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TBHP07\Desktop\David-práce\EKOTERM CZ\Hotovo\KD Olešnice\Prováděcí dokumentace\Finální verze\Rozpočty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OVN 00 00.1.1. Naklady" sheetId="12" r:id="rId4"/>
    <sheet name="SO 01.4 01.4.a Pol" sheetId="13" r:id="rId5"/>
    <sheet name="SO 01.4 01.4.b Pol" sheetId="14" r:id="rId6"/>
    <sheet name="SO 01.4 01.4.c Pol" sheetId="15" r:id="rId7"/>
    <sheet name="SO 01.4 01.4.d Pol" sheetId="16" r:id="rId8"/>
    <sheet name="SO 01.4 01.4.e Pol" sheetId="17" r:id="rId9"/>
    <sheet name="SO 01.4 01.4.f Pol" sheetId="18" r:id="rId10"/>
    <sheet name="SO 01.4 01.4.g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00 00.1.1. Naklady'!$1:$7</definedName>
    <definedName name="_xlnm.Print_Titles" localSheetId="4">'SO 01.4 01.4.a Pol'!$1:$7</definedName>
    <definedName name="_xlnm.Print_Titles" localSheetId="5">'SO 01.4 01.4.b Pol'!$1:$7</definedName>
    <definedName name="_xlnm.Print_Titles" localSheetId="6">'SO 01.4 01.4.c Pol'!$1:$7</definedName>
    <definedName name="_xlnm.Print_Titles" localSheetId="7">'SO 01.4 01.4.d Pol'!$1:$7</definedName>
    <definedName name="_xlnm.Print_Titles" localSheetId="8">'SO 01.4 01.4.e Pol'!$1:$7</definedName>
    <definedName name="_xlnm.Print_Titles" localSheetId="9">'SO 01.4 01.4.f Pol'!$1:$7</definedName>
    <definedName name="_xlnm.Print_Titles" localSheetId="10">'SO 01.4 01.4.g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00 00.1.1. Naklady'!$A$1:$X$28</definedName>
    <definedName name="_xlnm.Print_Area" localSheetId="4">'SO 01.4 01.4.a Pol'!$A$1:$X$327</definedName>
    <definedName name="_xlnm.Print_Area" localSheetId="5">'SO 01.4 01.4.b Pol'!$A$1:$X$75</definedName>
    <definedName name="_xlnm.Print_Area" localSheetId="6">'SO 01.4 01.4.c Pol'!$A$1:$X$373</definedName>
    <definedName name="_xlnm.Print_Area" localSheetId="7">'SO 01.4 01.4.d Pol'!$A$1:$X$99</definedName>
    <definedName name="_xlnm.Print_Area" localSheetId="8">'SO 01.4 01.4.e Pol'!$A$1:$X$87</definedName>
    <definedName name="_xlnm.Print_Area" localSheetId="9">'SO 01.4 01.4.f Pol'!$A$1:$X$61</definedName>
    <definedName name="_xlnm.Print_Area" localSheetId="10">'SO 01.4 01.4.g Pol'!$A$1:$X$88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87" i="19"/>
  <c r="G8" i="19"/>
  <c r="O8" i="19"/>
  <c r="Q8" i="19"/>
  <c r="G9" i="19"/>
  <c r="M9" i="19" s="1"/>
  <c r="M8" i="19" s="1"/>
  <c r="I9" i="19"/>
  <c r="I8" i="19" s="1"/>
  <c r="K9" i="19"/>
  <c r="K8" i="19" s="1"/>
  <c r="O9" i="19"/>
  <c r="Q9" i="19"/>
  <c r="V9" i="19"/>
  <c r="V8" i="19" s="1"/>
  <c r="G12" i="19"/>
  <c r="I12" i="19"/>
  <c r="K12" i="19"/>
  <c r="M12" i="19"/>
  <c r="O12" i="19"/>
  <c r="Q12" i="19"/>
  <c r="V12" i="19"/>
  <c r="G15" i="19"/>
  <c r="G16" i="19"/>
  <c r="M16" i="19" s="1"/>
  <c r="M15" i="19" s="1"/>
  <c r="I16" i="19"/>
  <c r="I15" i="19" s="1"/>
  <c r="K16" i="19"/>
  <c r="K15" i="19" s="1"/>
  <c r="O16" i="19"/>
  <c r="O15" i="19" s="1"/>
  <c r="Q16" i="19"/>
  <c r="Q15" i="19" s="1"/>
  <c r="V16" i="19"/>
  <c r="V15" i="19" s="1"/>
  <c r="K18" i="19"/>
  <c r="G19" i="19"/>
  <c r="I19" i="19"/>
  <c r="I18" i="19" s="1"/>
  <c r="K19" i="19"/>
  <c r="M19" i="19"/>
  <c r="O19" i="19"/>
  <c r="O18" i="19" s="1"/>
  <c r="Q19" i="19"/>
  <c r="V19" i="19"/>
  <c r="V18" i="19" s="1"/>
  <c r="G21" i="19"/>
  <c r="G18" i="19" s="1"/>
  <c r="I21" i="19"/>
  <c r="K21" i="19"/>
  <c r="O21" i="19"/>
  <c r="Q21" i="19"/>
  <c r="V21" i="19"/>
  <c r="G24" i="19"/>
  <c r="M24" i="19" s="1"/>
  <c r="I24" i="19"/>
  <c r="K24" i="19"/>
  <c r="O24" i="19"/>
  <c r="Q24" i="19"/>
  <c r="Q18" i="19" s="1"/>
  <c r="V24" i="19"/>
  <c r="G26" i="19"/>
  <c r="M26" i="19" s="1"/>
  <c r="I26" i="19"/>
  <c r="K26" i="19"/>
  <c r="O26" i="19"/>
  <c r="Q26" i="19"/>
  <c r="V26" i="19"/>
  <c r="G28" i="19"/>
  <c r="I28" i="19"/>
  <c r="K28" i="19"/>
  <c r="M28" i="19"/>
  <c r="O28" i="19"/>
  <c r="Q28" i="19"/>
  <c r="V28" i="19"/>
  <c r="G30" i="19"/>
  <c r="M30" i="19" s="1"/>
  <c r="I30" i="19"/>
  <c r="K30" i="19"/>
  <c r="O30" i="19"/>
  <c r="Q30" i="19"/>
  <c r="V30" i="19"/>
  <c r="I32" i="19"/>
  <c r="O32" i="19"/>
  <c r="G33" i="19"/>
  <c r="G32" i="19" s="1"/>
  <c r="I33" i="19"/>
  <c r="K33" i="19"/>
  <c r="K32" i="19" s="1"/>
  <c r="O33" i="19"/>
  <c r="Q33" i="19"/>
  <c r="Q32" i="19" s="1"/>
  <c r="V33" i="19"/>
  <c r="V32" i="19" s="1"/>
  <c r="G36" i="19"/>
  <c r="G35" i="19" s="1"/>
  <c r="I36" i="19"/>
  <c r="K36" i="19"/>
  <c r="K35" i="19" s="1"/>
  <c r="O36" i="19"/>
  <c r="O35" i="19" s="1"/>
  <c r="Q36" i="19"/>
  <c r="Q35" i="19" s="1"/>
  <c r="V36" i="19"/>
  <c r="G50" i="19"/>
  <c r="M50" i="19" s="1"/>
  <c r="I50" i="19"/>
  <c r="I35" i="19" s="1"/>
  <c r="K50" i="19"/>
  <c r="O50" i="19"/>
  <c r="Q50" i="19"/>
  <c r="V50" i="19"/>
  <c r="G52" i="19"/>
  <c r="I52" i="19"/>
  <c r="K52" i="19"/>
  <c r="M52" i="19"/>
  <c r="O52" i="19"/>
  <c r="Q52" i="19"/>
  <c r="V52" i="19"/>
  <c r="V35" i="19" s="1"/>
  <c r="G65" i="19"/>
  <c r="M65" i="19" s="1"/>
  <c r="I65" i="19"/>
  <c r="I64" i="19" s="1"/>
  <c r="K65" i="19"/>
  <c r="O65" i="19"/>
  <c r="O64" i="19" s="1"/>
  <c r="Q65" i="19"/>
  <c r="V65" i="19"/>
  <c r="V64" i="19" s="1"/>
  <c r="G70" i="19"/>
  <c r="M70" i="19" s="1"/>
  <c r="I70" i="19"/>
  <c r="K70" i="19"/>
  <c r="O70" i="19"/>
  <c r="Q70" i="19"/>
  <c r="Q64" i="19" s="1"/>
  <c r="V70" i="19"/>
  <c r="G72" i="19"/>
  <c r="M72" i="19" s="1"/>
  <c r="I72" i="19"/>
  <c r="K72" i="19"/>
  <c r="K64" i="19" s="1"/>
  <c r="O72" i="19"/>
  <c r="Q72" i="19"/>
  <c r="V72" i="19"/>
  <c r="G78" i="19"/>
  <c r="I78" i="19"/>
  <c r="K78" i="19"/>
  <c r="M78" i="19"/>
  <c r="O78" i="19"/>
  <c r="Q78" i="19"/>
  <c r="V78" i="19"/>
  <c r="G80" i="19"/>
  <c r="M80" i="19" s="1"/>
  <c r="I80" i="19"/>
  <c r="K80" i="19"/>
  <c r="O80" i="19"/>
  <c r="Q80" i="19"/>
  <c r="V80" i="19"/>
  <c r="G82" i="19"/>
  <c r="M82" i="19" s="1"/>
  <c r="I82" i="19"/>
  <c r="K82" i="19"/>
  <c r="O82" i="19"/>
  <c r="Q82" i="19"/>
  <c r="V82" i="19"/>
  <c r="AE87" i="19"/>
  <c r="G60" i="18"/>
  <c r="G8" i="18"/>
  <c r="Q8" i="18"/>
  <c r="G9" i="18"/>
  <c r="M9" i="18" s="1"/>
  <c r="M8" i="18" s="1"/>
  <c r="I9" i="18"/>
  <c r="I8" i="18" s="1"/>
  <c r="K9" i="18"/>
  <c r="K8" i="18" s="1"/>
  <c r="O9" i="18"/>
  <c r="O8" i="18" s="1"/>
  <c r="Q9" i="18"/>
  <c r="V9" i="18"/>
  <c r="V8" i="18" s="1"/>
  <c r="G13" i="18"/>
  <c r="I13" i="18"/>
  <c r="K13" i="18"/>
  <c r="M13" i="18"/>
  <c r="O13" i="18"/>
  <c r="Q13" i="18"/>
  <c r="V13" i="18"/>
  <c r="G16" i="18"/>
  <c r="M16" i="18"/>
  <c r="G17" i="18"/>
  <c r="I17" i="18"/>
  <c r="I16" i="18" s="1"/>
  <c r="K17" i="18"/>
  <c r="K16" i="18" s="1"/>
  <c r="M17" i="18"/>
  <c r="O17" i="18"/>
  <c r="O16" i="18" s="1"/>
  <c r="Q17" i="18"/>
  <c r="Q16" i="18" s="1"/>
  <c r="V17" i="18"/>
  <c r="V16" i="18" s="1"/>
  <c r="K20" i="18"/>
  <c r="G21" i="18"/>
  <c r="I21" i="18"/>
  <c r="I20" i="18" s="1"/>
  <c r="K21" i="18"/>
  <c r="M21" i="18"/>
  <c r="O21" i="18"/>
  <c r="O20" i="18" s="1"/>
  <c r="Q21" i="18"/>
  <c r="V21" i="18"/>
  <c r="V20" i="18" s="1"/>
  <c r="G22" i="18"/>
  <c r="G20" i="18" s="1"/>
  <c r="I22" i="18"/>
  <c r="K22" i="18"/>
  <c r="O22" i="18"/>
  <c r="Q22" i="18"/>
  <c r="V22" i="18"/>
  <c r="G24" i="18"/>
  <c r="M24" i="18" s="1"/>
  <c r="I24" i="18"/>
  <c r="K24" i="18"/>
  <c r="O24" i="18"/>
  <c r="Q24" i="18"/>
  <c r="Q20" i="18" s="1"/>
  <c r="V24" i="18"/>
  <c r="G26" i="18"/>
  <c r="O26" i="18"/>
  <c r="V26" i="18"/>
  <c r="G27" i="18"/>
  <c r="I27" i="18"/>
  <c r="I26" i="18" s="1"/>
  <c r="K27" i="18"/>
  <c r="K26" i="18" s="1"/>
  <c r="M27" i="18"/>
  <c r="M26" i="18" s="1"/>
  <c r="O27" i="18"/>
  <c r="Q27" i="18"/>
  <c r="Q26" i="18" s="1"/>
  <c r="V27" i="18"/>
  <c r="G29" i="18"/>
  <c r="G30" i="18"/>
  <c r="I30" i="18"/>
  <c r="I29" i="18" s="1"/>
  <c r="K30" i="18"/>
  <c r="M30" i="18"/>
  <c r="M29" i="18" s="1"/>
  <c r="O30" i="18"/>
  <c r="O29" i="18" s="1"/>
  <c r="Q30" i="18"/>
  <c r="Q29" i="18" s="1"/>
  <c r="V30" i="18"/>
  <c r="G35" i="18"/>
  <c r="M35" i="18" s="1"/>
  <c r="I35" i="18"/>
  <c r="K35" i="18"/>
  <c r="K29" i="18" s="1"/>
  <c r="O35" i="18"/>
  <c r="Q35" i="18"/>
  <c r="V35" i="18"/>
  <c r="V29" i="18" s="1"/>
  <c r="G37" i="18"/>
  <c r="I37" i="18"/>
  <c r="K37" i="18"/>
  <c r="M37" i="18"/>
  <c r="O37" i="18"/>
  <c r="Q37" i="18"/>
  <c r="V37" i="18"/>
  <c r="G39" i="18"/>
  <c r="O39" i="18"/>
  <c r="G40" i="18"/>
  <c r="M40" i="18" s="1"/>
  <c r="M39" i="18" s="1"/>
  <c r="I40" i="18"/>
  <c r="I39" i="18" s="1"/>
  <c r="K40" i="18"/>
  <c r="O40" i="18"/>
  <c r="Q40" i="18"/>
  <c r="Q39" i="18" s="1"/>
  <c r="V40" i="18"/>
  <c r="G44" i="18"/>
  <c r="M44" i="18" s="1"/>
  <c r="I44" i="18"/>
  <c r="K44" i="18"/>
  <c r="K39" i="18" s="1"/>
  <c r="O44" i="18"/>
  <c r="Q44" i="18"/>
  <c r="V44" i="18"/>
  <c r="V39" i="18" s="1"/>
  <c r="G46" i="18"/>
  <c r="I46" i="18"/>
  <c r="K46" i="18"/>
  <c r="M46" i="18"/>
  <c r="O46" i="18"/>
  <c r="Q46" i="18"/>
  <c r="V46" i="18"/>
  <c r="G50" i="18"/>
  <c r="G51" i="18"/>
  <c r="I51" i="18"/>
  <c r="I50" i="18" s="1"/>
  <c r="K51" i="18"/>
  <c r="M51" i="18"/>
  <c r="O51" i="18"/>
  <c r="Q51" i="18"/>
  <c r="Q50" i="18" s="1"/>
  <c r="V51" i="18"/>
  <c r="G53" i="18"/>
  <c r="M53" i="18" s="1"/>
  <c r="I53" i="18"/>
  <c r="K53" i="18"/>
  <c r="K50" i="18" s="1"/>
  <c r="O53" i="18"/>
  <c r="Q53" i="18"/>
  <c r="V53" i="18"/>
  <c r="V50" i="18" s="1"/>
  <c r="G55" i="18"/>
  <c r="I55" i="18"/>
  <c r="K55" i="18"/>
  <c r="M55" i="18"/>
  <c r="O55" i="18"/>
  <c r="Q55" i="18"/>
  <c r="V55" i="18"/>
  <c r="G57" i="18"/>
  <c r="AF60" i="18" s="1"/>
  <c r="I57" i="18"/>
  <c r="K57" i="18"/>
  <c r="O57" i="18"/>
  <c r="O50" i="18" s="1"/>
  <c r="Q57" i="18"/>
  <c r="V57" i="18"/>
  <c r="G58" i="18"/>
  <c r="M58" i="18" s="1"/>
  <c r="I58" i="18"/>
  <c r="K58" i="18"/>
  <c r="O58" i="18"/>
  <c r="Q58" i="18"/>
  <c r="V58" i="18"/>
  <c r="AE60" i="18"/>
  <c r="G86" i="17"/>
  <c r="BA83" i="17"/>
  <c r="G8" i="17"/>
  <c r="O8" i="17"/>
  <c r="V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G11" i="17"/>
  <c r="G12" i="17"/>
  <c r="I12" i="17"/>
  <c r="I11" i="17" s="1"/>
  <c r="K12" i="17"/>
  <c r="M12" i="17"/>
  <c r="O12" i="17"/>
  <c r="O11" i="17" s="1"/>
  <c r="Q12" i="17"/>
  <c r="V12" i="17"/>
  <c r="G14" i="17"/>
  <c r="M14" i="17" s="1"/>
  <c r="I14" i="17"/>
  <c r="K14" i="17"/>
  <c r="K11" i="17" s="1"/>
  <c r="O14" i="17"/>
  <c r="Q14" i="17"/>
  <c r="V14" i="17"/>
  <c r="G16" i="17"/>
  <c r="I16" i="17"/>
  <c r="K16" i="17"/>
  <c r="M16" i="17"/>
  <c r="O16" i="17"/>
  <c r="Q16" i="17"/>
  <c r="Q11" i="17" s="1"/>
  <c r="V16" i="17"/>
  <c r="G18" i="17"/>
  <c r="I18" i="17"/>
  <c r="K18" i="17"/>
  <c r="M18" i="17"/>
  <c r="O18" i="17"/>
  <c r="Q18" i="17"/>
  <c r="V18" i="17"/>
  <c r="V11" i="17" s="1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6" i="17"/>
  <c r="M26" i="17" s="1"/>
  <c r="I26" i="17"/>
  <c r="K26" i="17"/>
  <c r="O26" i="17"/>
  <c r="Q26" i="17"/>
  <c r="V26" i="17"/>
  <c r="G29" i="17"/>
  <c r="M29" i="17" s="1"/>
  <c r="I29" i="17"/>
  <c r="K29" i="17"/>
  <c r="O29" i="17"/>
  <c r="Q29" i="17"/>
  <c r="V29" i="17"/>
  <c r="G32" i="17"/>
  <c r="M32" i="17" s="1"/>
  <c r="I32" i="17"/>
  <c r="K32" i="17"/>
  <c r="K31" i="17" s="1"/>
  <c r="O32" i="17"/>
  <c r="O31" i="17" s="1"/>
  <c r="Q32" i="17"/>
  <c r="Q31" i="17" s="1"/>
  <c r="V32" i="17"/>
  <c r="G34" i="17"/>
  <c r="I34" i="17"/>
  <c r="K34" i="17"/>
  <c r="M34" i="17"/>
  <c r="O34" i="17"/>
  <c r="Q34" i="17"/>
  <c r="V34" i="17"/>
  <c r="V31" i="17" s="1"/>
  <c r="G36" i="17"/>
  <c r="I36" i="17"/>
  <c r="K36" i="17"/>
  <c r="M36" i="17"/>
  <c r="O36" i="17"/>
  <c r="Q36" i="17"/>
  <c r="V36" i="17"/>
  <c r="G38" i="17"/>
  <c r="I38" i="17"/>
  <c r="K38" i="17"/>
  <c r="M38" i="17"/>
  <c r="O38" i="17"/>
  <c r="Q38" i="17"/>
  <c r="V38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M44" i="17" s="1"/>
  <c r="I44" i="17"/>
  <c r="K44" i="17"/>
  <c r="O44" i="17"/>
  <c r="Q44" i="17"/>
  <c r="V44" i="17"/>
  <c r="G46" i="17"/>
  <c r="M46" i="17" s="1"/>
  <c r="I46" i="17"/>
  <c r="I31" i="17" s="1"/>
  <c r="K46" i="17"/>
  <c r="O46" i="17"/>
  <c r="Q46" i="17"/>
  <c r="V46" i="17"/>
  <c r="K48" i="17"/>
  <c r="G49" i="17"/>
  <c r="I49" i="17"/>
  <c r="I48" i="17" s="1"/>
  <c r="K49" i="17"/>
  <c r="M49" i="17"/>
  <c r="O49" i="17"/>
  <c r="Q49" i="17"/>
  <c r="Q48" i="17" s="1"/>
  <c r="V49" i="17"/>
  <c r="V48" i="17" s="1"/>
  <c r="G51" i="17"/>
  <c r="I51" i="17"/>
  <c r="K51" i="17"/>
  <c r="M51" i="17"/>
  <c r="O51" i="17"/>
  <c r="O48" i="17" s="1"/>
  <c r="Q51" i="17"/>
  <c r="V51" i="17"/>
  <c r="G53" i="17"/>
  <c r="I53" i="17"/>
  <c r="K53" i="17"/>
  <c r="M53" i="17"/>
  <c r="O53" i="17"/>
  <c r="Q53" i="17"/>
  <c r="V53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59" i="17"/>
  <c r="M59" i="17" s="1"/>
  <c r="I59" i="17"/>
  <c r="K59" i="17"/>
  <c r="O59" i="17"/>
  <c r="Q59" i="17"/>
  <c r="V59" i="17"/>
  <c r="G64" i="17"/>
  <c r="M64" i="17" s="1"/>
  <c r="I64" i="17"/>
  <c r="K64" i="17"/>
  <c r="O64" i="17"/>
  <c r="Q64" i="17"/>
  <c r="V64" i="17"/>
  <c r="G66" i="17"/>
  <c r="K66" i="17"/>
  <c r="G67" i="17"/>
  <c r="I67" i="17"/>
  <c r="I66" i="17" s="1"/>
  <c r="K67" i="17"/>
  <c r="M67" i="17"/>
  <c r="M66" i="17" s="1"/>
  <c r="O67" i="17"/>
  <c r="Q67" i="17"/>
  <c r="Q66" i="17" s="1"/>
  <c r="V67" i="17"/>
  <c r="V66" i="17" s="1"/>
  <c r="G69" i="17"/>
  <c r="I69" i="17"/>
  <c r="K69" i="17"/>
  <c r="M69" i="17"/>
  <c r="O69" i="17"/>
  <c r="O66" i="17" s="1"/>
  <c r="Q69" i="17"/>
  <c r="V69" i="17"/>
  <c r="Q72" i="17"/>
  <c r="G73" i="17"/>
  <c r="G72" i="17" s="1"/>
  <c r="I73" i="17"/>
  <c r="I72" i="17" s="1"/>
  <c r="K73" i="17"/>
  <c r="K72" i="17" s="1"/>
  <c r="O73" i="17"/>
  <c r="O72" i="17" s="1"/>
  <c r="Q73" i="17"/>
  <c r="V73" i="17"/>
  <c r="V72" i="17" s="1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I79" i="17"/>
  <c r="K79" i="17"/>
  <c r="M79" i="17"/>
  <c r="O79" i="17"/>
  <c r="Q79" i="17"/>
  <c r="V79" i="17"/>
  <c r="G80" i="17"/>
  <c r="I80" i="17"/>
  <c r="K80" i="17"/>
  <c r="M80" i="17"/>
  <c r="O80" i="17"/>
  <c r="Q80" i="17"/>
  <c r="V80" i="17"/>
  <c r="AE86" i="17"/>
  <c r="G98" i="16"/>
  <c r="BA89" i="16"/>
  <c r="G8" i="16"/>
  <c r="K8" i="16"/>
  <c r="O8" i="16"/>
  <c r="G9" i="16"/>
  <c r="I9" i="16"/>
  <c r="I8" i="16" s="1"/>
  <c r="K9" i="16"/>
  <c r="M9" i="16"/>
  <c r="M8" i="16" s="1"/>
  <c r="O9" i="16"/>
  <c r="Q9" i="16"/>
  <c r="Q8" i="16" s="1"/>
  <c r="V9" i="16"/>
  <c r="V8" i="16" s="1"/>
  <c r="G15" i="16"/>
  <c r="K15" i="16"/>
  <c r="O15" i="16"/>
  <c r="V15" i="16"/>
  <c r="G16" i="16"/>
  <c r="I16" i="16"/>
  <c r="I15" i="16" s="1"/>
  <c r="K16" i="16"/>
  <c r="M16" i="16"/>
  <c r="M15" i="16" s="1"/>
  <c r="O16" i="16"/>
  <c r="Q16" i="16"/>
  <c r="Q15" i="16" s="1"/>
  <c r="V16" i="16"/>
  <c r="G20" i="16"/>
  <c r="O20" i="16"/>
  <c r="G21" i="16"/>
  <c r="I21" i="16"/>
  <c r="I20" i="16" s="1"/>
  <c r="K21" i="16"/>
  <c r="M21" i="16"/>
  <c r="M20" i="16" s="1"/>
  <c r="O21" i="16"/>
  <c r="Q21" i="16"/>
  <c r="Q20" i="16" s="1"/>
  <c r="V21" i="16"/>
  <c r="V20" i="16" s="1"/>
  <c r="G24" i="16"/>
  <c r="I24" i="16"/>
  <c r="K24" i="16"/>
  <c r="K20" i="16" s="1"/>
  <c r="M24" i="16"/>
  <c r="O24" i="16"/>
  <c r="Q24" i="16"/>
  <c r="V24" i="16"/>
  <c r="G34" i="16"/>
  <c r="G33" i="16" s="1"/>
  <c r="I34" i="16"/>
  <c r="I33" i="16" s="1"/>
  <c r="K34" i="16"/>
  <c r="K33" i="16" s="1"/>
  <c r="O34" i="16"/>
  <c r="O33" i="16" s="1"/>
  <c r="Q34" i="16"/>
  <c r="V34" i="16"/>
  <c r="V33" i="16" s="1"/>
  <c r="G36" i="16"/>
  <c r="I36" i="16"/>
  <c r="K36" i="16"/>
  <c r="M36" i="16"/>
  <c r="O36" i="16"/>
  <c r="Q36" i="16"/>
  <c r="Q33" i="16" s="1"/>
  <c r="V36" i="16"/>
  <c r="G39" i="16"/>
  <c r="I39" i="16"/>
  <c r="I38" i="16" s="1"/>
  <c r="K39" i="16"/>
  <c r="M39" i="16"/>
  <c r="M38" i="16" s="1"/>
  <c r="O39" i="16"/>
  <c r="O38" i="16" s="1"/>
  <c r="Q39" i="16"/>
  <c r="Q38" i="16" s="1"/>
  <c r="V39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46" i="16"/>
  <c r="I46" i="16"/>
  <c r="K46" i="16"/>
  <c r="K38" i="16" s="1"/>
  <c r="M46" i="16"/>
  <c r="O46" i="16"/>
  <c r="Q46" i="16"/>
  <c r="V46" i="16"/>
  <c r="V38" i="16" s="1"/>
  <c r="G49" i="16"/>
  <c r="G48" i="16" s="1"/>
  <c r="I49" i="16"/>
  <c r="I48" i="16" s="1"/>
  <c r="K49" i="16"/>
  <c r="K48" i="16" s="1"/>
  <c r="O49" i="16"/>
  <c r="O48" i="16" s="1"/>
  <c r="Q49" i="16"/>
  <c r="V49" i="16"/>
  <c r="V48" i="16" s="1"/>
  <c r="G51" i="16"/>
  <c r="I51" i="16"/>
  <c r="K51" i="16"/>
  <c r="M51" i="16"/>
  <c r="O51" i="16"/>
  <c r="Q51" i="16"/>
  <c r="Q48" i="16" s="1"/>
  <c r="V51" i="16"/>
  <c r="G60" i="16"/>
  <c r="M60" i="16" s="1"/>
  <c r="I60" i="16"/>
  <c r="K60" i="16"/>
  <c r="O60" i="16"/>
  <c r="Q60" i="16"/>
  <c r="V60" i="16"/>
  <c r="G63" i="16"/>
  <c r="M63" i="16" s="1"/>
  <c r="M62" i="16" s="1"/>
  <c r="I63" i="16"/>
  <c r="K63" i="16"/>
  <c r="K62" i="16" s="1"/>
  <c r="O63" i="16"/>
  <c r="O62" i="16" s="1"/>
  <c r="Q63" i="16"/>
  <c r="Q62" i="16" s="1"/>
  <c r="V63" i="16"/>
  <c r="V62" i="16" s="1"/>
  <c r="G65" i="16"/>
  <c r="I65" i="16"/>
  <c r="I62" i="16" s="1"/>
  <c r="K65" i="16"/>
  <c r="M65" i="16"/>
  <c r="O65" i="16"/>
  <c r="Q65" i="16"/>
  <c r="V65" i="16"/>
  <c r="G70" i="16"/>
  <c r="I70" i="16"/>
  <c r="K70" i="16"/>
  <c r="M70" i="16"/>
  <c r="O70" i="16"/>
  <c r="Q70" i="16"/>
  <c r="V70" i="16"/>
  <c r="G72" i="16"/>
  <c r="I72" i="16"/>
  <c r="K72" i="16"/>
  <c r="M72" i="16"/>
  <c r="O72" i="16"/>
  <c r="Q72" i="16"/>
  <c r="V72" i="16"/>
  <c r="G74" i="16"/>
  <c r="O74" i="16"/>
  <c r="G75" i="16"/>
  <c r="I75" i="16"/>
  <c r="I74" i="16" s="1"/>
  <c r="K75" i="16"/>
  <c r="K74" i="16" s="1"/>
  <c r="M75" i="16"/>
  <c r="M74" i="16" s="1"/>
  <c r="O75" i="16"/>
  <c r="Q75" i="16"/>
  <c r="Q74" i="16" s="1"/>
  <c r="V75" i="16"/>
  <c r="G77" i="16"/>
  <c r="M77" i="16" s="1"/>
  <c r="I77" i="16"/>
  <c r="K77" i="16"/>
  <c r="O77" i="16"/>
  <c r="Q77" i="16"/>
  <c r="V77" i="16"/>
  <c r="V74" i="16" s="1"/>
  <c r="I80" i="16"/>
  <c r="G81" i="16"/>
  <c r="M81" i="16" s="1"/>
  <c r="M80" i="16" s="1"/>
  <c r="I81" i="16"/>
  <c r="K81" i="16"/>
  <c r="K80" i="16" s="1"/>
  <c r="O81" i="16"/>
  <c r="O80" i="16" s="1"/>
  <c r="Q81" i="16"/>
  <c r="Q80" i="16" s="1"/>
  <c r="V81" i="16"/>
  <c r="V80" i="16" s="1"/>
  <c r="Q84" i="16"/>
  <c r="G85" i="16"/>
  <c r="I85" i="16"/>
  <c r="K85" i="16"/>
  <c r="K84" i="16" s="1"/>
  <c r="M85" i="16"/>
  <c r="O85" i="16"/>
  <c r="O84" i="16" s="1"/>
  <c r="Q85" i="16"/>
  <c r="V85" i="16"/>
  <c r="V84" i="16" s="1"/>
  <c r="G91" i="16"/>
  <c r="G84" i="16" s="1"/>
  <c r="I91" i="16"/>
  <c r="K91" i="16"/>
  <c r="M91" i="16"/>
  <c r="O91" i="16"/>
  <c r="Q91" i="16"/>
  <c r="V91" i="16"/>
  <c r="G92" i="16"/>
  <c r="M92" i="16" s="1"/>
  <c r="I92" i="16"/>
  <c r="K92" i="16"/>
  <c r="O92" i="16"/>
  <c r="Q92" i="16"/>
  <c r="V92" i="16"/>
  <c r="G93" i="16"/>
  <c r="I93" i="16"/>
  <c r="I84" i="16" s="1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6" i="16"/>
  <c r="I96" i="16"/>
  <c r="K96" i="16"/>
  <c r="M96" i="16"/>
  <c r="O96" i="16"/>
  <c r="Q96" i="16"/>
  <c r="V96" i="16"/>
  <c r="AE98" i="16"/>
  <c r="G372" i="15"/>
  <c r="BA363" i="15"/>
  <c r="BA67" i="15"/>
  <c r="BA50" i="15"/>
  <c r="BA46" i="15"/>
  <c r="G8" i="15"/>
  <c r="G9" i="15"/>
  <c r="I9" i="15"/>
  <c r="I8" i="15" s="1"/>
  <c r="K9" i="15"/>
  <c r="K8" i="15" s="1"/>
  <c r="M9" i="15"/>
  <c r="M8" i="15" s="1"/>
  <c r="O9" i="15"/>
  <c r="O8" i="15" s="1"/>
  <c r="Q9" i="15"/>
  <c r="V9" i="15"/>
  <c r="V8" i="15" s="1"/>
  <c r="G12" i="15"/>
  <c r="I12" i="15"/>
  <c r="K12" i="15"/>
  <c r="M12" i="15"/>
  <c r="O12" i="15"/>
  <c r="Q12" i="15"/>
  <c r="V12" i="15"/>
  <c r="G15" i="15"/>
  <c r="I15" i="15"/>
  <c r="K15" i="15"/>
  <c r="M15" i="15"/>
  <c r="O15" i="15"/>
  <c r="Q15" i="15"/>
  <c r="V15" i="15"/>
  <c r="G18" i="15"/>
  <c r="M18" i="15" s="1"/>
  <c r="I18" i="15"/>
  <c r="K18" i="15"/>
  <c r="O18" i="15"/>
  <c r="Q18" i="15"/>
  <c r="Q8" i="15" s="1"/>
  <c r="V18" i="15"/>
  <c r="G24" i="15"/>
  <c r="Q24" i="15"/>
  <c r="G25" i="15"/>
  <c r="I25" i="15"/>
  <c r="I24" i="15" s="1"/>
  <c r="K25" i="15"/>
  <c r="M25" i="15"/>
  <c r="O25" i="15"/>
  <c r="O24" i="15" s="1"/>
  <c r="Q25" i="15"/>
  <c r="V25" i="15"/>
  <c r="V24" i="15" s="1"/>
  <c r="G29" i="15"/>
  <c r="M29" i="15" s="1"/>
  <c r="I29" i="15"/>
  <c r="K29" i="15"/>
  <c r="K24" i="15" s="1"/>
  <c r="O29" i="15"/>
  <c r="Q29" i="15"/>
  <c r="V29" i="15"/>
  <c r="G32" i="15"/>
  <c r="G33" i="15"/>
  <c r="I33" i="15"/>
  <c r="I32" i="15" s="1"/>
  <c r="K33" i="15"/>
  <c r="K32" i="15" s="1"/>
  <c r="M33" i="15"/>
  <c r="O33" i="15"/>
  <c r="O32" i="15" s="1"/>
  <c r="Q33" i="15"/>
  <c r="V33" i="15"/>
  <c r="V32" i="15" s="1"/>
  <c r="G36" i="15"/>
  <c r="I36" i="15"/>
  <c r="K36" i="15"/>
  <c r="M36" i="15"/>
  <c r="O36" i="15"/>
  <c r="Q36" i="15"/>
  <c r="Q32" i="15" s="1"/>
  <c r="V36" i="15"/>
  <c r="G39" i="15"/>
  <c r="I39" i="15"/>
  <c r="K39" i="15"/>
  <c r="M39" i="15"/>
  <c r="O39" i="15"/>
  <c r="Q39" i="15"/>
  <c r="V39" i="15"/>
  <c r="G41" i="15"/>
  <c r="I41" i="15"/>
  <c r="K41" i="15"/>
  <c r="M41" i="15"/>
  <c r="O41" i="15"/>
  <c r="Q41" i="15"/>
  <c r="V41" i="15"/>
  <c r="G45" i="15"/>
  <c r="M45" i="15" s="1"/>
  <c r="I45" i="15"/>
  <c r="K45" i="15"/>
  <c r="O45" i="15"/>
  <c r="Q45" i="15"/>
  <c r="V45" i="15"/>
  <c r="G49" i="15"/>
  <c r="I49" i="15"/>
  <c r="K49" i="15"/>
  <c r="M49" i="15"/>
  <c r="O49" i="15"/>
  <c r="Q49" i="15"/>
  <c r="V49" i="15"/>
  <c r="G53" i="15"/>
  <c r="M53" i="15" s="1"/>
  <c r="I53" i="15"/>
  <c r="K53" i="15"/>
  <c r="O53" i="15"/>
  <c r="Q53" i="15"/>
  <c r="V53" i="15"/>
  <c r="G55" i="15"/>
  <c r="M55" i="15"/>
  <c r="Q55" i="15"/>
  <c r="G56" i="15"/>
  <c r="I56" i="15"/>
  <c r="I55" i="15" s="1"/>
  <c r="K56" i="15"/>
  <c r="K55" i="15" s="1"/>
  <c r="M56" i="15"/>
  <c r="O56" i="15"/>
  <c r="O55" i="15" s="1"/>
  <c r="Q56" i="15"/>
  <c r="V56" i="15"/>
  <c r="V55" i="15" s="1"/>
  <c r="K60" i="15"/>
  <c r="Q60" i="15"/>
  <c r="G61" i="15"/>
  <c r="G60" i="15" s="1"/>
  <c r="I61" i="15"/>
  <c r="I60" i="15" s="1"/>
  <c r="K61" i="15"/>
  <c r="M61" i="15"/>
  <c r="M60" i="15" s="1"/>
  <c r="O61" i="15"/>
  <c r="O60" i="15" s="1"/>
  <c r="Q61" i="15"/>
  <c r="V61" i="15"/>
  <c r="V60" i="15" s="1"/>
  <c r="G66" i="15"/>
  <c r="G65" i="15" s="1"/>
  <c r="I66" i="15"/>
  <c r="K66" i="15"/>
  <c r="K65" i="15" s="1"/>
  <c r="O66" i="15"/>
  <c r="Q66" i="15"/>
  <c r="Q65" i="15" s="1"/>
  <c r="V66" i="15"/>
  <c r="V65" i="15" s="1"/>
  <c r="G70" i="15"/>
  <c r="I70" i="15"/>
  <c r="I65" i="15" s="1"/>
  <c r="K70" i="15"/>
  <c r="M70" i="15"/>
  <c r="O70" i="15"/>
  <c r="Q70" i="15"/>
  <c r="V70" i="15"/>
  <c r="G73" i="15"/>
  <c r="M73" i="15" s="1"/>
  <c r="I73" i="15"/>
  <c r="K73" i="15"/>
  <c r="O73" i="15"/>
  <c r="Q73" i="15"/>
  <c r="V73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81" i="15"/>
  <c r="I81" i="15"/>
  <c r="K81" i="15"/>
  <c r="M81" i="15"/>
  <c r="O81" i="15"/>
  <c r="Q81" i="15"/>
  <c r="V81" i="15"/>
  <c r="G83" i="15"/>
  <c r="I83" i="15"/>
  <c r="K83" i="15"/>
  <c r="M83" i="15"/>
  <c r="O83" i="15"/>
  <c r="Q83" i="15"/>
  <c r="V83" i="15"/>
  <c r="G96" i="15"/>
  <c r="M96" i="15" s="1"/>
  <c r="I96" i="15"/>
  <c r="K96" i="15"/>
  <c r="O96" i="15"/>
  <c r="O65" i="15" s="1"/>
  <c r="Q96" i="15"/>
  <c r="V96" i="15"/>
  <c r="G98" i="15"/>
  <c r="M98" i="15" s="1"/>
  <c r="I98" i="15"/>
  <c r="K98" i="15"/>
  <c r="O98" i="15"/>
  <c r="Q98" i="15"/>
  <c r="V98" i="15"/>
  <c r="G101" i="15"/>
  <c r="I101" i="15"/>
  <c r="K101" i="15"/>
  <c r="M101" i="15"/>
  <c r="O101" i="15"/>
  <c r="Q101" i="15"/>
  <c r="V101" i="15"/>
  <c r="G104" i="15"/>
  <c r="G103" i="15" s="1"/>
  <c r="I104" i="15"/>
  <c r="I103" i="15" s="1"/>
  <c r="K104" i="15"/>
  <c r="O104" i="15"/>
  <c r="Q104" i="15"/>
  <c r="Q103" i="15" s="1"/>
  <c r="V104" i="15"/>
  <c r="V103" i="15" s="1"/>
  <c r="G112" i="15"/>
  <c r="M112" i="15" s="1"/>
  <c r="I112" i="15"/>
  <c r="K112" i="15"/>
  <c r="K103" i="15" s="1"/>
  <c r="O112" i="15"/>
  <c r="O103" i="15" s="1"/>
  <c r="Q112" i="15"/>
  <c r="V112" i="15"/>
  <c r="G115" i="15"/>
  <c r="I115" i="15"/>
  <c r="K115" i="15"/>
  <c r="M115" i="15"/>
  <c r="O115" i="15"/>
  <c r="Q115" i="15"/>
  <c r="V115" i="15"/>
  <c r="G116" i="15"/>
  <c r="I116" i="15"/>
  <c r="K116" i="15"/>
  <c r="M116" i="15"/>
  <c r="O116" i="15"/>
  <c r="Q116" i="15"/>
  <c r="V116" i="15"/>
  <c r="G118" i="15"/>
  <c r="M118" i="15" s="1"/>
  <c r="I118" i="15"/>
  <c r="K118" i="15"/>
  <c r="O118" i="15"/>
  <c r="Q118" i="15"/>
  <c r="V118" i="15"/>
  <c r="Q120" i="15"/>
  <c r="G121" i="15"/>
  <c r="I121" i="15"/>
  <c r="I120" i="15" s="1"/>
  <c r="K121" i="15"/>
  <c r="M121" i="15"/>
  <c r="O121" i="15"/>
  <c r="O120" i="15" s="1"/>
  <c r="Q121" i="15"/>
  <c r="V121" i="15"/>
  <c r="V120" i="15" s="1"/>
  <c r="G124" i="15"/>
  <c r="M124" i="15" s="1"/>
  <c r="I124" i="15"/>
  <c r="K124" i="15"/>
  <c r="K120" i="15" s="1"/>
  <c r="O124" i="15"/>
  <c r="Q124" i="15"/>
  <c r="V124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K129" i="15"/>
  <c r="G130" i="15"/>
  <c r="G129" i="15" s="1"/>
  <c r="I130" i="15"/>
  <c r="I129" i="15" s="1"/>
  <c r="K130" i="15"/>
  <c r="M130" i="15"/>
  <c r="O130" i="15"/>
  <c r="O129" i="15" s="1"/>
  <c r="Q130" i="15"/>
  <c r="V130" i="15"/>
  <c r="V129" i="15" s="1"/>
  <c r="G132" i="15"/>
  <c r="M132" i="15" s="1"/>
  <c r="I132" i="15"/>
  <c r="K132" i="15"/>
  <c r="O132" i="15"/>
  <c r="Q132" i="15"/>
  <c r="Q129" i="15" s="1"/>
  <c r="V132" i="15"/>
  <c r="G133" i="15"/>
  <c r="M133" i="15" s="1"/>
  <c r="I133" i="15"/>
  <c r="K133" i="15"/>
  <c r="O133" i="15"/>
  <c r="Q133" i="15"/>
  <c r="V133" i="15"/>
  <c r="G134" i="15"/>
  <c r="I134" i="15"/>
  <c r="K134" i="15"/>
  <c r="M134" i="15"/>
  <c r="O134" i="15"/>
  <c r="Q134" i="15"/>
  <c r="V134" i="15"/>
  <c r="G136" i="15"/>
  <c r="M136" i="15" s="1"/>
  <c r="I136" i="15"/>
  <c r="K136" i="15"/>
  <c r="O136" i="15"/>
  <c r="Q136" i="15"/>
  <c r="V136" i="15"/>
  <c r="G137" i="15"/>
  <c r="M137" i="15" s="1"/>
  <c r="I137" i="15"/>
  <c r="K137" i="15"/>
  <c r="O137" i="15"/>
  <c r="Q137" i="15"/>
  <c r="V137" i="15"/>
  <c r="G140" i="15"/>
  <c r="I140" i="15"/>
  <c r="K140" i="15"/>
  <c r="K139" i="15" s="1"/>
  <c r="M140" i="15"/>
  <c r="O140" i="15"/>
  <c r="Q140" i="15"/>
  <c r="Q139" i="15" s="1"/>
  <c r="V140" i="15"/>
  <c r="G141" i="15"/>
  <c r="G139" i="15" s="1"/>
  <c r="I141" i="15"/>
  <c r="K141" i="15"/>
  <c r="M141" i="15"/>
  <c r="O141" i="15"/>
  <c r="O139" i="15" s="1"/>
  <c r="Q141" i="15"/>
  <c r="V141" i="15"/>
  <c r="V139" i="15" s="1"/>
  <c r="G142" i="15"/>
  <c r="I142" i="15"/>
  <c r="K142" i="15"/>
  <c r="M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I144" i="15"/>
  <c r="K144" i="15"/>
  <c r="M144" i="15"/>
  <c r="O144" i="15"/>
  <c r="Q144" i="15"/>
  <c r="V144" i="15"/>
  <c r="G145" i="15"/>
  <c r="M145" i="15" s="1"/>
  <c r="I145" i="15"/>
  <c r="K145" i="15"/>
  <c r="O145" i="15"/>
  <c r="Q145" i="15"/>
  <c r="V145" i="15"/>
  <c r="G146" i="15"/>
  <c r="M146" i="15" s="1"/>
  <c r="I146" i="15"/>
  <c r="K146" i="15"/>
  <c r="O146" i="15"/>
  <c r="Q146" i="15"/>
  <c r="V146" i="15"/>
  <c r="G148" i="15"/>
  <c r="M148" i="15" s="1"/>
  <c r="I148" i="15"/>
  <c r="I139" i="15" s="1"/>
  <c r="K148" i="15"/>
  <c r="O148" i="15"/>
  <c r="Q148" i="15"/>
  <c r="V148" i="15"/>
  <c r="G149" i="15"/>
  <c r="I149" i="15"/>
  <c r="K149" i="15"/>
  <c r="M149" i="15"/>
  <c r="O149" i="15"/>
  <c r="Q149" i="15"/>
  <c r="V149" i="15"/>
  <c r="G151" i="15"/>
  <c r="I151" i="15"/>
  <c r="I150" i="15" s="1"/>
  <c r="K151" i="15"/>
  <c r="M151" i="15"/>
  <c r="O151" i="15"/>
  <c r="O150" i="15" s="1"/>
  <c r="Q151" i="15"/>
  <c r="Q150" i="15" s="1"/>
  <c r="V151" i="15"/>
  <c r="G155" i="15"/>
  <c r="M155" i="15" s="1"/>
  <c r="I155" i="15"/>
  <c r="K155" i="15"/>
  <c r="K150" i="15" s="1"/>
  <c r="O155" i="15"/>
  <c r="Q155" i="15"/>
  <c r="V155" i="15"/>
  <c r="V150" i="15" s="1"/>
  <c r="G159" i="15"/>
  <c r="I159" i="15"/>
  <c r="K159" i="15"/>
  <c r="M159" i="15"/>
  <c r="O159" i="15"/>
  <c r="Q159" i="15"/>
  <c r="V159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70" i="15"/>
  <c r="G169" i="15" s="1"/>
  <c r="I170" i="15"/>
  <c r="K170" i="15"/>
  <c r="M170" i="15"/>
  <c r="O170" i="15"/>
  <c r="O169" i="15" s="1"/>
  <c r="Q170" i="15"/>
  <c r="V170" i="15"/>
  <c r="V169" i="15" s="1"/>
  <c r="G174" i="15"/>
  <c r="I174" i="15"/>
  <c r="I169" i="15" s="1"/>
  <c r="K174" i="15"/>
  <c r="M174" i="15"/>
  <c r="O174" i="15"/>
  <c r="Q174" i="15"/>
  <c r="Q169" i="15" s="1"/>
  <c r="V174" i="15"/>
  <c r="G175" i="15"/>
  <c r="M175" i="15" s="1"/>
  <c r="I175" i="15"/>
  <c r="K175" i="15"/>
  <c r="O175" i="15"/>
  <c r="Q175" i="15"/>
  <c r="V175" i="15"/>
  <c r="G179" i="15"/>
  <c r="I179" i="15"/>
  <c r="K179" i="15"/>
  <c r="M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3" i="15"/>
  <c r="M183" i="15" s="1"/>
  <c r="I183" i="15"/>
  <c r="K183" i="15"/>
  <c r="O183" i="15"/>
  <c r="Q183" i="15"/>
  <c r="V183" i="15"/>
  <c r="G184" i="15"/>
  <c r="I184" i="15"/>
  <c r="K184" i="15"/>
  <c r="K169" i="15" s="1"/>
  <c r="M184" i="15"/>
  <c r="O184" i="15"/>
  <c r="Q184" i="15"/>
  <c r="V184" i="15"/>
  <c r="G185" i="15"/>
  <c r="I185" i="15"/>
  <c r="K185" i="15"/>
  <c r="M185" i="15"/>
  <c r="O185" i="15"/>
  <c r="Q185" i="15"/>
  <c r="V185" i="15"/>
  <c r="G189" i="15"/>
  <c r="I189" i="15"/>
  <c r="K189" i="15"/>
  <c r="M189" i="15"/>
  <c r="O189" i="15"/>
  <c r="Q189" i="15"/>
  <c r="V189" i="15"/>
  <c r="G190" i="15"/>
  <c r="M190" i="15" s="1"/>
  <c r="I190" i="15"/>
  <c r="K190" i="15"/>
  <c r="O190" i="15"/>
  <c r="Q190" i="15"/>
  <c r="V190" i="15"/>
  <c r="V191" i="15"/>
  <c r="G192" i="15"/>
  <c r="M192" i="15" s="1"/>
  <c r="M191" i="15" s="1"/>
  <c r="I192" i="15"/>
  <c r="I191" i="15" s="1"/>
  <c r="K192" i="15"/>
  <c r="K191" i="15" s="1"/>
  <c r="O192" i="15"/>
  <c r="O191" i="15" s="1"/>
  <c r="Q192" i="15"/>
  <c r="V192" i="15"/>
  <c r="G196" i="15"/>
  <c r="M196" i="15" s="1"/>
  <c r="I196" i="15"/>
  <c r="K196" i="15"/>
  <c r="O196" i="15"/>
  <c r="Q196" i="15"/>
  <c r="Q191" i="15" s="1"/>
  <c r="V196" i="15"/>
  <c r="G198" i="15"/>
  <c r="I198" i="15"/>
  <c r="K198" i="15"/>
  <c r="M198" i="15"/>
  <c r="O198" i="15"/>
  <c r="Q198" i="15"/>
  <c r="V198" i="15"/>
  <c r="G202" i="15"/>
  <c r="I202" i="15"/>
  <c r="K202" i="15"/>
  <c r="M202" i="15"/>
  <c r="O202" i="15"/>
  <c r="Q202" i="15"/>
  <c r="V202" i="15"/>
  <c r="G204" i="15"/>
  <c r="I204" i="15"/>
  <c r="K204" i="15"/>
  <c r="M204" i="15"/>
  <c r="O204" i="15"/>
  <c r="Q204" i="15"/>
  <c r="V204" i="15"/>
  <c r="G209" i="15"/>
  <c r="M209" i="15" s="1"/>
  <c r="I209" i="15"/>
  <c r="K209" i="15"/>
  <c r="K208" i="15" s="1"/>
  <c r="O209" i="15"/>
  <c r="Q209" i="15"/>
  <c r="Q208" i="15" s="1"/>
  <c r="V209" i="15"/>
  <c r="V208" i="15" s="1"/>
  <c r="G211" i="15"/>
  <c r="G208" i="15" s="1"/>
  <c r="I211" i="15"/>
  <c r="K211" i="15"/>
  <c r="M211" i="15"/>
  <c r="O211" i="15"/>
  <c r="Q211" i="15"/>
  <c r="V211" i="15"/>
  <c r="G213" i="15"/>
  <c r="M213" i="15" s="1"/>
  <c r="I213" i="15"/>
  <c r="K213" i="15"/>
  <c r="O213" i="15"/>
  <c r="Q213" i="15"/>
  <c r="V213" i="15"/>
  <c r="G215" i="15"/>
  <c r="M215" i="15" s="1"/>
  <c r="I215" i="15"/>
  <c r="I208" i="15" s="1"/>
  <c r="K215" i="15"/>
  <c r="O215" i="15"/>
  <c r="Q215" i="15"/>
  <c r="V215" i="15"/>
  <c r="G217" i="15"/>
  <c r="I217" i="15"/>
  <c r="K217" i="15"/>
  <c r="M217" i="15"/>
  <c r="O217" i="15"/>
  <c r="Q217" i="15"/>
  <c r="V217" i="15"/>
  <c r="G220" i="15"/>
  <c r="I220" i="15"/>
  <c r="K220" i="15"/>
  <c r="M220" i="15"/>
  <c r="O220" i="15"/>
  <c r="Q220" i="15"/>
  <c r="V220" i="15"/>
  <c r="G222" i="15"/>
  <c r="I222" i="15"/>
  <c r="K222" i="15"/>
  <c r="M222" i="15"/>
  <c r="O222" i="15"/>
  <c r="Q222" i="15"/>
  <c r="V222" i="15"/>
  <c r="G224" i="15"/>
  <c r="M224" i="15" s="1"/>
  <c r="I224" i="15"/>
  <c r="K224" i="15"/>
  <c r="O224" i="15"/>
  <c r="O208" i="15" s="1"/>
  <c r="Q224" i="15"/>
  <c r="V224" i="15"/>
  <c r="G227" i="15"/>
  <c r="G226" i="15" s="1"/>
  <c r="I227" i="15"/>
  <c r="I226" i="15" s="1"/>
  <c r="K227" i="15"/>
  <c r="M227" i="15"/>
  <c r="O227" i="15"/>
  <c r="O226" i="15" s="1"/>
  <c r="Q227" i="15"/>
  <c r="V227" i="15"/>
  <c r="V226" i="15" s="1"/>
  <c r="G229" i="15"/>
  <c r="M229" i="15" s="1"/>
  <c r="I229" i="15"/>
  <c r="K229" i="15"/>
  <c r="O229" i="15"/>
  <c r="Q229" i="15"/>
  <c r="V229" i="15"/>
  <c r="G234" i="15"/>
  <c r="M234" i="15" s="1"/>
  <c r="I234" i="15"/>
  <c r="K234" i="15"/>
  <c r="O234" i="15"/>
  <c r="Q234" i="15"/>
  <c r="V234" i="15"/>
  <c r="G237" i="15"/>
  <c r="I237" i="15"/>
  <c r="K237" i="15"/>
  <c r="K226" i="15" s="1"/>
  <c r="M237" i="15"/>
  <c r="O237" i="15"/>
  <c r="Q237" i="15"/>
  <c r="V237" i="15"/>
  <c r="G239" i="15"/>
  <c r="I239" i="15"/>
  <c r="K239" i="15"/>
  <c r="M239" i="15"/>
  <c r="O239" i="15"/>
  <c r="Q239" i="15"/>
  <c r="V239" i="15"/>
  <c r="G242" i="15"/>
  <c r="I242" i="15"/>
  <c r="K242" i="15"/>
  <c r="M242" i="15"/>
  <c r="O242" i="15"/>
  <c r="Q242" i="15"/>
  <c r="V242" i="15"/>
  <c r="G244" i="15"/>
  <c r="M244" i="15" s="1"/>
  <c r="I244" i="15"/>
  <c r="K244" i="15"/>
  <c r="O244" i="15"/>
  <c r="Q244" i="15"/>
  <c r="V244" i="15"/>
  <c r="G247" i="15"/>
  <c r="M247" i="15" s="1"/>
  <c r="I247" i="15"/>
  <c r="K247" i="15"/>
  <c r="O247" i="15"/>
  <c r="Q247" i="15"/>
  <c r="Q226" i="15" s="1"/>
  <c r="V247" i="15"/>
  <c r="G252" i="15"/>
  <c r="I252" i="15"/>
  <c r="K252" i="15"/>
  <c r="M252" i="15"/>
  <c r="O252" i="15"/>
  <c r="Q252" i="15"/>
  <c r="V252" i="15"/>
  <c r="G254" i="15"/>
  <c r="M254" i="15" s="1"/>
  <c r="I254" i="15"/>
  <c r="K254" i="15"/>
  <c r="O254" i="15"/>
  <c r="Q254" i="15"/>
  <c r="V254" i="15"/>
  <c r="G256" i="15"/>
  <c r="M256" i="15" s="1"/>
  <c r="I256" i="15"/>
  <c r="K256" i="15"/>
  <c r="O256" i="15"/>
  <c r="Q256" i="15"/>
  <c r="V256" i="15"/>
  <c r="G258" i="15"/>
  <c r="M258" i="15" s="1"/>
  <c r="I258" i="15"/>
  <c r="K258" i="15"/>
  <c r="O258" i="15"/>
  <c r="Q258" i="15"/>
  <c r="V258" i="15"/>
  <c r="G260" i="15"/>
  <c r="I260" i="15"/>
  <c r="K260" i="15"/>
  <c r="M260" i="15"/>
  <c r="O260" i="15"/>
  <c r="Q260" i="15"/>
  <c r="V260" i="15"/>
  <c r="G262" i="15"/>
  <c r="I262" i="15"/>
  <c r="K262" i="15"/>
  <c r="M262" i="15"/>
  <c r="O262" i="15"/>
  <c r="Q262" i="15"/>
  <c r="V262" i="15"/>
  <c r="G264" i="15"/>
  <c r="M264" i="15" s="1"/>
  <c r="I264" i="15"/>
  <c r="K264" i="15"/>
  <c r="O264" i="15"/>
  <c r="Q264" i="15"/>
  <c r="V264" i="15"/>
  <c r="G265" i="15"/>
  <c r="M265" i="15" s="1"/>
  <c r="I265" i="15"/>
  <c r="K265" i="15"/>
  <c r="O265" i="15"/>
  <c r="Q265" i="15"/>
  <c r="V265" i="15"/>
  <c r="G268" i="15"/>
  <c r="I268" i="15"/>
  <c r="K268" i="15"/>
  <c r="M268" i="15"/>
  <c r="O268" i="15"/>
  <c r="Q268" i="15"/>
  <c r="V268" i="15"/>
  <c r="G271" i="15"/>
  <c r="G270" i="15" s="1"/>
  <c r="I271" i="15"/>
  <c r="I270" i="15" s="1"/>
  <c r="K271" i="15"/>
  <c r="O271" i="15"/>
  <c r="Q271" i="15"/>
  <c r="Q270" i="15" s="1"/>
  <c r="V271" i="15"/>
  <c r="V270" i="15" s="1"/>
  <c r="G278" i="15"/>
  <c r="M278" i="15" s="1"/>
  <c r="I278" i="15"/>
  <c r="K278" i="15"/>
  <c r="K270" i="15" s="1"/>
  <c r="O278" i="15"/>
  <c r="Q278" i="15"/>
  <c r="V278" i="15"/>
  <c r="G279" i="15"/>
  <c r="I279" i="15"/>
  <c r="K279" i="15"/>
  <c r="M279" i="15"/>
  <c r="O279" i="15"/>
  <c r="Q279" i="15"/>
  <c r="V279" i="15"/>
  <c r="G280" i="15"/>
  <c r="I280" i="15"/>
  <c r="K280" i="15"/>
  <c r="M280" i="15"/>
  <c r="O280" i="15"/>
  <c r="O270" i="15" s="1"/>
  <c r="Q280" i="15"/>
  <c r="V280" i="15"/>
  <c r="G286" i="15"/>
  <c r="M286" i="15" s="1"/>
  <c r="I286" i="15"/>
  <c r="K286" i="15"/>
  <c r="O286" i="15"/>
  <c r="Q286" i="15"/>
  <c r="V286" i="15"/>
  <c r="G292" i="15"/>
  <c r="M292" i="15" s="1"/>
  <c r="I292" i="15"/>
  <c r="K292" i="15"/>
  <c r="O292" i="15"/>
  <c r="Q292" i="15"/>
  <c r="V292" i="15"/>
  <c r="G295" i="15"/>
  <c r="I295" i="15"/>
  <c r="K295" i="15"/>
  <c r="M295" i="15"/>
  <c r="O295" i="15"/>
  <c r="Q295" i="15"/>
  <c r="V295" i="15"/>
  <c r="G301" i="15"/>
  <c r="M301" i="15" s="1"/>
  <c r="I301" i="15"/>
  <c r="K301" i="15"/>
  <c r="O301" i="15"/>
  <c r="Q301" i="15"/>
  <c r="V301" i="15"/>
  <c r="G303" i="15"/>
  <c r="M303" i="15" s="1"/>
  <c r="I303" i="15"/>
  <c r="K303" i="15"/>
  <c r="O303" i="15"/>
  <c r="Q303" i="15"/>
  <c r="V303" i="15"/>
  <c r="I304" i="15"/>
  <c r="Q304" i="15"/>
  <c r="V304" i="15"/>
  <c r="G305" i="15"/>
  <c r="I305" i="15"/>
  <c r="K305" i="15"/>
  <c r="K304" i="15" s="1"/>
  <c r="M305" i="15"/>
  <c r="M304" i="15" s="1"/>
  <c r="O305" i="15"/>
  <c r="O304" i="15" s="1"/>
  <c r="Q305" i="15"/>
  <c r="V305" i="15"/>
  <c r="G309" i="15"/>
  <c r="G304" i="15" s="1"/>
  <c r="I309" i="15"/>
  <c r="K309" i="15"/>
  <c r="M309" i="15"/>
  <c r="O309" i="15"/>
  <c r="Q309" i="15"/>
  <c r="V309" i="15"/>
  <c r="O312" i="15"/>
  <c r="G313" i="15"/>
  <c r="M313" i="15" s="1"/>
  <c r="I313" i="15"/>
  <c r="K313" i="15"/>
  <c r="K312" i="15" s="1"/>
  <c r="O313" i="15"/>
  <c r="Q313" i="15"/>
  <c r="Q312" i="15" s="1"/>
  <c r="V313" i="15"/>
  <c r="V312" i="15" s="1"/>
  <c r="G315" i="15"/>
  <c r="I315" i="15"/>
  <c r="K315" i="15"/>
  <c r="M315" i="15"/>
  <c r="O315" i="15"/>
  <c r="Q315" i="15"/>
  <c r="V315" i="15"/>
  <c r="G321" i="15"/>
  <c r="G312" i="15" s="1"/>
  <c r="I321" i="15"/>
  <c r="K321" i="15"/>
  <c r="O321" i="15"/>
  <c r="Q321" i="15"/>
  <c r="V321" i="15"/>
  <c r="G323" i="15"/>
  <c r="M323" i="15" s="1"/>
  <c r="I323" i="15"/>
  <c r="I312" i="15" s="1"/>
  <c r="K323" i="15"/>
  <c r="O323" i="15"/>
  <c r="Q323" i="15"/>
  <c r="V323" i="15"/>
  <c r="G328" i="15"/>
  <c r="M328" i="15" s="1"/>
  <c r="I328" i="15"/>
  <c r="K328" i="15"/>
  <c r="O328" i="15"/>
  <c r="Q328" i="15"/>
  <c r="V328" i="15"/>
  <c r="G331" i="15"/>
  <c r="G330" i="15" s="1"/>
  <c r="I331" i="15"/>
  <c r="K331" i="15"/>
  <c r="M331" i="15"/>
  <c r="O331" i="15"/>
  <c r="O330" i="15" s="1"/>
  <c r="Q331" i="15"/>
  <c r="Q330" i="15" s="1"/>
  <c r="V331" i="15"/>
  <c r="G332" i="15"/>
  <c r="M332" i="15" s="1"/>
  <c r="I332" i="15"/>
  <c r="I330" i="15" s="1"/>
  <c r="K332" i="15"/>
  <c r="O332" i="15"/>
  <c r="Q332" i="15"/>
  <c r="V332" i="15"/>
  <c r="G333" i="15"/>
  <c r="I333" i="15"/>
  <c r="K333" i="15"/>
  <c r="M333" i="15"/>
  <c r="O333" i="15"/>
  <c r="Q333" i="15"/>
  <c r="V333" i="15"/>
  <c r="V330" i="15" s="1"/>
  <c r="G334" i="15"/>
  <c r="I334" i="15"/>
  <c r="K334" i="15"/>
  <c r="M334" i="15"/>
  <c r="O334" i="15"/>
  <c r="Q334" i="15"/>
  <c r="V334" i="15"/>
  <c r="G335" i="15"/>
  <c r="M335" i="15" s="1"/>
  <c r="I335" i="15"/>
  <c r="K335" i="15"/>
  <c r="O335" i="15"/>
  <c r="Q335" i="15"/>
  <c r="V335" i="15"/>
  <c r="G336" i="15"/>
  <c r="M336" i="15" s="1"/>
  <c r="I336" i="15"/>
  <c r="K336" i="15"/>
  <c r="O336" i="15"/>
  <c r="Q336" i="15"/>
  <c r="V336" i="15"/>
  <c r="G337" i="15"/>
  <c r="M337" i="15" s="1"/>
  <c r="I337" i="15"/>
  <c r="K337" i="15"/>
  <c r="O337" i="15"/>
  <c r="Q337" i="15"/>
  <c r="V337" i="15"/>
  <c r="G338" i="15"/>
  <c r="I338" i="15"/>
  <c r="K338" i="15"/>
  <c r="K330" i="15" s="1"/>
  <c r="M338" i="15"/>
  <c r="O338" i="15"/>
  <c r="Q338" i="15"/>
  <c r="V338" i="15"/>
  <c r="G339" i="15"/>
  <c r="I339" i="15"/>
  <c r="K339" i="15"/>
  <c r="M339" i="15"/>
  <c r="O339" i="15"/>
  <c r="Q339" i="15"/>
  <c r="V339" i="15"/>
  <c r="G340" i="15"/>
  <c r="M340" i="15" s="1"/>
  <c r="I340" i="15"/>
  <c r="K340" i="15"/>
  <c r="O340" i="15"/>
  <c r="Q340" i="15"/>
  <c r="V340" i="15"/>
  <c r="G341" i="15"/>
  <c r="I341" i="15"/>
  <c r="K341" i="15"/>
  <c r="M341" i="15"/>
  <c r="O341" i="15"/>
  <c r="Q341" i="15"/>
  <c r="V341" i="15"/>
  <c r="G342" i="15"/>
  <c r="I342" i="15"/>
  <c r="K342" i="15"/>
  <c r="M342" i="15"/>
  <c r="O342" i="15"/>
  <c r="Q342" i="15"/>
  <c r="V342" i="15"/>
  <c r="G343" i="15"/>
  <c r="M343" i="15" s="1"/>
  <c r="I343" i="15"/>
  <c r="K343" i="15"/>
  <c r="O343" i="15"/>
  <c r="Q343" i="15"/>
  <c r="V343" i="15"/>
  <c r="G345" i="15"/>
  <c r="M345" i="15" s="1"/>
  <c r="I345" i="15"/>
  <c r="K345" i="15"/>
  <c r="O345" i="15"/>
  <c r="Q345" i="15"/>
  <c r="V345" i="15"/>
  <c r="G347" i="15"/>
  <c r="M347" i="15" s="1"/>
  <c r="I347" i="15"/>
  <c r="K347" i="15"/>
  <c r="O347" i="15"/>
  <c r="Q347" i="15"/>
  <c r="V347" i="15"/>
  <c r="G348" i="15"/>
  <c r="I348" i="15"/>
  <c r="K348" i="15"/>
  <c r="M348" i="15"/>
  <c r="O348" i="15"/>
  <c r="Q348" i="15"/>
  <c r="V348" i="15"/>
  <c r="G349" i="15"/>
  <c r="I349" i="15"/>
  <c r="K349" i="15"/>
  <c r="M349" i="15"/>
  <c r="O349" i="15"/>
  <c r="Q349" i="15"/>
  <c r="V349" i="15"/>
  <c r="G350" i="15"/>
  <c r="M350" i="15" s="1"/>
  <c r="I350" i="15"/>
  <c r="K350" i="15"/>
  <c r="O350" i="15"/>
  <c r="Q350" i="15"/>
  <c r="V350" i="15"/>
  <c r="G351" i="15"/>
  <c r="I351" i="15"/>
  <c r="K351" i="15"/>
  <c r="M351" i="15"/>
  <c r="O351" i="15"/>
  <c r="Q351" i="15"/>
  <c r="V351" i="15"/>
  <c r="G352" i="15"/>
  <c r="I352" i="15"/>
  <c r="K352" i="15"/>
  <c r="M352" i="15"/>
  <c r="O352" i="15"/>
  <c r="Q352" i="15"/>
  <c r="V352" i="15"/>
  <c r="G353" i="15"/>
  <c r="M353" i="15" s="1"/>
  <c r="I353" i="15"/>
  <c r="K353" i="15"/>
  <c r="O353" i="15"/>
  <c r="Q353" i="15"/>
  <c r="V353" i="15"/>
  <c r="G354" i="15"/>
  <c r="M354" i="15" s="1"/>
  <c r="I354" i="15"/>
  <c r="K354" i="15"/>
  <c r="O354" i="15"/>
  <c r="Q354" i="15"/>
  <c r="V354" i="15"/>
  <c r="G355" i="15"/>
  <c r="M355" i="15" s="1"/>
  <c r="I355" i="15"/>
  <c r="K355" i="15"/>
  <c r="O355" i="15"/>
  <c r="Q355" i="15"/>
  <c r="V355" i="15"/>
  <c r="K358" i="15"/>
  <c r="G359" i="15"/>
  <c r="G358" i="15" s="1"/>
  <c r="I359" i="15"/>
  <c r="I358" i="15" s="1"/>
  <c r="K359" i="15"/>
  <c r="M359" i="15"/>
  <c r="O359" i="15"/>
  <c r="O358" i="15" s="1"/>
  <c r="Q359" i="15"/>
  <c r="Q358" i="15" s="1"/>
  <c r="V359" i="15"/>
  <c r="G365" i="15"/>
  <c r="M365" i="15" s="1"/>
  <c r="I365" i="15"/>
  <c r="K365" i="15"/>
  <c r="O365" i="15"/>
  <c r="Q365" i="15"/>
  <c r="V365" i="15"/>
  <c r="G366" i="15"/>
  <c r="I366" i="15"/>
  <c r="K366" i="15"/>
  <c r="M366" i="15"/>
  <c r="O366" i="15"/>
  <c r="Q366" i="15"/>
  <c r="V366" i="15"/>
  <c r="V358" i="15" s="1"/>
  <c r="G367" i="15"/>
  <c r="I367" i="15"/>
  <c r="K367" i="15"/>
  <c r="M367" i="15"/>
  <c r="O367" i="15"/>
  <c r="Q367" i="15"/>
  <c r="V367" i="15"/>
  <c r="G368" i="15"/>
  <c r="M368" i="15" s="1"/>
  <c r="I368" i="15"/>
  <c r="K368" i="15"/>
  <c r="O368" i="15"/>
  <c r="Q368" i="15"/>
  <c r="V368" i="15"/>
  <c r="G370" i="15"/>
  <c r="M370" i="15" s="1"/>
  <c r="I370" i="15"/>
  <c r="K370" i="15"/>
  <c r="O370" i="15"/>
  <c r="Q370" i="15"/>
  <c r="V370" i="15"/>
  <c r="AE372" i="15"/>
  <c r="AF372" i="15"/>
  <c r="G74" i="14"/>
  <c r="G8" i="14"/>
  <c r="O8" i="14"/>
  <c r="V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G14" i="14"/>
  <c r="I14" i="14"/>
  <c r="I13" i="14" s="1"/>
  <c r="K14" i="14"/>
  <c r="M14" i="14"/>
  <c r="O14" i="14"/>
  <c r="O13" i="14" s="1"/>
  <c r="Q14" i="14"/>
  <c r="V14" i="14"/>
  <c r="G16" i="14"/>
  <c r="M16" i="14" s="1"/>
  <c r="I16" i="14"/>
  <c r="K16" i="14"/>
  <c r="K13" i="14" s="1"/>
  <c r="O16" i="14"/>
  <c r="Q16" i="14"/>
  <c r="V16" i="14"/>
  <c r="G18" i="14"/>
  <c r="I18" i="14"/>
  <c r="K18" i="14"/>
  <c r="M18" i="14"/>
  <c r="O18" i="14"/>
  <c r="Q18" i="14"/>
  <c r="Q13" i="14" s="1"/>
  <c r="V18" i="14"/>
  <c r="G20" i="14"/>
  <c r="I20" i="14"/>
  <c r="K20" i="14"/>
  <c r="M20" i="14"/>
  <c r="O20" i="14"/>
  <c r="Q20" i="14"/>
  <c r="V20" i="14"/>
  <c r="V13" i="14" s="1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I26" i="14"/>
  <c r="O26" i="14"/>
  <c r="Q26" i="14"/>
  <c r="G27" i="14"/>
  <c r="M27" i="14" s="1"/>
  <c r="M26" i="14" s="1"/>
  <c r="I27" i="14"/>
  <c r="K27" i="14"/>
  <c r="K26" i="14" s="1"/>
  <c r="O27" i="14"/>
  <c r="Q27" i="14"/>
  <c r="V27" i="14"/>
  <c r="V26" i="14" s="1"/>
  <c r="G31" i="14"/>
  <c r="I31" i="14"/>
  <c r="M31" i="14"/>
  <c r="V31" i="14"/>
  <c r="G32" i="14"/>
  <c r="I32" i="14"/>
  <c r="K32" i="14"/>
  <c r="K31" i="14" s="1"/>
  <c r="M32" i="14"/>
  <c r="O32" i="14"/>
  <c r="O31" i="14" s="1"/>
  <c r="Q32" i="14"/>
  <c r="Q31" i="14" s="1"/>
  <c r="V32" i="14"/>
  <c r="G37" i="14"/>
  <c r="I37" i="14"/>
  <c r="I36" i="14" s="1"/>
  <c r="K37" i="14"/>
  <c r="M37" i="14"/>
  <c r="O37" i="14"/>
  <c r="O36" i="14" s="1"/>
  <c r="Q37" i="14"/>
  <c r="V37" i="14"/>
  <c r="V36" i="14" s="1"/>
  <c r="G39" i="14"/>
  <c r="I39" i="14"/>
  <c r="K39" i="14"/>
  <c r="M39" i="14"/>
  <c r="O39" i="14"/>
  <c r="Q39" i="14"/>
  <c r="Q36" i="14" s="1"/>
  <c r="V39" i="14"/>
  <c r="G41" i="14"/>
  <c r="G36" i="14" s="1"/>
  <c r="I41" i="14"/>
  <c r="K41" i="14"/>
  <c r="O41" i="14"/>
  <c r="Q41" i="14"/>
  <c r="V41" i="14"/>
  <c r="G50" i="14"/>
  <c r="M50" i="14" s="1"/>
  <c r="I50" i="14"/>
  <c r="K50" i="14"/>
  <c r="O50" i="14"/>
  <c r="Q50" i="14"/>
  <c r="V50" i="14"/>
  <c r="G55" i="14"/>
  <c r="M55" i="14" s="1"/>
  <c r="I55" i="14"/>
  <c r="K55" i="14"/>
  <c r="K36" i="14" s="1"/>
  <c r="O55" i="14"/>
  <c r="Q55" i="14"/>
  <c r="V55" i="14"/>
  <c r="G66" i="14"/>
  <c r="M66" i="14" s="1"/>
  <c r="I66" i="14"/>
  <c r="K66" i="14"/>
  <c r="O66" i="14"/>
  <c r="Q66" i="14"/>
  <c r="V66" i="14"/>
  <c r="G68" i="14"/>
  <c r="I68" i="14"/>
  <c r="K68" i="14"/>
  <c r="M68" i="14"/>
  <c r="O68" i="14"/>
  <c r="Q68" i="14"/>
  <c r="V68" i="14"/>
  <c r="AE74" i="14"/>
  <c r="G326" i="13"/>
  <c r="BA322" i="13"/>
  <c r="BA125" i="13"/>
  <c r="BA124" i="13"/>
  <c r="BA78" i="13"/>
  <c r="BA77" i="13"/>
  <c r="BA76" i="13"/>
  <c r="BA67" i="13"/>
  <c r="G8" i="13"/>
  <c r="K8" i="13"/>
  <c r="V8" i="13"/>
  <c r="G9" i="13"/>
  <c r="I9" i="13"/>
  <c r="I8" i="13" s="1"/>
  <c r="K9" i="13"/>
  <c r="M9" i="13"/>
  <c r="M8" i="13" s="1"/>
  <c r="O9" i="13"/>
  <c r="O8" i="13" s="1"/>
  <c r="Q9" i="13"/>
  <c r="Q8" i="13" s="1"/>
  <c r="V9" i="13"/>
  <c r="G13" i="13"/>
  <c r="K13" i="13"/>
  <c r="G14" i="13"/>
  <c r="I14" i="13"/>
  <c r="I13" i="13" s="1"/>
  <c r="K14" i="13"/>
  <c r="M14" i="13"/>
  <c r="M13" i="13" s="1"/>
  <c r="O14" i="13"/>
  <c r="Q14" i="13"/>
  <c r="Q13" i="13" s="1"/>
  <c r="V14" i="13"/>
  <c r="V13" i="13" s="1"/>
  <c r="G18" i="13"/>
  <c r="I18" i="13"/>
  <c r="K18" i="13"/>
  <c r="M18" i="13"/>
  <c r="O18" i="13"/>
  <c r="O13" i="13" s="1"/>
  <c r="Q18" i="13"/>
  <c r="V18" i="13"/>
  <c r="G22" i="13"/>
  <c r="Q22" i="13"/>
  <c r="G23" i="13"/>
  <c r="M23" i="13" s="1"/>
  <c r="M22" i="13" s="1"/>
  <c r="I23" i="13"/>
  <c r="I22" i="13" s="1"/>
  <c r="K23" i="13"/>
  <c r="K22" i="13" s="1"/>
  <c r="O23" i="13"/>
  <c r="O22" i="13" s="1"/>
  <c r="Q23" i="13"/>
  <c r="V23" i="13"/>
  <c r="V22" i="13" s="1"/>
  <c r="K25" i="13"/>
  <c r="Q25" i="13"/>
  <c r="G26" i="13"/>
  <c r="G25" i="13" s="1"/>
  <c r="I26" i="13"/>
  <c r="I25" i="13" s="1"/>
  <c r="K26" i="13"/>
  <c r="O26" i="13"/>
  <c r="O25" i="13" s="1"/>
  <c r="Q26" i="13"/>
  <c r="V26" i="13"/>
  <c r="V25" i="13" s="1"/>
  <c r="G35" i="13"/>
  <c r="I35" i="13"/>
  <c r="K35" i="13"/>
  <c r="M35" i="13"/>
  <c r="O35" i="13"/>
  <c r="Q35" i="13"/>
  <c r="V35" i="13"/>
  <c r="G40" i="13"/>
  <c r="K40" i="13"/>
  <c r="Q40" i="13"/>
  <c r="G41" i="13"/>
  <c r="I41" i="13"/>
  <c r="I40" i="13" s="1"/>
  <c r="K41" i="13"/>
  <c r="M41" i="13"/>
  <c r="M40" i="13" s="1"/>
  <c r="O41" i="13"/>
  <c r="O40" i="13" s="1"/>
  <c r="Q41" i="13"/>
  <c r="V41" i="13"/>
  <c r="V40" i="13" s="1"/>
  <c r="K45" i="13"/>
  <c r="O45" i="13"/>
  <c r="G46" i="13"/>
  <c r="G45" i="13" s="1"/>
  <c r="I46" i="13"/>
  <c r="I45" i="13" s="1"/>
  <c r="K46" i="13"/>
  <c r="M46" i="13"/>
  <c r="O46" i="13"/>
  <c r="Q46" i="13"/>
  <c r="Q45" i="13" s="1"/>
  <c r="V46" i="13"/>
  <c r="V45" i="13" s="1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7" i="13"/>
  <c r="M57" i="13"/>
  <c r="V57" i="13"/>
  <c r="G58" i="13"/>
  <c r="I58" i="13"/>
  <c r="I57" i="13" s="1"/>
  <c r="K58" i="13"/>
  <c r="K57" i="13" s="1"/>
  <c r="M58" i="13"/>
  <c r="O58" i="13"/>
  <c r="O57" i="13" s="1"/>
  <c r="Q58" i="13"/>
  <c r="Q57" i="13" s="1"/>
  <c r="V58" i="13"/>
  <c r="K59" i="13"/>
  <c r="G60" i="13"/>
  <c r="I60" i="13"/>
  <c r="I59" i="13" s="1"/>
  <c r="K60" i="13"/>
  <c r="M60" i="13"/>
  <c r="O60" i="13"/>
  <c r="O59" i="13" s="1"/>
  <c r="Q60" i="13"/>
  <c r="V60" i="13"/>
  <c r="V59" i="13" s="1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Q59" i="13" s="1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71" i="13"/>
  <c r="M71" i="13" s="1"/>
  <c r="I71" i="13"/>
  <c r="K71" i="13"/>
  <c r="O71" i="13"/>
  <c r="Q71" i="13"/>
  <c r="V71" i="13"/>
  <c r="G79" i="13"/>
  <c r="I79" i="13"/>
  <c r="K79" i="13"/>
  <c r="M79" i="13"/>
  <c r="O79" i="13"/>
  <c r="Q79" i="13"/>
  <c r="V79" i="13"/>
  <c r="G82" i="13"/>
  <c r="I82" i="13"/>
  <c r="I81" i="13" s="1"/>
  <c r="K82" i="13"/>
  <c r="M82" i="13"/>
  <c r="O82" i="13"/>
  <c r="O81" i="13" s="1"/>
  <c r="Q82" i="13"/>
  <c r="V82" i="13"/>
  <c r="V81" i="13" s="1"/>
  <c r="G89" i="13"/>
  <c r="M89" i="13" s="1"/>
  <c r="I89" i="13"/>
  <c r="K89" i="13"/>
  <c r="K81" i="13" s="1"/>
  <c r="O89" i="13"/>
  <c r="Q89" i="13"/>
  <c r="Q81" i="13" s="1"/>
  <c r="V89" i="13"/>
  <c r="G93" i="13"/>
  <c r="I93" i="13"/>
  <c r="K93" i="13"/>
  <c r="M93" i="13"/>
  <c r="O93" i="13"/>
  <c r="Q93" i="13"/>
  <c r="V93" i="13"/>
  <c r="G99" i="13"/>
  <c r="M99" i="13" s="1"/>
  <c r="I99" i="13"/>
  <c r="K99" i="13"/>
  <c r="O99" i="13"/>
  <c r="Q99" i="13"/>
  <c r="V99" i="13"/>
  <c r="G106" i="13"/>
  <c r="M106" i="13" s="1"/>
  <c r="I106" i="13"/>
  <c r="K106" i="13"/>
  <c r="O106" i="13"/>
  <c r="Q106" i="13"/>
  <c r="V106" i="13"/>
  <c r="G113" i="13"/>
  <c r="M113" i="13" s="1"/>
  <c r="I113" i="13"/>
  <c r="K113" i="13"/>
  <c r="O113" i="13"/>
  <c r="Q113" i="13"/>
  <c r="V113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7" i="13"/>
  <c r="M127" i="13" s="1"/>
  <c r="I127" i="13"/>
  <c r="K127" i="13"/>
  <c r="O127" i="13"/>
  <c r="Q127" i="13"/>
  <c r="V127" i="13"/>
  <c r="G132" i="13"/>
  <c r="M132" i="13" s="1"/>
  <c r="I132" i="13"/>
  <c r="I131" i="13" s="1"/>
  <c r="K132" i="13"/>
  <c r="K131" i="13" s="1"/>
  <c r="O132" i="13"/>
  <c r="O131" i="13" s="1"/>
  <c r="Q132" i="13"/>
  <c r="V132" i="13"/>
  <c r="V131" i="13" s="1"/>
  <c r="G134" i="13"/>
  <c r="M134" i="13" s="1"/>
  <c r="I134" i="13"/>
  <c r="K134" i="13"/>
  <c r="O134" i="13"/>
  <c r="Q134" i="13"/>
  <c r="Q131" i="13" s="1"/>
  <c r="V134" i="13"/>
  <c r="G136" i="13"/>
  <c r="G131" i="13" s="1"/>
  <c r="I136" i="13"/>
  <c r="K136" i="13"/>
  <c r="O136" i="13"/>
  <c r="Q136" i="13"/>
  <c r="V136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7" i="13"/>
  <c r="M147" i="13" s="1"/>
  <c r="I147" i="13"/>
  <c r="K147" i="13"/>
  <c r="O147" i="13"/>
  <c r="Q147" i="13"/>
  <c r="V147" i="13"/>
  <c r="V149" i="13"/>
  <c r="G150" i="13"/>
  <c r="I150" i="13"/>
  <c r="I149" i="13" s="1"/>
  <c r="K150" i="13"/>
  <c r="M150" i="13"/>
  <c r="O150" i="13"/>
  <c r="O149" i="13" s="1"/>
  <c r="Q150" i="13"/>
  <c r="Q149" i="13" s="1"/>
  <c r="V150" i="13"/>
  <c r="G155" i="13"/>
  <c r="M155" i="13" s="1"/>
  <c r="I155" i="13"/>
  <c r="K155" i="13"/>
  <c r="K149" i="13" s="1"/>
  <c r="O155" i="13"/>
  <c r="Q155" i="13"/>
  <c r="V155" i="13"/>
  <c r="G157" i="13"/>
  <c r="I157" i="13"/>
  <c r="K157" i="13"/>
  <c r="M157" i="13"/>
  <c r="O157" i="13"/>
  <c r="Q157" i="13"/>
  <c r="V157" i="13"/>
  <c r="G159" i="13"/>
  <c r="I159" i="13"/>
  <c r="K159" i="13"/>
  <c r="M159" i="13"/>
  <c r="O159" i="13"/>
  <c r="Q159" i="13"/>
  <c r="V159" i="13"/>
  <c r="G161" i="13"/>
  <c r="I161" i="13"/>
  <c r="K161" i="13"/>
  <c r="M161" i="13"/>
  <c r="O161" i="13"/>
  <c r="Q161" i="13"/>
  <c r="V161" i="13"/>
  <c r="G163" i="13"/>
  <c r="M163" i="13" s="1"/>
  <c r="I163" i="13"/>
  <c r="K163" i="13"/>
  <c r="O163" i="13"/>
  <c r="Q163" i="13"/>
  <c r="V163" i="13"/>
  <c r="G166" i="13"/>
  <c r="G165" i="13" s="1"/>
  <c r="I166" i="13"/>
  <c r="I165" i="13" s="1"/>
  <c r="K166" i="13"/>
  <c r="O166" i="13"/>
  <c r="O165" i="13" s="1"/>
  <c r="Q166" i="13"/>
  <c r="V166" i="13"/>
  <c r="V165" i="13" s="1"/>
  <c r="G174" i="13"/>
  <c r="I174" i="13"/>
  <c r="K174" i="13"/>
  <c r="M174" i="13"/>
  <c r="O174" i="13"/>
  <c r="Q174" i="13"/>
  <c r="V174" i="13"/>
  <c r="G180" i="13"/>
  <c r="M180" i="13" s="1"/>
  <c r="I180" i="13"/>
  <c r="K180" i="13"/>
  <c r="K165" i="13" s="1"/>
  <c r="O180" i="13"/>
  <c r="Q180" i="13"/>
  <c r="V180" i="13"/>
  <c r="G182" i="13"/>
  <c r="I182" i="13"/>
  <c r="K182" i="13"/>
  <c r="M182" i="13"/>
  <c r="O182" i="13"/>
  <c r="Q182" i="13"/>
  <c r="V182" i="13"/>
  <c r="G184" i="13"/>
  <c r="M184" i="13" s="1"/>
  <c r="I184" i="13"/>
  <c r="K184" i="13"/>
  <c r="O184" i="13"/>
  <c r="Q184" i="13"/>
  <c r="V184" i="13"/>
  <c r="G187" i="13"/>
  <c r="I187" i="13"/>
  <c r="K187" i="13"/>
  <c r="M187" i="13"/>
  <c r="O187" i="13"/>
  <c r="Q187" i="13"/>
  <c r="V187" i="13"/>
  <c r="G189" i="13"/>
  <c r="M189" i="13" s="1"/>
  <c r="I189" i="13"/>
  <c r="K189" i="13"/>
  <c r="O189" i="13"/>
  <c r="Q189" i="13"/>
  <c r="V189" i="13"/>
  <c r="G192" i="13"/>
  <c r="M192" i="13" s="1"/>
  <c r="I192" i="13"/>
  <c r="K192" i="13"/>
  <c r="O192" i="13"/>
  <c r="Q192" i="13"/>
  <c r="Q165" i="13" s="1"/>
  <c r="V192" i="13"/>
  <c r="G199" i="13"/>
  <c r="M199" i="13" s="1"/>
  <c r="I199" i="13"/>
  <c r="K199" i="13"/>
  <c r="O199" i="13"/>
  <c r="Q199" i="13"/>
  <c r="V199" i="13"/>
  <c r="G206" i="13"/>
  <c r="I206" i="13"/>
  <c r="K206" i="13"/>
  <c r="M206" i="13"/>
  <c r="O206" i="13"/>
  <c r="Q206" i="13"/>
  <c r="V206" i="13"/>
  <c r="G213" i="13"/>
  <c r="M213" i="13" s="1"/>
  <c r="I213" i="13"/>
  <c r="K213" i="13"/>
  <c r="O213" i="13"/>
  <c r="Q213" i="13"/>
  <c r="V213" i="13"/>
  <c r="G226" i="13"/>
  <c r="I226" i="13"/>
  <c r="K226" i="13"/>
  <c r="M226" i="13"/>
  <c r="O226" i="13"/>
  <c r="Q226" i="13"/>
  <c r="V226" i="13"/>
  <c r="G233" i="13"/>
  <c r="M233" i="13" s="1"/>
  <c r="I233" i="13"/>
  <c r="K233" i="13"/>
  <c r="O233" i="13"/>
  <c r="Q233" i="13"/>
  <c r="V233" i="13"/>
  <c r="G240" i="13"/>
  <c r="I240" i="13"/>
  <c r="K240" i="13"/>
  <c r="M240" i="13"/>
  <c r="O240" i="13"/>
  <c r="Q240" i="13"/>
  <c r="V240" i="13"/>
  <c r="G248" i="13"/>
  <c r="M248" i="13" s="1"/>
  <c r="I248" i="13"/>
  <c r="K248" i="13"/>
  <c r="O248" i="13"/>
  <c r="Q248" i="13"/>
  <c r="V248" i="13"/>
  <c r="G251" i="13"/>
  <c r="M251" i="13" s="1"/>
  <c r="I251" i="13"/>
  <c r="K251" i="13"/>
  <c r="O251" i="13"/>
  <c r="Q251" i="13"/>
  <c r="V251" i="13"/>
  <c r="G257" i="13"/>
  <c r="M257" i="13" s="1"/>
  <c r="I257" i="13"/>
  <c r="K257" i="13"/>
  <c r="O257" i="13"/>
  <c r="Q257" i="13"/>
  <c r="V257" i="13"/>
  <c r="G258" i="13"/>
  <c r="I258" i="13"/>
  <c r="K258" i="13"/>
  <c r="M258" i="13"/>
  <c r="O258" i="13"/>
  <c r="Q258" i="13"/>
  <c r="V258" i="13"/>
  <c r="G259" i="13"/>
  <c r="M259" i="13" s="1"/>
  <c r="I259" i="13"/>
  <c r="K259" i="13"/>
  <c r="O259" i="13"/>
  <c r="Q259" i="13"/>
  <c r="V259" i="13"/>
  <c r="G264" i="13"/>
  <c r="I264" i="13"/>
  <c r="G265" i="13"/>
  <c r="M265" i="13" s="1"/>
  <c r="M264" i="13" s="1"/>
  <c r="I265" i="13"/>
  <c r="K265" i="13"/>
  <c r="K264" i="13" s="1"/>
  <c r="O265" i="13"/>
  <c r="O264" i="13" s="1"/>
  <c r="Q265" i="13"/>
  <c r="V265" i="13"/>
  <c r="V264" i="13" s="1"/>
  <c r="G267" i="13"/>
  <c r="I267" i="13"/>
  <c r="K267" i="13"/>
  <c r="M267" i="13"/>
  <c r="O267" i="13"/>
  <c r="Q267" i="13"/>
  <c r="Q264" i="13" s="1"/>
  <c r="V267" i="13"/>
  <c r="G270" i="13"/>
  <c r="I270" i="13"/>
  <c r="K270" i="13"/>
  <c r="M270" i="13"/>
  <c r="O270" i="13"/>
  <c r="Q270" i="13"/>
  <c r="V270" i="13"/>
  <c r="G274" i="13"/>
  <c r="G273" i="13" s="1"/>
  <c r="I274" i="13"/>
  <c r="K274" i="13"/>
  <c r="K273" i="13" s="1"/>
  <c r="O274" i="13"/>
  <c r="Q274" i="13"/>
  <c r="V274" i="13"/>
  <c r="V273" i="13" s="1"/>
  <c r="G277" i="13"/>
  <c r="I277" i="13"/>
  <c r="I273" i="13" s="1"/>
  <c r="K277" i="13"/>
  <c r="M277" i="13"/>
  <c r="O277" i="13"/>
  <c r="Q277" i="13"/>
  <c r="V277" i="13"/>
  <c r="G281" i="13"/>
  <c r="M281" i="13" s="1"/>
  <c r="I281" i="13"/>
  <c r="K281" i="13"/>
  <c r="O281" i="13"/>
  <c r="Q281" i="13"/>
  <c r="V281" i="13"/>
  <c r="G286" i="13"/>
  <c r="I286" i="13"/>
  <c r="K286" i="13"/>
  <c r="M286" i="13"/>
  <c r="O286" i="13"/>
  <c r="Q286" i="13"/>
  <c r="V286" i="13"/>
  <c r="G293" i="13"/>
  <c r="M293" i="13" s="1"/>
  <c r="I293" i="13"/>
  <c r="K293" i="13"/>
  <c r="O293" i="13"/>
  <c r="O273" i="13" s="1"/>
  <c r="Q293" i="13"/>
  <c r="V293" i="13"/>
  <c r="G298" i="13"/>
  <c r="I298" i="13"/>
  <c r="K298" i="13"/>
  <c r="M298" i="13"/>
  <c r="O298" i="13"/>
  <c r="Q298" i="13"/>
  <c r="V298" i="13"/>
  <c r="G299" i="13"/>
  <c r="I299" i="13"/>
  <c r="K299" i="13"/>
  <c r="M299" i="13"/>
  <c r="O299" i="13"/>
  <c r="Q299" i="13"/>
  <c r="V299" i="13"/>
  <c r="G300" i="13"/>
  <c r="M300" i="13" s="1"/>
  <c r="I300" i="13"/>
  <c r="K300" i="13"/>
  <c r="O300" i="13"/>
  <c r="Q300" i="13"/>
  <c r="Q273" i="13" s="1"/>
  <c r="V300" i="13"/>
  <c r="G312" i="13"/>
  <c r="G313" i="13"/>
  <c r="I313" i="13"/>
  <c r="I312" i="13" s="1"/>
  <c r="K313" i="13"/>
  <c r="M313" i="13"/>
  <c r="O313" i="13"/>
  <c r="O312" i="13" s="1"/>
  <c r="Q313" i="13"/>
  <c r="V313" i="13"/>
  <c r="G315" i="13"/>
  <c r="M315" i="13" s="1"/>
  <c r="I315" i="13"/>
  <c r="K315" i="13"/>
  <c r="K312" i="13" s="1"/>
  <c r="O315" i="13"/>
  <c r="Q315" i="13"/>
  <c r="V315" i="13"/>
  <c r="G316" i="13"/>
  <c r="I316" i="13"/>
  <c r="K316" i="13"/>
  <c r="M316" i="13"/>
  <c r="O316" i="13"/>
  <c r="Q316" i="13"/>
  <c r="V316" i="13"/>
  <c r="G317" i="13"/>
  <c r="M317" i="13" s="1"/>
  <c r="I317" i="13"/>
  <c r="K317" i="13"/>
  <c r="O317" i="13"/>
  <c r="Q317" i="13"/>
  <c r="V317" i="13"/>
  <c r="G318" i="13"/>
  <c r="I318" i="13"/>
  <c r="K318" i="13"/>
  <c r="M318" i="13"/>
  <c r="O318" i="13"/>
  <c r="Q318" i="13"/>
  <c r="Q312" i="13" s="1"/>
  <c r="V318" i="13"/>
  <c r="G319" i="13"/>
  <c r="I319" i="13"/>
  <c r="K319" i="13"/>
  <c r="M319" i="13"/>
  <c r="O319" i="13"/>
  <c r="Q319" i="13"/>
  <c r="V319" i="13"/>
  <c r="V312" i="13" s="1"/>
  <c r="G324" i="13"/>
  <c r="M324" i="13" s="1"/>
  <c r="I324" i="13"/>
  <c r="K324" i="13"/>
  <c r="O324" i="13"/>
  <c r="Q324" i="13"/>
  <c r="V324" i="13"/>
  <c r="AE326" i="13"/>
  <c r="G27" i="12"/>
  <c r="BA25" i="12"/>
  <c r="BA23" i="12"/>
  <c r="BA21" i="12"/>
  <c r="BA16" i="12"/>
  <c r="BA14" i="12"/>
  <c r="BA12" i="12"/>
  <c r="BA10" i="12"/>
  <c r="G8" i="12"/>
  <c r="V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O19" i="12"/>
  <c r="V19" i="12"/>
  <c r="G20" i="12"/>
  <c r="M20" i="12" s="1"/>
  <c r="M19" i="12" s="1"/>
  <c r="I20" i="12"/>
  <c r="I19" i="12" s="1"/>
  <c r="K20" i="12"/>
  <c r="K19" i="12" s="1"/>
  <c r="O20" i="12"/>
  <c r="Q20" i="12"/>
  <c r="Q19" i="12" s="1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AE27" i="12"/>
  <c r="I20" i="1"/>
  <c r="I19" i="1"/>
  <c r="I18" i="1"/>
  <c r="I17" i="1"/>
  <c r="I16" i="1"/>
  <c r="I98" i="1"/>
  <c r="J92" i="1" s="1"/>
  <c r="F51" i="1"/>
  <c r="G23" i="1" s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51" i="1" s="1"/>
  <c r="A26" i="1" l="1"/>
  <c r="G26" i="1"/>
  <c r="A23" i="1"/>
  <c r="G28" i="1"/>
  <c r="M64" i="19"/>
  <c r="G64" i="19"/>
  <c r="M33" i="19"/>
  <c r="M32" i="19" s="1"/>
  <c r="M36" i="19"/>
  <c r="M35" i="19" s="1"/>
  <c r="M21" i="19"/>
  <c r="M18" i="19" s="1"/>
  <c r="AF87" i="19"/>
  <c r="M50" i="18"/>
  <c r="M20" i="18"/>
  <c r="M57" i="18"/>
  <c r="M22" i="18"/>
  <c r="M31" i="17"/>
  <c r="M48" i="17"/>
  <c r="M11" i="17"/>
  <c r="G31" i="17"/>
  <c r="G48" i="17"/>
  <c r="M73" i="17"/>
  <c r="M72" i="17" s="1"/>
  <c r="AF86" i="17"/>
  <c r="M84" i="16"/>
  <c r="G38" i="16"/>
  <c r="AF98" i="16"/>
  <c r="G80" i="16"/>
  <c r="G62" i="16"/>
  <c r="M49" i="16"/>
  <c r="M48" i="16" s="1"/>
  <c r="M34" i="16"/>
  <c r="M33" i="16" s="1"/>
  <c r="M169" i="15"/>
  <c r="M208" i="15"/>
  <c r="M139" i="15"/>
  <c r="M120" i="15"/>
  <c r="M330" i="15"/>
  <c r="M226" i="15"/>
  <c r="M150" i="15"/>
  <c r="M24" i="15"/>
  <c r="M358" i="15"/>
  <c r="M312" i="15"/>
  <c r="M32" i="15"/>
  <c r="M129" i="15"/>
  <c r="M271" i="15"/>
  <c r="M270" i="15" s="1"/>
  <c r="G120" i="15"/>
  <c r="M104" i="15"/>
  <c r="M103" i="15" s="1"/>
  <c r="G191" i="15"/>
  <c r="M66" i="15"/>
  <c r="M65" i="15" s="1"/>
  <c r="G150" i="15"/>
  <c r="M321" i="15"/>
  <c r="M13" i="14"/>
  <c r="G26" i="14"/>
  <c r="G13" i="14"/>
  <c r="AF74" i="14"/>
  <c r="M41" i="14"/>
  <c r="M36" i="14" s="1"/>
  <c r="M131" i="13"/>
  <c r="M45" i="13"/>
  <c r="M149" i="13"/>
  <c r="M312" i="13"/>
  <c r="M59" i="13"/>
  <c r="M81" i="13"/>
  <c r="G149" i="13"/>
  <c r="G81" i="13"/>
  <c r="G59" i="13"/>
  <c r="M274" i="13"/>
  <c r="M273" i="13" s="1"/>
  <c r="M166" i="13"/>
  <c r="M165" i="13" s="1"/>
  <c r="M136" i="13"/>
  <c r="M26" i="13"/>
  <c r="M25" i="13" s="1"/>
  <c r="AF326" i="13"/>
  <c r="M8" i="12"/>
  <c r="AF27" i="12"/>
  <c r="J70" i="1"/>
  <c r="J74" i="1"/>
  <c r="J82" i="1"/>
  <c r="J94" i="1"/>
  <c r="J79" i="1"/>
  <c r="J91" i="1"/>
  <c r="J76" i="1"/>
  <c r="J96" i="1"/>
  <c r="J71" i="1"/>
  <c r="J83" i="1"/>
  <c r="J87" i="1"/>
  <c r="J80" i="1"/>
  <c r="J88" i="1"/>
  <c r="J69" i="1"/>
  <c r="J73" i="1"/>
  <c r="J77" i="1"/>
  <c r="J81" i="1"/>
  <c r="J85" i="1"/>
  <c r="J89" i="1"/>
  <c r="J93" i="1"/>
  <c r="J97" i="1"/>
  <c r="J78" i="1"/>
  <c r="J86" i="1"/>
  <c r="J90" i="1"/>
  <c r="J75" i="1"/>
  <c r="J95" i="1"/>
  <c r="J72" i="1"/>
  <c r="J84" i="1"/>
  <c r="H51" i="1"/>
  <c r="J49" i="1"/>
  <c r="J46" i="1"/>
  <c r="J40" i="1"/>
  <c r="J43" i="1"/>
  <c r="J48" i="1"/>
  <c r="J45" i="1"/>
  <c r="J39" i="1"/>
  <c r="J51" i="1" s="1"/>
  <c r="J50" i="1"/>
  <c r="J41" i="1"/>
  <c r="J47" i="1"/>
  <c r="J44" i="1"/>
  <c r="I21" i="1"/>
  <c r="J28" i="1"/>
  <c r="J26" i="1"/>
  <c r="G38" i="1"/>
  <c r="F38" i="1"/>
  <c r="J23" i="1"/>
  <c r="J24" i="1"/>
  <c r="J25" i="1"/>
  <c r="J27" i="1"/>
  <c r="E24" i="1"/>
  <c r="E26" i="1"/>
  <c r="A24" i="1" l="1"/>
  <c r="G24" i="1"/>
  <c r="A27" i="1" s="1"/>
  <c r="J98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NTBHP07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<sst xmlns="http://schemas.openxmlformats.org/spreadsheetml/2006/main" count="4719" uniqueCount="1172">
  <si>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</si>
  <si>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</si>
  <si>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</si>
  <si>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</si>
  <si>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</si>
  <si>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</si>
  <si>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</si>
  <si>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</si>
  <si>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</si>
  <si>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</si>
  <si>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</si>
  <si>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</si>
  <si>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</si>
  <si>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</si>
  <si>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</si>
  <si>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</si>
  <si>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</si>
  <si>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</si>
  <si>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</si>
  <si>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</si>
  <si>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</si>
  <si>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</si>
  <si>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</si>
  <si>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</si>
  <si>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</si>
  <si>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</si>
  <si>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</si>
  <si>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</si>
  <si>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</si>
  <si>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</si>
  <si>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</si>
  <si>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</si>
  <si>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</si>
  <si>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</si>
  <si>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</si>
  <si>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</si>
  <si>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</si>
  <si>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</si>
  <si>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</si>
  <si>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</si>
  <si>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</si>
  <si>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</si>
  <si>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</si>
  <si>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SO 01 </t>
  </si>
  <si>
    <t>Oprava kulturního domu Olešnice - 2.část vnitřní opravy</t>
  </si>
  <si>
    <t>Stavba</t>
  </si>
  <si>
    <t>Ostatní a vedlejší náklady</t>
  </si>
  <si>
    <t>00.1.1.</t>
  </si>
  <si>
    <t xml:space="preserve">Ostatní  a vedlejší náklady pro rekonstrukci </t>
  </si>
  <si>
    <t>Stavební objekt</t>
  </si>
  <si>
    <t>SO 01.4</t>
  </si>
  <si>
    <t xml:space="preserve">Rekonstrukce vnitřních prostor kulturního domu </t>
  </si>
  <si>
    <t>01.4.a</t>
  </si>
  <si>
    <t>Výměna podlah a stropního podhledu</t>
  </si>
  <si>
    <t>01.4.b</t>
  </si>
  <si>
    <t>Povrchové úpravy</t>
  </si>
  <si>
    <t>01.4.c</t>
  </si>
  <si>
    <t>Rekonstrukce společenských místností v přízemí</t>
  </si>
  <si>
    <t>01.4.d</t>
  </si>
  <si>
    <t xml:space="preserve">Obnova  kamenného obložení </t>
  </si>
  <si>
    <t>01.4.e</t>
  </si>
  <si>
    <t xml:space="preserve">Rekonstrukce jeviště a obložení  v sále </t>
  </si>
  <si>
    <t>01.4.f</t>
  </si>
  <si>
    <t>Rekonstrukce stropu v sále</t>
  </si>
  <si>
    <t>01.4.g</t>
  </si>
  <si>
    <t>Obnova části nátěrů dřevených konstrukcí v přísálí</t>
  </si>
  <si>
    <t>Celkem za stavbu</t>
  </si>
  <si>
    <t>CZK</t>
  </si>
  <si>
    <t>#POPS</t>
  </si>
  <si>
    <t>Popis stavby: SO 01  - Oprava kulturního domu Olešnice - 2.část vnitřní opravy</t>
  </si>
  <si>
    <t>#POPO</t>
  </si>
  <si>
    <t xml:space="preserve">Popis objektu: OVN 00 - Ostatní a vedlejší náklady </t>
  </si>
  <si>
    <t>#POPR</t>
  </si>
  <si>
    <t xml:space="preserve">Popis rozpočtu: 00.1.1. - Ostatní  a vedlejší náklady pro rekonstrukci </t>
  </si>
  <si>
    <t xml:space="preserve">Popis objektu: SO 01.4 - Rekonstrukce vnitřních prostor kulturního domu </t>
  </si>
  <si>
    <t>Popis rozpočtu: 01.4.a - Výměna podlah a stropního podhledu</t>
  </si>
  <si>
    <t>Popis rozpočtu: 01.4.b - Povrchové úpravy</t>
  </si>
  <si>
    <t>Popis rozpočtu: 01.4.c - Rekonstrukce společenských místností v přízemí</t>
  </si>
  <si>
    <t xml:space="preserve">Popis rozpočtu: 01.4.d - Obnova  kamenného obložení </t>
  </si>
  <si>
    <t xml:space="preserve">Popis rozpočtu: 01.4.e - Rekonstrukce jeviště a obložení  v sále </t>
  </si>
  <si>
    <t>Popis rozpočtu: 01.4.f - Rekonstrukce stropu v sále</t>
  </si>
  <si>
    <t>Popis rozpočtu: 01.4.g - Obnova části nátěrů dřevených konstrukcí v přísálí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</si>
  <si>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</si>
  <si>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</si>
  <si>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</si>
  <si>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</si>
  <si>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</si>
  <si>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</si>
  <si>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</si>
  <si>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</si>
  <si>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</si>
  <si>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</si>
  <si>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</si>
  <si>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</si>
  <si>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</si>
  <si>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</si>
  <si>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</si>
  <si>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</si>
  <si>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</si>
  <si>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</si>
  <si>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</si>
  <si>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</si>
  <si>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</si>
  <si>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</si>
  <si>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</si>
  <si>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</si>
  <si>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</si>
  <si>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</si>
  <si>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</si>
  <si>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</si>
  <si>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</si>
  <si>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</si>
  <si>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735</t>
  </si>
  <si>
    <t>Otopná tělesa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</si>
  <si>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</si>
  <si>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</si>
  <si>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</si>
  <si>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</si>
  <si>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</si>
  <si>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</si>
  <si>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</si>
  <si>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</si>
  <si>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</si>
  <si>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</si>
  <si>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</si>
  <si>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</si>
  <si>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</si>
  <si>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</si>
  <si>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</si>
  <si>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</si>
  <si>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</si>
  <si>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</si>
  <si>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</si>
  <si>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</si>
  <si>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</si>
  <si>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</si>
  <si>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</si>
  <si>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</si>
  <si>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</si>
  <si>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</si>
  <si>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</si>
  <si>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</si>
  <si>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</si>
  <si>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</si>
  <si>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OVN 00</t>
  </si>
  <si>
    <t xml:space="preserve">Ostatní a vedlejší náklady 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</si>
  <si>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</si>
  <si>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</si>
  <si>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</si>
  <si>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</si>
  <si>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</si>
  <si>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</si>
  <si>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</si>
  <si>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</si>
  <si>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</si>
  <si>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</si>
  <si>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</si>
  <si>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</si>
  <si>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</si>
  <si>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</si>
  <si>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</si>
  <si>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</si>
  <si>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</si>
  <si>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</si>
  <si>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</si>
  <si>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</si>
  <si>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</si>
  <si>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</si>
  <si>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</si>
  <si>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</si>
  <si>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</si>
  <si>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</si>
  <si>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</si>
  <si>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</si>
  <si>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</si>
  <si>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Vlastní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</si>
  <si>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</si>
  <si>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</si>
  <si>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</si>
  <si>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</si>
  <si>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</si>
  <si>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</si>
  <si>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>Provoz zařízení staveniště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</si>
  <si>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</si>
  <si>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</si>
  <si>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</si>
  <si>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</si>
  <si>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</si>
  <si>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>Provoz objednatele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</si>
  <si>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</si>
  <si>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</si>
  <si>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</si>
  <si>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</si>
  <si>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</t>
  </si>
  <si>
    <t>Zabezpečení poškození prostoru objektu</t>
  </si>
  <si>
    <t>Kompletní zabezpečení prostoru školy proti poškození a znečištění, tzn. zakrytí podlahovin, radiátorů, oken, dveří apod.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</si>
  <si>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</si>
  <si>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</si>
  <si>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</si>
  <si>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</si>
  <si>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</si>
  <si>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</si>
  <si>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</si>
  <si>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</si>
  <si>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</si>
  <si>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342266111RU7</t>
  </si>
  <si>
    <t>Předstěny opláštěné sádrokartonovými deskami obklad stěn sádrokartonem na ocelovou konstrukci z profilů CW 50 tloušťka desky 12, 5 mm, standard, bez izolace</t>
  </si>
  <si>
    <t>m2</t>
  </si>
  <si>
    <t>Práce</t>
  </si>
  <si>
    <t>POL1_</t>
  </si>
  <si>
    <t>podhled galerie podkroví - svislá předstěna (na straně do krovu) W015 : 1,65*(2,14+12,55)</t>
  </si>
  <si>
    <t>VV</t>
  </si>
  <si>
    <t>2,45*(0,94+1,35)*1,5</t>
  </si>
  <si>
    <t>Mezisoučet</t>
  </si>
  <si>
    <t>602011141RT3</t>
  </si>
  <si>
    <t xml:space="preserve">Omítka stěn z hotových směsí vrstva štuková, vápenná,  , tloušťka vrstvy 4 mm,  </t>
  </si>
  <si>
    <t>801-1</t>
  </si>
  <si>
    <t>RTS 22/ I</t>
  </si>
  <si>
    <t>po jednotlivých vrstvách</t>
  </si>
  <si>
    <t>SPI</t>
  </si>
  <si>
    <t>oblouky galerie : 3*1,2</t>
  </si>
  <si>
    <t>203 stěna u rozvaděče : (1,42*3,4)</t>
  </si>
  <si>
    <t>602016195R00</t>
  </si>
  <si>
    <t>Omítka stěn z hotových směsí Doplňkové práce pro omítky stěn z hotových směsí_x000D_
 hloubková penetrace stěn silikátová</t>
  </si>
  <si>
    <t>612481211RT8</t>
  </si>
  <si>
    <t>Vyztužení povrchu vnitřních stěn sklotextilní síťovinou s dodávkou síťoviny a stěrkového tmelu</t>
  </si>
  <si>
    <t>632417104R00</t>
  </si>
  <si>
    <t>Potěr ze suchých směsí cementová samonivelační rychleschnoucí stěrka, tloušťky 4 mm, včetně penetrace</t>
  </si>
  <si>
    <t xml:space="preserve">plochy řešených místností - výměna podlah : </t>
  </si>
  <si>
    <t xml:space="preserve">podklad nové PVC podlahy - skladba P05 : </t>
  </si>
  <si>
    <t xml:space="preserve">Galerie podkroví : </t>
  </si>
  <si>
    <t>m.č. 302 : 108,6</t>
  </si>
  <si>
    <t>vodorovná plocha stupňovité podlahy schodiště galerie (nášlapy) : 8,82*3,5+1,65*2,67</t>
  </si>
  <si>
    <t>svislá plocha stupňovité podlahy schodiště galerie (podstupnice) : 0,15*(1,1*5+1,4*5+3,5*2+8,82*6+7,93)</t>
  </si>
  <si>
    <t>632417110R00</t>
  </si>
  <si>
    <t>Potěr ze suchých směsí cementová samonivelační rychleschnoucí stěrka, tloušťky 10 mm, včetně penetrace</t>
  </si>
  <si>
    <t xml:space="preserve">2NP skladba P04 : </t>
  </si>
  <si>
    <t>202 přísálí : 96,9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</si>
  <si>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</si>
  <si>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</si>
  <si>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202 : 96,90</t>
  </si>
  <si>
    <t>208 : 32,50</t>
  </si>
  <si>
    <t>302 : 108,60</t>
  </si>
  <si>
    <t>978013211R00</t>
  </si>
  <si>
    <t xml:space="preserve">Odstranění štukové vrstvy z omítek vnitřních stěn vnitřních,  </t>
  </si>
  <si>
    <t>801-3</t>
  </si>
  <si>
    <t>965048130R00</t>
  </si>
  <si>
    <t>Dočištění povrchu po vybourání dlažeb do tmele, plochy do 30%</t>
  </si>
  <si>
    <t xml:space="preserve">skladba P04 a P05 : </t>
  </si>
  <si>
    <t>Odkaz na mn. položky pořadí 25 : 205,50000</t>
  </si>
  <si>
    <t>965048541R00</t>
  </si>
  <si>
    <t>Frézování betonového povrchu tloušťky do 30 mm</t>
  </si>
  <si>
    <t xml:space="preserve">skladba P04 : </t>
  </si>
  <si>
    <t>999281148R00</t>
  </si>
  <si>
    <t>výšky do 12 m, nošením</t>
  </si>
  <si>
    <t>t</t>
  </si>
  <si>
    <t>Přesun hmot</t>
  </si>
  <si>
    <t>POL7_</t>
  </si>
  <si>
    <t>728314121R00</t>
  </si>
  <si>
    <t>Montáž protidešťové žaluzie do kruhového potrubí, do průměru d 300 mm</t>
  </si>
  <si>
    <t>kus</t>
  </si>
  <si>
    <t>800-728</t>
  </si>
  <si>
    <t>728415813R00</t>
  </si>
  <si>
    <t>Demontáž větrací nebo ventilační mřížky do průřezu 0,15 m2</t>
  </si>
  <si>
    <t>728312718R00</t>
  </si>
  <si>
    <t>Demontáž axiálního ventilátoru do d 300 mm</t>
  </si>
  <si>
    <t>72861811100</t>
  </si>
  <si>
    <t>Montáž axiálního ventilátoru</t>
  </si>
  <si>
    <t>RTS 21/ II</t>
  </si>
  <si>
    <t>728-001</t>
  </si>
  <si>
    <t>Žaluziová klapka elektrická</t>
  </si>
  <si>
    <t xml:space="preserve">ks    </t>
  </si>
  <si>
    <t>Specifikace</t>
  </si>
  <si>
    <t>POL3_</t>
  </si>
  <si>
    <t>• rám a klapky z plastu</t>
  </si>
  <si>
    <t>• barva šedá RAL 7035</t>
  </si>
  <si>
    <t>• ovládací servomotor 230 V / 50 Hz, bez napětí zavřená (pomocí pružin), trvale pod napětím je otevřená</t>
  </si>
  <si>
    <t>• maximální rychlost pro přívod vzduchu je 3 m/s</t>
  </si>
  <si>
    <t>• maximální rychlost pro odvod vzduchu je 10 m/s</t>
  </si>
  <si>
    <t>• doba otevření cca 3 min.</t>
  </si>
  <si>
    <t>728-002</t>
  </si>
  <si>
    <t>Axiální ventilátor</t>
  </si>
  <si>
    <t>ks</t>
  </si>
  <si>
    <t>- průtok min. 760 m3/hod</t>
  </si>
  <si>
    <t>- otáčky 1440/min</t>
  </si>
  <si>
    <t>- výkon 42 W</t>
  </si>
  <si>
    <t>- napětí 230 V</t>
  </si>
  <si>
    <t>- Skříň je z ocelového galvanizovaného plechu opatřeného černým lakem, montážní konzoly a šrouby jsou galvanicky pokoveny.</t>
  </si>
  <si>
    <t>- Oběžné kolo je z ocelového plechu, tvar „SICKLE“ je speciálně optimalizovaný z hlediska maximálního průtoku a tlaku při minimální hlučnosti. Oběžné kolo je nalisované přímo na motoru.</t>
  </si>
  <si>
    <t>- Motor je asynchronní s kotvou nakrátko, vnějším rotorem a rozběhovým kondenzátorem. Izolace třídy F, krytí IP44. Kuličková ložiska s tukovou náplní na dobu životnosti. Motor je dynamicky vyvážen dle ISO 1940.</t>
  </si>
  <si>
    <t>998728201R00</t>
  </si>
  <si>
    <t>Přesun hmot pro vzduchotechniku v objektech výšky do 6 m</t>
  </si>
  <si>
    <t>vodorovně do 50 m</t>
  </si>
  <si>
    <t>762421220R00</t>
  </si>
  <si>
    <t>Obložení stropů nebo střešních podhledů montáž
 dřevotřískou , tloušťky do 21 mm</t>
  </si>
  <si>
    <t xml:space="preserve">bourání pro skladby W015, ST02 a C007 : </t>
  </si>
  <si>
    <t>podhled galerie podkroví - šikminy ST02 : 1,28*(2,14+12,55)</t>
  </si>
  <si>
    <t>podhled galerie skladba C007 : (2*15,25 + 5,15*2)*1,1</t>
  </si>
  <si>
    <t>762421230RT2</t>
  </si>
  <si>
    <t>Obložení stropů nebo střešních podhledů s dodávkou
 sádrokartonem, tloušťky 12,5  mm</t>
  </si>
  <si>
    <t>762526811R00</t>
  </si>
  <si>
    <t>Demontáž podlah bez polštářů , z desek dřevotřískovýh, překližkových, sololitových , tloušťky do 20 mm</t>
  </si>
  <si>
    <t xml:space="preserve">Galerie skl. P05 : </t>
  </si>
  <si>
    <t>762841821R00</t>
  </si>
  <si>
    <t xml:space="preserve">Demontáž podbití stropů a střech do 60° z desek </t>
  </si>
  <si>
    <t>763613212RT6</t>
  </si>
  <si>
    <t>Montáž záklop stropů, z desek tl. 22 mm, na P+D, přibitím, včetně dodávky desky dřevoštěpkové</t>
  </si>
  <si>
    <t xml:space="preserve">skladba P05 : </t>
  </si>
  <si>
    <t>m.č.302 : 108,6</t>
  </si>
  <si>
    <t>763614132RT1</t>
  </si>
  <si>
    <t>Montáž podlahy, z desek tl. do 18 mm, na P+D, šroubováním, bez dodávky desky</t>
  </si>
  <si>
    <t>302 vyrovnání podlahy : 108,6</t>
  </si>
  <si>
    <t>998762202R00</t>
  </si>
  <si>
    <t>Přesun hmot pro konstrukce tesařské v objektech výšky do 12 m</t>
  </si>
  <si>
    <t>POL1_7</t>
  </si>
  <si>
    <t>998762202R01</t>
  </si>
  <si>
    <t>Příplatek k přesunu hmotí 762 bez použití mechanizace</t>
  </si>
  <si>
    <t>76271OA0.R1</t>
  </si>
  <si>
    <t>VÁZANÉ PROSTOROVÉ KONSTRUKCE Z ŘEZIVA</t>
  </si>
  <si>
    <t>M3</t>
  </si>
  <si>
    <t>Agregovaná položka</t>
  </si>
  <si>
    <t>POL2_</t>
  </si>
  <si>
    <t>Celková oprava nosné konstrukce stupňovité podlahy galerie v podkroví.</t>
  </si>
  <si>
    <t>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</si>
  <si>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Do ceny zahrnout demontáže včetně odvozu alikvidace suti, veškeré přesuny hmot a další související potřebná plnění a dodávky nutné k dokončení a předání funkčního prvku.</t>
  </si>
  <si>
    <t>předpoklad výměn cca 2,5m3 : 2,5</t>
  </si>
  <si>
    <t>60725038R</t>
  </si>
  <si>
    <t>deska dřevoštěpková třívrstvá pro prostředí vlhké; strana nebroušená; hrana pero/drážka; tl = 18,0 mm</t>
  </si>
  <si>
    <t xml:space="preserve">1x záklop + 1 x vyrovnání podlah P05 : </t>
  </si>
  <si>
    <t>Odkaz na mn. položky pořadí 11 : 155,92800*1,2</t>
  </si>
  <si>
    <t>Odkaz na mn. položky pořadí 12 : 155,92800*1,2</t>
  </si>
  <si>
    <t>763711222R00</t>
  </si>
  <si>
    <t>Montáž svislé konstrukce do 10 m výšky římsy stěny a příčky z panelů_x000D_
 tloušťky přes 120 do 240 mm, plochy přes 3 do 10 m2</t>
  </si>
  <si>
    <t>800-763</t>
  </si>
  <si>
    <t>302 - zadní stěna galerie : 0,9*9,875</t>
  </si>
  <si>
    <t>763711223R00</t>
  </si>
  <si>
    <t>Montáž svislé konstrukce do 10 m výšky římsy stěny a příčky z panelů_x000D_
 tloušťky přes 120 do 240 mm, plochy přes 10 do 20 m2</t>
  </si>
  <si>
    <t>203 - zadní stěna sál : 1,2*9,875</t>
  </si>
  <si>
    <t>766417111R00</t>
  </si>
  <si>
    <t>Montáž obložení stěn, sloupů a pilířů doplňkové konstrukce podkladový rošt pod obložení stěn</t>
  </si>
  <si>
    <t xml:space="preserve">m2    </t>
  </si>
  <si>
    <t>800-766</t>
  </si>
  <si>
    <t>203 - zadní stěna sál : 14*3,9</t>
  </si>
  <si>
    <t>302 - zadní stěna galerie : 14*2,1</t>
  </si>
  <si>
    <t>766661112R00</t>
  </si>
  <si>
    <t>Montáž dveřních křídel kompletizovaných otevíravých ,  , do ocelové nebo fošnové zárubně, jednokřídlových, šířky do 800 mm</t>
  </si>
  <si>
    <t>766670021R00</t>
  </si>
  <si>
    <t xml:space="preserve">Montáž kliky a štítku </t>
  </si>
  <si>
    <t>54914625R</t>
  </si>
  <si>
    <t>kování interiérové kliky s kruhovými štíty pro klíč; povrch - kliky pochromované TiN (zlatá); povrch - štíty leštěná nerez TiN (zlatá)</t>
  </si>
  <si>
    <t>SPCM</t>
  </si>
  <si>
    <t>60510000R</t>
  </si>
  <si>
    <t>Lať</t>
  </si>
  <si>
    <t>m</t>
  </si>
  <si>
    <t>Odkaz na mn. položky pořadí 31 : 84,00000</t>
  </si>
  <si>
    <t>611601203</t>
  </si>
  <si>
    <t>Dveře vnitřní CPL 0,2 KLASIK plné 1kř. 80x197 cm, dekor dub</t>
  </si>
  <si>
    <t>61191678RT1</t>
  </si>
  <si>
    <t>Dřevěných panel pro obložení podia</t>
  </si>
  <si>
    <t>Odkaz na mn. položky pořadí 29 : 8,88750*1,05</t>
  </si>
  <si>
    <t>998766101R00</t>
  </si>
  <si>
    <t>Přesun hmot pro konstrukce truhlářské v objektech výšky do 6 m</t>
  </si>
  <si>
    <t>50 m vodorovně</t>
  </si>
  <si>
    <t>767132211RT1</t>
  </si>
  <si>
    <t>Montáž akustických úprav - obkladu</t>
  </si>
  <si>
    <t>203 zadní stěna sálu : (9,875*2,3)</t>
  </si>
  <si>
    <t>203 galerie podhledy : (9,8758*4,15+2,9*4*0,7+0,85*3)</t>
  </si>
  <si>
    <t>302 zadní stěna galerie : (9,875*1,2)</t>
  </si>
  <si>
    <t>302 čelo galerie : (9,875+2,9*4)*0,35+(0,7*1)</t>
  </si>
  <si>
    <t>59593002RT1</t>
  </si>
  <si>
    <t>Akustický podhledový obklad, vel. obkladu 1200x600x20</t>
  </si>
  <si>
    <t>203 galerie podhledy (C004) : (9,8758*4,15+2,9*4*0,7+0,85*3)*1,2</t>
  </si>
  <si>
    <t>59593002RT2</t>
  </si>
  <si>
    <t>Akustický obklad stěn, vel. obkladu 600x600x20</t>
  </si>
  <si>
    <t>302 čelo galerie (W012) : ((9,875+2,9*4)*0,35+(0,7*1))*1,2</t>
  </si>
  <si>
    <t>59593002RT3</t>
  </si>
  <si>
    <t>Akustiský okbklad stěn, vodorovně, vel. obkladu 2700x1200x40 mm</t>
  </si>
  <si>
    <t>302 zadní stěna galerie (W009) : (9,875*1,2)*1,2</t>
  </si>
  <si>
    <t>59593002RT4</t>
  </si>
  <si>
    <t>Akustický obklad stěn, svisle, vel. obkladu 2700x1200x40 mm</t>
  </si>
  <si>
    <t>203 zadní stěna sálu (W008) : (9,875*2,3)*1,2</t>
  </si>
  <si>
    <t>998767102R00</t>
  </si>
  <si>
    <t>Přesun hmot pro kovové stavební doplňk. konstrukce v objektech výšky do 12 m</t>
  </si>
  <si>
    <t>800-767</t>
  </si>
  <si>
    <t>776101101R00</t>
  </si>
  <si>
    <t>Přípravné práce vysávání povlakových podlah průmyslovým vysavačem</t>
  </si>
  <si>
    <t xml:space="preserve">pro skladbu P04 a P05 : </t>
  </si>
  <si>
    <t xml:space="preserve">2NP : </t>
  </si>
  <si>
    <t>302 : 108,6</t>
  </si>
  <si>
    <t>vodorovná plocha stupňovité podlahy schodiště galerie podkroví : 8,82*3,5+1,65*2,67</t>
  </si>
  <si>
    <t>776101121R01</t>
  </si>
  <si>
    <t>Penetrace podkladu pod.povlak.podlahy včetně dodávky penetrační hmoty</t>
  </si>
  <si>
    <t xml:space="preserve">skladby P04 a P05 : </t>
  </si>
  <si>
    <t>Odkaz na mn. položky pořadí 21 : 80,35000*0,5</t>
  </si>
  <si>
    <t>Odkaz na mn. položky pořadí 22 : 80,35000*0,15</t>
  </si>
  <si>
    <t>Odkaz na mn. položky pořadí 26 : 205,50000</t>
  </si>
  <si>
    <t>776200820RT1</t>
  </si>
  <si>
    <t>Demontáž povlakových podlah ze schodišťových stupňů lepených, s podložkou, z ploch přes 10 m2</t>
  </si>
  <si>
    <t>hrana stupňovité podlahy schodiště galerie podkroví skl. P05, bourání B9 : 1,1*5+1,4*5+3,5*2+8,82*6+7,93</t>
  </si>
  <si>
    <t>776200830R00</t>
  </si>
  <si>
    <t xml:space="preserve">Demontáž povlakových podlah ze schodišťových stupňů odstranění hran scodišťových stupňů a uložení na hromady,  ,  </t>
  </si>
  <si>
    <t>776210300RU2</t>
  </si>
  <si>
    <t>Lepení podlah pryžových na schodišťových stupních včetně dodávky materiálu
 doplňkové práce
 lepení hran na stupně</t>
  </si>
  <si>
    <t xml:space="preserve">skl. P05 : </t>
  </si>
  <si>
    <t>Odkaz na mn. položky pořadí 21 : 80,35000</t>
  </si>
  <si>
    <t>776220110RT1</t>
  </si>
  <si>
    <t xml:space="preserve">Lepení podlah z plastů (PVC) na schodišťových stupních rovných, - montáž,  </t>
  </si>
  <si>
    <t>délka hrany stupňovité podlahy schodiště galerie podkroví skl. P05 : 1,1*5+1,4*5+3,5*2+8,82*6+7,93</t>
  </si>
  <si>
    <t>776220200RT1</t>
  </si>
  <si>
    <t xml:space="preserve">Lepení podlah z plastů (PVC) na schodišťových stupních podstupnice, - montáž,  </t>
  </si>
  <si>
    <t>776401800R00</t>
  </si>
  <si>
    <t>Demontáž soklíků nebo lišt pryžových nebo PVC odstranění a uložení na hromady</t>
  </si>
  <si>
    <t xml:space="preserve">obvod řešených místností - výměna podlah skladby P04, P05 a bourání B9 : </t>
  </si>
  <si>
    <t>202 přísálí : 2*(1,425+1,9+0,6*3+0,64+2,9*3+0,86+2,537)+2*4+4,24+0,1+1,7+2,2+3,479+1,117+1,8+2,1-(1,8+2,1*2+1,7+0,8+2,9*3+2,86+1,9)+0,6*1/2*2*4+0,3+0,3</t>
  </si>
  <si>
    <t>302 pdf odečet (bez lišt stupňovité podlahy a schodiště galerie) : 72,87-(1,8+0,9)+0,6*4</t>
  </si>
  <si>
    <t>776421100RU1</t>
  </si>
  <si>
    <t>Lepení soklíků PVC a napojení krytiny na stěnu lepení podlahových soklíků z PVC a vinylu včetně dodávky soklíku</t>
  </si>
  <si>
    <t xml:space="preserve">obvod řešených místností - výměna podlah skladby P04 a P05 : </t>
  </si>
  <si>
    <t>776511820RT1</t>
  </si>
  <si>
    <t>Odstranění povlakových podlah z nášlapné plochy lepených, s podložkou, z ploch přes 20 m2</t>
  </si>
  <si>
    <t xml:space="preserve">plochy řešených místností - výměna podlah bourání B9 : </t>
  </si>
  <si>
    <t>776511820RT6</t>
  </si>
  <si>
    <t>Odstranění  koberců lepených na stěnách a podhledu (včetně lišt), Včetně očištění a přípravy podkladu pro opětovnou montáž koberce</t>
  </si>
  <si>
    <t>podhled galerie podkroví - svislá předstěna (na straně do krovu) : 1,65*(2,14+12,55)</t>
  </si>
  <si>
    <t>podhled galerie podkroví - šikminy : 1,28*(2,14+12,55)</t>
  </si>
  <si>
    <t>svislá plocha zdi (oblepeno jekorem) : 2,45*3,25</t>
  </si>
  <si>
    <t>(2,45-0,9)*(9,875+0,9)</t>
  </si>
  <si>
    <t>203 sál (B6) : 9,875*3,4</t>
  </si>
  <si>
    <t>302 sál zadní stěna (B6) : 9,875*2,1</t>
  </si>
  <si>
    <t>203 podhledy galerie (B6) : (9,875*4,15)+(2,9*4*0,7)+(0,85*3)</t>
  </si>
  <si>
    <t>203 čelní stěna (B6) : (9,875+2,9*0,4)*0,3</t>
  </si>
  <si>
    <t>203 oblouky galerie (B6) : 3*1,2</t>
  </si>
  <si>
    <t>203 stěna u rozvaděče (B6) : (1,42*3,4)</t>
  </si>
  <si>
    <t>776521100RT1</t>
  </si>
  <si>
    <t xml:space="preserve">Lepení povlakových podlah z plastů  Lepení povlakových podlah z plastů - pásy z PVC, montáž,  </t>
  </si>
  <si>
    <t xml:space="preserve">plochy řešených místností - výměna podlah skladby P04 a P05 : </t>
  </si>
  <si>
    <t>7765722R1</t>
  </si>
  <si>
    <t>Příplatek k pol. lepení povlakových podlah textilních -  lepení na svislé plochy, šikminy a podhledy, vše včetně montáže a dodávky olištování s nátěrem</t>
  </si>
  <si>
    <t>podhled galerie podkroví - svislá předstěna : 1,65*(2,14+12,55)</t>
  </si>
  <si>
    <t>svislá plocha zdi : 2,45*3,25</t>
  </si>
  <si>
    <t>776981113RV1</t>
  </si>
  <si>
    <t>Přechodové, krycí a ukončující podlahové profily přechodová lišta, různá výška podlahoviny, eloxovaný hliník, upevnění na narážecí lištu, výška profilu 6,5-10 mm, šířka profilu 40 mm</t>
  </si>
  <si>
    <t>mezi 201 a 202 : 1,8</t>
  </si>
  <si>
    <t>mezi 202 a 209 : 0,8</t>
  </si>
  <si>
    <t>208 : 0,9</t>
  </si>
  <si>
    <t>mezi 301 a 302 : 1,8</t>
  </si>
  <si>
    <t>mezi 302 a 303 : 0,9</t>
  </si>
  <si>
    <t>776994111RT1</t>
  </si>
  <si>
    <t>Ostatní práce svařování povlakových podlah  z pásů nebo čtverců</t>
  </si>
  <si>
    <t>776996110R00</t>
  </si>
  <si>
    <t>Ostatní práce napuštění povlakových podlah pastou</t>
  </si>
  <si>
    <t>998776202R00</t>
  </si>
  <si>
    <t>Přesun hmot pro podlahy povlakové v objektech výšky do 12 m</t>
  </si>
  <si>
    <t>998776202R01</t>
  </si>
  <si>
    <t>Příplatek k přesunu hmotí 776 bez použití mechanizace</t>
  </si>
  <si>
    <t>28410103R</t>
  </si>
  <si>
    <t>linoleum přírodní; podklad juta; v rolích; š = 2 000,0 mm; l = 32 000 mm; tl. 3,20 mm; třída zatížení 23, 34, 42; protiskluzné</t>
  </si>
  <si>
    <t>Odkaz na mn. položky pořadí 21 : 80,35000*0,6</t>
  </si>
  <si>
    <t>Odkaz na mn. položky pořadí 22 : 80,35000*0,18</t>
  </si>
  <si>
    <t>Odkaz na mn. položky pořadí 26 : 205,50000*1,2</t>
  </si>
  <si>
    <t>783201821R00</t>
  </si>
  <si>
    <t>Odstranění nátěrů z kovových doplňk.konstrukcí opálením nebo oklepáním</t>
  </si>
  <si>
    <t>800-783</t>
  </si>
  <si>
    <t>(00,8*0,1)+(2*0,1*2)</t>
  </si>
  <si>
    <t>783225400R00</t>
  </si>
  <si>
    <t xml:space="preserve">Nátěry kov.stavebních doplňk.konstrukcí syntetické dvojnásobné + 1x email +  tmelení,  </t>
  </si>
  <si>
    <t>včetně pomocného lešení.</t>
  </si>
  <si>
    <t>Odkaz na mn. položky pořadí 64 : 0,48000</t>
  </si>
  <si>
    <t>783671103R00</t>
  </si>
  <si>
    <t>Nátěry truhlářských výrobků polyuretanové 3x lakováním</t>
  </si>
  <si>
    <t>Odkaz na mn. položky pořadí 29 : 8,88750</t>
  </si>
  <si>
    <t>Odkaz na mn. položky pořadí 30 : 11,85000</t>
  </si>
  <si>
    <t>229870163R00</t>
  </si>
  <si>
    <t>Demontáž světelné buňky, 1žárovkové</t>
  </si>
  <si>
    <t>schodiště : 48</t>
  </si>
  <si>
    <t>přízemí : 14</t>
  </si>
  <si>
    <t>229870164R00</t>
  </si>
  <si>
    <t>Demontáž světelné buňky, 2žárovkové</t>
  </si>
  <si>
    <t>302 stěna galerie : 8</t>
  </si>
  <si>
    <t>302 sloupy  osvětlení : 15</t>
  </si>
  <si>
    <t>202 sloupy osvětlení : 12</t>
  </si>
  <si>
    <t>650101521R00</t>
  </si>
  <si>
    <t>Montáž LED svítidla stropního přisazeného</t>
  </si>
  <si>
    <t>203 pohled sál : 27</t>
  </si>
  <si>
    <t>203 přísálí : 6</t>
  </si>
  <si>
    <t>302 galerie : 4</t>
  </si>
  <si>
    <t>202 přísálí : 102</t>
  </si>
  <si>
    <t>650101571R00</t>
  </si>
  <si>
    <t>LED, nástěnného, přisazeného</t>
  </si>
  <si>
    <t>650801113R00</t>
  </si>
  <si>
    <t>Demontáž svítidla stropního přisazeného</t>
  </si>
  <si>
    <t>210290801RT1</t>
  </si>
  <si>
    <t>Odpojení ventilátoru 230 V</t>
  </si>
  <si>
    <t>210290811RT1</t>
  </si>
  <si>
    <t>Připojení ventilátoru a klapky 230 V</t>
  </si>
  <si>
    <t>348241101RT3</t>
  </si>
  <si>
    <t>Svítidlo LED stropní  přisazené , kulaté, 22 W</t>
  </si>
  <si>
    <t>979083117R00</t>
  </si>
  <si>
    <t>Vodorovné přemístění suti přes 5000 m do 6000 m</t>
  </si>
  <si>
    <t>800-6</t>
  </si>
  <si>
    <t>Přesun suti</t>
  </si>
  <si>
    <t>POL8_</t>
  </si>
  <si>
    <t>včetně naložení na dopravní prostředek a složení,</t>
  </si>
  <si>
    <t>979011311RT1</t>
  </si>
  <si>
    <t>s naložením suti do shozu</t>
  </si>
  <si>
    <t>979081121R00</t>
  </si>
  <si>
    <t>příplatek za každý další 1 km</t>
  </si>
  <si>
    <t>979082111R00</t>
  </si>
  <si>
    <t>do 10 m</t>
  </si>
  <si>
    <t>979082121R00</t>
  </si>
  <si>
    <t>příplatek k ceně za každých dalších 5 m</t>
  </si>
  <si>
    <t>979086112R00</t>
  </si>
  <si>
    <t xml:space="preserve">nakládání nebo překládání suti a vybouraných hmot na dopravní prostředek při vodorovné dopravě,  ,  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</si>
  <si>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</si>
  <si>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</si>
  <si>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</si>
  <si>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</si>
  <si>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979990001R00</t>
  </si>
  <si>
    <t>stavební suti, skupina 17 09 04 z Katalogu odpadů</t>
  </si>
  <si>
    <t>RTS 20/ I</t>
  </si>
  <si>
    <t>610991111R00</t>
  </si>
  <si>
    <t>Zakrývání výplní vnitřních otvorů, předmětů apod. fólií Pe 0,05-0,2 mm</t>
  </si>
  <si>
    <t>1NP : 0,8*2,1*2+1,2*0,45</t>
  </si>
  <si>
    <t>2NP : 1*2,1*2+1,5*1,5+3,5*2,5</t>
  </si>
  <si>
    <t>3NP : 1,5*1,5+3,5*2,5*2</t>
  </si>
  <si>
    <t>943943221R00</t>
  </si>
  <si>
    <t>Montáž lešení prostorového lehkého bez podlah výšky do 10 m</t>
  </si>
  <si>
    <t>m3</t>
  </si>
  <si>
    <t>6,37*3,5*2*3</t>
  </si>
  <si>
    <t>943943298R00</t>
  </si>
  <si>
    <t>Pronájem lešení prostorového lehkého za den použití</t>
  </si>
  <si>
    <t>Odkaz na mn. položky pořadí 2 : 133,77000*30</t>
  </si>
  <si>
    <t>943943821R00</t>
  </si>
  <si>
    <t>Demontáž lešení prostorového lehkého výšky do 10 m</t>
  </si>
  <si>
    <t>943955021R00</t>
  </si>
  <si>
    <t>Montáž lešeňové podlahy s příčníky nebo podélníky, výšky do 10 m</t>
  </si>
  <si>
    <t>6,37*3,5*3</t>
  </si>
  <si>
    <t>943955198R00</t>
  </si>
  <si>
    <t xml:space="preserve">Montáž lešeňové podlahy Pronájem lešeňových podlážek za den použití </t>
  </si>
  <si>
    <t>Odkaz na mn. položky pořadí 5 : 66,88500*30</t>
  </si>
  <si>
    <t>943955821R00</t>
  </si>
  <si>
    <t>Demontáž lešeňové podlahy s příčníky nebo podélníky, výšky do 10 m</t>
  </si>
  <si>
    <t>Odkaz na mn. položky pořadí 5 : 66,88500</t>
  </si>
  <si>
    <t>104 : 24,30</t>
  </si>
  <si>
    <t>201 : 24,50</t>
  </si>
  <si>
    <t>301 : 24,1</t>
  </si>
  <si>
    <t>Přesun hmot pro opravy a údržbu objektů pro opravy a údržbu dosavadních objektů včetně vnějších plášťů
 výšky do 12 m, nošením</t>
  </si>
  <si>
    <t>POL1_1</t>
  </si>
  <si>
    <t xml:space="preserve">Hmotnosti z položek s pořadovými čísly: : </t>
  </si>
  <si>
    <t xml:space="preserve">1,2,5, : </t>
  </si>
  <si>
    <t>Součet: : 2,11579</t>
  </si>
  <si>
    <t>784011111R00</t>
  </si>
  <si>
    <t xml:space="preserve">Ostatní práce oprášení/ometení podkladu,  ,   </t>
  </si>
  <si>
    <t>Odkaz na mn. položky pořadí 11 : 298,64795</t>
  </si>
  <si>
    <t>784011221RT2</t>
  </si>
  <si>
    <t>Ostatní práce zakrytí předmětů,  , včetně dodávky fólie tl. 0,04 mm</t>
  </si>
  <si>
    <t>1,5*(2,25*2+2,9*2+1,85*2+3,5)*2+3,5*1,5*3</t>
  </si>
  <si>
    <t>784011222RT2</t>
  </si>
  <si>
    <t>Ostatní práce zakrytí podlah,  , včetně papírové lepenky</t>
  </si>
  <si>
    <t xml:space="preserve">1NP (přístupová trasa do řešených místností) : </t>
  </si>
  <si>
    <t>104 hlavní schodiště : 24,3</t>
  </si>
  <si>
    <t>201 schodiště : 24,5</t>
  </si>
  <si>
    <t>301 schodiště : 24,1</t>
  </si>
  <si>
    <t xml:space="preserve">Galerie : </t>
  </si>
  <si>
    <t>784011921R00</t>
  </si>
  <si>
    <t xml:space="preserve">Ostatní práce příplatek, za práci ve schodišťovém prostoru,   </t>
  </si>
  <si>
    <t xml:space="preserve">schodiště : </t>
  </si>
  <si>
    <t>stěny : 7,7*(6,37*2+3,5*2)</t>
  </si>
  <si>
    <t>podhledy : 1,7*3,5*3+3,5*(2,25+2,9+1,85)</t>
  </si>
  <si>
    <t>784115512R00</t>
  </si>
  <si>
    <t>Malby z malířských směsí protiplísňové,  , bílé, dvojnásobné</t>
  </si>
  <si>
    <t>část W013 : 3,25*2,45</t>
  </si>
  <si>
    <t>784191301R00</t>
  </si>
  <si>
    <t>Příprava povrchu Penetrace (napouštění) podkladu protiplísňová, jednonásobná</t>
  </si>
  <si>
    <t>784402804R00</t>
  </si>
  <si>
    <t>Odstranění maleb oškrabáním, na schodišti o výšce podlaží do 3,8 m</t>
  </si>
  <si>
    <t>319201315R00</t>
  </si>
  <si>
    <t>Vyrovnání povrchu zdiva pod omítku maltou ze SMS tloušťka 10 mm</t>
  </si>
  <si>
    <t>maltou nebo tmelem ze suché směsi, bez pomocného lešení,</t>
  </si>
  <si>
    <t>107 (W001+W002) : 41,83*0,5</t>
  </si>
  <si>
    <t>319201316R00</t>
  </si>
  <si>
    <t>Vyrovnání povrchu zdiva pod omítku maltou ze SMS tloušťka 20 mm</t>
  </si>
  <si>
    <t>107 (W001+W002) : 41,83*0,25</t>
  </si>
  <si>
    <t>319201317R00</t>
  </si>
  <si>
    <t>Vyrovnání povrchu zdiva pod omítku maltou ze SMS tloušťka 30 mm</t>
  </si>
  <si>
    <t>107 (W001+W002) : 41,83*0,15</t>
  </si>
  <si>
    <t>34226611RT10</t>
  </si>
  <si>
    <t>Obklad stěn sádrokartonem na ocelovou konstrukci, desky vysokopevnostní DFRIH2, tl. 12,5 mm, bez izolace</t>
  </si>
  <si>
    <t>106 (W011) : (0,35+4,53+5,38+4,53+0,575)*2,66</t>
  </si>
  <si>
    <t>-dveře : 0,8*2*-1</t>
  </si>
  <si>
    <t>108 (W011) : (8,135+4,9+8,135)*3,07</t>
  </si>
  <si>
    <t>ostění pod parapety (W011) : (0,35*6)*0,8</t>
  </si>
  <si>
    <t>- dveře a dveře : (-0,9*2)*2+(1,2*1,6)*3</t>
  </si>
  <si>
    <t>601031141RT5</t>
  </si>
  <si>
    <t>Omítka stropů a podhledů z hotových směsí vrstva štuková, hliněná,  , tloušťka vrstvy 4 mm</t>
  </si>
  <si>
    <t>Včetně pomocného lešení.</t>
  </si>
  <si>
    <t>107 (C002) : 11,20</t>
  </si>
  <si>
    <t>601016191R00</t>
  </si>
  <si>
    <t>Omítka stropů a podhledů z hotových směsí Doplňkové práce pro omítky stropů z hotových směsí penetrační natěr stropů akrylátový</t>
  </si>
  <si>
    <t>107 (C001) : 11,2</t>
  </si>
  <si>
    <t>612403382RT1</t>
  </si>
  <si>
    <t>Hrubá výplň rýh ve stěnách, jakoukoliv maltou maltou ze suchých směsí_x000D_
 50 x 50 mm</t>
  </si>
  <si>
    <t>801-4</t>
  </si>
  <si>
    <t>jakékoliv šířky rýhy,</t>
  </si>
  <si>
    <t>elektroistalace : 18,8</t>
  </si>
  <si>
    <t>612403386RT1</t>
  </si>
  <si>
    <t>Hrubá výplň rýh ve stěnách, jakoukoliv maltou maltou ze suchých směsí_x000D_
 100 x 100 mm</t>
  </si>
  <si>
    <t>vnitřní vodovod a kanalizace : 12,4</t>
  </si>
  <si>
    <t>612421626R00</t>
  </si>
  <si>
    <t>Omítky vnitřní stěn vápenné nebo vápenocementové v podlaží i ve schodišti hladké</t>
  </si>
  <si>
    <t>107 - stěna (W002) : (3,2+0,17+0,7+0,925+0,37+0,9+1,05)*1,5+(1,1*1)</t>
  </si>
  <si>
    <t>612421637R00</t>
  </si>
  <si>
    <t>Omítky vnitřní stěn vápenné nebo vápenocementové v podlaží i ve schodišti štukové, Malta pro zdění</t>
  </si>
  <si>
    <t xml:space="preserve">107 - stěna : </t>
  </si>
  <si>
    <t>107 - stěna nad obklady (W001) : (3,2+0,17+0,7+0,925+0,37+0,9+1,05+0,1)*1,57+(1*1,07)*2+0,97*1,1</t>
  </si>
  <si>
    <t>107 -nad sanací (W001) : (0,92+0,805+0,79+0,09+1,05+0,1)*1,82+(0,9*1,07)*2</t>
  </si>
  <si>
    <t>612425921R00</t>
  </si>
  <si>
    <t xml:space="preserve">Omítka vápenná vnitřního ostění omítkou hladkou </t>
  </si>
  <si>
    <t>okenního nebo dveřního, z pomocného pracovního lešení o výšce podlahy do 1900 mm a pro zatížení do 1,5 kPa,</t>
  </si>
  <si>
    <t>107 dveře (W002) : (0,8*1,5)*2</t>
  </si>
  <si>
    <t>107 okno (W002) : (0,5*0,43)*2</t>
  </si>
  <si>
    <t>612425931R00</t>
  </si>
  <si>
    <t>Omítka vápenná vnitřního ostění omítkou štukovou</t>
  </si>
  <si>
    <t>107 okno (W001) : (0,43*1,1)+(0,6*0,43*2)</t>
  </si>
  <si>
    <t>107 dveře (W001) : (0,8*1)+(0,5*0,8*2)</t>
  </si>
  <si>
    <t>612433212RT1</t>
  </si>
  <si>
    <t xml:space="preserve">Omítka vnitřní sanační pro střední zasolení, dvouvrstvá, tloušťky 25 mm,  </t>
  </si>
  <si>
    <t>107 (W010) : (0,92+0,805+0,79+0,09+1,05+0,1)*1,25</t>
  </si>
  <si>
    <t>s rozprostřením a uhlazením</t>
  </si>
  <si>
    <t>108 (P01) : 41,10</t>
  </si>
  <si>
    <t>107 ( P02) : 11,2</t>
  </si>
  <si>
    <t>106 : 26</t>
  </si>
  <si>
    <t>107 : 11,20</t>
  </si>
  <si>
    <t>108 : 41,10</t>
  </si>
  <si>
    <t>962032432R00</t>
  </si>
  <si>
    <t>Bourání zdiva nadzákladového z dutých cihel nebo tvárnic pálených nebo nepálených,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</si>
  <si>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</si>
  <si>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107 umyvadlo - příčka : (0,6*0,1*3,07)</t>
  </si>
  <si>
    <t>107 pod deskou - příčka : (0,9*0,1*1,2)+(0,6*0,1*1,2)</t>
  </si>
  <si>
    <t>107 (B8+B9) : 11,20</t>
  </si>
  <si>
    <t>108 (B9) : 41,10</t>
  </si>
  <si>
    <t>965081713RT1</t>
  </si>
  <si>
    <t>Bourání podlah z keramických dlaždic, tloušťky do 10 mm, plochy přes 1 m2</t>
  </si>
  <si>
    <t>bez podkladního lože, s jakoukoliv výplní spár</t>
  </si>
  <si>
    <t>107 (B8) : 11,2-(0,8*0,915)-(1,47*2,625)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</si>
  <si>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</si>
  <si>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</si>
  <si>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</si>
  <si>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974031122R00</t>
  </si>
  <si>
    <t>Vysekání rýh v jakémkoliv zdivu cihelném v ploše_x000D_
 do hloubky 30 mm, šířky do 70 mm</t>
  </si>
  <si>
    <t>Včetně pomocného lešení o výšce podlahy do 1900 mm a pro zatížení do 1,5 kPa  (150 kg/m2).</t>
  </si>
  <si>
    <t>elektroinstalace : 12,7</t>
  </si>
  <si>
    <t>974031142R00</t>
  </si>
  <si>
    <t>Vysekání rýh v jakémkoliv zdivu cihelném v ploše_x000D_
 do hloubky 70 mm, šířky do 70 mm</t>
  </si>
  <si>
    <t>978013191R00</t>
  </si>
  <si>
    <t>Otlučení omítek vápenných nebo vápenocementových vnitřních s vyškrabáním spár, s očištěním zdiva stěn, v rozsahu do 100 %</t>
  </si>
  <si>
    <t>106 (B2) : (0,35+4,53+5,38+4,53+0,575)*2,66</t>
  </si>
  <si>
    <t>108 (B2) : (8,135+4,9+8,135)*3,07</t>
  </si>
  <si>
    <t>pod parapety (B2) : (0,35*6)*0,8</t>
  </si>
  <si>
    <t>- dveře a dveře : (-0,9*2)+(-1,2*1,6)*3</t>
  </si>
  <si>
    <t>107 (B2) : (2,625+4,275+2,625+4,275+1,05+1,05)*3,07</t>
  </si>
  <si>
    <t>ostění (B2) : (0,8*1+0,8*2,2*2)+(1,1*0,43*2+1,1*0,43)</t>
  </si>
  <si>
    <t>-dveře : (-0,9*2*4)</t>
  </si>
  <si>
    <t>-okno : (-1,1*1,1)</t>
  </si>
  <si>
    <t>-příčka : (0,1*-3,07)</t>
  </si>
  <si>
    <t>978011211R00</t>
  </si>
  <si>
    <t xml:space="preserve">Odstranění štukové vrstvy z omítek vnitřních stropů vnitřních,  </t>
  </si>
  <si>
    <t>107 (B12) : 11,20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</si>
  <si>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</si>
  <si>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</si>
  <si>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</si>
  <si>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107 (B5) : (1,25+0,175+0,7+0,7+0,7+0,925+0,95)*1,55</t>
  </si>
  <si>
    <t>713300811R00</t>
  </si>
  <si>
    <t>Odstranění tepelné izolace těles opolechování_x000D_
 ploch rovných</t>
  </si>
  <si>
    <t>800-713</t>
  </si>
  <si>
    <t>107 (B10) : (2,625*1,47)</t>
  </si>
  <si>
    <t>711212002R00</t>
  </si>
  <si>
    <t>Izolace proti vodě stěrka hydroizolační  proti vlhkosti</t>
  </si>
  <si>
    <t>800-711</t>
  </si>
  <si>
    <t>dvouvrstvá</t>
  </si>
  <si>
    <t>107 (P02) : 11,20</t>
  </si>
  <si>
    <t xml:space="preserve">Stěny : </t>
  </si>
  <si>
    <t xml:space="preserve">Ostění : </t>
  </si>
  <si>
    <t>711212601R00</t>
  </si>
  <si>
    <t>Izolace proti vodě doplňky_x000D_
 těsnicí pás š.120 mm do spoje podlaha-stěna</t>
  </si>
  <si>
    <t>107 - stěna (W002) : (3,2+0,17+0,7+0,925+2,38+1,05)</t>
  </si>
  <si>
    <t>711212602R00</t>
  </si>
  <si>
    <t>Izolace proti vodě doplňky_x000D_
 těsnicí roh do spoje podlaha stěna</t>
  </si>
  <si>
    <t>711212611R00</t>
  </si>
  <si>
    <t>Izolace proti vodě doplňky_x000D_
 těsnicí pás šířky 120 mm do svislých koutů</t>
  </si>
  <si>
    <t>107 : 1,5*3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</si>
  <si>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</si>
  <si>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</si>
  <si>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</si>
  <si>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721176103R00</t>
  </si>
  <si>
    <t>Potrubí HT připojovací vnější průměr D 50 mm, tloušťka stěny 1,8 mm, DN 50</t>
  </si>
  <si>
    <t>800-721</t>
  </si>
  <si>
    <t>včetně tvarovek, objímek. Bez zednických výpomocí.</t>
  </si>
  <si>
    <t>Potrubí včetně tvarovek. Bez zednických výpomocí.</t>
  </si>
  <si>
    <t>721194104R00</t>
  </si>
  <si>
    <t>Zřízení přípojek na potrubí D 40 mm, materiál ve specifikaci</t>
  </si>
  <si>
    <t>vyvedení a upevnění odpadních výpustek,</t>
  </si>
  <si>
    <t>7214561R44</t>
  </si>
  <si>
    <t>Napojení na stávajíci kanalizaci včetně zhotovení přechodu</t>
  </si>
  <si>
    <t>komplet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</si>
  <si>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</si>
  <si>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</si>
  <si>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</si>
  <si>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</si>
  <si>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</si>
  <si>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</si>
  <si>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722181212RT7</t>
  </si>
  <si>
    <t>Izolace vodovodního potrubí návleková z trubic z pěnového polyetylenu, tloušťka stěny 9 mm, d 22 mm</t>
  </si>
  <si>
    <t>722190401R00</t>
  </si>
  <si>
    <t>Vyvedení a upevnění výpustek DN 15</t>
  </si>
  <si>
    <t>722280106R00</t>
  </si>
  <si>
    <t>Tlakové zkoušky vodovodního potrubí do DN 32</t>
  </si>
  <si>
    <t>Včetně dodávky vody, uzavření a zabezpečení konců potrubí.</t>
  </si>
  <si>
    <t>909      R011</t>
  </si>
  <si>
    <t>Hzs-nezmeritelne montážní práce (obhlídky, napojení na stávající rozvod, vypuštění, demontáže atd..)</t>
  </si>
  <si>
    <t>h</t>
  </si>
  <si>
    <t>998722101R00</t>
  </si>
  <si>
    <t>Přesun hmot pro vnitřní vodovod v objektech výšky do 6 m</t>
  </si>
  <si>
    <t>722191111R00</t>
  </si>
  <si>
    <t>Hadice flexibilní k baterii M 10, DN 15, délky 400 mm</t>
  </si>
  <si>
    <t>soubor</t>
  </si>
  <si>
    <t>725319101R00</t>
  </si>
  <si>
    <t>Montáž dřezu jednoduchého</t>
  </si>
  <si>
    <t>725514801R00</t>
  </si>
  <si>
    <t>Demontáž plynových ohřívačů průtokových do 5 l/min</t>
  </si>
  <si>
    <t>725814102R00</t>
  </si>
  <si>
    <t>Ventil  rohový, mosazný, bez matky, DN 15 x DN 10, včetně dodávky materiálu</t>
  </si>
  <si>
    <t>725823114R00</t>
  </si>
  <si>
    <t>Baterie umyvadlové a dřezové dřezová, stojánková, ruční ovládání bez otvírání odpadu, standardní, včetně dodávky materiálu</t>
  </si>
  <si>
    <t>725860202R00</t>
  </si>
  <si>
    <t>Zápachová uzávěrka (sifon) pro zařizovací předměty D 40, 50 mm x 6/4"; pro dřezy; PP; příslušenství stavitelný kulový kloub, včetně dodávky materiálu</t>
  </si>
  <si>
    <t>725539102RT1</t>
  </si>
  <si>
    <t>Montáž elektr.ohřívačů, ostatní typy 5 l</t>
  </si>
  <si>
    <t>Včetně upevnění zásobníků na příčky tl. 15 cm, na zdi a na nosné konstrukce.</t>
  </si>
  <si>
    <t>54132282R</t>
  </si>
  <si>
    <t>ohřívač vody elektrický ohřev zásobníkový; beztlakový; provedení závěsné; umístění pod umyvadlo; objem 5 l; v = 390 mm; š = 256 mm; hl = 213 mm; napětí 230 V; příkon 2 000 W</t>
  </si>
  <si>
    <t>55231080R</t>
  </si>
  <si>
    <t>dřez kuchyňský; jednoduchý; nerez, mat; š = 560 mm; hl. 480 mm; 160 mm; obdélníkový; montáž vestavný; s miskou na tuhý odpad; bez otvoru pro baterii</t>
  </si>
  <si>
    <t>735138003R00</t>
  </si>
  <si>
    <t>Otopné těleso nízkoenergetické doplňkové práce tlakové zkoušky, těles dvouřadých</t>
  </si>
  <si>
    <t>800-731</t>
  </si>
  <si>
    <t>107 : 2</t>
  </si>
  <si>
    <t>106 : 1</t>
  </si>
  <si>
    <t>108 : 3</t>
  </si>
  <si>
    <t>735159111R00</t>
  </si>
  <si>
    <t>Otopná tělesa panelová montáž bez ohledu na počet desek, délky do 1600 mm, bez dodávky materiálu</t>
  </si>
  <si>
    <t>735193011R00</t>
  </si>
  <si>
    <t>Čištění otopných těles kartáčem</t>
  </si>
  <si>
    <t>904      R00</t>
  </si>
  <si>
    <t>Hzs-zkousky v ramci montaz.praci</t>
  </si>
  <si>
    <t>904      R02</t>
  </si>
  <si>
    <t>Hzs-zkousky v ramci montaz.praci, Topná zkouška</t>
  </si>
  <si>
    <t>735159119R44</t>
  </si>
  <si>
    <t>Demontáž otopných těles litinových nebo plechových</t>
  </si>
  <si>
    <t>766411811R00</t>
  </si>
  <si>
    <t>Demontáž obložení stěn panely velikosti do 1,5 m2</t>
  </si>
  <si>
    <t>106 ostění : (1,1*1,05*2+1,45*1,05*2)+(1,08*1,05*2+1,45*1,05*2)+(1,06*1,05*2+1,45*1,05*2)</t>
  </si>
  <si>
    <t>106 stěny : (0,91*1,06+0,91*1,08+0,91*1,1)+(0,21*1,06)+(0,66*2,66*2)+(0,21*1,08)+(0,21*1,1)+(0,25*2,42*3)+(0,25*0,91*2)</t>
  </si>
  <si>
    <t>106 police : (1,06*0,25)+(0,66*0,25*5)+(0,66*0,25*4)</t>
  </si>
  <si>
    <t>766662811R00</t>
  </si>
  <si>
    <t>Demontáž dveřních křídel prahů dveří_x000D_
 jednokřídlových</t>
  </si>
  <si>
    <t>108 : 2</t>
  </si>
  <si>
    <t>766812111R00</t>
  </si>
  <si>
    <t>Montáž kuchyňských linek dřevěných,  , šířky do 1200 mm</t>
  </si>
  <si>
    <t>766812820R00</t>
  </si>
  <si>
    <t>Demontáž kuchyňských linek délky do 1500 mm</t>
  </si>
  <si>
    <t>107 : 3</t>
  </si>
  <si>
    <t>230120141RT1</t>
  </si>
  <si>
    <t>Montáž truhlářské sestavy pro šatnu</t>
  </si>
  <si>
    <t>Dveře vnitřní CPL 0,2 KLASIK plné 1kř. 80x197 cm</t>
  </si>
  <si>
    <t>106 (Tx) : 1</t>
  </si>
  <si>
    <t>107 (Tx) : 2</t>
  </si>
  <si>
    <t>108 (Tx) : 2</t>
  </si>
  <si>
    <t>766 01</t>
  </si>
  <si>
    <t>Linka kuchyňská atypická, dle samostatné specifikace</t>
  </si>
  <si>
    <t>bm</t>
  </si>
  <si>
    <t>POL3_1</t>
  </si>
  <si>
    <t>766845796RT1</t>
  </si>
  <si>
    <t>Truhlářská sestava pro šatnu, dýhovaný dekor</t>
  </si>
  <si>
    <t>974054615R00</t>
  </si>
  <si>
    <t>Vyvrtání otvorů pro krabice v sádrokartonové desce průměr od 81 mm do 150 mm</t>
  </si>
  <si>
    <t>108 (W011) : (8,135+4,9+8,135)/0,5*2-(0,9*2)/0,5*2</t>
  </si>
  <si>
    <t>106 (W011) : (5,36+4,525+4,525)/0,5*2-(0,9+0,9)/0,5*2</t>
  </si>
  <si>
    <t>zaokrouhlení : +0,08</t>
  </si>
  <si>
    <t>767996802R00</t>
  </si>
  <si>
    <t>Demontáž ostatních doplňků staveb atypických konstrukcí_x000D_
 o hmotnosti přes 50 do 100 kg</t>
  </si>
  <si>
    <t>kg</t>
  </si>
  <si>
    <t>věšáky šatna : 6*55</t>
  </si>
  <si>
    <t>765799171RT1</t>
  </si>
  <si>
    <t>Montáž mřížek větracích</t>
  </si>
  <si>
    <t>767995105RT1</t>
  </si>
  <si>
    <t>Výroba a montáž kov. atypických konstr. do 100 kg</t>
  </si>
  <si>
    <t>věšáky šatna : 55*6</t>
  </si>
  <si>
    <t>728415124RT2</t>
  </si>
  <si>
    <t>Větrací nerezová mřížka</t>
  </si>
  <si>
    <t>+ zaokrouhlení : 0,08</t>
  </si>
  <si>
    <t>771101210R00</t>
  </si>
  <si>
    <t>Příprava podkladu pod dlažby penetrace podkladu pod dlažby</t>
  </si>
  <si>
    <t>800-771</t>
  </si>
  <si>
    <t>771475014R00</t>
  </si>
  <si>
    <t>Montáž soklíků z dlaždic keramických výšky 100 mm, soklíků vodorovných, kladených do flexibilního tmele</t>
  </si>
  <si>
    <t>107 (P02) : (0,92+0,805+0,79+0,09)</t>
  </si>
  <si>
    <t>771479001R00</t>
  </si>
  <si>
    <t>Montáž soklíků z dlaždic keramických Řezání dlaždic pro soklíky</t>
  </si>
  <si>
    <t>771575118R00</t>
  </si>
  <si>
    <t>Montáž podlah z dlaždic keramických 600 x 600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</si>
  <si>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</si>
  <si>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</si>
  <si>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</si>
  <si>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771579793R00</t>
  </si>
  <si>
    <t>Příplatky k položkám montáže podlah keramických příplatek za spárovací hmotu - plošně</t>
  </si>
  <si>
    <t>597642020RT1</t>
  </si>
  <si>
    <t>Dlaždice slinutá, glazovaná 60x60 cm, tmavě šedá</t>
  </si>
  <si>
    <t>107 (P02) (5% PROŘEZ) : 11,2*1,05</t>
  </si>
  <si>
    <t>998771201R00</t>
  </si>
  <si>
    <t>Přesun hmot pro podlahy z dlaždic v objektech výšky do 6 m</t>
  </si>
  <si>
    <t>713191100RT1</t>
  </si>
  <si>
    <t>Položení izolační fólie, materiál ve specifikaci</t>
  </si>
  <si>
    <t>800-775</t>
  </si>
  <si>
    <t>položky neobsahují žádný materiál</t>
  </si>
  <si>
    <t>108 (P01) : 41,1</t>
  </si>
  <si>
    <t>107 (P02) : 11,2</t>
  </si>
  <si>
    <t>776101121R00</t>
  </si>
  <si>
    <t>Přípravné práce penetrace podkladu</t>
  </si>
  <si>
    <t>108 (P01) : (8,14+4,9+8,14+4,9)-(0,8*2)</t>
  </si>
  <si>
    <t>107 (B9) : (0,8*0,915)+(1,47*2,625)</t>
  </si>
  <si>
    <t>776981102R00</t>
  </si>
  <si>
    <t xml:space="preserve">Přechodové, krycí a ukončující podlahové profily montáž přechodové a podlahové lišty,  , upevnění vruty s hmoždinkami,  ,  </t>
  </si>
  <si>
    <t>nebo na narážecí profil</t>
  </si>
  <si>
    <t>4*0,8</t>
  </si>
  <si>
    <t>107 - 108 : 0,8</t>
  </si>
  <si>
    <t>106 - 107 : 0,8</t>
  </si>
  <si>
    <t>106 - 108 : 0,8</t>
  </si>
  <si>
    <t>107 - 101 : 0,8</t>
  </si>
  <si>
    <t>108 (P01) : 4*4,9</t>
  </si>
  <si>
    <t>108 : 41,1</t>
  </si>
  <si>
    <t>632441491RT1</t>
  </si>
  <si>
    <t>Broušení potěrů</t>
  </si>
  <si>
    <t>Odkaz na mn. položky pořadí 14 : 52,30000</t>
  </si>
  <si>
    <t>776541100RT3</t>
  </si>
  <si>
    <t>Podkládka MDF systému, materiál ve specifikaci</t>
  </si>
  <si>
    <t>28324330RT1</t>
  </si>
  <si>
    <t>Rohoždrén Platon DE 25 1,33 x 2,22 m  včetně pásky</t>
  </si>
  <si>
    <t>108 (P01) : 41,10*1,1</t>
  </si>
  <si>
    <t>108 (P01) : 41,1*1,1</t>
  </si>
  <si>
    <t>5537007114R</t>
  </si>
  <si>
    <t>Lišta přechodová Al 40mm  lepicí l=270 cm-šampaň</t>
  </si>
  <si>
    <t xml:space="preserve">777811201RT1 </t>
  </si>
  <si>
    <t>Forbo MDF system - Qiuck Subfloor Systém</t>
  </si>
  <si>
    <t>včetně penetrace podkladu, nosné vrstvy prosypané křemičitým pískem a uzavírací vrstvy.</t>
  </si>
  <si>
    <t>Odkaz na mn. položky pořadí 91 : 41,10000*1,05</t>
  </si>
  <si>
    <t>998776101R00</t>
  </si>
  <si>
    <t>Přesun hmot pro podlahy povlakové v objektech výšky do 6 m</t>
  </si>
  <si>
    <t>781101210R00</t>
  </si>
  <si>
    <t>Příprava podkladu pod obklady penetrace podkladu pod obklady</t>
  </si>
  <si>
    <t>včetně dodávky materiálu.</t>
  </si>
  <si>
    <t>107 - stěna (W002) : (3,2+0,17+0,89+0,82+0,37+0,9+1,05)*1,5+1,1*1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</si>
  <si>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</si>
  <si>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</si>
  <si>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</si>
  <si>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</si>
  <si>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781475120RT2</t>
  </si>
  <si>
    <t>Montáž obkladů vnitřních z dlaždic keramických 300 x 600 mm,  , kladených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</si>
  <si>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</si>
  <si>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</si>
  <si>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781497111RS2</t>
  </si>
  <si>
    <t xml:space="preserve">Lišty k obkladům profil ukončovací leštěný hliník, uložení do tmele, výška profilu 8 mm,  </t>
  </si>
  <si>
    <t>107 - vertikálně : 1,5*5</t>
  </si>
  <si>
    <t>107 okno : 1,1+0,5+0,5</t>
  </si>
  <si>
    <t>781779705R00</t>
  </si>
  <si>
    <t>Montáž obkladů vnějších stěn z dlaždic keramických příplatky k položkám montáže obkladů vnějších stěn z dlaždic keramických za spárovací hmotu - plošně</t>
  </si>
  <si>
    <t>597813721RT1</t>
  </si>
  <si>
    <t>Dlaždice slinutá, glazovaná 30x60 cm, béžová, imitace dekoru mramoru</t>
  </si>
  <si>
    <t>Odkaz na mn. položky pořadí 97 : 15,03000*1,1</t>
  </si>
  <si>
    <t>998781101R00</t>
  </si>
  <si>
    <t>Přesun hmot pro obklady keramické v objektech výšky do 6 m</t>
  </si>
  <si>
    <t>108 : (0,8*0,1+2*0,1*2)*2</t>
  </si>
  <si>
    <t>107 : (0,8*0,1*2+2*0,1*4)</t>
  </si>
  <si>
    <t>106 : (0,8*0,1+2*0,1*2)</t>
  </si>
  <si>
    <t>Odkaz na mn. položky pořadí 106 : 2,40000</t>
  </si>
  <si>
    <t>784402801R00</t>
  </si>
  <si>
    <t>Odstranění maleb oškrabáním, v místnostech do 3,8 m</t>
  </si>
  <si>
    <t>800-784</t>
  </si>
  <si>
    <t>108 za radiátory : (1,2*0,8)*3</t>
  </si>
  <si>
    <t>784191101R00</t>
  </si>
  <si>
    <t>Příprava povrchu Penetrace (napouštění) podkladu disperzní, jednonásobná</t>
  </si>
  <si>
    <t>Odkaz na mn. položky pořadí 5 : 11,20000</t>
  </si>
  <si>
    <t>Odkaz na mn. položky pořadí 10 : 23,60865</t>
  </si>
  <si>
    <t>Odkaz na mn. položky pořadí 12 : 2,58900</t>
  </si>
  <si>
    <t>Odkaz na mn. položky pořadí 13 : 4,69375</t>
  </si>
  <si>
    <t>Odkaz na mn. položky pořadí 4 : 108,10280</t>
  </si>
  <si>
    <t>784195412R00</t>
  </si>
  <si>
    <t>Malby z malířských směsí otěruvzdorných,  , bělost 92 %, dvojnásobné</t>
  </si>
  <si>
    <t>Odkaz na mn. položky pořadí 109 : 150,19420</t>
  </si>
  <si>
    <t>108 strop : 41,10</t>
  </si>
  <si>
    <t>108 čedičová stěna : 4,9*3,07</t>
  </si>
  <si>
    <t>106 strop : 26</t>
  </si>
  <si>
    <t>107 okno : 1,1*1,1</t>
  </si>
  <si>
    <t>974054208R00</t>
  </si>
  <si>
    <t>Vyvrtání kapes pro krabice ve zdivu cihelném průměr do 80 mm</t>
  </si>
  <si>
    <t>974054608R00</t>
  </si>
  <si>
    <t>Vyvrtání otvorů pro krabice v sádrokartonové desce průměr do 80 mm</t>
  </si>
  <si>
    <t>210010301R00</t>
  </si>
  <si>
    <t xml:space="preserve">Montáž krabice plastové přístrojové, kruhové,  ,  ,  , do zdiva, bez zapojení,  </t>
  </si>
  <si>
    <t>210010326R00</t>
  </si>
  <si>
    <t xml:space="preserve">Montáž krabice plastové  , kruhové,  ,  ,  , do dutých stěn, bez zapojení,  </t>
  </si>
  <si>
    <t>210110041R00</t>
  </si>
  <si>
    <t>Montáž spínače zapuštěného a polozapuštěného včetně zapojení, jednopólového,  , řazení 1</t>
  </si>
  <si>
    <t>210110045R00</t>
  </si>
  <si>
    <t>Montáž spínače zapuštěného a polozapuštěného včetně zapojení, střídavého,  , řazení 6</t>
  </si>
  <si>
    <t>210111011R00</t>
  </si>
  <si>
    <t xml:space="preserve">Montáž zásuvky domovní zapuštěné včetně zapojení,  , provedení 2P+PE,  </t>
  </si>
  <si>
    <t>210800105R00</t>
  </si>
  <si>
    <t>Montáž kabelu CYKY 750 V, 3 x 1,5 mm2, uloženého pod omítkou</t>
  </si>
  <si>
    <t>210800106R00</t>
  </si>
  <si>
    <t>Montáž kabelu CYKY 750 V, 3 x 2,5 mm2, uloženého pod omítkou</t>
  </si>
  <si>
    <t>650101321RT2</t>
  </si>
  <si>
    <t>905</t>
  </si>
  <si>
    <t>Hzs-revize provoz.souboru a st.obj. Revize</t>
  </si>
  <si>
    <t>HZS</t>
  </si>
  <si>
    <t>POL10_</t>
  </si>
  <si>
    <t>909</t>
  </si>
  <si>
    <t>Hzs-demontáže stávajících svítidel a elektroinstalace</t>
  </si>
  <si>
    <t>34111032R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</si>
  <si>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</si>
  <si>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Odkaz na mn. položky pořadí 120 : 9,70000*1,1</t>
  </si>
  <si>
    <t>34111038R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</si>
  <si>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</si>
  <si>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38,39</t>
  </si>
  <si>
    <t>345 01</t>
  </si>
  <si>
    <t>Pomocný materiál</t>
  </si>
  <si>
    <t xml:space="preserve">sada  </t>
  </si>
  <si>
    <t>34535400R</t>
  </si>
  <si>
    <t>strojek pro jednopólový spínač; řazení 1, 1So; 10AX, 250VAC</t>
  </si>
  <si>
    <t>34535444R</t>
  </si>
  <si>
    <t>strojek pro spínač střídavý; řazení 6, 6So; 10AX, 250VAC</t>
  </si>
  <si>
    <t>34536490R</t>
  </si>
  <si>
    <t>kryt spínače; jednoduchý; pro pro spínače řazení 1,6,7,1/0</t>
  </si>
  <si>
    <t>34536700R</t>
  </si>
  <si>
    <t>rámeček pro elektroinst. přístroje (zásuvky a spínače); jednonásobný</t>
  </si>
  <si>
    <t>34551610R</t>
  </si>
  <si>
    <t>zásuvka jednonásobná s ochr.kolíkem; řazení 2P+PE; 16 A, 250 V AC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</si>
  <si>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</si>
  <si>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</si>
  <si>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345715362R</t>
  </si>
  <si>
    <t>krabice elektroinstalační do dutých stěn (sádrokartonu); univerzální; mat. PVC samozhášivé; teplot.rozsah -5 až 60 °C; určeno pro rozvody s napětím 400 V a proudem max. 16 A; rozměry-průměr,hloubka 73, 45 mm</t>
  </si>
  <si>
    <t>348360164T1</t>
  </si>
  <si>
    <t>Svítidlo LED stropní přisazené, výkon 58 W, vel. 1560x266 mm</t>
  </si>
  <si>
    <t>106 : 8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</si>
  <si>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</si>
  <si>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</si>
  <si>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</si>
  <si>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</si>
  <si>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</si>
  <si>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</si>
  <si>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skládku stavební suti, skupina 17 09 04 z Katalogu odpadů</t>
  </si>
  <si>
    <t>289902111RT1</t>
  </si>
  <si>
    <t>Otlučení omítek stěn</t>
  </si>
  <si>
    <t>- otlučení staré malty ze zdiva a vyčištění spár,</t>
  </si>
  <si>
    <t>- odstranění zbytků malty z líce zdiva ocelovým kartáčem,</t>
  </si>
  <si>
    <t>- shrabání a smetení otlučené suti.</t>
  </si>
  <si>
    <t>Odkaz na mn. položky pořadí 4 : 75,24275</t>
  </si>
  <si>
    <t>101 : 38,90</t>
  </si>
  <si>
    <t>102 : 75,90</t>
  </si>
  <si>
    <t>103 : 5,30</t>
  </si>
  <si>
    <t>966068011R00</t>
  </si>
  <si>
    <t>Demontáž dřev. stěn a konstrukcí s přemístěním dřevěných stěn, svislého pláště, šikmé stříšky a tahového komína_x000D_
 větrových a dělících včetně nosné konstrukce</t>
  </si>
  <si>
    <t>801-5</t>
  </si>
  <si>
    <t>vnitrostaveništním ( položky -8150 a -8151 )</t>
  </si>
  <si>
    <t>102 (B04) : (3,95*0,9)+(3,95*0,3)</t>
  </si>
  <si>
    <t>978059231R00</t>
  </si>
  <si>
    <t>Odsekání a odebrání obkladů stěn z umělého kamene, plochy přes 2 m2</t>
  </si>
  <si>
    <t>101 - levá část (B1) : (0,605+1,3+0,9+1,7+5,33+0,55+0,55+0,51+0,85)*1,2</t>
  </si>
  <si>
    <t>101 - pravá část (B1) : (0,605+1,3+0,9+1,7+5,33+0,55+0,55+0,55+0,55+0,51+0,85)*1,2</t>
  </si>
  <si>
    <t>102 -  levá část pod šatnou (B1) : (0,6+0,52+0,325+0,6+8,5)*1,2</t>
  </si>
  <si>
    <t>102 - pravá část vstupní dveře  (B1) : (1+0,3+0,35+1)*1,2</t>
  </si>
  <si>
    <t>102 - stěna naproti šatně - okno (B1) : (1+4,07+0,63)*2,45-(1,2*1,6)</t>
  </si>
  <si>
    <t>102 - stěna pod schody (B1) : (1+1,155)*2,45+(1,9)*2+(1,7)*1,55+(1,35*2,2)/2</t>
  </si>
  <si>
    <t>104 - schodiště (B1) : (2,78)*1,2</t>
  </si>
  <si>
    <t>102 : 3</t>
  </si>
  <si>
    <t>766699612R00</t>
  </si>
  <si>
    <t xml:space="preserve">Ostatní montáž dřevěného krytu topného tělesa jakékoliv konstrukce a jakéhokoliv způsobu upevnění_x000D_
 z tvrdého dřeva </t>
  </si>
  <si>
    <t>102 - kryty radiátoru naproti šatnám : 3,1*0,9</t>
  </si>
  <si>
    <t>kryty na schodišti : 3,5*0,9*2</t>
  </si>
  <si>
    <t>766111821</t>
  </si>
  <si>
    <t>Demontáž dřevěných krytů radiátorů</t>
  </si>
  <si>
    <t>Odkaz na mn. položky pořadí 7 : 9,09000</t>
  </si>
  <si>
    <t>766411811RT1</t>
  </si>
  <si>
    <t>Demontáž desek obložení krytu radiátoru</t>
  </si>
  <si>
    <t>766411811RT2</t>
  </si>
  <si>
    <t>D+M desek obložení krytu radiátoru</t>
  </si>
  <si>
    <t>781111116RT1</t>
  </si>
  <si>
    <t>Otvor v obkladu diamant.korunkou prům.do 110 mm</t>
  </si>
  <si>
    <t>Odkaz na mn. položky pořadí 12 : 212,00000</t>
  </si>
  <si>
    <t>Větrací nerezová mřížka DN 100</t>
  </si>
  <si>
    <t>R-položka</t>
  </si>
  <si>
    <t>POL12_0</t>
  </si>
  <si>
    <t>101 - levá část (B1) : (0,605+1,3+0,9+1,7+5,33+0,55+0,55+0,51+0,85)/0,5*2</t>
  </si>
  <si>
    <t>101 - pravá část (B1) : (0,605+1,3+0,9+1,7+5,33+0,55+0,55+0,55+0,55+0,51+0,85)/0,5*2</t>
  </si>
  <si>
    <t>102 -  levá část pod šatnou (B1) : (0,6+0,52+0,325+0,6+8,5)/0,5*2</t>
  </si>
  <si>
    <t>102 - pravá část vstupní dveře  (B1) : (1+0,3+0,35+1)/0,5*2</t>
  </si>
  <si>
    <t>102 - stěna naproti šatně - okno (B1) : (1+4,07+0,63)/0,5*2</t>
  </si>
  <si>
    <t>102 - stěna pod schody (B1) : (1+1,155)/0,5*2+(0,65*1,75)/0,5*2+(1,75*2,175)/0,5*2</t>
  </si>
  <si>
    <t>104 - schodiště (B1) : 2,4/0,5</t>
  </si>
  <si>
    <t>+ zaokrouhlení : 0,465</t>
  </si>
  <si>
    <t>POL12_1</t>
  </si>
  <si>
    <t>782155035RT3</t>
  </si>
  <si>
    <t>Montáž obkladu stěn z umělého kamene plošný obklad imitace opuky vč.dodávky obkladu, rozměr od 90x30 mm do 250x390 mm, tloušťky do 35 mm, bez spárování</t>
  </si>
  <si>
    <t>800-782</t>
  </si>
  <si>
    <t>782491113RT1</t>
  </si>
  <si>
    <t>Řez kamenného obkladu</t>
  </si>
  <si>
    <t>101 - levá část : (0,605+1,3+0,9+1,7+5,33+0,55+0,55+0,51+0,85)</t>
  </si>
  <si>
    <t>101 - pravá část : (0,605+1,3+0,9+1,7+5,33+0,55+0,55+0,51+0,85)</t>
  </si>
  <si>
    <t>102 - pod šatnou : (0,6+0,6+8,5)</t>
  </si>
  <si>
    <t>102 - pravá část : (0,3+0,6+1+0,3+0,6+1)</t>
  </si>
  <si>
    <t>58385780.AR</t>
  </si>
  <si>
    <t>obklad kamenný</t>
  </si>
  <si>
    <t>Odkaz na mn. položky pořadí 14 : 75,24275*1,1</t>
  </si>
  <si>
    <t>998782101R00</t>
  </si>
  <si>
    <t>Přesun hmot pro kamenné obklady v objektech výšky do 6 m</t>
  </si>
  <si>
    <t>konstrukce pro kryty radiátorů : 3,1</t>
  </si>
  <si>
    <t>Odkaz na mn. položky pořadí 18 : 3,10000</t>
  </si>
  <si>
    <t>204 - jeviště : 78,85</t>
  </si>
  <si>
    <t>203 obložení pod oknem (W005) : (18,29*0,42)+(18,29*0,1)</t>
  </si>
  <si>
    <t>204 : (1,04+0,5+2,9+2,9+0,5+1,04)*1,25</t>
  </si>
  <si>
    <t>Odkaz na mn. položky pořadí 7 : 40,06360</t>
  </si>
  <si>
    <t>204 (B4) : (1+0,99+5,9+0,99+1)*1,25</t>
  </si>
  <si>
    <t>203 obložení pod okny (B4) : (18,27*0,42)</t>
  </si>
  <si>
    <t>766411822R00</t>
  </si>
  <si>
    <t>Demontáž obložení stěn podkladových roštů</t>
  </si>
  <si>
    <t>Odkaz na mn. položky pořadí 5 : 20,02340</t>
  </si>
  <si>
    <t>60510001R</t>
  </si>
  <si>
    <t>lať jehličnaté(SM/JD); průřez 20 cm2; jakost I; l = 3 000 až 5 000 mm</t>
  </si>
  <si>
    <t>204 obložení jevistě (W005) : (1+0,99+5,9+0,99+1)/0,5*1,25</t>
  </si>
  <si>
    <t>203 obložení pod okny (W005) : (18,29/0,5*0,42)</t>
  </si>
  <si>
    <t>D dřevěných panel pro obložení podia</t>
  </si>
  <si>
    <t>204 ( W005) : (1,04+0,5+2,9+2,9+0,5+1,04)*1,25</t>
  </si>
  <si>
    <t>203 obložení pod oknem (W005) : (18,29*0,42)+(18,29*0,10)</t>
  </si>
  <si>
    <t>762085151R00</t>
  </si>
  <si>
    <t>Zvláštní výkony hoblování tesařských konstrukcí strojně na pile</t>
  </si>
  <si>
    <t>800-762</t>
  </si>
  <si>
    <t>23,65*0,032*1,1</t>
  </si>
  <si>
    <t>762812240R00</t>
  </si>
  <si>
    <t>Záklop stropů montáž_x000D_
 z hoblovaných prken s olištováním kolem zdi, vrchního na sraz, spáry kryté lištami</t>
  </si>
  <si>
    <t>204 jeviště : 78,85*0,3</t>
  </si>
  <si>
    <t>762812811R00</t>
  </si>
  <si>
    <t>Demontáž záklopů stropů vrchních, zapuštěných z hoblovaných prken s olištováním tloušťky do 32 mm</t>
  </si>
  <si>
    <t>775592000R00</t>
  </si>
  <si>
    <t>Ostatní práce broušení dřevěných podlah hrubé+střední+jemné</t>
  </si>
  <si>
    <t>204 (B11) : 78,85</t>
  </si>
  <si>
    <t>777101101R00</t>
  </si>
  <si>
    <t>Příprava podkladu vysávání podlah průmyslovým vysavačem</t>
  </si>
  <si>
    <t>800-773</t>
  </si>
  <si>
    <t>Odkaz na mn. položky pořadí 13 : 78,85000</t>
  </si>
  <si>
    <t>783626028R00</t>
  </si>
  <si>
    <t>Nátěry truhlářských výrobků syntetické na vzduchu schnoucí, 1x tmelení</t>
  </si>
  <si>
    <t>60511133R</t>
  </si>
  <si>
    <t>Prkno dřevina: BO, SM; opracování: omítané; stavební; tl. = 32 mm; délka 4 000 až 6 000 mm</t>
  </si>
  <si>
    <t>204 jeviště : 21,93*0,032*1,1</t>
  </si>
  <si>
    <t>998775101R00</t>
  </si>
  <si>
    <t>Přesun hmot pro podlahy vlysové a parketové v objektech výšky do 6 m</t>
  </si>
  <si>
    <t>203 schody  na jeviště (B13) : 5*0,6*2</t>
  </si>
  <si>
    <t>203 schody  na jeviště : 5*0,6*2</t>
  </si>
  <si>
    <t xml:space="preserve">204 schody jeviště : </t>
  </si>
  <si>
    <t>stupnice : (0,26*0,6)*4*2*1,05</t>
  </si>
  <si>
    <t>podstupnice : (0,18*0,6)*5*2*1,05</t>
  </si>
  <si>
    <t>podesta : (0,6*0,88)+(0,6+1)*1,05</t>
  </si>
  <si>
    <t>783671003R00</t>
  </si>
  <si>
    <t>Nátěry truhlářských výrobků polyuretanové dvojnásobné s 1x emailováním</t>
  </si>
  <si>
    <t>204 (P03) : 78,85</t>
  </si>
  <si>
    <t>Odkaz na mn. položky pořadí 2 : 9,51080</t>
  </si>
  <si>
    <t>Odkaz na mn. položky pořadí 3 : 11,10000</t>
  </si>
  <si>
    <t>979990161R00</t>
  </si>
  <si>
    <t>Poplatek za skládku dřevo, skupina 17 02 01 z Katalogu odpadů</t>
  </si>
  <si>
    <t>203 (C001) : 194,6*0,5</t>
  </si>
  <si>
    <t>Odkaz na mn. položky pořadí 1 : 97,30000</t>
  </si>
  <si>
    <t>611441141R00</t>
  </si>
  <si>
    <t>Oprava vnitřních sádrových omítek stropů železobetonových rovných tvárnicových a kleneb v množství opravované plochy do 5 %</t>
  </si>
  <si>
    <t>Včetně pomocného pracovního lešení o výšce podlahy do 1900 mm a pro zatížení do 1,5 kPa.</t>
  </si>
  <si>
    <t>Odkaz na mn. položky pořadí 14 : 97,30000*0,15</t>
  </si>
  <si>
    <t>941941502R00</t>
  </si>
  <si>
    <t>Dovoz a odvoz lešení rámového pronajatého</t>
  </si>
  <si>
    <t>km</t>
  </si>
  <si>
    <t>800-3</t>
  </si>
  <si>
    <t>203 : 194,6</t>
  </si>
  <si>
    <t>Odkaz na mn. položky pořadí 5 : 194,60000</t>
  </si>
  <si>
    <t>203 - podlaha : 194,60</t>
  </si>
  <si>
    <t>966068102R00</t>
  </si>
  <si>
    <t>Demontáž dřev. stěn a konstrukcí s přemístěním dřevěných konstrukcí_x000D_
 horizontál na konstrukci dřevěné nebo ocelové</t>
  </si>
  <si>
    <t>Malé podhledy (B14) : (8,2*0,0092*33)</t>
  </si>
  <si>
    <t>Velké podhledy (podélné) (B14) : (15,89*0,350*0,04)*2</t>
  </si>
  <si>
    <t>Velké podhledy (příčné) (B14) : (8,2*0,35*0,04)*6</t>
  </si>
  <si>
    <t>Odstranění štukové vrstvy z omítek vnitřních stropů</t>
  </si>
  <si>
    <t>203 (B12) : 194,6*0,5</t>
  </si>
  <si>
    <t>966068102RT1</t>
  </si>
  <si>
    <t>Montáž dřevěných konstrukcí</t>
  </si>
  <si>
    <t>Odkaz na mn. položky pořadí 8 : 3,62324</t>
  </si>
  <si>
    <t>783601816R00</t>
  </si>
  <si>
    <t>Odstranění starých nátěrů z truhlářských výrobků oškrabáním s obroušením, stropů</t>
  </si>
  <si>
    <t>Malé podhledy : (0,23+0,04+0,23+0,04)*33*8,2</t>
  </si>
  <si>
    <t>Velké podhledy (podélné) : (0,35+0,04+0,35+0,04)*2*15,89</t>
  </si>
  <si>
    <t>Velké podhledy (příčné) : (0,35+0,04+0,35+0,04)*6*8,2</t>
  </si>
  <si>
    <t>783626028RT1</t>
  </si>
  <si>
    <t>Odkaz na mn. položky pořadí 11 : 209,28840*0,2</t>
  </si>
  <si>
    <t>784402803R00</t>
  </si>
  <si>
    <t>Odstranění maleb oškrabáním, v místnostech přes 5 m do 8 m</t>
  </si>
  <si>
    <t>203 ( C005) : 194,6*0,5</t>
  </si>
  <si>
    <t>203 (C001+C005+C006) : 194,60</t>
  </si>
  <si>
    <t>784195212R00</t>
  </si>
  <si>
    <t>Malby z malířských směsí otěruvzdorných,  , bělost 82 %, dvojnásobné</t>
  </si>
  <si>
    <t>784011221RT3</t>
  </si>
  <si>
    <t>Zakrytí skleněných lustrů v sále</t>
  </si>
  <si>
    <t>203 sál stěna u rozvaděče  rozvaděč : (1,42*3,4)</t>
  </si>
  <si>
    <t>602016191R00</t>
  </si>
  <si>
    <t>Omítka stěn z hotových směsí Doplňkové práce pro omítky stěn z hotových směsí_x000D_
 penetrační nátěr stěn akrylátový</t>
  </si>
  <si>
    <t>203 rozvaděč : (1,42*3,4)</t>
  </si>
  <si>
    <t>203 rozvaděč (B12) : (1,42*3,4)</t>
  </si>
  <si>
    <t>763711221R00</t>
  </si>
  <si>
    <t>Montáž svislé konstrukce do 10 m výšky římsy stěny a příčky z panelů_x000D_
 tloušťky přes 120 do 240 mm, plochy do 3 m2</t>
  </si>
  <si>
    <t>Odkaz na mn. položky pořadí 6 : 3,72240</t>
  </si>
  <si>
    <t>302 galerie (W014) : (2,75*0,9)*4+9,875*0,9</t>
  </si>
  <si>
    <t>202 ostění (B6) : (0,22*1,22)*2*3+(0,22*1,6)*2*3</t>
  </si>
  <si>
    <t>61191678RT2</t>
  </si>
  <si>
    <t>Dřevěný panel pro obložení ostění oken</t>
  </si>
  <si>
    <t>Odkaz na mn. položky pořadí 6 : 3,72240*1,1</t>
  </si>
  <si>
    <t>61191678RT3</t>
  </si>
  <si>
    <t>Dřevěný panel pro obložení stěn</t>
  </si>
  <si>
    <t>Odkaz na mn. položky pořadí 5 : 22,50990*1,05</t>
  </si>
  <si>
    <t>776511820R00</t>
  </si>
  <si>
    <t>302 galerie balkón (B6) : (9,875*0,9)+(2,9*0,9*4)</t>
  </si>
  <si>
    <t>783601815R00</t>
  </si>
  <si>
    <t>Odstranění starých nátěrů z truhlářských výrobků oškrabáním s obroušením, stěn</t>
  </si>
  <si>
    <t>202 (B6) : (11,24*3,05+2,1*0,65)-(1,2*1,6*3)</t>
  </si>
  <si>
    <t>202 (B6) : (1,275+4+1,425+2,535+4)*3,05-0,8*2</t>
  </si>
  <si>
    <t>203 - sloupy (4 ks) (B6) : (0,6*2,72*4)*3+(0,64*2,72*4)+2,72*0,6*2</t>
  </si>
  <si>
    <t>203 - pod galerii (B6) : (1,9+0,6+2,9+0,6+2,9+0,6+2,85+0,64+2,9)*0,66</t>
  </si>
  <si>
    <t>203 - mezi sloupy (B6) : (2,9*0,6)*4+1,9*0,6</t>
  </si>
  <si>
    <t>203 - balkony (B6) : (1,45*0,9)*8</t>
  </si>
  <si>
    <t>302 - galerie sloupy (B6) : (0,6*2,3*4)+(0,6*1,4*2)*4</t>
  </si>
  <si>
    <t>302 - mezi sloupy (B6) : (2,87+2,9+2,9+2,91)*0,6+(0,6*2,3*2)</t>
  </si>
  <si>
    <t>302 - galerie (B6) : (9,175)*0,9+2,9*0,9*4</t>
  </si>
  <si>
    <t>302 - vrch galerii (B6) : (2,9*0,15*4)+9,175*0,15+0,85*3</t>
  </si>
  <si>
    <t>Odkaz na mn. položky pořadí 13 : 196,31400*0,3</t>
  </si>
  <si>
    <t>Odkaz na mn. položky pořadí 5 : 22,50990</t>
  </si>
  <si>
    <t>203 - (sál zdi) : (1,5*5)*6,94+1,05*18,27</t>
  </si>
  <si>
    <t>202 strop : (17*4)</t>
  </si>
  <si>
    <t>203 sál - galerie vrch : (0,9*6,85)*4+(0,9*15,9)</t>
  </si>
  <si>
    <t>302 - sloupy : (0,6*1,4)*4</t>
  </si>
  <si>
    <t>Odkaz na mn. položky pořadí 16 : 186,39150</t>
  </si>
  <si>
    <t>203 - (sál zdi) (W004) : (1,5*5)*6,94+1,05*18,27</t>
  </si>
  <si>
    <t>202 strop (W004) : (17*4)</t>
  </si>
  <si>
    <t>203 rozvaděč (W004) : (1,42*3,4)</t>
  </si>
  <si>
    <t>203 sál - galerie vrch (W004) : (0,9*6,85)*4+(0,9*15,9)</t>
  </si>
  <si>
    <t>302 - sloupy (W004) : (0,6*1,4)*4</t>
  </si>
  <si>
    <t>784498931R00</t>
  </si>
  <si>
    <t>Ostatní práce tmelení trhlin v omítce š. do 4 mm akryl. tmelem , v místnostech do 3,8 m</t>
  </si>
  <si>
    <t>výška do 3,8 m</t>
  </si>
  <si>
    <t>784499906R00</t>
  </si>
  <si>
    <t>Ostatní práce Příplatek k ceně za malbu na omítkách sádrových nebo introplastových hladkých nebo s hladkými profilovanými římsami</t>
  </si>
  <si>
    <t>Odkaz na mn. položky pořadí 15 : 186,39150*0,3</t>
  </si>
  <si>
    <t>203 : 194,6*0,8</t>
  </si>
  <si>
    <t>302 : (2,9*0,7)*4</t>
  </si>
  <si>
    <t>202 : 96,9</t>
  </si>
  <si>
    <t xml:space="preserve">Město Olešnice na Moravě </t>
  </si>
  <si>
    <t>náměstí Míru 20</t>
  </si>
  <si>
    <t xml:space="preserve">679 74 </t>
  </si>
  <si>
    <t>Olešnice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</si>
</sst>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Wzu4rfxOGkpRGEvYtzoADXQazI0bj2OL8Nmtq5NcXnFZQ95n+Doh4W7vsOyAylq8tqeeN4gsouushr67tItFA==" saltValue="Q9QBp5a3xpDVTGJ0UFR/4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1"/>
  <sheetViews>
    <sheetView showGridLines="0" tabSelected="1" topLeftCell="B1" zoomScaleNormal="100" zoomScaleSheetLayoutView="75" workbookViewId="0">
      <selection activeCell="D6" sqref="D6:G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 t="s">
        <v>1168</v>
      </c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 t="s">
        <v>1169</v>
      </c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268" t="s">
        <v>1170</v>
      </c>
      <c r="E7" s="95" t="s">
        <v>1171</v>
      </c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SUMIF(F69:F97,A16,I69:I97)+SUMIF(F69:F97,"PSU",I69:I97)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SUMIF(F69:F97,A17,I69:I97)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SUMIF(F69:F97,A18,I69:I97)</f>
        <v>0</v>
      </c>
      <c r="J18" s="85"/>
    </row>
    <row r="19" spans="1:10" ht="23.25" customHeight="1" x14ac:dyDescent="0.2">
      <c r="A19" s="194" t="s">
        <v>139</v>
      </c>
      <c r="B19" s="38" t="s">
        <v>27</v>
      </c>
      <c r="C19" s="62"/>
      <c r="D19" s="63"/>
      <c r="E19" s="83"/>
      <c r="F19" s="84"/>
      <c r="G19" s="83"/>
      <c r="H19" s="84"/>
      <c r="I19" s="83">
        <f>SUMIF(F69:F97,A19,I69:I97)</f>
        <v>0</v>
      </c>
      <c r="J19" s="85"/>
    </row>
    <row r="20" spans="1:10" ht="23.25" customHeight="1" x14ac:dyDescent="0.2">
      <c r="A20" s="194" t="s">
        <v>140</v>
      </c>
      <c r="B20" s="38" t="s">
        <v>28</v>
      </c>
      <c r="C20" s="62"/>
      <c r="D20" s="63"/>
      <c r="E20" s="83"/>
      <c r="F20" s="84"/>
      <c r="G20" s="83"/>
      <c r="H20" s="84"/>
      <c r="I20" s="83">
        <f>SUMIF(F69:F97,A20,I69:I97)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'OVN 00 00.1.1. Naklady'!AE27+'SO 01.4 01.4.a Pol'!AE326+'SO 01.4 01.4.b Pol'!AE74+'SO 01.4 01.4.c Pol'!AE372+'SO 01.4 01.4.d Pol'!AE98+'SO 01.4 01.4.e Pol'!AE86+'SO 01.4 01.4.f Pol'!AE60+'SO 01.4 01.4.g Pol'!AE87</f>
        <v>0</v>
      </c>
      <c r="G39" s="148">
        <f>'OVN 00 00.1.1. Naklady'!AF27+'SO 01.4 01.4.a Pol'!AF326+'SO 01.4 01.4.b Pol'!AF74+'SO 01.4 01.4.c Pol'!AF372+'SO 01.4 01.4.d Pol'!AF98+'SO 01.4 01.4.e Pol'!AF86+'SO 01.4 01.4.f Pol'!AF60+'SO 01.4 01.4.g Pol'!AF87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46</v>
      </c>
      <c r="D40" s="152"/>
      <c r="E40" s="152"/>
      <c r="F40" s="153">
        <f>'OVN 00 00.1.1. Naklady'!AE27</f>
        <v>0</v>
      </c>
      <c r="G40" s="154">
        <f>'OVN 00 00.1.1. Naklady'!AF27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47</v>
      </c>
      <c r="C41" s="146" t="s">
        <v>48</v>
      </c>
      <c r="D41" s="146"/>
      <c r="E41" s="146"/>
      <c r="F41" s="157">
        <f>'OVN 00 00.1.1. Naklady'!AE27</f>
        <v>0</v>
      </c>
      <c r="G41" s="149">
        <f>'OVN 00 00.1.1. Naklady'!AF27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49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">
      <c r="A43" s="135">
        <v>2</v>
      </c>
      <c r="B43" s="151" t="s">
        <v>50</v>
      </c>
      <c r="C43" s="152" t="s">
        <v>51</v>
      </c>
      <c r="D43" s="152"/>
      <c r="E43" s="152"/>
      <c r="F43" s="153">
        <f>'SO 01.4 01.4.a Pol'!AE326+'SO 01.4 01.4.b Pol'!AE74+'SO 01.4 01.4.c Pol'!AE372+'SO 01.4 01.4.d Pol'!AE98+'SO 01.4 01.4.e Pol'!AE86+'SO 01.4 01.4.f Pol'!AE60+'SO 01.4 01.4.g Pol'!AE87</f>
        <v>0</v>
      </c>
      <c r="G43" s="154">
        <f>'SO 01.4 01.4.a Pol'!AF326+'SO 01.4 01.4.b Pol'!AF74+'SO 01.4 01.4.c Pol'!AF372+'SO 01.4 01.4.d Pol'!AF98+'SO 01.4 01.4.e Pol'!AF86+'SO 01.4 01.4.f Pol'!AF60+'SO 01.4 01.4.g Pol'!AF87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52</v>
      </c>
      <c r="C44" s="146" t="s">
        <v>53</v>
      </c>
      <c r="D44" s="146"/>
      <c r="E44" s="146"/>
      <c r="F44" s="157">
        <f>'SO 01.4 01.4.a Pol'!AE326</f>
        <v>0</v>
      </c>
      <c r="G44" s="149">
        <f>'SO 01.4 01.4.a Pol'!AF326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54</v>
      </c>
      <c r="C45" s="146" t="s">
        <v>55</v>
      </c>
      <c r="D45" s="146"/>
      <c r="E45" s="146"/>
      <c r="F45" s="157">
        <f>'SO 01.4 01.4.b Pol'!AE74</f>
        <v>0</v>
      </c>
      <c r="G45" s="149">
        <f>'SO 01.4 01.4.b Pol'!AF74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56</v>
      </c>
      <c r="C46" s="146" t="s">
        <v>57</v>
      </c>
      <c r="D46" s="146"/>
      <c r="E46" s="146"/>
      <c r="F46" s="157">
        <f>'SO 01.4 01.4.c Pol'!AE372</f>
        <v>0</v>
      </c>
      <c r="G46" s="149">
        <f>'SO 01.4 01.4.c Pol'!AF372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58</v>
      </c>
      <c r="C47" s="146" t="s">
        <v>59</v>
      </c>
      <c r="D47" s="146"/>
      <c r="E47" s="146"/>
      <c r="F47" s="157">
        <f>'SO 01.4 01.4.d Pol'!AE98</f>
        <v>0</v>
      </c>
      <c r="G47" s="149">
        <f>'SO 01.4 01.4.d Pol'!AF98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60</v>
      </c>
      <c r="C48" s="146" t="s">
        <v>61</v>
      </c>
      <c r="D48" s="146"/>
      <c r="E48" s="146"/>
      <c r="F48" s="157">
        <f>'SO 01.4 01.4.e Pol'!AE86</f>
        <v>0</v>
      </c>
      <c r="G48" s="149">
        <f>'SO 01.4 01.4.e Pol'!AF86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62</v>
      </c>
      <c r="C49" s="146" t="s">
        <v>63</v>
      </c>
      <c r="D49" s="146"/>
      <c r="E49" s="146"/>
      <c r="F49" s="157">
        <f>'SO 01.4 01.4.f Pol'!AE60</f>
        <v>0</v>
      </c>
      <c r="G49" s="149">
        <f>'SO 01.4 01.4.f Pol'!AF60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64</v>
      </c>
      <c r="C50" s="146" t="s">
        <v>65</v>
      </c>
      <c r="D50" s="146"/>
      <c r="E50" s="146"/>
      <c r="F50" s="157">
        <f>'SO 01.4 01.4.g Pol'!AE87</f>
        <v>0</v>
      </c>
      <c r="G50" s="149">
        <f>'SO 01.4 01.4.g Pol'!AF87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/>
      <c r="B51" s="158" t="s">
        <v>66</v>
      </c>
      <c r="C51" s="159"/>
      <c r="D51" s="159"/>
      <c r="E51" s="160"/>
      <c r="F51" s="161">
        <f>SUMIF(A39:A50,"=1",F39:F50)</f>
        <v>0</v>
      </c>
      <c r="G51" s="162">
        <f>SUMIF(A39:A50,"=1",G39:G50)</f>
        <v>0</v>
      </c>
      <c r="H51" s="162">
        <f>SUMIF(A39:A50,"=1",H39:H50)</f>
        <v>0</v>
      </c>
      <c r="I51" s="162">
        <f>SUMIF(A39:A50,"=1",I39:I50)</f>
        <v>0</v>
      </c>
      <c r="J51" s="163">
        <f>SUMIF(A39:A50,"=1",J39:J50)</f>
        <v>0</v>
      </c>
    </row>
    <row r="53" spans="1:10" x14ac:dyDescent="0.2">
      <c r="A53" t="s">
        <v>68</v>
      </c>
      <c r="B53" t="s">
        <v>69</v>
      </c>
    </row>
    <row r="54" spans="1:10" x14ac:dyDescent="0.2">
      <c r="A54" t="s">
        <v>70</v>
      </c>
      <c r="B54" t="s">
        <v>71</v>
      </c>
    </row>
    <row r="55" spans="1:10" x14ac:dyDescent="0.2">
      <c r="A55" t="s">
        <v>72</v>
      </c>
      <c r="B55" t="s">
        <v>73</v>
      </c>
    </row>
    <row r="56" spans="1:10" x14ac:dyDescent="0.2">
      <c r="A56" t="s">
        <v>70</v>
      </c>
      <c r="B56" t="s">
        <v>74</v>
      </c>
    </row>
    <row r="57" spans="1:10" x14ac:dyDescent="0.2">
      <c r="A57" t="s">
        <v>72</v>
      </c>
      <c r="B57" t="s">
        <v>75</v>
      </c>
    </row>
    <row r="58" spans="1:10" x14ac:dyDescent="0.2">
      <c r="A58" t="s">
        <v>72</v>
      </c>
      <c r="B58" t="s">
        <v>76</v>
      </c>
    </row>
    <row r="59" spans="1:10" x14ac:dyDescent="0.2">
      <c r="A59" t="s">
        <v>72</v>
      </c>
      <c r="B59" t="s">
        <v>77</v>
      </c>
    </row>
    <row r="60" spans="1:10" x14ac:dyDescent="0.2">
      <c r="A60" t="s">
        <v>72</v>
      </c>
      <c r="B60" t="s">
        <v>78</v>
      </c>
    </row>
    <row r="61" spans="1:10" x14ac:dyDescent="0.2">
      <c r="A61" t="s">
        <v>72</v>
      </c>
      <c r="B61" t="s">
        <v>79</v>
      </c>
    </row>
    <row r="62" spans="1:10" x14ac:dyDescent="0.2">
      <c r="A62" t="s">
        <v>72</v>
      </c>
      <c r="B62" t="s">
        <v>80</v>
      </c>
    </row>
    <row r="63" spans="1:10" x14ac:dyDescent="0.2">
      <c r="A63" t="s">
        <v>72</v>
      </c>
      <c r="B63" t="s">
        <v>81</v>
      </c>
    </row>
    <row r="66" spans="1:10" ht="15.75" x14ac:dyDescent="0.25">
      <c r="B66" s="174" t="s">
        <v>82</v>
      </c>
    </row>
    <row r="68" spans="1:10" ht="25.5" customHeight="1" x14ac:dyDescent="0.2">
      <c r="A68" s="176"/>
      <c r="B68" s="179" t="s">
        <v>17</v>
      </c>
      <c r="C68" s="179" t="s">
        <v>5</v>
      </c>
      <c r="D68" s="180"/>
      <c r="E68" s="180"/>
      <c r="F68" s="181" t="s">
        <v>83</v>
      </c>
      <c r="G68" s="181"/>
      <c r="H68" s="181"/>
      <c r="I68" s="181" t="s">
        <v>29</v>
      </c>
      <c r="J68" s="181" t="s">
        <v>0</v>
      </c>
    </row>
    <row r="69" spans="1:10" ht="36.75" customHeight="1" x14ac:dyDescent="0.2">
      <c r="A69" s="177"/>
      <c r="B69" s="182" t="s">
        <v>84</v>
      </c>
      <c r="C69" s="183" t="s">
        <v>85</v>
      </c>
      <c r="D69" s="184"/>
      <c r="E69" s="184"/>
      <c r="F69" s="190" t="s">
        <v>24</v>
      </c>
      <c r="G69" s="191"/>
      <c r="H69" s="191"/>
      <c r="I69" s="191">
        <f>'SO 01.4 01.4.d Pol'!G8</f>
        <v>0</v>
      </c>
      <c r="J69" s="188" t="str">
        <f>IF(I98=0,"",I69/I98*100)</f>
        <v/>
      </c>
    </row>
    <row r="70" spans="1:10" ht="36.75" customHeight="1" x14ac:dyDescent="0.2">
      <c r="A70" s="177"/>
      <c r="B70" s="182" t="s">
        <v>86</v>
      </c>
      <c r="C70" s="183" t="s">
        <v>87</v>
      </c>
      <c r="D70" s="184"/>
      <c r="E70" s="184"/>
      <c r="F70" s="190" t="s">
        <v>24</v>
      </c>
      <c r="G70" s="191"/>
      <c r="H70" s="191"/>
      <c r="I70" s="191">
        <f>'SO 01.4 01.4.a Pol'!G8+'SO 01.4 01.4.c Pol'!G8</f>
        <v>0</v>
      </c>
      <c r="J70" s="188" t="str">
        <f>IF(I98=0,"",I70/I98*100)</f>
        <v/>
      </c>
    </row>
    <row r="71" spans="1:10" ht="36.75" customHeight="1" x14ac:dyDescent="0.2">
      <c r="A71" s="177"/>
      <c r="B71" s="182" t="s">
        <v>88</v>
      </c>
      <c r="C71" s="183" t="s">
        <v>89</v>
      </c>
      <c r="D71" s="184"/>
      <c r="E71" s="184"/>
      <c r="F71" s="190" t="s">
        <v>24</v>
      </c>
      <c r="G71" s="191"/>
      <c r="H71" s="191"/>
      <c r="I71" s="191">
        <f>'SO 01.4 01.4.a Pol'!G13+'SO 01.4 01.4.c Pol'!G24+'SO 01.4 01.4.f Pol'!G8+'SO 01.4 01.4.g Pol'!G8</f>
        <v>0</v>
      </c>
      <c r="J71" s="188" t="str">
        <f>IF(I98=0,"",I71/I98*100)</f>
        <v/>
      </c>
    </row>
    <row r="72" spans="1:10" ht="36.75" customHeight="1" x14ac:dyDescent="0.2">
      <c r="A72" s="177"/>
      <c r="B72" s="182" t="s">
        <v>90</v>
      </c>
      <c r="C72" s="183" t="s">
        <v>91</v>
      </c>
      <c r="D72" s="184"/>
      <c r="E72" s="184"/>
      <c r="F72" s="190" t="s">
        <v>24</v>
      </c>
      <c r="G72" s="191"/>
      <c r="H72" s="191"/>
      <c r="I72" s="191">
        <f>'SO 01.4 01.4.a Pol'!G22+'SO 01.4 01.4.b Pol'!G8+'SO 01.4 01.4.c Pol'!G32+'SO 01.4 01.4.f Pol'!G16</f>
        <v>0</v>
      </c>
      <c r="J72" s="188" t="str">
        <f>IF(I98=0,"",I72/I98*100)</f>
        <v/>
      </c>
    </row>
    <row r="73" spans="1:10" ht="36.75" customHeight="1" x14ac:dyDescent="0.2">
      <c r="A73" s="177"/>
      <c r="B73" s="182" t="s">
        <v>92</v>
      </c>
      <c r="C73" s="183" t="s">
        <v>93</v>
      </c>
      <c r="D73" s="184"/>
      <c r="E73" s="184"/>
      <c r="F73" s="190" t="s">
        <v>24</v>
      </c>
      <c r="G73" s="191"/>
      <c r="H73" s="191"/>
      <c r="I73" s="191">
        <f>'SO 01.4 01.4.a Pol'!G25+'SO 01.4 01.4.c Pol'!G55</f>
        <v>0</v>
      </c>
      <c r="J73" s="188" t="str">
        <f>IF(I98=0,"",I73/I98*100)</f>
        <v/>
      </c>
    </row>
    <row r="74" spans="1:10" ht="36.75" customHeight="1" x14ac:dyDescent="0.2">
      <c r="A74" s="177"/>
      <c r="B74" s="182" t="s">
        <v>94</v>
      </c>
      <c r="C74" s="183" t="s">
        <v>95</v>
      </c>
      <c r="D74" s="184"/>
      <c r="E74" s="184"/>
      <c r="F74" s="190" t="s">
        <v>24</v>
      </c>
      <c r="G74" s="191"/>
      <c r="H74" s="191"/>
      <c r="I74" s="191">
        <f>'SO 01.4 01.4.b Pol'!G13+'SO 01.4 01.4.f Pol'!G20</f>
        <v>0</v>
      </c>
      <c r="J74" s="188" t="str">
        <f>IF(I98=0,"",I74/I98*100)</f>
        <v/>
      </c>
    </row>
    <row r="75" spans="1:10" ht="36.75" customHeight="1" x14ac:dyDescent="0.2">
      <c r="A75" s="177"/>
      <c r="B75" s="182" t="s">
        <v>96</v>
      </c>
      <c r="C75" s="183" t="s">
        <v>97</v>
      </c>
      <c r="D75" s="184"/>
      <c r="E75" s="184"/>
      <c r="F75" s="190" t="s">
        <v>24</v>
      </c>
      <c r="G75" s="191"/>
      <c r="H75" s="191"/>
      <c r="I75" s="191">
        <f>'SO 01.4 01.4.a Pol'!G40+'SO 01.4 01.4.b Pol'!G26+'SO 01.4 01.4.c Pol'!G60+'SO 01.4 01.4.d Pol'!G15+'SO 01.4 01.4.e Pol'!G8+'SO 01.4 01.4.f Pol'!G26</f>
        <v>0</v>
      </c>
      <c r="J75" s="188" t="str">
        <f>IF(I98=0,"",I75/I98*100)</f>
        <v/>
      </c>
    </row>
    <row r="76" spans="1:10" ht="36.75" customHeight="1" x14ac:dyDescent="0.2">
      <c r="A76" s="177"/>
      <c r="B76" s="182" t="s">
        <v>98</v>
      </c>
      <c r="C76" s="183" t="s">
        <v>99</v>
      </c>
      <c r="D76" s="184"/>
      <c r="E76" s="184"/>
      <c r="F76" s="190" t="s">
        <v>24</v>
      </c>
      <c r="G76" s="191"/>
      <c r="H76" s="191"/>
      <c r="I76" s="191">
        <f>'SO 01.4 01.4.a Pol'!G45+'SO 01.4 01.4.c Pol'!G65+'SO 01.4 01.4.d Pol'!G20+'SO 01.4 01.4.f Pol'!G29+'SO 01.4 01.4.g Pol'!G15</f>
        <v>0</v>
      </c>
      <c r="J76" s="188" t="str">
        <f>IF(I98=0,"",I76/I98*100)</f>
        <v/>
      </c>
    </row>
    <row r="77" spans="1:10" ht="36.75" customHeight="1" x14ac:dyDescent="0.2">
      <c r="A77" s="177"/>
      <c r="B77" s="182" t="s">
        <v>100</v>
      </c>
      <c r="C77" s="183" t="s">
        <v>101</v>
      </c>
      <c r="D77" s="184"/>
      <c r="E77" s="184"/>
      <c r="F77" s="190" t="s">
        <v>24</v>
      </c>
      <c r="G77" s="191"/>
      <c r="H77" s="191"/>
      <c r="I77" s="191">
        <f>'SO 01.4 01.4.a Pol'!G57+'SO 01.4 01.4.b Pol'!G31</f>
        <v>0</v>
      </c>
      <c r="J77" s="188" t="str">
        <f>IF(I98=0,"",I77/I98*100)</f>
        <v/>
      </c>
    </row>
    <row r="78" spans="1:10" ht="36.75" customHeight="1" x14ac:dyDescent="0.2">
      <c r="A78" s="177"/>
      <c r="B78" s="182" t="s">
        <v>102</v>
      </c>
      <c r="C78" s="183" t="s">
        <v>103</v>
      </c>
      <c r="D78" s="184"/>
      <c r="E78" s="184"/>
      <c r="F78" s="190" t="s">
        <v>25</v>
      </c>
      <c r="G78" s="191"/>
      <c r="H78" s="191"/>
      <c r="I78" s="191">
        <f>'SO 01.4 01.4.c Pol'!G103</f>
        <v>0</v>
      </c>
      <c r="J78" s="188" t="str">
        <f>IF(I98=0,"",I78/I98*100)</f>
        <v/>
      </c>
    </row>
    <row r="79" spans="1:10" ht="36.75" customHeight="1" x14ac:dyDescent="0.2">
      <c r="A79" s="177"/>
      <c r="B79" s="182" t="s">
        <v>104</v>
      </c>
      <c r="C79" s="183" t="s">
        <v>105</v>
      </c>
      <c r="D79" s="184"/>
      <c r="E79" s="184"/>
      <c r="F79" s="190" t="s">
        <v>25</v>
      </c>
      <c r="G79" s="191"/>
      <c r="H79" s="191"/>
      <c r="I79" s="191">
        <f>'SO 01.4 01.4.c Pol'!G120</f>
        <v>0</v>
      </c>
      <c r="J79" s="188" t="str">
        <f>IF(I98=0,"",I79/I98*100)</f>
        <v/>
      </c>
    </row>
    <row r="80" spans="1:10" ht="36.75" customHeight="1" x14ac:dyDescent="0.2">
      <c r="A80" s="177"/>
      <c r="B80" s="182" t="s">
        <v>106</v>
      </c>
      <c r="C80" s="183" t="s">
        <v>107</v>
      </c>
      <c r="D80" s="184"/>
      <c r="E80" s="184"/>
      <c r="F80" s="190" t="s">
        <v>25</v>
      </c>
      <c r="G80" s="191"/>
      <c r="H80" s="191"/>
      <c r="I80" s="191">
        <f>'SO 01.4 01.4.c Pol'!G129</f>
        <v>0</v>
      </c>
      <c r="J80" s="188" t="str">
        <f>IF(I98=0,"",I80/I98*100)</f>
        <v/>
      </c>
    </row>
    <row r="81" spans="1:10" ht="36.75" customHeight="1" x14ac:dyDescent="0.2">
      <c r="A81" s="177"/>
      <c r="B81" s="182" t="s">
        <v>108</v>
      </c>
      <c r="C81" s="183" t="s">
        <v>109</v>
      </c>
      <c r="D81" s="184"/>
      <c r="E81" s="184"/>
      <c r="F81" s="190" t="s">
        <v>25</v>
      </c>
      <c r="G81" s="191"/>
      <c r="H81" s="191"/>
      <c r="I81" s="191">
        <f>'SO 01.4 01.4.c Pol'!G139</f>
        <v>0</v>
      </c>
      <c r="J81" s="188" t="str">
        <f>IF(I98=0,"",I81/I98*100)</f>
        <v/>
      </c>
    </row>
    <row r="82" spans="1:10" ht="36.75" customHeight="1" x14ac:dyDescent="0.2">
      <c r="A82" s="177"/>
      <c r="B82" s="182" t="s">
        <v>110</v>
      </c>
      <c r="C82" s="183" t="s">
        <v>111</v>
      </c>
      <c r="D82" s="184"/>
      <c r="E82" s="184"/>
      <c r="F82" s="190" t="s">
        <v>25</v>
      </c>
      <c r="G82" s="191"/>
      <c r="H82" s="191"/>
      <c r="I82" s="191">
        <f>'SO 01.4 01.4.a Pol'!G59</f>
        <v>0</v>
      </c>
      <c r="J82" s="188" t="str">
        <f>IF(I98=0,"",I82/I98*100)</f>
        <v/>
      </c>
    </row>
    <row r="83" spans="1:10" ht="36.75" customHeight="1" x14ac:dyDescent="0.2">
      <c r="A83" s="177"/>
      <c r="B83" s="182" t="s">
        <v>112</v>
      </c>
      <c r="C83" s="183" t="s">
        <v>113</v>
      </c>
      <c r="D83" s="184"/>
      <c r="E83" s="184"/>
      <c r="F83" s="190" t="s">
        <v>25</v>
      </c>
      <c r="G83" s="191"/>
      <c r="H83" s="191"/>
      <c r="I83" s="191">
        <f>'SO 01.4 01.4.c Pol'!G150+'SO 01.4 01.4.d Pol'!G33</f>
        <v>0</v>
      </c>
      <c r="J83" s="188" t="str">
        <f>IF(I98=0,"",I83/I98*100)</f>
        <v/>
      </c>
    </row>
    <row r="84" spans="1:10" ht="36.75" customHeight="1" x14ac:dyDescent="0.2">
      <c r="A84" s="177"/>
      <c r="B84" s="182" t="s">
        <v>114</v>
      </c>
      <c r="C84" s="183" t="s">
        <v>115</v>
      </c>
      <c r="D84" s="184"/>
      <c r="E84" s="184"/>
      <c r="F84" s="190" t="s">
        <v>25</v>
      </c>
      <c r="G84" s="191"/>
      <c r="H84" s="191"/>
      <c r="I84" s="191">
        <f>'SO 01.4 01.4.a Pol'!G81</f>
        <v>0</v>
      </c>
      <c r="J84" s="188" t="str">
        <f>IF(I98=0,"",I84/I98*100)</f>
        <v/>
      </c>
    </row>
    <row r="85" spans="1:10" ht="36.75" customHeight="1" x14ac:dyDescent="0.2">
      <c r="A85" s="177"/>
      <c r="B85" s="182" t="s">
        <v>116</v>
      </c>
      <c r="C85" s="183" t="s">
        <v>117</v>
      </c>
      <c r="D85" s="184"/>
      <c r="E85" s="184"/>
      <c r="F85" s="190" t="s">
        <v>25</v>
      </c>
      <c r="G85" s="191"/>
      <c r="H85" s="191"/>
      <c r="I85" s="191">
        <f>'SO 01.4 01.4.a Pol'!G131+'SO 01.4 01.4.c Pol'!G169+'SO 01.4 01.4.d Pol'!G38+'SO 01.4 01.4.e Pol'!G11+'SO 01.4 01.4.g Pol'!G18</f>
        <v>0</v>
      </c>
      <c r="J85" s="188" t="str">
        <f>IF(I98=0,"",I85/I98*100)</f>
        <v/>
      </c>
    </row>
    <row r="86" spans="1:10" ht="36.75" customHeight="1" x14ac:dyDescent="0.2">
      <c r="A86" s="177"/>
      <c r="B86" s="182" t="s">
        <v>118</v>
      </c>
      <c r="C86" s="183" t="s">
        <v>119</v>
      </c>
      <c r="D86" s="184"/>
      <c r="E86" s="184"/>
      <c r="F86" s="190" t="s">
        <v>25</v>
      </c>
      <c r="G86" s="191"/>
      <c r="H86" s="191"/>
      <c r="I86" s="191">
        <f>'SO 01.4 01.4.a Pol'!G149+'SO 01.4 01.4.c Pol'!G191+'SO 01.4 01.4.d Pol'!G48</f>
        <v>0</v>
      </c>
      <c r="J86" s="188" t="str">
        <f>IF(I98=0,"",I86/I98*100)</f>
        <v/>
      </c>
    </row>
    <row r="87" spans="1:10" ht="36.75" customHeight="1" x14ac:dyDescent="0.2">
      <c r="A87" s="177"/>
      <c r="B87" s="182" t="s">
        <v>120</v>
      </c>
      <c r="C87" s="183" t="s">
        <v>121</v>
      </c>
      <c r="D87" s="184"/>
      <c r="E87" s="184"/>
      <c r="F87" s="190" t="s">
        <v>25</v>
      </c>
      <c r="G87" s="191"/>
      <c r="H87" s="191"/>
      <c r="I87" s="191">
        <f>'SO 01.4 01.4.c Pol'!G208</f>
        <v>0</v>
      </c>
      <c r="J87" s="188" t="str">
        <f>IF(I98=0,"",I87/I98*100)</f>
        <v/>
      </c>
    </row>
    <row r="88" spans="1:10" ht="36.75" customHeight="1" x14ac:dyDescent="0.2">
      <c r="A88" s="177"/>
      <c r="B88" s="182" t="s">
        <v>122</v>
      </c>
      <c r="C88" s="183" t="s">
        <v>123</v>
      </c>
      <c r="D88" s="184"/>
      <c r="E88" s="184"/>
      <c r="F88" s="190" t="s">
        <v>25</v>
      </c>
      <c r="G88" s="191"/>
      <c r="H88" s="191"/>
      <c r="I88" s="191">
        <f>'SO 01.4 01.4.e Pol'!G31</f>
        <v>0</v>
      </c>
      <c r="J88" s="188" t="str">
        <f>IF(I98=0,"",I88/I98*100)</f>
        <v/>
      </c>
    </row>
    <row r="89" spans="1:10" ht="36.75" customHeight="1" x14ac:dyDescent="0.2">
      <c r="A89" s="177"/>
      <c r="B89" s="182" t="s">
        <v>124</v>
      </c>
      <c r="C89" s="183" t="s">
        <v>125</v>
      </c>
      <c r="D89" s="184"/>
      <c r="E89" s="184"/>
      <c r="F89" s="190" t="s">
        <v>25</v>
      </c>
      <c r="G89" s="191"/>
      <c r="H89" s="191"/>
      <c r="I89" s="191">
        <f>'SO 01.4 01.4.a Pol'!G165+'SO 01.4 01.4.c Pol'!G226+'SO 01.4 01.4.e Pol'!G48+'SO 01.4 01.4.g Pol'!G32</f>
        <v>0</v>
      </c>
      <c r="J89" s="188" t="str">
        <f>IF(I98=0,"",I89/I98*100)</f>
        <v/>
      </c>
    </row>
    <row r="90" spans="1:10" ht="36.75" customHeight="1" x14ac:dyDescent="0.2">
      <c r="A90" s="177"/>
      <c r="B90" s="182" t="s">
        <v>126</v>
      </c>
      <c r="C90" s="183" t="s">
        <v>127</v>
      </c>
      <c r="D90" s="184"/>
      <c r="E90" s="184"/>
      <c r="F90" s="190" t="s">
        <v>25</v>
      </c>
      <c r="G90" s="191"/>
      <c r="H90" s="191"/>
      <c r="I90" s="191">
        <f>'SO 01.4 01.4.c Pol'!G270</f>
        <v>0</v>
      </c>
      <c r="J90" s="188" t="str">
        <f>IF(I98=0,"",I90/I98*100)</f>
        <v/>
      </c>
    </row>
    <row r="91" spans="1:10" ht="36.75" customHeight="1" x14ac:dyDescent="0.2">
      <c r="A91" s="177"/>
      <c r="B91" s="182" t="s">
        <v>128</v>
      </c>
      <c r="C91" s="183" t="s">
        <v>129</v>
      </c>
      <c r="D91" s="184"/>
      <c r="E91" s="184"/>
      <c r="F91" s="190" t="s">
        <v>25</v>
      </c>
      <c r="G91" s="191"/>
      <c r="H91" s="191"/>
      <c r="I91" s="191">
        <f>'SO 01.4 01.4.d Pol'!G62</f>
        <v>0</v>
      </c>
      <c r="J91" s="188" t="str">
        <f>IF(I98=0,"",I91/I98*100)</f>
        <v/>
      </c>
    </row>
    <row r="92" spans="1:10" ht="36.75" customHeight="1" x14ac:dyDescent="0.2">
      <c r="A92" s="177"/>
      <c r="B92" s="182" t="s">
        <v>130</v>
      </c>
      <c r="C92" s="183" t="s">
        <v>131</v>
      </c>
      <c r="D92" s="184"/>
      <c r="E92" s="184"/>
      <c r="F92" s="190" t="s">
        <v>25</v>
      </c>
      <c r="G92" s="191"/>
      <c r="H92" s="191"/>
      <c r="I92" s="191">
        <f>'SO 01.4 01.4.a Pol'!G264+'SO 01.4 01.4.c Pol'!G304+'SO 01.4 01.4.d Pol'!G74+'SO 01.4 01.4.e Pol'!G66+'SO 01.4 01.4.f Pol'!G39+'SO 01.4 01.4.g Pol'!G35</f>
        <v>0</v>
      </c>
      <c r="J92" s="188" t="str">
        <f>IF(I98=0,"",I92/I98*100)</f>
        <v/>
      </c>
    </row>
    <row r="93" spans="1:10" ht="36.75" customHeight="1" x14ac:dyDescent="0.2">
      <c r="A93" s="177"/>
      <c r="B93" s="182" t="s">
        <v>132</v>
      </c>
      <c r="C93" s="183" t="s">
        <v>133</v>
      </c>
      <c r="D93" s="184"/>
      <c r="E93" s="184"/>
      <c r="F93" s="190" t="s">
        <v>25</v>
      </c>
      <c r="G93" s="191"/>
      <c r="H93" s="191"/>
      <c r="I93" s="191">
        <f>'SO 01.4 01.4.b Pol'!G36+'SO 01.4 01.4.c Pol'!G312+'SO 01.4 01.4.d Pol'!G80+'SO 01.4 01.4.f Pol'!G50+'SO 01.4 01.4.g Pol'!G64</f>
        <v>0</v>
      </c>
      <c r="J93" s="188" t="str">
        <f>IF(I98=0,"",I93/I98*100)</f>
        <v/>
      </c>
    </row>
    <row r="94" spans="1:10" ht="36.75" customHeight="1" x14ac:dyDescent="0.2">
      <c r="A94" s="177"/>
      <c r="B94" s="182" t="s">
        <v>134</v>
      </c>
      <c r="C94" s="183" t="s">
        <v>135</v>
      </c>
      <c r="D94" s="184"/>
      <c r="E94" s="184"/>
      <c r="F94" s="190" t="s">
        <v>26</v>
      </c>
      <c r="G94" s="191"/>
      <c r="H94" s="191"/>
      <c r="I94" s="191">
        <f>'SO 01.4 01.4.a Pol'!G273+'SO 01.4 01.4.c Pol'!G330</f>
        <v>0</v>
      </c>
      <c r="J94" s="188" t="str">
        <f>IF(I98=0,"",I94/I98*100)</f>
        <v/>
      </c>
    </row>
    <row r="95" spans="1:10" ht="36.75" customHeight="1" x14ac:dyDescent="0.2">
      <c r="A95" s="177"/>
      <c r="B95" s="182" t="s">
        <v>136</v>
      </c>
      <c r="C95" s="183" t="s">
        <v>137</v>
      </c>
      <c r="D95" s="184"/>
      <c r="E95" s="184"/>
      <c r="F95" s="190" t="s">
        <v>138</v>
      </c>
      <c r="G95" s="191"/>
      <c r="H95" s="191"/>
      <c r="I95" s="191">
        <f>'SO 01.4 01.4.a Pol'!G312+'SO 01.4 01.4.c Pol'!G358+'SO 01.4 01.4.d Pol'!G84+'SO 01.4 01.4.e Pol'!G72</f>
        <v>0</v>
      </c>
      <c r="J95" s="188" t="str">
        <f>IF(I98=0,"",I95/I98*100)</f>
        <v/>
      </c>
    </row>
    <row r="96" spans="1:10" ht="36.75" customHeight="1" x14ac:dyDescent="0.2">
      <c r="A96" s="177"/>
      <c r="B96" s="182" t="s">
        <v>139</v>
      </c>
      <c r="C96" s="183" t="s">
        <v>27</v>
      </c>
      <c r="D96" s="184"/>
      <c r="E96" s="184"/>
      <c r="F96" s="190" t="s">
        <v>139</v>
      </c>
      <c r="G96" s="191"/>
      <c r="H96" s="191"/>
      <c r="I96" s="191">
        <f>'OVN 00 00.1.1. Naklady'!G8</f>
        <v>0</v>
      </c>
      <c r="J96" s="188" t="str">
        <f>IF(I98=0,"",I96/I98*100)</f>
        <v/>
      </c>
    </row>
    <row r="97" spans="1:10" ht="36.75" customHeight="1" x14ac:dyDescent="0.2">
      <c r="A97" s="177"/>
      <c r="B97" s="182" t="s">
        <v>140</v>
      </c>
      <c r="C97" s="183" t="s">
        <v>28</v>
      </c>
      <c r="D97" s="184"/>
      <c r="E97" s="184"/>
      <c r="F97" s="190" t="s">
        <v>140</v>
      </c>
      <c r="G97" s="191"/>
      <c r="H97" s="191"/>
      <c r="I97" s="191">
        <f>'OVN 00 00.1.1. Naklady'!G19</f>
        <v>0</v>
      </c>
      <c r="J97" s="188" t="str">
        <f>IF(I98=0,"",I97/I98*100)</f>
        <v/>
      </c>
    </row>
    <row r="98" spans="1:10" ht="25.5" customHeight="1" x14ac:dyDescent="0.2">
      <c r="A98" s="178"/>
      <c r="B98" s="185" t="s">
        <v>1</v>
      </c>
      <c r="C98" s="186"/>
      <c r="D98" s="187"/>
      <c r="E98" s="187"/>
      <c r="F98" s="192"/>
      <c r="G98" s="193"/>
      <c r="H98" s="193"/>
      <c r="I98" s="193">
        <f>SUM(I69:I97)</f>
        <v>0</v>
      </c>
      <c r="J98" s="189">
        <f>SUM(J69:J97)</f>
        <v>0</v>
      </c>
    </row>
    <row r="99" spans="1:10" x14ac:dyDescent="0.2">
      <c r="F99" s="133"/>
      <c r="G99" s="133"/>
      <c r="H99" s="133"/>
      <c r="I99" s="133"/>
      <c r="J99" s="134"/>
    </row>
    <row r="100" spans="1:10" x14ac:dyDescent="0.2">
      <c r="F100" s="133"/>
      <c r="G100" s="133"/>
      <c r="H100" s="133"/>
      <c r="I100" s="133"/>
      <c r="J100" s="134"/>
    </row>
    <row r="101" spans="1:10" x14ac:dyDescent="0.2">
      <c r="F101" s="133"/>
      <c r="G101" s="133"/>
      <c r="H101" s="133"/>
      <c r="I101" s="133"/>
      <c r="J101" s="134"/>
    </row>
  </sheetData>
  <sheetProtection algorithmName="SHA-512" hashValue="Jz9ZcSIBQRHvn44+jUrH+2uODoyneOXHNyFkWzEoJywanDitOvsNmYe7xGyJS2FkcgnqZBSPXUGVb3JoCqBvmw==" saltValue="orn74foxjb6UHoL95J+BZ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96:E96"/>
    <mergeCell ref="C97:E97"/>
    <mergeCell ref="D5:G5"/>
    <mergeCell ref="D6:G6"/>
    <mergeCell ref="E7:G7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YSdXrbEz3KCRcVJd2AsWJwcUcKmQjZQXHQHohLeXshJMmK2qtivN93bn829g7+VxgVpai1v6Ic+qVGlypXKeBw==" saltValue="bYStMI5WZawpDVolT1P0F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141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144</v>
      </c>
      <c r="C3" s="199" t="s">
        <v>145</v>
      </c>
      <c r="D3" s="197"/>
      <c r="E3" s="197"/>
      <c r="F3" s="197"/>
      <c r="G3" s="198"/>
      <c r="AC3" s="175" t="s">
        <v>146</v>
      </c>
      <c r="AG3" t="s">
        <v>147</v>
      </c>
    </row>
    <row r="4" spans="1:60" ht="24.95" customHeight="1" x14ac:dyDescent="0.2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139</v>
      </c>
      <c r="C8" s="240" t="s">
        <v>27</v>
      </c>
      <c r="D8" s="226"/>
      <c r="E8" s="227"/>
      <c r="F8" s="228"/>
      <c r="G8" s="228">
        <f>SUMIF(AG9:AG18,"&lt;&gt;NOR",G9:G18)</f>
        <v>0</v>
      </c>
      <c r="H8" s="228"/>
      <c r="I8" s="228">
        <f>SUM(I9:I18)</f>
        <v>0</v>
      </c>
      <c r="J8" s="228"/>
      <c r="K8" s="228">
        <f>SUM(K9:K18)</f>
        <v>0</v>
      </c>
      <c r="L8" s="228"/>
      <c r="M8" s="228">
        <f>SUM(M9:M18)</f>
        <v>0</v>
      </c>
      <c r="N8" s="227"/>
      <c r="O8" s="227">
        <f>SUM(O9:O18)</f>
        <v>0</v>
      </c>
      <c r="P8" s="227"/>
      <c r="Q8" s="227">
        <f>SUM(Q9:Q18)</f>
        <v>0</v>
      </c>
      <c r="R8" s="228"/>
      <c r="S8" s="228"/>
      <c r="T8" s="229"/>
      <c r="U8" s="223"/>
      <c r="V8" s="223">
        <f>SUM(V9:V18)</f>
        <v>0</v>
      </c>
      <c r="W8" s="223"/>
      <c r="X8" s="223"/>
      <c r="AG8" t="s">
        <v>171</v>
      </c>
    </row>
    <row r="9" spans="1:60" outlineLevel="1" x14ac:dyDescent="0.2">
      <c r="A9" s="231">
        <v>1</v>
      </c>
      <c r="B9" s="232" t="s">
        <v>172</v>
      </c>
      <c r="C9" s="241" t="s">
        <v>173</v>
      </c>
      <c r="D9" s="233" t="s">
        <v>174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175</v>
      </c>
      <c r="T9" s="237" t="s">
        <v>176</v>
      </c>
      <c r="U9" s="221">
        <v>0</v>
      </c>
      <c r="V9" s="221">
        <f>ROUND(E9*U9,2)</f>
        <v>0</v>
      </c>
      <c r="W9" s="221"/>
      <c r="X9" s="221" t="s">
        <v>177</v>
      </c>
      <c r="Y9" s="210"/>
      <c r="Z9" s="210"/>
      <c r="AA9" s="210"/>
      <c r="AB9" s="210"/>
      <c r="AC9" s="210"/>
      <c r="AD9" s="210"/>
      <c r="AE9" s="210"/>
      <c r="AF9" s="210"/>
      <c r="AG9" s="210" t="s">
        <v>178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17"/>
      <c r="B10" s="218"/>
      <c r="C10" s="242" t="s">
        <v>179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180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181</v>
      </c>
      <c r="C11" s="241" t="s">
        <v>182</v>
      </c>
      <c r="D11" s="233" t="s">
        <v>174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175</v>
      </c>
      <c r="T11" s="237" t="s">
        <v>176</v>
      </c>
      <c r="U11" s="221">
        <v>0</v>
      </c>
      <c r="V11" s="221">
        <f>ROUND(E11*U11,2)</f>
        <v>0</v>
      </c>
      <c r="W11" s="221"/>
      <c r="X11" s="221" t="s">
        <v>177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17"/>
      <c r="B12" s="218"/>
      <c r="C12" s="242" t="s">
        <v>183</v>
      </c>
      <c r="D12" s="239"/>
      <c r="E12" s="239"/>
      <c r="F12" s="239"/>
      <c r="G12" s="239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180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184</v>
      </c>
      <c r="C13" s="241" t="s">
        <v>185</v>
      </c>
      <c r="D13" s="233" t="s">
        <v>174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175</v>
      </c>
      <c r="T13" s="237" t="s">
        <v>176</v>
      </c>
      <c r="U13" s="221">
        <v>0</v>
      </c>
      <c r="V13" s="221">
        <f>ROUND(E13*U13,2)</f>
        <v>0</v>
      </c>
      <c r="W13" s="221"/>
      <c r="X13" s="221" t="s">
        <v>177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17"/>
      <c r="B14" s="218"/>
      <c r="C14" s="242" t="s">
        <v>186</v>
      </c>
      <c r="D14" s="239"/>
      <c r="E14" s="239"/>
      <c r="F14" s="239"/>
      <c r="G14" s="239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180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187</v>
      </c>
      <c r="C15" s="241" t="s">
        <v>188</v>
      </c>
      <c r="D15" s="233" t="s">
        <v>174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175</v>
      </c>
      <c r="T15" s="237" t="s">
        <v>176</v>
      </c>
      <c r="U15" s="221">
        <v>0</v>
      </c>
      <c r="V15" s="221">
        <f>ROUND(E15*U15,2)</f>
        <v>0</v>
      </c>
      <c r="W15" s="221"/>
      <c r="X15" s="221" t="s">
        <v>177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42" t="s">
        <v>189</v>
      </c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180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8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190</v>
      </c>
      <c r="C17" s="241" t="s">
        <v>191</v>
      </c>
      <c r="D17" s="233" t="s">
        <v>174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175</v>
      </c>
      <c r="T17" s="237" t="s">
        <v>176</v>
      </c>
      <c r="U17" s="221">
        <v>0</v>
      </c>
      <c r="V17" s="221">
        <f>ROUND(E17*U17,2)</f>
        <v>0</v>
      </c>
      <c r="W17" s="221"/>
      <c r="X17" s="221" t="s">
        <v>177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2" t="s">
        <v>192</v>
      </c>
      <c r="D18" s="239"/>
      <c r="E18" s="239"/>
      <c r="F18" s="239"/>
      <c r="G18" s="239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180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4" t="s">
        <v>170</v>
      </c>
      <c r="B19" s="225" t="s">
        <v>140</v>
      </c>
      <c r="C19" s="240" t="s">
        <v>28</v>
      </c>
      <c r="D19" s="226"/>
      <c r="E19" s="227"/>
      <c r="F19" s="228"/>
      <c r="G19" s="228">
        <f>SUMIF(AG20:AG25,"&lt;&gt;NOR",G20:G25)</f>
        <v>0</v>
      </c>
      <c r="H19" s="228"/>
      <c r="I19" s="228">
        <f>SUM(I20:I25)</f>
        <v>0</v>
      </c>
      <c r="J19" s="228"/>
      <c r="K19" s="228">
        <f>SUM(K20:K25)</f>
        <v>0</v>
      </c>
      <c r="L19" s="228"/>
      <c r="M19" s="228">
        <f>SUM(M20:M25)</f>
        <v>0</v>
      </c>
      <c r="N19" s="227"/>
      <c r="O19" s="227">
        <f>SUM(O20:O25)</f>
        <v>0</v>
      </c>
      <c r="P19" s="227"/>
      <c r="Q19" s="227">
        <f>SUM(Q20:Q25)</f>
        <v>0</v>
      </c>
      <c r="R19" s="228"/>
      <c r="S19" s="228"/>
      <c r="T19" s="229"/>
      <c r="U19" s="223"/>
      <c r="V19" s="223">
        <f>SUM(V20:V25)</f>
        <v>0</v>
      </c>
      <c r="W19" s="223"/>
      <c r="X19" s="223"/>
      <c r="AG19" t="s">
        <v>171</v>
      </c>
    </row>
    <row r="20" spans="1:60" outlineLevel="1" x14ac:dyDescent="0.2">
      <c r="A20" s="231">
        <v>6</v>
      </c>
      <c r="B20" s="232" t="s">
        <v>193</v>
      </c>
      <c r="C20" s="241" t="s">
        <v>194</v>
      </c>
      <c r="D20" s="233" t="s">
        <v>174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175</v>
      </c>
      <c r="T20" s="237" t="s">
        <v>176</v>
      </c>
      <c r="U20" s="221">
        <v>0</v>
      </c>
      <c r="V20" s="221">
        <f>ROUND(E20*U20,2)</f>
        <v>0</v>
      </c>
      <c r="W20" s="221"/>
      <c r="X20" s="221" t="s">
        <v>177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2" t="s">
        <v>195</v>
      </c>
      <c r="D21" s="239"/>
      <c r="E21" s="239"/>
      <c r="F21" s="239"/>
      <c r="G21" s="239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180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Kompletní zabezpečení prostoru školy proti poškození a znečištění, tzn. zakrytí podlahovin, radiátorů, oken, dveří apod.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7</v>
      </c>
      <c r="B22" s="232" t="s">
        <v>196</v>
      </c>
      <c r="C22" s="241" t="s">
        <v>197</v>
      </c>
      <c r="D22" s="233" t="s">
        <v>174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175</v>
      </c>
      <c r="T22" s="237" t="s">
        <v>176</v>
      </c>
      <c r="U22" s="221">
        <v>0</v>
      </c>
      <c r="V22" s="221">
        <f>ROUND(E22*U22,2)</f>
        <v>0</v>
      </c>
      <c r="W22" s="221"/>
      <c r="X22" s="221" t="s">
        <v>177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2" t="s">
        <v>198</v>
      </c>
      <c r="D23" s="239"/>
      <c r="E23" s="239"/>
      <c r="F23" s="239"/>
      <c r="G23" s="239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180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8" t="str">
        <f>C23</f>
        <v>Náklady zhotovitele, které vzniknou v souvislosti s povinnostmi zhotovitele při předání a převzetí díla.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8</v>
      </c>
      <c r="B24" s="232" t="s">
        <v>199</v>
      </c>
      <c r="C24" s="241" t="s">
        <v>200</v>
      </c>
      <c r="D24" s="233" t="s">
        <v>174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175</v>
      </c>
      <c r="T24" s="237" t="s">
        <v>176</v>
      </c>
      <c r="U24" s="221">
        <v>0</v>
      </c>
      <c r="V24" s="221">
        <f>ROUND(E24*U24,2)</f>
        <v>0</v>
      </c>
      <c r="W24" s="221"/>
      <c r="X24" s="221" t="s">
        <v>177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178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2" t="s">
        <v>201</v>
      </c>
      <c r="D25" s="239"/>
      <c r="E25" s="239"/>
      <c r="F25" s="239"/>
      <c r="G25" s="239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180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8" t="str">
        <f>C25</f>
        <v>Náklady na vyhotovení dokumentace skutečného provedení stavby a její předání objednateli v požadované formě a požadovaném počtu.</v>
      </c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3"/>
      <c r="B26" s="4"/>
      <c r="C26" s="24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157</v>
      </c>
    </row>
    <row r="27" spans="1:60" x14ac:dyDescent="0.2">
      <c r="A27" s="213"/>
      <c r="B27" s="214" t="s">
        <v>29</v>
      </c>
      <c r="C27" s="244"/>
      <c r="D27" s="215"/>
      <c r="E27" s="216"/>
      <c r="F27" s="216"/>
      <c r="G27" s="230">
        <f>G8+G19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202</v>
      </c>
    </row>
    <row r="28" spans="1:60" x14ac:dyDescent="0.2">
      <c r="C28" s="245"/>
      <c r="D28" s="10"/>
      <c r="AG28" t="s">
        <v>203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o89PV3EfH7SSziA3sO3MO7bsqM/o/aej6+PSuWULV+HsAO/1hrgmmqN6iu0DuGrNgy49uWXKeS8vZINdJrC7w==" saltValue="ATvc+EHzR3vgLR2pH9BmTw==" spinCount="100000" sheet="1"/>
  <mergeCells count="12"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143</v>
      </c>
      <c r="AG3" t="s">
        <v>147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86</v>
      </c>
      <c r="C8" s="240" t="s">
        <v>87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0.39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25.14</v>
      </c>
      <c r="W8" s="223"/>
      <c r="X8" s="223"/>
      <c r="AG8" t="s">
        <v>171</v>
      </c>
    </row>
    <row r="9" spans="1:60" ht="22.5" outlineLevel="1" x14ac:dyDescent="0.2">
      <c r="A9" s="231">
        <v>1</v>
      </c>
      <c r="B9" s="232" t="s">
        <v>205</v>
      </c>
      <c r="C9" s="241" t="s">
        <v>206</v>
      </c>
      <c r="D9" s="233" t="s">
        <v>207</v>
      </c>
      <c r="E9" s="234">
        <v>32.654249999999998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1.1990000000000001E-2</v>
      </c>
      <c r="O9" s="234">
        <f>ROUND(E9*N9,2)</f>
        <v>0.39</v>
      </c>
      <c r="P9" s="234">
        <v>0</v>
      </c>
      <c r="Q9" s="234">
        <f>ROUND(E9*P9,2)</f>
        <v>0</v>
      </c>
      <c r="R9" s="236"/>
      <c r="S9" s="236" t="s">
        <v>175</v>
      </c>
      <c r="T9" s="237" t="s">
        <v>176</v>
      </c>
      <c r="U9" s="221">
        <v>0.77</v>
      </c>
      <c r="V9" s="221">
        <f>ROUND(E9*U9,2)</f>
        <v>25.14</v>
      </c>
      <c r="W9" s="221"/>
      <c r="X9" s="22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17"/>
      <c r="B10" s="218"/>
      <c r="C10" s="261" t="s">
        <v>210</v>
      </c>
      <c r="D10" s="246"/>
      <c r="E10" s="247">
        <v>24.238499999999998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212</v>
      </c>
      <c r="D11" s="246"/>
      <c r="E11" s="247">
        <v>8.4157499999999992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211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2" t="s">
        <v>213</v>
      </c>
      <c r="D12" s="248"/>
      <c r="E12" s="249">
        <v>32.654249999999998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211</v>
      </c>
      <c r="AH12" s="210">
        <v>1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170</v>
      </c>
      <c r="B13" s="225" t="s">
        <v>88</v>
      </c>
      <c r="C13" s="240" t="s">
        <v>89</v>
      </c>
      <c r="D13" s="226"/>
      <c r="E13" s="227"/>
      <c r="F13" s="228"/>
      <c r="G13" s="228">
        <f>SUMIF(AG14:AG21,"&lt;&gt;NOR",G14:G21)</f>
        <v>0</v>
      </c>
      <c r="H13" s="228"/>
      <c r="I13" s="228">
        <f>SUM(I14:I21)</f>
        <v>0</v>
      </c>
      <c r="J13" s="228"/>
      <c r="K13" s="228">
        <f>SUM(K14:K21)</f>
        <v>0</v>
      </c>
      <c r="L13" s="228"/>
      <c r="M13" s="228">
        <f>SUM(M14:M21)</f>
        <v>0</v>
      </c>
      <c r="N13" s="227"/>
      <c r="O13" s="227">
        <f>SUM(O14:O21)</f>
        <v>0.04</v>
      </c>
      <c r="P13" s="227"/>
      <c r="Q13" s="227">
        <f>SUM(Q14:Q21)</f>
        <v>0</v>
      </c>
      <c r="R13" s="228"/>
      <c r="S13" s="228"/>
      <c r="T13" s="229"/>
      <c r="U13" s="223"/>
      <c r="V13" s="223">
        <f>SUM(V14:V21)</f>
        <v>2.6999999999999997</v>
      </c>
      <c r="W13" s="223"/>
      <c r="X13" s="223"/>
      <c r="AG13" t="s">
        <v>171</v>
      </c>
    </row>
    <row r="14" spans="1:60" outlineLevel="1" x14ac:dyDescent="0.2">
      <c r="A14" s="231">
        <v>2</v>
      </c>
      <c r="B14" s="232" t="s">
        <v>214</v>
      </c>
      <c r="C14" s="241" t="s">
        <v>215</v>
      </c>
      <c r="D14" s="233" t="s">
        <v>207</v>
      </c>
      <c r="E14" s="234">
        <v>8.4280000000000008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4.8999999999999998E-3</v>
      </c>
      <c r="O14" s="234">
        <f>ROUND(E14*N14,2)</f>
        <v>0.04</v>
      </c>
      <c r="P14" s="234">
        <v>0</v>
      </c>
      <c r="Q14" s="234">
        <f>ROUND(E14*P14,2)</f>
        <v>0</v>
      </c>
      <c r="R14" s="236" t="s">
        <v>216</v>
      </c>
      <c r="S14" s="236" t="s">
        <v>217</v>
      </c>
      <c r="T14" s="237" t="s">
        <v>217</v>
      </c>
      <c r="U14" s="221">
        <v>0.25</v>
      </c>
      <c r="V14" s="221">
        <f>ROUND(E14*U14,2)</f>
        <v>2.11</v>
      </c>
      <c r="W14" s="221"/>
      <c r="X14" s="221" t="s">
        <v>208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3" t="s">
        <v>218</v>
      </c>
      <c r="D15" s="250"/>
      <c r="E15" s="250"/>
      <c r="F15" s="250"/>
      <c r="G15" s="250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219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1" t="s">
        <v>220</v>
      </c>
      <c r="D16" s="246"/>
      <c r="E16" s="247">
        <v>3.6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211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221</v>
      </c>
      <c r="D17" s="246"/>
      <c r="E17" s="247">
        <v>4.8280000000000003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1">
        <v>3</v>
      </c>
      <c r="B18" s="232" t="s">
        <v>222</v>
      </c>
      <c r="C18" s="241" t="s">
        <v>223</v>
      </c>
      <c r="D18" s="233" t="s">
        <v>207</v>
      </c>
      <c r="E18" s="234">
        <v>8.4280000000000008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3.2000000000000003E-4</v>
      </c>
      <c r="O18" s="234">
        <f>ROUND(E18*N18,2)</f>
        <v>0</v>
      </c>
      <c r="P18" s="234">
        <v>0</v>
      </c>
      <c r="Q18" s="234">
        <f>ROUND(E18*P18,2)</f>
        <v>0</v>
      </c>
      <c r="R18" s="236" t="s">
        <v>216</v>
      </c>
      <c r="S18" s="236" t="s">
        <v>217</v>
      </c>
      <c r="T18" s="237" t="s">
        <v>217</v>
      </c>
      <c r="U18" s="221">
        <v>7.0000000000000007E-2</v>
      </c>
      <c r="V18" s="221">
        <f>ROUND(E18*U18,2)</f>
        <v>0.59</v>
      </c>
      <c r="W18" s="221"/>
      <c r="X18" s="22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3" t="s">
        <v>218</v>
      </c>
      <c r="D19" s="250"/>
      <c r="E19" s="250"/>
      <c r="F19" s="250"/>
      <c r="G19" s="250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219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1" t="s">
        <v>220</v>
      </c>
      <c r="D20" s="246"/>
      <c r="E20" s="247">
        <v>3.6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211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221</v>
      </c>
      <c r="D21" s="246"/>
      <c r="E21" s="247">
        <v>4.8280000000000003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211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4" t="s">
        <v>170</v>
      </c>
      <c r="B22" s="225" t="s">
        <v>90</v>
      </c>
      <c r="C22" s="240" t="s">
        <v>91</v>
      </c>
      <c r="D22" s="226"/>
      <c r="E22" s="227"/>
      <c r="F22" s="228"/>
      <c r="G22" s="228">
        <f>SUMIF(AG23:AG24,"&lt;&gt;NOR",G23:G24)</f>
        <v>0</v>
      </c>
      <c r="H22" s="228"/>
      <c r="I22" s="228">
        <f>SUM(I23:I24)</f>
        <v>0</v>
      </c>
      <c r="J22" s="228"/>
      <c r="K22" s="228">
        <f>SUM(K23:K24)</f>
        <v>0</v>
      </c>
      <c r="L22" s="228"/>
      <c r="M22" s="228">
        <f>SUM(M23:M24)</f>
        <v>0</v>
      </c>
      <c r="N22" s="227"/>
      <c r="O22" s="227">
        <f>SUM(O23:O24)</f>
        <v>0.01</v>
      </c>
      <c r="P22" s="227"/>
      <c r="Q22" s="227">
        <f>SUM(Q23:Q24)</f>
        <v>0</v>
      </c>
      <c r="R22" s="228"/>
      <c r="S22" s="228"/>
      <c r="T22" s="229"/>
      <c r="U22" s="223"/>
      <c r="V22" s="223">
        <f>SUM(V23:V24)</f>
        <v>1.3</v>
      </c>
      <c r="W22" s="223"/>
      <c r="X22" s="223"/>
      <c r="AG22" t="s">
        <v>171</v>
      </c>
    </row>
    <row r="23" spans="1:60" ht="22.5" outlineLevel="1" x14ac:dyDescent="0.2">
      <c r="A23" s="231">
        <v>4</v>
      </c>
      <c r="B23" s="232" t="s">
        <v>224</v>
      </c>
      <c r="C23" s="241" t="s">
        <v>225</v>
      </c>
      <c r="D23" s="233" t="s">
        <v>207</v>
      </c>
      <c r="E23" s="234">
        <v>3.6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3.6099999999999999E-3</v>
      </c>
      <c r="O23" s="234">
        <f>ROUND(E23*N23,2)</f>
        <v>0.01</v>
      </c>
      <c r="P23" s="234">
        <v>0</v>
      </c>
      <c r="Q23" s="234">
        <f>ROUND(E23*P23,2)</f>
        <v>0</v>
      </c>
      <c r="R23" s="236" t="s">
        <v>216</v>
      </c>
      <c r="S23" s="236" t="s">
        <v>217</v>
      </c>
      <c r="T23" s="237" t="s">
        <v>217</v>
      </c>
      <c r="U23" s="221">
        <v>0.36199999999999999</v>
      </c>
      <c r="V23" s="221">
        <f>ROUND(E23*U23,2)</f>
        <v>1.3</v>
      </c>
      <c r="W23" s="221"/>
      <c r="X23" s="221" t="s">
        <v>208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209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1" t="s">
        <v>220</v>
      </c>
      <c r="D24" s="246"/>
      <c r="E24" s="247">
        <v>3.6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211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4" t="s">
        <v>170</v>
      </c>
      <c r="B25" s="225" t="s">
        <v>92</v>
      </c>
      <c r="C25" s="240" t="s">
        <v>93</v>
      </c>
      <c r="D25" s="226"/>
      <c r="E25" s="227"/>
      <c r="F25" s="228"/>
      <c r="G25" s="228">
        <f>SUMIF(AG26:AG39,"&lt;&gt;NOR",G26:G39)</f>
        <v>0</v>
      </c>
      <c r="H25" s="228"/>
      <c r="I25" s="228">
        <f>SUM(I26:I39)</f>
        <v>0</v>
      </c>
      <c r="J25" s="228"/>
      <c r="K25" s="228">
        <f>SUM(K26:K39)</f>
        <v>0</v>
      </c>
      <c r="L25" s="228"/>
      <c r="M25" s="228">
        <f>SUM(M26:M39)</f>
        <v>0</v>
      </c>
      <c r="N25" s="227"/>
      <c r="O25" s="227">
        <f>SUM(O26:O39)</f>
        <v>2.64</v>
      </c>
      <c r="P25" s="227"/>
      <c r="Q25" s="227">
        <f>SUM(Q26:Q39)</f>
        <v>0</v>
      </c>
      <c r="R25" s="228"/>
      <c r="S25" s="228"/>
      <c r="T25" s="229"/>
      <c r="U25" s="223"/>
      <c r="V25" s="223">
        <f>SUM(V26:V39)</f>
        <v>88.87</v>
      </c>
      <c r="W25" s="223"/>
      <c r="X25" s="223"/>
      <c r="AG25" t="s">
        <v>171</v>
      </c>
    </row>
    <row r="26" spans="1:60" ht="22.5" outlineLevel="1" x14ac:dyDescent="0.2">
      <c r="A26" s="231">
        <v>5</v>
      </c>
      <c r="B26" s="232" t="s">
        <v>226</v>
      </c>
      <c r="C26" s="241" t="s">
        <v>227</v>
      </c>
      <c r="D26" s="233" t="s">
        <v>207</v>
      </c>
      <c r="E26" s="234">
        <v>155.928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6.6499999999999997E-3</v>
      </c>
      <c r="O26" s="234">
        <f>ROUND(E26*N26,2)</f>
        <v>1.04</v>
      </c>
      <c r="P26" s="234">
        <v>0</v>
      </c>
      <c r="Q26" s="234">
        <f>ROUND(E26*P26,2)</f>
        <v>0</v>
      </c>
      <c r="R26" s="236"/>
      <c r="S26" s="236" t="s">
        <v>175</v>
      </c>
      <c r="T26" s="237" t="s">
        <v>176</v>
      </c>
      <c r="U26" s="221">
        <v>0.34</v>
      </c>
      <c r="V26" s="221">
        <f>ROUND(E26*U26,2)</f>
        <v>53.02</v>
      </c>
      <c r="W26" s="221"/>
      <c r="X26" s="221" t="s">
        <v>208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209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1" t="s">
        <v>228</v>
      </c>
      <c r="D27" s="246"/>
      <c r="E27" s="247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229</v>
      </c>
      <c r="D28" s="246"/>
      <c r="E28" s="247"/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230</v>
      </c>
      <c r="D29" s="246"/>
      <c r="E29" s="247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211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1" t="s">
        <v>231</v>
      </c>
      <c r="D30" s="246"/>
      <c r="E30" s="247">
        <v>108.6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2" t="s">
        <v>213</v>
      </c>
      <c r="D31" s="248"/>
      <c r="E31" s="249">
        <v>108.6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211</v>
      </c>
      <c r="AH31" s="210">
        <v>1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1" t="s">
        <v>232</v>
      </c>
      <c r="D32" s="246"/>
      <c r="E32" s="247">
        <v>35.275500000000001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211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17"/>
      <c r="B33" s="218"/>
      <c r="C33" s="261" t="s">
        <v>233</v>
      </c>
      <c r="D33" s="246"/>
      <c r="E33" s="247">
        <v>12.0525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2" t="s">
        <v>213</v>
      </c>
      <c r="D34" s="248"/>
      <c r="E34" s="249">
        <v>47.328000000000003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211</v>
      </c>
      <c r="AH34" s="210">
        <v>1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1">
        <v>6</v>
      </c>
      <c r="B35" s="232" t="s">
        <v>234</v>
      </c>
      <c r="C35" s="241" t="s">
        <v>235</v>
      </c>
      <c r="D35" s="233" t="s">
        <v>207</v>
      </c>
      <c r="E35" s="234">
        <v>96.9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1.6549999999999999E-2</v>
      </c>
      <c r="O35" s="234">
        <f>ROUND(E35*N35,2)</f>
        <v>1.6</v>
      </c>
      <c r="P35" s="234">
        <v>0</v>
      </c>
      <c r="Q35" s="234">
        <f>ROUND(E35*P35,2)</f>
        <v>0</v>
      </c>
      <c r="R35" s="236"/>
      <c r="S35" s="236" t="s">
        <v>175</v>
      </c>
      <c r="T35" s="237" t="s">
        <v>176</v>
      </c>
      <c r="U35" s="221">
        <v>0.37</v>
      </c>
      <c r="V35" s="221">
        <f>ROUND(E35*U35,2)</f>
        <v>35.85</v>
      </c>
      <c r="W35" s="221"/>
      <c r="X35" s="221" t="s">
        <v>208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1" t="s">
        <v>228</v>
      </c>
      <c r="D36" s="246"/>
      <c r="E36" s="247"/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211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236</v>
      </c>
      <c r="D37" s="246"/>
      <c r="E37" s="247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1" t="s">
        <v>237</v>
      </c>
      <c r="D38" s="246"/>
      <c r="E38" s="247">
        <v>96.9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2" t="s">
        <v>213</v>
      </c>
      <c r="D39" s="248"/>
      <c r="E39" s="249">
        <v>96.9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211</v>
      </c>
      <c r="AH39" s="210">
        <v>1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4" t="s">
        <v>170</v>
      </c>
      <c r="B40" s="225" t="s">
        <v>96</v>
      </c>
      <c r="C40" s="240" t="s">
        <v>97</v>
      </c>
      <c r="D40" s="226"/>
      <c r="E40" s="227"/>
      <c r="F40" s="228"/>
      <c r="G40" s="228">
        <f>SUMIF(AG41:AG44,"&lt;&gt;NOR",G41:G44)</f>
        <v>0</v>
      </c>
      <c r="H40" s="228"/>
      <c r="I40" s="228">
        <f>SUM(I41:I44)</f>
        <v>0</v>
      </c>
      <c r="J40" s="228"/>
      <c r="K40" s="228">
        <f>SUM(K41:K44)</f>
        <v>0</v>
      </c>
      <c r="L40" s="228"/>
      <c r="M40" s="228">
        <f>SUM(M41:M44)</f>
        <v>0</v>
      </c>
      <c r="N40" s="227"/>
      <c r="O40" s="227">
        <f>SUM(O41:O44)</f>
        <v>0.01</v>
      </c>
      <c r="P40" s="227"/>
      <c r="Q40" s="227">
        <f>SUM(Q41:Q44)</f>
        <v>0</v>
      </c>
      <c r="R40" s="228"/>
      <c r="S40" s="228"/>
      <c r="T40" s="229"/>
      <c r="U40" s="223"/>
      <c r="V40" s="223">
        <f>SUM(V41:V44)</f>
        <v>73.3</v>
      </c>
      <c r="W40" s="223"/>
      <c r="X40" s="223"/>
      <c r="AG40" t="s">
        <v>171</v>
      </c>
    </row>
    <row r="41" spans="1:60" ht="56.25" outlineLevel="1" x14ac:dyDescent="0.2">
      <c r="A41" s="231">
        <v>7</v>
      </c>
      <c r="B41" s="232" t="s">
        <v>238</v>
      </c>
      <c r="C41" s="241" t="s">
        <v>239</v>
      </c>
      <c r="D41" s="233" t="s">
        <v>207</v>
      </c>
      <c r="E41" s="234">
        <v>238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4.0000000000000003E-5</v>
      </c>
      <c r="O41" s="234">
        <f>ROUND(E41*N41,2)</f>
        <v>0.01</v>
      </c>
      <c r="P41" s="234">
        <v>0</v>
      </c>
      <c r="Q41" s="234">
        <f>ROUND(E41*P41,2)</f>
        <v>0</v>
      </c>
      <c r="R41" s="236" t="s">
        <v>216</v>
      </c>
      <c r="S41" s="236" t="s">
        <v>217</v>
      </c>
      <c r="T41" s="237" t="s">
        <v>217</v>
      </c>
      <c r="U41" s="221">
        <v>0.308</v>
      </c>
      <c r="V41" s="221">
        <f>ROUND(E41*U41,2)</f>
        <v>73.3</v>
      </c>
      <c r="W41" s="221"/>
      <c r="X41" s="221" t="s">
        <v>208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240</v>
      </c>
      <c r="D42" s="246"/>
      <c r="E42" s="247">
        <v>96.9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211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241</v>
      </c>
      <c r="D43" s="246"/>
      <c r="E43" s="247">
        <v>32.5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1" t="s">
        <v>242</v>
      </c>
      <c r="D44" s="246"/>
      <c r="E44" s="247">
        <v>108.6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4" t="s">
        <v>170</v>
      </c>
      <c r="B45" s="225" t="s">
        <v>98</v>
      </c>
      <c r="C45" s="240" t="s">
        <v>99</v>
      </c>
      <c r="D45" s="226"/>
      <c r="E45" s="227"/>
      <c r="F45" s="228"/>
      <c r="G45" s="228">
        <f>SUMIF(AG46:AG56,"&lt;&gt;NOR",G46:G56)</f>
        <v>0</v>
      </c>
      <c r="H45" s="228"/>
      <c r="I45" s="228">
        <f>SUM(I46:I56)</f>
        <v>0</v>
      </c>
      <c r="J45" s="228"/>
      <c r="K45" s="228">
        <f>SUM(K46:K56)</f>
        <v>0</v>
      </c>
      <c r="L45" s="228"/>
      <c r="M45" s="228">
        <f>SUM(M46:M56)</f>
        <v>0</v>
      </c>
      <c r="N45" s="227"/>
      <c r="O45" s="227">
        <f>SUM(O46:O56)</f>
        <v>0</v>
      </c>
      <c r="P45" s="227"/>
      <c r="Q45" s="227">
        <f>SUM(Q46:Q56)</f>
        <v>7.79</v>
      </c>
      <c r="R45" s="228"/>
      <c r="S45" s="228"/>
      <c r="T45" s="229"/>
      <c r="U45" s="223"/>
      <c r="V45" s="223">
        <f>SUM(V46:V56)</f>
        <v>31.119999999999997</v>
      </c>
      <c r="W45" s="223"/>
      <c r="X45" s="223"/>
      <c r="AG45" t="s">
        <v>171</v>
      </c>
    </row>
    <row r="46" spans="1:60" outlineLevel="1" x14ac:dyDescent="0.2">
      <c r="A46" s="231">
        <v>8</v>
      </c>
      <c r="B46" s="232" t="s">
        <v>243</v>
      </c>
      <c r="C46" s="241" t="s">
        <v>244</v>
      </c>
      <c r="D46" s="233" t="s">
        <v>207</v>
      </c>
      <c r="E46" s="234">
        <v>8.4280000000000008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2.7980000000000001E-2</v>
      </c>
      <c r="Q46" s="234">
        <f>ROUND(E46*P46,2)</f>
        <v>0.24</v>
      </c>
      <c r="R46" s="236" t="s">
        <v>245</v>
      </c>
      <c r="S46" s="236" t="s">
        <v>217</v>
      </c>
      <c r="T46" s="237" t="s">
        <v>217</v>
      </c>
      <c r="U46" s="221">
        <v>0.105</v>
      </c>
      <c r="V46" s="221">
        <f>ROUND(E46*U46,2)</f>
        <v>0.88</v>
      </c>
      <c r="W46" s="221"/>
      <c r="X46" s="221" t="s">
        <v>208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220</v>
      </c>
      <c r="D47" s="246"/>
      <c r="E47" s="247">
        <v>3.6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211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221</v>
      </c>
      <c r="D48" s="246"/>
      <c r="E48" s="247">
        <v>4.8280000000000003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9</v>
      </c>
      <c r="B49" s="232" t="s">
        <v>246</v>
      </c>
      <c r="C49" s="241" t="s">
        <v>247</v>
      </c>
      <c r="D49" s="233" t="s">
        <v>207</v>
      </c>
      <c r="E49" s="234">
        <v>205.5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1.0499999999999999E-3</v>
      </c>
      <c r="Q49" s="234">
        <f>ROUND(E49*P49,2)</f>
        <v>0.22</v>
      </c>
      <c r="R49" s="236"/>
      <c r="S49" s="236" t="s">
        <v>175</v>
      </c>
      <c r="T49" s="237" t="s">
        <v>176</v>
      </c>
      <c r="U49" s="221">
        <v>0.1</v>
      </c>
      <c r="V49" s="221">
        <f>ROUND(E49*U49,2)</f>
        <v>20.55</v>
      </c>
      <c r="W49" s="221"/>
      <c r="X49" s="221" t="s">
        <v>208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248</v>
      </c>
      <c r="D50" s="246"/>
      <c r="E50" s="247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211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249</v>
      </c>
      <c r="D51" s="246"/>
      <c r="E51" s="247">
        <v>205.5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10</v>
      </c>
      <c r="B52" s="232" t="s">
        <v>250</v>
      </c>
      <c r="C52" s="241" t="s">
        <v>251</v>
      </c>
      <c r="D52" s="233" t="s">
        <v>207</v>
      </c>
      <c r="E52" s="234">
        <v>96.9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7.5600000000000001E-2</v>
      </c>
      <c r="Q52" s="234">
        <f>ROUND(E52*P52,2)</f>
        <v>7.33</v>
      </c>
      <c r="R52" s="236"/>
      <c r="S52" s="236" t="s">
        <v>175</v>
      </c>
      <c r="T52" s="237" t="s">
        <v>176</v>
      </c>
      <c r="U52" s="221">
        <v>0.1</v>
      </c>
      <c r="V52" s="221">
        <f>ROUND(E52*U52,2)</f>
        <v>9.69</v>
      </c>
      <c r="W52" s="221"/>
      <c r="X52" s="221" t="s">
        <v>208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209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1" t="s">
        <v>252</v>
      </c>
      <c r="D53" s="246"/>
      <c r="E53" s="247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211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236</v>
      </c>
      <c r="D54" s="246"/>
      <c r="E54" s="247"/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1" t="s">
        <v>237</v>
      </c>
      <c r="D55" s="246"/>
      <c r="E55" s="247">
        <v>96.9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211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2" t="s">
        <v>213</v>
      </c>
      <c r="D56" s="248"/>
      <c r="E56" s="249">
        <v>96.9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211</v>
      </c>
      <c r="AH56" s="210">
        <v>1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4" t="s">
        <v>170</v>
      </c>
      <c r="B57" s="225" t="s">
        <v>100</v>
      </c>
      <c r="C57" s="240" t="s">
        <v>101</v>
      </c>
      <c r="D57" s="226"/>
      <c r="E57" s="227"/>
      <c r="F57" s="228"/>
      <c r="G57" s="228">
        <f>SUMIF(AG58:AG58,"&lt;&gt;NOR",G58:G58)</f>
        <v>0</v>
      </c>
      <c r="H57" s="228"/>
      <c r="I57" s="228">
        <f>SUM(I58:I58)</f>
        <v>0</v>
      </c>
      <c r="J57" s="228"/>
      <c r="K57" s="228">
        <f>SUM(K58:K58)</f>
        <v>0</v>
      </c>
      <c r="L57" s="228"/>
      <c r="M57" s="228">
        <f>SUM(M58:M58)</f>
        <v>0</v>
      </c>
      <c r="N57" s="227"/>
      <c r="O57" s="227">
        <f>SUM(O58:O58)</f>
        <v>0</v>
      </c>
      <c r="P57" s="227"/>
      <c r="Q57" s="227">
        <f>SUM(Q58:Q58)</f>
        <v>0</v>
      </c>
      <c r="R57" s="228"/>
      <c r="S57" s="228"/>
      <c r="T57" s="229"/>
      <c r="U57" s="223"/>
      <c r="V57" s="223">
        <f>SUM(V58:V58)</f>
        <v>9.76</v>
      </c>
      <c r="W57" s="223"/>
      <c r="X57" s="223"/>
      <c r="AG57" t="s">
        <v>171</v>
      </c>
    </row>
    <row r="58" spans="1:60" outlineLevel="1" x14ac:dyDescent="0.2">
      <c r="A58" s="251">
        <v>11</v>
      </c>
      <c r="B58" s="252" t="s">
        <v>253</v>
      </c>
      <c r="C58" s="264" t="s">
        <v>254</v>
      </c>
      <c r="D58" s="253" t="s">
        <v>255</v>
      </c>
      <c r="E58" s="254">
        <v>3.0986500000000001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21</v>
      </c>
      <c r="M58" s="256">
        <f>G58*(1+L58/100)</f>
        <v>0</v>
      </c>
      <c r="N58" s="254">
        <v>0</v>
      </c>
      <c r="O58" s="254">
        <f>ROUND(E58*N58,2)</f>
        <v>0</v>
      </c>
      <c r="P58" s="254">
        <v>0</v>
      </c>
      <c r="Q58" s="254">
        <f>ROUND(E58*P58,2)</f>
        <v>0</v>
      </c>
      <c r="R58" s="256"/>
      <c r="S58" s="256" t="s">
        <v>217</v>
      </c>
      <c r="T58" s="257" t="s">
        <v>217</v>
      </c>
      <c r="U58" s="221">
        <v>3.15</v>
      </c>
      <c r="V58" s="221">
        <f>ROUND(E58*U58,2)</f>
        <v>9.76</v>
      </c>
      <c r="W58" s="221"/>
      <c r="X58" s="221" t="s">
        <v>256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257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4" t="s">
        <v>170</v>
      </c>
      <c r="B59" s="225" t="s">
        <v>110</v>
      </c>
      <c r="C59" s="240" t="s">
        <v>111</v>
      </c>
      <c r="D59" s="226"/>
      <c r="E59" s="227"/>
      <c r="F59" s="228"/>
      <c r="G59" s="228">
        <f>SUMIF(AG60:AG80,"&lt;&gt;NOR",G60:G80)</f>
        <v>0</v>
      </c>
      <c r="H59" s="228"/>
      <c r="I59" s="228">
        <f>SUM(I60:I80)</f>
        <v>0</v>
      </c>
      <c r="J59" s="228"/>
      <c r="K59" s="228">
        <f>SUM(K60:K80)</f>
        <v>0</v>
      </c>
      <c r="L59" s="228"/>
      <c r="M59" s="228">
        <f>SUM(M60:M80)</f>
        <v>0</v>
      </c>
      <c r="N59" s="227"/>
      <c r="O59" s="227">
        <f>SUM(O60:O80)</f>
        <v>0</v>
      </c>
      <c r="P59" s="227"/>
      <c r="Q59" s="227">
        <f>SUM(Q60:Q80)</f>
        <v>0.05</v>
      </c>
      <c r="R59" s="228"/>
      <c r="S59" s="228"/>
      <c r="T59" s="229"/>
      <c r="U59" s="223"/>
      <c r="V59" s="223">
        <f>SUM(V60:V80)</f>
        <v>12.959999999999999</v>
      </c>
      <c r="W59" s="223"/>
      <c r="X59" s="223"/>
      <c r="AG59" t="s">
        <v>171</v>
      </c>
    </row>
    <row r="60" spans="1:60" outlineLevel="1" x14ac:dyDescent="0.2">
      <c r="A60" s="251">
        <v>12</v>
      </c>
      <c r="B60" s="252" t="s">
        <v>258</v>
      </c>
      <c r="C60" s="264" t="s">
        <v>259</v>
      </c>
      <c r="D60" s="253" t="s">
        <v>260</v>
      </c>
      <c r="E60" s="254">
        <v>3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21</v>
      </c>
      <c r="M60" s="256">
        <f>G60*(1+L60/100)</f>
        <v>0</v>
      </c>
      <c r="N60" s="254">
        <v>0</v>
      </c>
      <c r="O60" s="254">
        <f>ROUND(E60*N60,2)</f>
        <v>0</v>
      </c>
      <c r="P60" s="254">
        <v>0</v>
      </c>
      <c r="Q60" s="254">
        <f>ROUND(E60*P60,2)</f>
        <v>0</v>
      </c>
      <c r="R60" s="256" t="s">
        <v>261</v>
      </c>
      <c r="S60" s="256" t="s">
        <v>217</v>
      </c>
      <c r="T60" s="257" t="s">
        <v>217</v>
      </c>
      <c r="U60" s="221">
        <v>0.61</v>
      </c>
      <c r="V60" s="221">
        <f>ROUND(E60*U60,2)</f>
        <v>1.83</v>
      </c>
      <c r="W60" s="221"/>
      <c r="X60" s="221" t="s">
        <v>208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209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1">
        <v>13</v>
      </c>
      <c r="B61" s="252" t="s">
        <v>262</v>
      </c>
      <c r="C61" s="264" t="s">
        <v>263</v>
      </c>
      <c r="D61" s="253" t="s">
        <v>260</v>
      </c>
      <c r="E61" s="254">
        <v>3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21</v>
      </c>
      <c r="M61" s="256">
        <f>G61*(1+L61/100)</f>
        <v>0</v>
      </c>
      <c r="N61" s="254">
        <v>0</v>
      </c>
      <c r="O61" s="254">
        <f>ROUND(E61*N61,2)</f>
        <v>0</v>
      </c>
      <c r="P61" s="254">
        <v>3.2000000000000002E-3</v>
      </c>
      <c r="Q61" s="254">
        <f>ROUND(E61*P61,2)</f>
        <v>0.01</v>
      </c>
      <c r="R61" s="256" t="s">
        <v>261</v>
      </c>
      <c r="S61" s="256" t="s">
        <v>217</v>
      </c>
      <c r="T61" s="257" t="s">
        <v>217</v>
      </c>
      <c r="U61" s="221">
        <v>0.6825</v>
      </c>
      <c r="V61" s="221">
        <f>ROUND(E61*U61,2)</f>
        <v>2.0499999999999998</v>
      </c>
      <c r="W61" s="221"/>
      <c r="X61" s="221" t="s">
        <v>208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1">
        <v>14</v>
      </c>
      <c r="B62" s="252" t="s">
        <v>264</v>
      </c>
      <c r="C62" s="264" t="s">
        <v>265</v>
      </c>
      <c r="D62" s="253" t="s">
        <v>260</v>
      </c>
      <c r="E62" s="254">
        <v>3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21</v>
      </c>
      <c r="M62" s="256">
        <f>G62*(1+L62/100)</f>
        <v>0</v>
      </c>
      <c r="N62" s="254">
        <v>0</v>
      </c>
      <c r="O62" s="254">
        <f>ROUND(E62*N62,2)</f>
        <v>0</v>
      </c>
      <c r="P62" s="254">
        <v>1.2E-2</v>
      </c>
      <c r="Q62" s="254">
        <f>ROUND(E62*P62,2)</f>
        <v>0.04</v>
      </c>
      <c r="R62" s="256"/>
      <c r="S62" s="256" t="s">
        <v>175</v>
      </c>
      <c r="T62" s="257" t="s">
        <v>176</v>
      </c>
      <c r="U62" s="221">
        <v>0.82550000000000001</v>
      </c>
      <c r="V62" s="221">
        <f>ROUND(E62*U62,2)</f>
        <v>2.48</v>
      </c>
      <c r="W62" s="221"/>
      <c r="X62" s="221" t="s">
        <v>208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209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1">
        <v>15</v>
      </c>
      <c r="B63" s="252" t="s">
        <v>266</v>
      </c>
      <c r="C63" s="264" t="s">
        <v>267</v>
      </c>
      <c r="D63" s="253" t="s">
        <v>260</v>
      </c>
      <c r="E63" s="254">
        <v>3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21</v>
      </c>
      <c r="M63" s="256">
        <f>G63*(1+L63/100)</f>
        <v>0</v>
      </c>
      <c r="N63" s="254">
        <v>1.7000000000000001E-4</v>
      </c>
      <c r="O63" s="254">
        <f>ROUND(E63*N63,2)</f>
        <v>0</v>
      </c>
      <c r="P63" s="254">
        <v>0</v>
      </c>
      <c r="Q63" s="254">
        <f>ROUND(E63*P63,2)</f>
        <v>0</v>
      </c>
      <c r="R63" s="256"/>
      <c r="S63" s="256" t="s">
        <v>175</v>
      </c>
      <c r="T63" s="257" t="s">
        <v>268</v>
      </c>
      <c r="U63" s="221">
        <v>2.2000000000000002</v>
      </c>
      <c r="V63" s="221">
        <f>ROUND(E63*U63,2)</f>
        <v>6.6</v>
      </c>
      <c r="W63" s="221"/>
      <c r="X63" s="221" t="s">
        <v>208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16</v>
      </c>
      <c r="B64" s="232" t="s">
        <v>269</v>
      </c>
      <c r="C64" s="241" t="s">
        <v>270</v>
      </c>
      <c r="D64" s="233" t="s">
        <v>271</v>
      </c>
      <c r="E64" s="234">
        <v>3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/>
      <c r="S64" s="236" t="s">
        <v>175</v>
      </c>
      <c r="T64" s="237" t="s">
        <v>176</v>
      </c>
      <c r="U64" s="221">
        <v>0</v>
      </c>
      <c r="V64" s="221">
        <f>ROUND(E64*U64,2)</f>
        <v>0</v>
      </c>
      <c r="W64" s="221"/>
      <c r="X64" s="221" t="s">
        <v>272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273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2" t="s">
        <v>274</v>
      </c>
      <c r="D65" s="239"/>
      <c r="E65" s="239"/>
      <c r="F65" s="239"/>
      <c r="G65" s="239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180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5" t="s">
        <v>275</v>
      </c>
      <c r="D66" s="258"/>
      <c r="E66" s="258"/>
      <c r="F66" s="258"/>
      <c r="G66" s="258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180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5" t="s">
        <v>276</v>
      </c>
      <c r="D67" s="258"/>
      <c r="E67" s="258"/>
      <c r="F67" s="258"/>
      <c r="G67" s="258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180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38" t="str">
        <f>C67</f>
        <v>• ovládací servomotor 230 V / 50 Hz, bez napětí zavřená (pomocí pružin), trvale pod napětím je otevřená</v>
      </c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5" t="s">
        <v>277</v>
      </c>
      <c r="D68" s="258"/>
      <c r="E68" s="258"/>
      <c r="F68" s="258"/>
      <c r="G68" s="258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180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5" t="s">
        <v>278</v>
      </c>
      <c r="D69" s="258"/>
      <c r="E69" s="258"/>
      <c r="F69" s="258"/>
      <c r="G69" s="258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180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5" t="s">
        <v>279</v>
      </c>
      <c r="D70" s="258"/>
      <c r="E70" s="258"/>
      <c r="F70" s="258"/>
      <c r="G70" s="258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180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1">
        <v>17</v>
      </c>
      <c r="B71" s="232" t="s">
        <v>280</v>
      </c>
      <c r="C71" s="241" t="s">
        <v>281</v>
      </c>
      <c r="D71" s="233" t="s">
        <v>282</v>
      </c>
      <c r="E71" s="234">
        <v>3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/>
      <c r="S71" s="236" t="s">
        <v>175</v>
      </c>
      <c r="T71" s="237" t="s">
        <v>176</v>
      </c>
      <c r="U71" s="221">
        <v>0</v>
      </c>
      <c r="V71" s="221">
        <f>ROUND(E71*U71,2)</f>
        <v>0</v>
      </c>
      <c r="W71" s="221"/>
      <c r="X71" s="221" t="s">
        <v>272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273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2" t="s">
        <v>283</v>
      </c>
      <c r="D72" s="239"/>
      <c r="E72" s="239"/>
      <c r="F72" s="239"/>
      <c r="G72" s="239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180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5" t="s">
        <v>284</v>
      </c>
      <c r="D73" s="258"/>
      <c r="E73" s="258"/>
      <c r="F73" s="258"/>
      <c r="G73" s="258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180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5" t="s">
        <v>285</v>
      </c>
      <c r="D74" s="258"/>
      <c r="E74" s="258"/>
      <c r="F74" s="258"/>
      <c r="G74" s="258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180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5" t="s">
        <v>286</v>
      </c>
      <c r="D75" s="258"/>
      <c r="E75" s="258"/>
      <c r="F75" s="258"/>
      <c r="G75" s="258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180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5" t="s">
        <v>287</v>
      </c>
      <c r="D76" s="258"/>
      <c r="E76" s="258"/>
      <c r="F76" s="258"/>
      <c r="G76" s="258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180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38" t="str">
        <f>C76</f>
        <v>- Skříň je z ocelového galvanizovaného plechu opatřeného černým lakem, montážní konzoly a šrouby jsou galvanicky pokoveny.</v>
      </c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17"/>
      <c r="B77" s="218"/>
      <c r="C77" s="265" t="s">
        <v>288</v>
      </c>
      <c r="D77" s="258"/>
      <c r="E77" s="258"/>
      <c r="F77" s="258"/>
      <c r="G77" s="258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180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38" t="str">
        <f>C77</f>
        <v>- Oběžné kolo je z ocelového plechu, tvar „SICKLE“ je speciálně optimalizovaný z hlediska maximálního průtoku a tlaku při minimální hlučnosti. Oběžné kolo je nalisované přímo na motoru.</v>
      </c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17"/>
      <c r="B78" s="218"/>
      <c r="C78" s="265" t="s">
        <v>289</v>
      </c>
      <c r="D78" s="258"/>
      <c r="E78" s="258"/>
      <c r="F78" s="258"/>
      <c r="G78" s="258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38" t="str">
        <f>C78</f>
        <v>- Motor je asynchronní s kotvou nakrátko, vnějším rotorem a rozběhovým kondenzátorem. Izolace třídy F, krytí IP44. Kuličková ložiska s tukovou náplní na dobu životnosti. Motor je dynamicky vyvážen dle ISO 1940.</v>
      </c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>
        <v>18</v>
      </c>
      <c r="B79" s="218" t="s">
        <v>290</v>
      </c>
      <c r="C79" s="266" t="s">
        <v>291</v>
      </c>
      <c r="D79" s="219" t="s">
        <v>0</v>
      </c>
      <c r="E79" s="259"/>
      <c r="F79" s="222"/>
      <c r="G79" s="221">
        <f>ROUND(E79*F79,2)</f>
        <v>0</v>
      </c>
      <c r="H79" s="222"/>
      <c r="I79" s="221">
        <f>ROUND(E79*H79,2)</f>
        <v>0</v>
      </c>
      <c r="J79" s="222"/>
      <c r="K79" s="221">
        <f>ROUND(E79*J79,2)</f>
        <v>0</v>
      </c>
      <c r="L79" s="221">
        <v>21</v>
      </c>
      <c r="M79" s="221">
        <f>G79*(1+L79/100)</f>
        <v>0</v>
      </c>
      <c r="N79" s="220">
        <v>0</v>
      </c>
      <c r="O79" s="220">
        <f>ROUND(E79*N79,2)</f>
        <v>0</v>
      </c>
      <c r="P79" s="220">
        <v>0</v>
      </c>
      <c r="Q79" s="220">
        <f>ROUND(E79*P79,2)</f>
        <v>0</v>
      </c>
      <c r="R79" s="221" t="s">
        <v>261</v>
      </c>
      <c r="S79" s="221" t="s">
        <v>217</v>
      </c>
      <c r="T79" s="221" t="s">
        <v>217</v>
      </c>
      <c r="U79" s="221">
        <v>0</v>
      </c>
      <c r="V79" s="221">
        <f>ROUND(E79*U79,2)</f>
        <v>0</v>
      </c>
      <c r="W79" s="221"/>
      <c r="X79" s="221" t="s">
        <v>256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257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7" t="s">
        <v>292</v>
      </c>
      <c r="D80" s="260"/>
      <c r="E80" s="260"/>
      <c r="F80" s="260"/>
      <c r="G80" s="260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219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">
      <c r="A81" s="224" t="s">
        <v>170</v>
      </c>
      <c r="B81" s="225" t="s">
        <v>114</v>
      </c>
      <c r="C81" s="240" t="s">
        <v>115</v>
      </c>
      <c r="D81" s="226"/>
      <c r="E81" s="227"/>
      <c r="F81" s="228"/>
      <c r="G81" s="228">
        <f>SUMIF(AG82:AG130,"&lt;&gt;NOR",G82:G130)</f>
        <v>0</v>
      </c>
      <c r="H81" s="228"/>
      <c r="I81" s="228">
        <f>SUM(I82:I130)</f>
        <v>0</v>
      </c>
      <c r="J81" s="228"/>
      <c r="K81" s="228">
        <f>SUM(K82:K130)</f>
        <v>0</v>
      </c>
      <c r="L81" s="228"/>
      <c r="M81" s="228">
        <f>SUM(M82:M130)</f>
        <v>0</v>
      </c>
      <c r="N81" s="227"/>
      <c r="O81" s="227">
        <f>SUM(O82:O130)</f>
        <v>8.3000000000000007</v>
      </c>
      <c r="P81" s="227"/>
      <c r="Q81" s="227">
        <f>SUM(Q82:Q130)</f>
        <v>9.8000000000000007</v>
      </c>
      <c r="R81" s="228"/>
      <c r="S81" s="228"/>
      <c r="T81" s="229"/>
      <c r="U81" s="223"/>
      <c r="V81" s="223">
        <f>SUM(V82:V130)</f>
        <v>141.77000000000001</v>
      </c>
      <c r="W81" s="223"/>
      <c r="X81" s="223"/>
      <c r="AG81" t="s">
        <v>171</v>
      </c>
    </row>
    <row r="82" spans="1:60" ht="22.5" outlineLevel="1" x14ac:dyDescent="0.2">
      <c r="A82" s="231">
        <v>19</v>
      </c>
      <c r="B82" s="232" t="s">
        <v>293</v>
      </c>
      <c r="C82" s="241" t="s">
        <v>294</v>
      </c>
      <c r="D82" s="233" t="s">
        <v>207</v>
      </c>
      <c r="E82" s="234">
        <v>96.337450000000004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1.6000000000000001E-4</v>
      </c>
      <c r="O82" s="234">
        <f>ROUND(E82*N82,2)</f>
        <v>0.02</v>
      </c>
      <c r="P82" s="234">
        <v>0</v>
      </c>
      <c r="Q82" s="234">
        <f>ROUND(E82*P82,2)</f>
        <v>0</v>
      </c>
      <c r="R82" s="236"/>
      <c r="S82" s="236" t="s">
        <v>175</v>
      </c>
      <c r="T82" s="237" t="s">
        <v>176</v>
      </c>
      <c r="U82" s="221">
        <v>0.18</v>
      </c>
      <c r="V82" s="221">
        <f>ROUND(E82*U82,2)</f>
        <v>17.34</v>
      </c>
      <c r="W82" s="221"/>
      <c r="X82" s="221" t="s">
        <v>208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209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1" t="s">
        <v>295</v>
      </c>
      <c r="D83" s="246"/>
      <c r="E83" s="247"/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211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1" t="s">
        <v>296</v>
      </c>
      <c r="D84" s="246"/>
      <c r="E84" s="247">
        <v>18.8032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211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17"/>
      <c r="B85" s="218"/>
      <c r="C85" s="261" t="s">
        <v>210</v>
      </c>
      <c r="D85" s="246"/>
      <c r="E85" s="247">
        <v>24.238499999999998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211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1" t="s">
        <v>212</v>
      </c>
      <c r="D86" s="246"/>
      <c r="E86" s="247">
        <v>8.4157499999999992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211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1" t="s">
        <v>297</v>
      </c>
      <c r="D87" s="246"/>
      <c r="E87" s="247">
        <v>44.88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211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2" t="s">
        <v>213</v>
      </c>
      <c r="D88" s="248"/>
      <c r="E88" s="249">
        <v>96.337450000000004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211</v>
      </c>
      <c r="AH88" s="210">
        <v>1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1">
        <v>20</v>
      </c>
      <c r="B89" s="232" t="s">
        <v>298</v>
      </c>
      <c r="C89" s="241" t="s">
        <v>299</v>
      </c>
      <c r="D89" s="233" t="s">
        <v>207</v>
      </c>
      <c r="E89" s="234">
        <v>63.683199999999999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9.4199999999999996E-3</v>
      </c>
      <c r="O89" s="234">
        <f>ROUND(E89*N89,2)</f>
        <v>0.6</v>
      </c>
      <c r="P89" s="234">
        <v>0</v>
      </c>
      <c r="Q89" s="234">
        <f>ROUND(E89*P89,2)</f>
        <v>0</v>
      </c>
      <c r="R89" s="236"/>
      <c r="S89" s="236" t="s">
        <v>175</v>
      </c>
      <c r="T89" s="237" t="s">
        <v>176</v>
      </c>
      <c r="U89" s="221">
        <v>0.16</v>
      </c>
      <c r="V89" s="221">
        <f>ROUND(E89*U89,2)</f>
        <v>10.19</v>
      </c>
      <c r="W89" s="221"/>
      <c r="X89" s="221" t="s">
        <v>208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209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1" t="s">
        <v>296</v>
      </c>
      <c r="D90" s="246"/>
      <c r="E90" s="247">
        <v>18.8032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211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1" t="s">
        <v>297</v>
      </c>
      <c r="D91" s="246"/>
      <c r="E91" s="247">
        <v>44.88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211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2" t="s">
        <v>213</v>
      </c>
      <c r="D92" s="248"/>
      <c r="E92" s="249">
        <v>63.683199999999999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211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1">
        <v>21</v>
      </c>
      <c r="B93" s="232" t="s">
        <v>300</v>
      </c>
      <c r="C93" s="241" t="s">
        <v>301</v>
      </c>
      <c r="D93" s="233" t="s">
        <v>207</v>
      </c>
      <c r="E93" s="234">
        <v>155.928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3.5000000000000003E-2</v>
      </c>
      <c r="Q93" s="234">
        <f>ROUND(E93*P93,2)</f>
        <v>5.46</v>
      </c>
      <c r="R93" s="236"/>
      <c r="S93" s="236" t="s">
        <v>175</v>
      </c>
      <c r="T93" s="237" t="s">
        <v>176</v>
      </c>
      <c r="U93" s="221">
        <v>0.09</v>
      </c>
      <c r="V93" s="221">
        <f>ROUND(E93*U93,2)</f>
        <v>14.03</v>
      </c>
      <c r="W93" s="221"/>
      <c r="X93" s="221" t="s">
        <v>208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209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1" t="s">
        <v>302</v>
      </c>
      <c r="D94" s="246"/>
      <c r="E94" s="247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211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1" t="s">
        <v>231</v>
      </c>
      <c r="D95" s="246"/>
      <c r="E95" s="247">
        <v>108.6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211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61" t="s">
        <v>232</v>
      </c>
      <c r="D96" s="246"/>
      <c r="E96" s="247">
        <v>35.275500000000001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211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17"/>
      <c r="B97" s="218"/>
      <c r="C97" s="261" t="s">
        <v>233</v>
      </c>
      <c r="D97" s="246"/>
      <c r="E97" s="247">
        <v>12.0525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211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62" t="s">
        <v>213</v>
      </c>
      <c r="D98" s="248"/>
      <c r="E98" s="249">
        <v>155.928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211</v>
      </c>
      <c r="AH98" s="210">
        <v>1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22</v>
      </c>
      <c r="B99" s="232" t="s">
        <v>303</v>
      </c>
      <c r="C99" s="241" t="s">
        <v>304</v>
      </c>
      <c r="D99" s="233" t="s">
        <v>207</v>
      </c>
      <c r="E99" s="234">
        <v>96.337450000000004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1.6000000000000001E-4</v>
      </c>
      <c r="O99" s="234">
        <f>ROUND(E99*N99,2)</f>
        <v>0.02</v>
      </c>
      <c r="P99" s="234">
        <v>4.4999999999999998E-2</v>
      </c>
      <c r="Q99" s="234">
        <f>ROUND(E99*P99,2)</f>
        <v>4.34</v>
      </c>
      <c r="R99" s="236"/>
      <c r="S99" s="236" t="s">
        <v>175</v>
      </c>
      <c r="T99" s="237" t="s">
        <v>176</v>
      </c>
      <c r="U99" s="221">
        <v>0.15</v>
      </c>
      <c r="V99" s="221">
        <f>ROUND(E99*U99,2)</f>
        <v>14.45</v>
      </c>
      <c r="W99" s="221"/>
      <c r="X99" s="221" t="s">
        <v>208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209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1" t="s">
        <v>295</v>
      </c>
      <c r="D100" s="246"/>
      <c r="E100" s="247"/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211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1" t="s">
        <v>296</v>
      </c>
      <c r="D101" s="246"/>
      <c r="E101" s="247">
        <v>18.8032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211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17"/>
      <c r="B102" s="218"/>
      <c r="C102" s="261" t="s">
        <v>210</v>
      </c>
      <c r="D102" s="246"/>
      <c r="E102" s="247">
        <v>24.238499999999998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211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1" t="s">
        <v>212</v>
      </c>
      <c r="D103" s="246"/>
      <c r="E103" s="247">
        <v>8.4157499999999992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211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1" t="s">
        <v>297</v>
      </c>
      <c r="D104" s="246"/>
      <c r="E104" s="247">
        <v>44.88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211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2" t="s">
        <v>213</v>
      </c>
      <c r="D105" s="248"/>
      <c r="E105" s="249">
        <v>96.337450000000004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211</v>
      </c>
      <c r="AH105" s="210">
        <v>1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1">
        <v>23</v>
      </c>
      <c r="B106" s="232" t="s">
        <v>305</v>
      </c>
      <c r="C106" s="241" t="s">
        <v>306</v>
      </c>
      <c r="D106" s="233" t="s">
        <v>207</v>
      </c>
      <c r="E106" s="234">
        <v>155.928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1.367E-2</v>
      </c>
      <c r="O106" s="234">
        <f>ROUND(E106*N106,2)</f>
        <v>2.13</v>
      </c>
      <c r="P106" s="234">
        <v>0</v>
      </c>
      <c r="Q106" s="234">
        <f>ROUND(E106*P106,2)</f>
        <v>0</v>
      </c>
      <c r="R106" s="236"/>
      <c r="S106" s="236" t="s">
        <v>175</v>
      </c>
      <c r="T106" s="237" t="s">
        <v>176</v>
      </c>
      <c r="U106" s="221">
        <v>0.28999999999999998</v>
      </c>
      <c r="V106" s="221">
        <f>ROUND(E106*U106,2)</f>
        <v>45.22</v>
      </c>
      <c r="W106" s="221"/>
      <c r="X106" s="221" t="s">
        <v>208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209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1" t="s">
        <v>307</v>
      </c>
      <c r="D107" s="246"/>
      <c r="E107" s="247"/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211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230</v>
      </c>
      <c r="D108" s="246"/>
      <c r="E108" s="247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211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1" t="s">
        <v>308</v>
      </c>
      <c r="D109" s="246"/>
      <c r="E109" s="247">
        <v>108.6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1" t="s">
        <v>232</v>
      </c>
      <c r="D110" s="246"/>
      <c r="E110" s="247">
        <v>35.275500000000001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211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17"/>
      <c r="B111" s="218"/>
      <c r="C111" s="261" t="s">
        <v>233</v>
      </c>
      <c r="D111" s="246"/>
      <c r="E111" s="247">
        <v>12.0525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211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2" t="s">
        <v>213</v>
      </c>
      <c r="D112" s="248"/>
      <c r="E112" s="249">
        <v>155.928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211</v>
      </c>
      <c r="AH112" s="210">
        <v>1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24</v>
      </c>
      <c r="B113" s="232" t="s">
        <v>309</v>
      </c>
      <c r="C113" s="241" t="s">
        <v>310</v>
      </c>
      <c r="D113" s="233" t="s">
        <v>207</v>
      </c>
      <c r="E113" s="234">
        <v>155.928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6.9999999999999994E-5</v>
      </c>
      <c r="O113" s="234">
        <f>ROUND(E113*N113,2)</f>
        <v>0.01</v>
      </c>
      <c r="P113" s="234">
        <v>0</v>
      </c>
      <c r="Q113" s="234">
        <f>ROUND(E113*P113,2)</f>
        <v>0</v>
      </c>
      <c r="R113" s="236"/>
      <c r="S113" s="236" t="s">
        <v>175</v>
      </c>
      <c r="T113" s="237" t="s">
        <v>176</v>
      </c>
      <c r="U113" s="221">
        <v>0.26</v>
      </c>
      <c r="V113" s="221">
        <f>ROUND(E113*U113,2)</f>
        <v>40.54</v>
      </c>
      <c r="W113" s="221"/>
      <c r="X113" s="221" t="s">
        <v>208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209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61" t="s">
        <v>307</v>
      </c>
      <c r="D114" s="246"/>
      <c r="E114" s="247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1" t="s">
        <v>230</v>
      </c>
      <c r="D115" s="246"/>
      <c r="E115" s="247"/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211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61" t="s">
        <v>311</v>
      </c>
      <c r="D116" s="246"/>
      <c r="E116" s="247">
        <v>108.6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211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61" t="s">
        <v>232</v>
      </c>
      <c r="D117" s="246"/>
      <c r="E117" s="247">
        <v>35.275500000000001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211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17"/>
      <c r="B118" s="218"/>
      <c r="C118" s="261" t="s">
        <v>233</v>
      </c>
      <c r="D118" s="246"/>
      <c r="E118" s="247">
        <v>12.0525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211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62" t="s">
        <v>213</v>
      </c>
      <c r="D119" s="248"/>
      <c r="E119" s="249">
        <v>155.928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211</v>
      </c>
      <c r="AH119" s="210">
        <v>1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51">
        <v>25</v>
      </c>
      <c r="B120" s="252" t="s">
        <v>312</v>
      </c>
      <c r="C120" s="264" t="s">
        <v>313</v>
      </c>
      <c r="D120" s="253" t="s">
        <v>0</v>
      </c>
      <c r="E120" s="254">
        <v>2758.3402000000001</v>
      </c>
      <c r="F120" s="255"/>
      <c r="G120" s="256">
        <f>ROUND(E120*F120,2)</f>
        <v>0</v>
      </c>
      <c r="H120" s="255"/>
      <c r="I120" s="256">
        <f>ROUND(E120*H120,2)</f>
        <v>0</v>
      </c>
      <c r="J120" s="255"/>
      <c r="K120" s="256">
        <f>ROUND(E120*J120,2)</f>
        <v>0</v>
      </c>
      <c r="L120" s="256">
        <v>21</v>
      </c>
      <c r="M120" s="256">
        <f>G120*(1+L120/100)</f>
        <v>0</v>
      </c>
      <c r="N120" s="254">
        <v>0</v>
      </c>
      <c r="O120" s="254">
        <f>ROUND(E120*N120,2)</f>
        <v>0</v>
      </c>
      <c r="P120" s="254">
        <v>0</v>
      </c>
      <c r="Q120" s="254">
        <f>ROUND(E120*P120,2)</f>
        <v>0</v>
      </c>
      <c r="R120" s="256"/>
      <c r="S120" s="256" t="s">
        <v>175</v>
      </c>
      <c r="T120" s="257" t="s">
        <v>176</v>
      </c>
      <c r="U120" s="221">
        <v>0</v>
      </c>
      <c r="V120" s="221">
        <f>ROUND(E120*U120,2)</f>
        <v>0</v>
      </c>
      <c r="W120" s="221"/>
      <c r="X120" s="221" t="s">
        <v>208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51">
        <v>26</v>
      </c>
      <c r="B121" s="252" t="s">
        <v>315</v>
      </c>
      <c r="C121" s="264" t="s">
        <v>316</v>
      </c>
      <c r="D121" s="253" t="s">
        <v>0</v>
      </c>
      <c r="E121" s="254">
        <v>2758.3402000000001</v>
      </c>
      <c r="F121" s="255"/>
      <c r="G121" s="256">
        <f>ROUND(E121*F121,2)</f>
        <v>0</v>
      </c>
      <c r="H121" s="255"/>
      <c r="I121" s="256">
        <f>ROUND(E121*H121,2)</f>
        <v>0</v>
      </c>
      <c r="J121" s="255"/>
      <c r="K121" s="256">
        <f>ROUND(E121*J121,2)</f>
        <v>0</v>
      </c>
      <c r="L121" s="256">
        <v>21</v>
      </c>
      <c r="M121" s="256">
        <f>G121*(1+L121/100)</f>
        <v>0</v>
      </c>
      <c r="N121" s="254">
        <v>0</v>
      </c>
      <c r="O121" s="254">
        <f>ROUND(E121*N121,2)</f>
        <v>0</v>
      </c>
      <c r="P121" s="254">
        <v>0</v>
      </c>
      <c r="Q121" s="254">
        <f>ROUND(E121*P121,2)</f>
        <v>0</v>
      </c>
      <c r="R121" s="256"/>
      <c r="S121" s="256" t="s">
        <v>175</v>
      </c>
      <c r="T121" s="257" t="s">
        <v>176</v>
      </c>
      <c r="U121" s="221">
        <v>0</v>
      </c>
      <c r="V121" s="221">
        <f>ROUND(E121*U121,2)</f>
        <v>0</v>
      </c>
      <c r="W121" s="221"/>
      <c r="X121" s="221" t="s">
        <v>208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1">
        <v>27</v>
      </c>
      <c r="B122" s="232" t="s">
        <v>317</v>
      </c>
      <c r="C122" s="241" t="s">
        <v>318</v>
      </c>
      <c r="D122" s="233" t="s">
        <v>319</v>
      </c>
      <c r="E122" s="234">
        <v>2.5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4">
        <v>0.72760000000000002</v>
      </c>
      <c r="O122" s="234">
        <f>ROUND(E122*N122,2)</f>
        <v>1.82</v>
      </c>
      <c r="P122" s="234">
        <v>0</v>
      </c>
      <c r="Q122" s="234">
        <f>ROUND(E122*P122,2)</f>
        <v>0</v>
      </c>
      <c r="R122" s="236"/>
      <c r="S122" s="236" t="s">
        <v>175</v>
      </c>
      <c r="T122" s="237" t="s">
        <v>176</v>
      </c>
      <c r="U122" s="221">
        <v>0</v>
      </c>
      <c r="V122" s="221">
        <f>ROUND(E122*U122,2)</f>
        <v>0</v>
      </c>
      <c r="W122" s="221"/>
      <c r="X122" s="221" t="s">
        <v>320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321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42" t="s">
        <v>322</v>
      </c>
      <c r="D123" s="239"/>
      <c r="E123" s="239"/>
      <c r="F123" s="239"/>
      <c r="G123" s="239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33.75" outlineLevel="1" x14ac:dyDescent="0.2">
      <c r="A124" s="217"/>
      <c r="B124" s="218"/>
      <c r="C124" s="265" t="s">
        <v>323</v>
      </c>
      <c r="D124" s="258"/>
      <c r="E124" s="258"/>
      <c r="F124" s="258"/>
      <c r="G124" s="258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180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38" t="str">
        <f>C124</f>
        <v>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v>
      </c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17"/>
      <c r="B125" s="218"/>
      <c r="C125" s="265" t="s">
        <v>324</v>
      </c>
      <c r="D125" s="258"/>
      <c r="E125" s="258"/>
      <c r="F125" s="258"/>
      <c r="G125" s="258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180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38" t="str">
        <f>C125</f>
        <v>Do ceny zahrnout demontáže včetně odvozu alikvidace suti, veškeré přesuny hmot a další související potřebná plnění a dodávky nutné k dokončení a předání funkčního prvku.</v>
      </c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61" t="s">
        <v>325</v>
      </c>
      <c r="D126" s="246"/>
      <c r="E126" s="247">
        <v>2.5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211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1">
        <v>28</v>
      </c>
      <c r="B127" s="232" t="s">
        <v>326</v>
      </c>
      <c r="C127" s="241" t="s">
        <v>327</v>
      </c>
      <c r="D127" s="233" t="s">
        <v>207</v>
      </c>
      <c r="E127" s="234">
        <v>374.22719999999998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4">
        <v>9.9000000000000008E-3</v>
      </c>
      <c r="O127" s="234">
        <f>ROUND(E127*N127,2)</f>
        <v>3.7</v>
      </c>
      <c r="P127" s="234">
        <v>0</v>
      </c>
      <c r="Q127" s="234">
        <f>ROUND(E127*P127,2)</f>
        <v>0</v>
      </c>
      <c r="R127" s="236"/>
      <c r="S127" s="236" t="s">
        <v>175</v>
      </c>
      <c r="T127" s="237" t="s">
        <v>176</v>
      </c>
      <c r="U127" s="221">
        <v>0</v>
      </c>
      <c r="V127" s="221">
        <f>ROUND(E127*U127,2)</f>
        <v>0</v>
      </c>
      <c r="W127" s="221"/>
      <c r="X127" s="221" t="s">
        <v>272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273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1" t="s">
        <v>328</v>
      </c>
      <c r="D128" s="246"/>
      <c r="E128" s="247"/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211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61" t="s">
        <v>329</v>
      </c>
      <c r="D129" s="246"/>
      <c r="E129" s="247">
        <v>187.11359999999999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211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1" t="s">
        <v>330</v>
      </c>
      <c r="D130" s="246"/>
      <c r="E130" s="247">
        <v>187.11359999999999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211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24" t="s">
        <v>170</v>
      </c>
      <c r="B131" s="225" t="s">
        <v>116</v>
      </c>
      <c r="C131" s="240" t="s">
        <v>117</v>
      </c>
      <c r="D131" s="226"/>
      <c r="E131" s="227"/>
      <c r="F131" s="228"/>
      <c r="G131" s="228">
        <f>SUMIF(AG132:AG148,"&lt;&gt;NOR",G132:G148)</f>
        <v>0</v>
      </c>
      <c r="H131" s="228"/>
      <c r="I131" s="228">
        <f>SUM(I132:I148)</f>
        <v>0</v>
      </c>
      <c r="J131" s="228"/>
      <c r="K131" s="228">
        <f>SUM(K132:K148)</f>
        <v>0</v>
      </c>
      <c r="L131" s="228"/>
      <c r="M131" s="228">
        <f>SUM(M132:M148)</f>
        <v>0</v>
      </c>
      <c r="N131" s="227"/>
      <c r="O131" s="227">
        <f>SUM(O132:O148)</f>
        <v>0.13</v>
      </c>
      <c r="P131" s="227"/>
      <c r="Q131" s="227">
        <f>SUM(Q132:Q148)</f>
        <v>0</v>
      </c>
      <c r="R131" s="228"/>
      <c r="S131" s="228"/>
      <c r="T131" s="229"/>
      <c r="U131" s="223"/>
      <c r="V131" s="223">
        <f>SUM(V132:V148)</f>
        <v>28.93</v>
      </c>
      <c r="W131" s="223"/>
      <c r="X131" s="223"/>
      <c r="AG131" t="s">
        <v>171</v>
      </c>
    </row>
    <row r="132" spans="1:60" ht="22.5" outlineLevel="1" x14ac:dyDescent="0.2">
      <c r="A132" s="231">
        <v>29</v>
      </c>
      <c r="B132" s="232" t="s">
        <v>331</v>
      </c>
      <c r="C132" s="241" t="s">
        <v>332</v>
      </c>
      <c r="D132" s="233" t="s">
        <v>207</v>
      </c>
      <c r="E132" s="234">
        <v>8.8874999999999993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7.2000000000000005E-4</v>
      </c>
      <c r="O132" s="234">
        <f>ROUND(E132*N132,2)</f>
        <v>0.01</v>
      </c>
      <c r="P132" s="234">
        <v>0</v>
      </c>
      <c r="Q132" s="234">
        <f>ROUND(E132*P132,2)</f>
        <v>0</v>
      </c>
      <c r="R132" s="236" t="s">
        <v>333</v>
      </c>
      <c r="S132" s="236" t="s">
        <v>217</v>
      </c>
      <c r="T132" s="237" t="s">
        <v>217</v>
      </c>
      <c r="U132" s="221">
        <v>0.60699999999999998</v>
      </c>
      <c r="V132" s="221">
        <f>ROUND(E132*U132,2)</f>
        <v>5.39</v>
      </c>
      <c r="W132" s="221"/>
      <c r="X132" s="221" t="s">
        <v>208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61" t="s">
        <v>334</v>
      </c>
      <c r="D133" s="246"/>
      <c r="E133" s="247">
        <v>8.8874999999999993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211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31">
        <v>30</v>
      </c>
      <c r="B134" s="232" t="s">
        <v>335</v>
      </c>
      <c r="C134" s="241" t="s">
        <v>336</v>
      </c>
      <c r="D134" s="233" t="s">
        <v>207</v>
      </c>
      <c r="E134" s="234">
        <v>11.85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4">
        <v>7.2000000000000005E-4</v>
      </c>
      <c r="O134" s="234">
        <f>ROUND(E134*N134,2)</f>
        <v>0.01</v>
      </c>
      <c r="P134" s="234">
        <v>0</v>
      </c>
      <c r="Q134" s="234">
        <f>ROUND(E134*P134,2)</f>
        <v>0</v>
      </c>
      <c r="R134" s="236" t="s">
        <v>333</v>
      </c>
      <c r="S134" s="236" t="s">
        <v>217</v>
      </c>
      <c r="T134" s="237" t="s">
        <v>217</v>
      </c>
      <c r="U134" s="221">
        <v>0.55300000000000005</v>
      </c>
      <c r="V134" s="221">
        <f>ROUND(E134*U134,2)</f>
        <v>6.55</v>
      </c>
      <c r="W134" s="221"/>
      <c r="X134" s="221" t="s">
        <v>208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209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1" t="s">
        <v>337</v>
      </c>
      <c r="D135" s="246"/>
      <c r="E135" s="247">
        <v>11.85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211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1">
        <v>31</v>
      </c>
      <c r="B136" s="232" t="s">
        <v>338</v>
      </c>
      <c r="C136" s="241" t="s">
        <v>339</v>
      </c>
      <c r="D136" s="233" t="s">
        <v>340</v>
      </c>
      <c r="E136" s="234">
        <v>84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1.8000000000000001E-4</v>
      </c>
      <c r="O136" s="234">
        <f>ROUND(E136*N136,2)</f>
        <v>0.02</v>
      </c>
      <c r="P136" s="234">
        <v>0</v>
      </c>
      <c r="Q136" s="234">
        <f>ROUND(E136*P136,2)</f>
        <v>0</v>
      </c>
      <c r="R136" s="236" t="s">
        <v>341</v>
      </c>
      <c r="S136" s="236" t="s">
        <v>217</v>
      </c>
      <c r="T136" s="237" t="s">
        <v>217</v>
      </c>
      <c r="U136" s="221">
        <v>0.17249999999999999</v>
      </c>
      <c r="V136" s="221">
        <f>ROUND(E136*U136,2)</f>
        <v>14.49</v>
      </c>
      <c r="W136" s="221"/>
      <c r="X136" s="221" t="s">
        <v>208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209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61" t="s">
        <v>342</v>
      </c>
      <c r="D137" s="246"/>
      <c r="E137" s="247">
        <v>54.6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211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61" t="s">
        <v>343</v>
      </c>
      <c r="D138" s="246"/>
      <c r="E138" s="247">
        <v>29.4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211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51">
        <v>32</v>
      </c>
      <c r="B139" s="252" t="s">
        <v>344</v>
      </c>
      <c r="C139" s="264" t="s">
        <v>345</v>
      </c>
      <c r="D139" s="253" t="s">
        <v>260</v>
      </c>
      <c r="E139" s="254">
        <v>1</v>
      </c>
      <c r="F139" s="255"/>
      <c r="G139" s="256">
        <f>ROUND(E139*F139,2)</f>
        <v>0</v>
      </c>
      <c r="H139" s="255"/>
      <c r="I139" s="256">
        <f>ROUND(E139*H139,2)</f>
        <v>0</v>
      </c>
      <c r="J139" s="255"/>
      <c r="K139" s="256">
        <f>ROUND(E139*J139,2)</f>
        <v>0</v>
      </c>
      <c r="L139" s="256">
        <v>21</v>
      </c>
      <c r="M139" s="256">
        <f>G139*(1+L139/100)</f>
        <v>0</v>
      </c>
      <c r="N139" s="254">
        <v>0</v>
      </c>
      <c r="O139" s="254">
        <f>ROUND(E139*N139,2)</f>
        <v>0</v>
      </c>
      <c r="P139" s="254">
        <v>0</v>
      </c>
      <c r="Q139" s="254">
        <f>ROUND(E139*P139,2)</f>
        <v>0</v>
      </c>
      <c r="R139" s="256" t="s">
        <v>341</v>
      </c>
      <c r="S139" s="256" t="s">
        <v>217</v>
      </c>
      <c r="T139" s="257" t="s">
        <v>217</v>
      </c>
      <c r="U139" s="221">
        <v>1.45</v>
      </c>
      <c r="V139" s="221">
        <f>ROUND(E139*U139,2)</f>
        <v>1.45</v>
      </c>
      <c r="W139" s="221"/>
      <c r="X139" s="221" t="s">
        <v>208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209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51">
        <v>33</v>
      </c>
      <c r="B140" s="252" t="s">
        <v>346</v>
      </c>
      <c r="C140" s="264" t="s">
        <v>347</v>
      </c>
      <c r="D140" s="253" t="s">
        <v>260</v>
      </c>
      <c r="E140" s="254">
        <v>1</v>
      </c>
      <c r="F140" s="255"/>
      <c r="G140" s="256">
        <f>ROUND(E140*F140,2)</f>
        <v>0</v>
      </c>
      <c r="H140" s="255"/>
      <c r="I140" s="256">
        <f>ROUND(E140*H140,2)</f>
        <v>0</v>
      </c>
      <c r="J140" s="255"/>
      <c r="K140" s="256">
        <f>ROUND(E140*J140,2)</f>
        <v>0</v>
      </c>
      <c r="L140" s="256">
        <v>21</v>
      </c>
      <c r="M140" s="256">
        <f>G140*(1+L140/100)</f>
        <v>0</v>
      </c>
      <c r="N140" s="254">
        <v>0</v>
      </c>
      <c r="O140" s="254">
        <f>ROUND(E140*N140,2)</f>
        <v>0</v>
      </c>
      <c r="P140" s="254">
        <v>0</v>
      </c>
      <c r="Q140" s="254">
        <f>ROUND(E140*P140,2)</f>
        <v>0</v>
      </c>
      <c r="R140" s="256" t="s">
        <v>341</v>
      </c>
      <c r="S140" s="256" t="s">
        <v>217</v>
      </c>
      <c r="T140" s="257" t="s">
        <v>217</v>
      </c>
      <c r="U140" s="221">
        <v>0.77500000000000002</v>
      </c>
      <c r="V140" s="221">
        <f>ROUND(E140*U140,2)</f>
        <v>0.78</v>
      </c>
      <c r="W140" s="221"/>
      <c r="X140" s="221" t="s">
        <v>208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209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51">
        <v>34</v>
      </c>
      <c r="B141" s="252" t="s">
        <v>348</v>
      </c>
      <c r="C141" s="264" t="s">
        <v>349</v>
      </c>
      <c r="D141" s="253" t="s">
        <v>260</v>
      </c>
      <c r="E141" s="254">
        <v>1</v>
      </c>
      <c r="F141" s="255"/>
      <c r="G141" s="256">
        <f>ROUND(E141*F141,2)</f>
        <v>0</v>
      </c>
      <c r="H141" s="255"/>
      <c r="I141" s="256">
        <f>ROUND(E141*H141,2)</f>
        <v>0</v>
      </c>
      <c r="J141" s="255"/>
      <c r="K141" s="256">
        <f>ROUND(E141*J141,2)</f>
        <v>0</v>
      </c>
      <c r="L141" s="256">
        <v>21</v>
      </c>
      <c r="M141" s="256">
        <f>G141*(1+L141/100)</f>
        <v>0</v>
      </c>
      <c r="N141" s="254">
        <v>8.0000000000000004E-4</v>
      </c>
      <c r="O141" s="254">
        <f>ROUND(E141*N141,2)</f>
        <v>0</v>
      </c>
      <c r="P141" s="254">
        <v>0</v>
      </c>
      <c r="Q141" s="254">
        <f>ROUND(E141*P141,2)</f>
        <v>0</v>
      </c>
      <c r="R141" s="256" t="s">
        <v>350</v>
      </c>
      <c r="S141" s="256" t="s">
        <v>217</v>
      </c>
      <c r="T141" s="257" t="s">
        <v>217</v>
      </c>
      <c r="U141" s="221">
        <v>0</v>
      </c>
      <c r="V141" s="221">
        <f>ROUND(E141*U141,2)</f>
        <v>0</v>
      </c>
      <c r="W141" s="221"/>
      <c r="X141" s="221" t="s">
        <v>272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273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1">
        <v>35</v>
      </c>
      <c r="B142" s="232" t="s">
        <v>351</v>
      </c>
      <c r="C142" s="241" t="s">
        <v>352</v>
      </c>
      <c r="D142" s="233" t="s">
        <v>353</v>
      </c>
      <c r="E142" s="234">
        <v>84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21</v>
      </c>
      <c r="M142" s="236">
        <f>G142*(1+L142/100)</f>
        <v>0</v>
      </c>
      <c r="N142" s="234">
        <v>8.3000000000000001E-4</v>
      </c>
      <c r="O142" s="234">
        <f>ROUND(E142*N142,2)</f>
        <v>7.0000000000000007E-2</v>
      </c>
      <c r="P142" s="234">
        <v>0</v>
      </c>
      <c r="Q142" s="234">
        <f>ROUND(E142*P142,2)</f>
        <v>0</v>
      </c>
      <c r="R142" s="236" t="s">
        <v>350</v>
      </c>
      <c r="S142" s="236" t="s">
        <v>217</v>
      </c>
      <c r="T142" s="237" t="s">
        <v>217</v>
      </c>
      <c r="U142" s="221">
        <v>0</v>
      </c>
      <c r="V142" s="221">
        <f>ROUND(E142*U142,2)</f>
        <v>0</v>
      </c>
      <c r="W142" s="221"/>
      <c r="X142" s="221" t="s">
        <v>272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273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61" t="s">
        <v>354</v>
      </c>
      <c r="D143" s="246"/>
      <c r="E143" s="247">
        <v>84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211</v>
      </c>
      <c r="AH143" s="210">
        <v>5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51">
        <v>36</v>
      </c>
      <c r="B144" s="252" t="s">
        <v>355</v>
      </c>
      <c r="C144" s="264" t="s">
        <v>356</v>
      </c>
      <c r="D144" s="253" t="s">
        <v>260</v>
      </c>
      <c r="E144" s="254">
        <v>1</v>
      </c>
      <c r="F144" s="255"/>
      <c r="G144" s="256">
        <f>ROUND(E144*F144,2)</f>
        <v>0</v>
      </c>
      <c r="H144" s="255"/>
      <c r="I144" s="256">
        <f>ROUND(E144*H144,2)</f>
        <v>0</v>
      </c>
      <c r="J144" s="255"/>
      <c r="K144" s="256">
        <f>ROUND(E144*J144,2)</f>
        <v>0</v>
      </c>
      <c r="L144" s="256">
        <v>21</v>
      </c>
      <c r="M144" s="256">
        <f>G144*(1+L144/100)</f>
        <v>0</v>
      </c>
      <c r="N144" s="254">
        <v>1.9E-2</v>
      </c>
      <c r="O144" s="254">
        <f>ROUND(E144*N144,2)</f>
        <v>0.02</v>
      </c>
      <c r="P144" s="254">
        <v>0</v>
      </c>
      <c r="Q144" s="254">
        <f>ROUND(E144*P144,2)</f>
        <v>0</v>
      </c>
      <c r="R144" s="256"/>
      <c r="S144" s="256" t="s">
        <v>175</v>
      </c>
      <c r="T144" s="257" t="s">
        <v>176</v>
      </c>
      <c r="U144" s="221">
        <v>0</v>
      </c>
      <c r="V144" s="221">
        <f>ROUND(E144*U144,2)</f>
        <v>0</v>
      </c>
      <c r="W144" s="221"/>
      <c r="X144" s="221" t="s">
        <v>272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273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1">
        <v>37</v>
      </c>
      <c r="B145" s="232" t="s">
        <v>357</v>
      </c>
      <c r="C145" s="241" t="s">
        <v>358</v>
      </c>
      <c r="D145" s="233" t="s">
        <v>340</v>
      </c>
      <c r="E145" s="234">
        <v>9.33188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4">
        <v>0</v>
      </c>
      <c r="O145" s="234">
        <f>ROUND(E145*N145,2)</f>
        <v>0</v>
      </c>
      <c r="P145" s="234">
        <v>0</v>
      </c>
      <c r="Q145" s="234">
        <f>ROUND(E145*P145,2)</f>
        <v>0</v>
      </c>
      <c r="R145" s="236"/>
      <c r="S145" s="236" t="s">
        <v>175</v>
      </c>
      <c r="T145" s="237" t="s">
        <v>176</v>
      </c>
      <c r="U145" s="221">
        <v>0</v>
      </c>
      <c r="V145" s="221">
        <f>ROUND(E145*U145,2)</f>
        <v>0</v>
      </c>
      <c r="W145" s="221"/>
      <c r="X145" s="221" t="s">
        <v>272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273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61" t="s">
        <v>359</v>
      </c>
      <c r="D146" s="246"/>
      <c r="E146" s="247">
        <v>9.33188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211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1">
        <v>38</v>
      </c>
      <c r="B147" s="232" t="s">
        <v>360</v>
      </c>
      <c r="C147" s="241" t="s">
        <v>361</v>
      </c>
      <c r="D147" s="233" t="s">
        <v>255</v>
      </c>
      <c r="E147" s="234">
        <v>0.11957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6" t="s">
        <v>341</v>
      </c>
      <c r="S147" s="236" t="s">
        <v>217</v>
      </c>
      <c r="T147" s="237" t="s">
        <v>217</v>
      </c>
      <c r="U147" s="221">
        <v>2.2549999999999999</v>
      </c>
      <c r="V147" s="221">
        <f>ROUND(E147*U147,2)</f>
        <v>0.27</v>
      </c>
      <c r="W147" s="221"/>
      <c r="X147" s="221" t="s">
        <v>256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257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3" t="s">
        <v>362</v>
      </c>
      <c r="D148" s="250"/>
      <c r="E148" s="250"/>
      <c r="F148" s="250"/>
      <c r="G148" s="250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219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24" t="s">
        <v>170</v>
      </c>
      <c r="B149" s="225" t="s">
        <v>118</v>
      </c>
      <c r="C149" s="240" t="s">
        <v>119</v>
      </c>
      <c r="D149" s="226"/>
      <c r="E149" s="227"/>
      <c r="F149" s="228"/>
      <c r="G149" s="228">
        <f>SUMIF(AG150:AG164,"&lt;&gt;NOR",G150:G164)</f>
        <v>0</v>
      </c>
      <c r="H149" s="228"/>
      <c r="I149" s="228">
        <f>SUM(I150:I164)</f>
        <v>0</v>
      </c>
      <c r="J149" s="228"/>
      <c r="K149" s="228">
        <f>SUM(K150:K164)</f>
        <v>0</v>
      </c>
      <c r="L149" s="228"/>
      <c r="M149" s="228">
        <f>SUM(M150:M164)</f>
        <v>0</v>
      </c>
      <c r="N149" s="227"/>
      <c r="O149" s="227">
        <f>SUM(O150:O164)</f>
        <v>0.62</v>
      </c>
      <c r="P149" s="227"/>
      <c r="Q149" s="227">
        <f>SUM(Q150:Q164)</f>
        <v>0</v>
      </c>
      <c r="R149" s="228"/>
      <c r="S149" s="228"/>
      <c r="T149" s="229"/>
      <c r="U149" s="223"/>
      <c r="V149" s="223">
        <f>SUM(V150:V164)</f>
        <v>143.49</v>
      </c>
      <c r="W149" s="223"/>
      <c r="X149" s="223"/>
      <c r="AG149" t="s">
        <v>171</v>
      </c>
    </row>
    <row r="150" spans="1:60" outlineLevel="1" x14ac:dyDescent="0.2">
      <c r="A150" s="231">
        <v>39</v>
      </c>
      <c r="B150" s="232" t="s">
        <v>363</v>
      </c>
      <c r="C150" s="241" t="s">
        <v>364</v>
      </c>
      <c r="D150" s="233" t="s">
        <v>207</v>
      </c>
      <c r="E150" s="234">
        <v>94.433319999999995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4">
        <v>6.0000000000000002E-5</v>
      </c>
      <c r="O150" s="234">
        <f>ROUND(E150*N150,2)</f>
        <v>0.01</v>
      </c>
      <c r="P150" s="234">
        <v>0</v>
      </c>
      <c r="Q150" s="234">
        <f>ROUND(E150*P150,2)</f>
        <v>0</v>
      </c>
      <c r="R150" s="236"/>
      <c r="S150" s="236" t="s">
        <v>175</v>
      </c>
      <c r="T150" s="237" t="s">
        <v>217</v>
      </c>
      <c r="U150" s="221">
        <v>1.5</v>
      </c>
      <c r="V150" s="221">
        <f>ROUND(E150*U150,2)</f>
        <v>141.65</v>
      </c>
      <c r="W150" s="221"/>
      <c r="X150" s="221" t="s">
        <v>208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209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61" t="s">
        <v>365</v>
      </c>
      <c r="D151" s="246"/>
      <c r="E151" s="247">
        <v>22.712499999999999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211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61" t="s">
        <v>366</v>
      </c>
      <c r="D152" s="246"/>
      <c r="E152" s="247">
        <v>51.65457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211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61" t="s">
        <v>367</v>
      </c>
      <c r="D153" s="246"/>
      <c r="E153" s="247">
        <v>11.85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211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1" t="s">
        <v>368</v>
      </c>
      <c r="D154" s="246"/>
      <c r="E154" s="247">
        <v>8.2162500000000005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211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1">
        <v>40</v>
      </c>
      <c r="B155" s="232" t="s">
        <v>369</v>
      </c>
      <c r="C155" s="241" t="s">
        <v>370</v>
      </c>
      <c r="D155" s="233" t="s">
        <v>207</v>
      </c>
      <c r="E155" s="234">
        <v>61.985480000000003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4">
        <v>9.7999999999999997E-3</v>
      </c>
      <c r="O155" s="234">
        <f>ROUND(E155*N155,2)</f>
        <v>0.61</v>
      </c>
      <c r="P155" s="234">
        <v>0</v>
      </c>
      <c r="Q155" s="234">
        <f>ROUND(E155*P155,2)</f>
        <v>0</v>
      </c>
      <c r="R155" s="236"/>
      <c r="S155" s="236" t="s">
        <v>175</v>
      </c>
      <c r="T155" s="237" t="s">
        <v>176</v>
      </c>
      <c r="U155" s="221">
        <v>0</v>
      </c>
      <c r="V155" s="221">
        <f>ROUND(E155*U155,2)</f>
        <v>0</v>
      </c>
      <c r="W155" s="221"/>
      <c r="X155" s="221" t="s">
        <v>272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273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61" t="s">
        <v>371</v>
      </c>
      <c r="D156" s="246"/>
      <c r="E156" s="247">
        <v>61.985480000000003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211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1">
        <v>41</v>
      </c>
      <c r="B157" s="232" t="s">
        <v>372</v>
      </c>
      <c r="C157" s="241" t="s">
        <v>373</v>
      </c>
      <c r="D157" s="233" t="s">
        <v>340</v>
      </c>
      <c r="E157" s="234">
        <v>9.8595000000000006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6"/>
      <c r="S157" s="236" t="s">
        <v>175</v>
      </c>
      <c r="T157" s="237" t="s">
        <v>176</v>
      </c>
      <c r="U157" s="221">
        <v>0</v>
      </c>
      <c r="V157" s="221">
        <f>ROUND(E157*U157,2)</f>
        <v>0</v>
      </c>
      <c r="W157" s="221"/>
      <c r="X157" s="221" t="s">
        <v>272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273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1" t="s">
        <v>374</v>
      </c>
      <c r="D158" s="246"/>
      <c r="E158" s="247">
        <v>9.8595000000000006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211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1">
        <v>42</v>
      </c>
      <c r="B159" s="232" t="s">
        <v>375</v>
      </c>
      <c r="C159" s="241" t="s">
        <v>376</v>
      </c>
      <c r="D159" s="233" t="s">
        <v>340</v>
      </c>
      <c r="E159" s="234">
        <v>14.22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0</v>
      </c>
      <c r="O159" s="234">
        <f>ROUND(E159*N159,2)</f>
        <v>0</v>
      </c>
      <c r="P159" s="234">
        <v>0</v>
      </c>
      <c r="Q159" s="234">
        <f>ROUND(E159*P159,2)</f>
        <v>0</v>
      </c>
      <c r="R159" s="236"/>
      <c r="S159" s="236" t="s">
        <v>175</v>
      </c>
      <c r="T159" s="237" t="s">
        <v>176</v>
      </c>
      <c r="U159" s="221">
        <v>0</v>
      </c>
      <c r="V159" s="221">
        <f>ROUND(E159*U159,2)</f>
        <v>0</v>
      </c>
      <c r="W159" s="221"/>
      <c r="X159" s="221" t="s">
        <v>272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273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61" t="s">
        <v>377</v>
      </c>
      <c r="D160" s="246"/>
      <c r="E160" s="247">
        <v>14.22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211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1">
        <v>43</v>
      </c>
      <c r="B161" s="232" t="s">
        <v>378</v>
      </c>
      <c r="C161" s="241" t="s">
        <v>379</v>
      </c>
      <c r="D161" s="233" t="s">
        <v>340</v>
      </c>
      <c r="E161" s="234">
        <v>27.254999999999999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4">
        <v>0</v>
      </c>
      <c r="O161" s="234">
        <f>ROUND(E161*N161,2)</f>
        <v>0</v>
      </c>
      <c r="P161" s="234">
        <v>0</v>
      </c>
      <c r="Q161" s="234">
        <f>ROUND(E161*P161,2)</f>
        <v>0</v>
      </c>
      <c r="R161" s="236"/>
      <c r="S161" s="236" t="s">
        <v>175</v>
      </c>
      <c r="T161" s="237" t="s">
        <v>176</v>
      </c>
      <c r="U161" s="221">
        <v>0</v>
      </c>
      <c r="V161" s="221">
        <f>ROUND(E161*U161,2)</f>
        <v>0</v>
      </c>
      <c r="W161" s="221"/>
      <c r="X161" s="221" t="s">
        <v>272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273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61" t="s">
        <v>380</v>
      </c>
      <c r="D162" s="246"/>
      <c r="E162" s="247">
        <v>27.254999999999999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211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1">
        <v>44</v>
      </c>
      <c r="B163" s="232" t="s">
        <v>381</v>
      </c>
      <c r="C163" s="241" t="s">
        <v>382</v>
      </c>
      <c r="D163" s="233" t="s">
        <v>255</v>
      </c>
      <c r="E163" s="234">
        <v>0.61312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4">
        <v>0</v>
      </c>
      <c r="O163" s="234">
        <f>ROUND(E163*N163,2)</f>
        <v>0</v>
      </c>
      <c r="P163" s="234">
        <v>0</v>
      </c>
      <c r="Q163" s="234">
        <f>ROUND(E163*P163,2)</f>
        <v>0</v>
      </c>
      <c r="R163" s="236" t="s">
        <v>383</v>
      </c>
      <c r="S163" s="236" t="s">
        <v>217</v>
      </c>
      <c r="T163" s="237" t="s">
        <v>217</v>
      </c>
      <c r="U163" s="221">
        <v>3.0059999999999998</v>
      </c>
      <c r="V163" s="221">
        <f>ROUND(E163*U163,2)</f>
        <v>1.84</v>
      </c>
      <c r="W163" s="221"/>
      <c r="X163" s="221" t="s">
        <v>256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257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63" t="s">
        <v>362</v>
      </c>
      <c r="D164" s="250"/>
      <c r="E164" s="250"/>
      <c r="F164" s="250"/>
      <c r="G164" s="250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219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4" t="s">
        <v>170</v>
      </c>
      <c r="B165" s="225" t="s">
        <v>124</v>
      </c>
      <c r="C165" s="240" t="s">
        <v>125</v>
      </c>
      <c r="D165" s="226"/>
      <c r="E165" s="227"/>
      <c r="F165" s="228"/>
      <c r="G165" s="228">
        <f>SUMIF(AG166:AG263,"&lt;&gt;NOR",G166:G263)</f>
        <v>0</v>
      </c>
      <c r="H165" s="228"/>
      <c r="I165" s="228">
        <f>SUM(I166:I263)</f>
        <v>0</v>
      </c>
      <c r="J165" s="228"/>
      <c r="K165" s="228">
        <f>SUM(K166:K263)</f>
        <v>0</v>
      </c>
      <c r="L165" s="228"/>
      <c r="M165" s="228">
        <f>SUM(M166:M263)</f>
        <v>0</v>
      </c>
      <c r="N165" s="227"/>
      <c r="O165" s="227">
        <f>SUM(O166:O263)</f>
        <v>1.3599999999999999</v>
      </c>
      <c r="P165" s="227"/>
      <c r="Q165" s="227">
        <f>SUM(Q166:Q263)</f>
        <v>0.47</v>
      </c>
      <c r="R165" s="228"/>
      <c r="S165" s="228"/>
      <c r="T165" s="229"/>
      <c r="U165" s="223"/>
      <c r="V165" s="223">
        <f>SUM(V166:V263)</f>
        <v>360.53999999999996</v>
      </c>
      <c r="W165" s="223"/>
      <c r="X165" s="223"/>
      <c r="AG165" t="s">
        <v>171</v>
      </c>
    </row>
    <row r="166" spans="1:60" outlineLevel="1" x14ac:dyDescent="0.2">
      <c r="A166" s="231">
        <v>45</v>
      </c>
      <c r="B166" s="232" t="s">
        <v>384</v>
      </c>
      <c r="C166" s="241" t="s">
        <v>385</v>
      </c>
      <c r="D166" s="233" t="s">
        <v>207</v>
      </c>
      <c r="E166" s="234">
        <v>240.77549999999999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21</v>
      </c>
      <c r="M166" s="236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6"/>
      <c r="S166" s="236" t="s">
        <v>175</v>
      </c>
      <c r="T166" s="237" t="s">
        <v>176</v>
      </c>
      <c r="U166" s="221">
        <v>0.02</v>
      </c>
      <c r="V166" s="221">
        <f>ROUND(E166*U166,2)</f>
        <v>4.82</v>
      </c>
      <c r="W166" s="221"/>
      <c r="X166" s="221" t="s">
        <v>208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209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61" t="s">
        <v>386</v>
      </c>
      <c r="D167" s="246"/>
      <c r="E167" s="247"/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211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1" t="s">
        <v>387</v>
      </c>
      <c r="D168" s="246"/>
      <c r="E168" s="247"/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211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61" t="s">
        <v>237</v>
      </c>
      <c r="D169" s="246"/>
      <c r="E169" s="247">
        <v>96.9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211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61" t="s">
        <v>230</v>
      </c>
      <c r="D170" s="246"/>
      <c r="E170" s="247"/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211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61" t="s">
        <v>388</v>
      </c>
      <c r="D171" s="246"/>
      <c r="E171" s="247">
        <v>108.6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211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61" t="s">
        <v>389</v>
      </c>
      <c r="D172" s="246"/>
      <c r="E172" s="247">
        <v>35.275500000000001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211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62" t="s">
        <v>213</v>
      </c>
      <c r="D173" s="248"/>
      <c r="E173" s="249">
        <v>240.77549999999999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211</v>
      </c>
      <c r="AH173" s="210">
        <v>1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1">
        <v>46</v>
      </c>
      <c r="B174" s="232" t="s">
        <v>390</v>
      </c>
      <c r="C174" s="241" t="s">
        <v>391</v>
      </c>
      <c r="D174" s="233" t="s">
        <v>207</v>
      </c>
      <c r="E174" s="234">
        <v>257.72750000000002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4">
        <v>0</v>
      </c>
      <c r="O174" s="234">
        <f>ROUND(E174*N174,2)</f>
        <v>0</v>
      </c>
      <c r="P174" s="234">
        <v>0</v>
      </c>
      <c r="Q174" s="234">
        <f>ROUND(E174*P174,2)</f>
        <v>0</v>
      </c>
      <c r="R174" s="236"/>
      <c r="S174" s="236" t="s">
        <v>175</v>
      </c>
      <c r="T174" s="237" t="s">
        <v>176</v>
      </c>
      <c r="U174" s="221">
        <v>0.05</v>
      </c>
      <c r="V174" s="221">
        <f>ROUND(E174*U174,2)</f>
        <v>12.89</v>
      </c>
      <c r="W174" s="221"/>
      <c r="X174" s="221" t="s">
        <v>208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209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61" t="s">
        <v>392</v>
      </c>
      <c r="D175" s="246"/>
      <c r="E175" s="247"/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211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61" t="s">
        <v>393</v>
      </c>
      <c r="D176" s="246"/>
      <c r="E176" s="247">
        <v>40.174999999999997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211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61" t="s">
        <v>394</v>
      </c>
      <c r="D177" s="246"/>
      <c r="E177" s="247">
        <v>12.0525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211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61" t="s">
        <v>395</v>
      </c>
      <c r="D178" s="246"/>
      <c r="E178" s="247">
        <v>205.5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211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62" t="s">
        <v>213</v>
      </c>
      <c r="D179" s="248"/>
      <c r="E179" s="249">
        <v>257.72750000000002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211</v>
      </c>
      <c r="AH179" s="210">
        <v>1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31">
        <v>47</v>
      </c>
      <c r="B180" s="232" t="s">
        <v>396</v>
      </c>
      <c r="C180" s="241" t="s">
        <v>397</v>
      </c>
      <c r="D180" s="233" t="s">
        <v>353</v>
      </c>
      <c r="E180" s="234">
        <v>80.349999999999994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4">
        <v>0</v>
      </c>
      <c r="O180" s="234">
        <f>ROUND(E180*N180,2)</f>
        <v>0</v>
      </c>
      <c r="P180" s="234">
        <v>5.0000000000000001E-4</v>
      </c>
      <c r="Q180" s="234">
        <f>ROUND(E180*P180,2)</f>
        <v>0.04</v>
      </c>
      <c r="R180" s="236"/>
      <c r="S180" s="236" t="s">
        <v>175</v>
      </c>
      <c r="T180" s="237" t="s">
        <v>176</v>
      </c>
      <c r="U180" s="221">
        <v>0.11</v>
      </c>
      <c r="V180" s="221">
        <f>ROUND(E180*U180,2)</f>
        <v>8.84</v>
      </c>
      <c r="W180" s="221"/>
      <c r="X180" s="221" t="s">
        <v>208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209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17"/>
      <c r="B181" s="218"/>
      <c r="C181" s="261" t="s">
        <v>398</v>
      </c>
      <c r="D181" s="246"/>
      <c r="E181" s="247">
        <v>80.349999999999994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211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31">
        <v>48</v>
      </c>
      <c r="B182" s="232" t="s">
        <v>399</v>
      </c>
      <c r="C182" s="241" t="s">
        <v>400</v>
      </c>
      <c r="D182" s="233" t="s">
        <v>353</v>
      </c>
      <c r="E182" s="234">
        <v>80.349999999999994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4">
        <v>0</v>
      </c>
      <c r="O182" s="234">
        <f>ROUND(E182*N182,2)</f>
        <v>0</v>
      </c>
      <c r="P182" s="234">
        <v>2.9999999999999997E-4</v>
      </c>
      <c r="Q182" s="234">
        <f>ROUND(E182*P182,2)</f>
        <v>0.02</v>
      </c>
      <c r="R182" s="236"/>
      <c r="S182" s="236" t="s">
        <v>175</v>
      </c>
      <c r="T182" s="237" t="s">
        <v>176</v>
      </c>
      <c r="U182" s="221">
        <v>0.04</v>
      </c>
      <c r="V182" s="221">
        <f>ROUND(E182*U182,2)</f>
        <v>3.21</v>
      </c>
      <c r="W182" s="221"/>
      <c r="X182" s="221" t="s">
        <v>208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209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17"/>
      <c r="B183" s="218"/>
      <c r="C183" s="261" t="s">
        <v>398</v>
      </c>
      <c r="D183" s="246"/>
      <c r="E183" s="247">
        <v>80.349999999999994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211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33.75" outlineLevel="1" x14ac:dyDescent="0.2">
      <c r="A184" s="231">
        <v>49</v>
      </c>
      <c r="B184" s="232" t="s">
        <v>401</v>
      </c>
      <c r="C184" s="241" t="s">
        <v>402</v>
      </c>
      <c r="D184" s="233" t="s">
        <v>353</v>
      </c>
      <c r="E184" s="234">
        <v>80.349999999999994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4">
        <v>7.3999999999999999E-4</v>
      </c>
      <c r="O184" s="234">
        <f>ROUND(E184*N184,2)</f>
        <v>0.06</v>
      </c>
      <c r="P184" s="234">
        <v>0</v>
      </c>
      <c r="Q184" s="234">
        <f>ROUND(E184*P184,2)</f>
        <v>0</v>
      </c>
      <c r="R184" s="236"/>
      <c r="S184" s="236" t="s">
        <v>175</v>
      </c>
      <c r="T184" s="237" t="s">
        <v>176</v>
      </c>
      <c r="U184" s="221">
        <v>0.13</v>
      </c>
      <c r="V184" s="221">
        <f>ROUND(E184*U184,2)</f>
        <v>10.45</v>
      </c>
      <c r="W184" s="221"/>
      <c r="X184" s="221" t="s">
        <v>208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209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61" t="s">
        <v>403</v>
      </c>
      <c r="D185" s="246"/>
      <c r="E185" s="247"/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211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61" t="s">
        <v>404</v>
      </c>
      <c r="D186" s="246"/>
      <c r="E186" s="247">
        <v>80.349999999999994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211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1">
        <v>50</v>
      </c>
      <c r="B187" s="232" t="s">
        <v>405</v>
      </c>
      <c r="C187" s="241" t="s">
        <v>406</v>
      </c>
      <c r="D187" s="233" t="s">
        <v>353</v>
      </c>
      <c r="E187" s="234">
        <v>80.349999999999994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9.0000000000000006E-5</v>
      </c>
      <c r="O187" s="234">
        <f>ROUND(E187*N187,2)</f>
        <v>0.01</v>
      </c>
      <c r="P187" s="234">
        <v>0</v>
      </c>
      <c r="Q187" s="234">
        <f>ROUND(E187*P187,2)</f>
        <v>0</v>
      </c>
      <c r="R187" s="236"/>
      <c r="S187" s="236" t="s">
        <v>175</v>
      </c>
      <c r="T187" s="237" t="s">
        <v>176</v>
      </c>
      <c r="U187" s="221">
        <v>0.39</v>
      </c>
      <c r="V187" s="221">
        <f>ROUND(E187*U187,2)</f>
        <v>31.34</v>
      </c>
      <c r="W187" s="221"/>
      <c r="X187" s="221" t="s">
        <v>208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209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17"/>
      <c r="B188" s="218"/>
      <c r="C188" s="261" t="s">
        <v>407</v>
      </c>
      <c r="D188" s="246"/>
      <c r="E188" s="247">
        <v>80.349999999999994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211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1">
        <v>51</v>
      </c>
      <c r="B189" s="232" t="s">
        <v>408</v>
      </c>
      <c r="C189" s="241" t="s">
        <v>409</v>
      </c>
      <c r="D189" s="233" t="s">
        <v>353</v>
      </c>
      <c r="E189" s="234">
        <v>80.349999999999994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5.0000000000000002E-5</v>
      </c>
      <c r="O189" s="234">
        <f>ROUND(E189*N189,2)</f>
        <v>0</v>
      </c>
      <c r="P189" s="234">
        <v>0</v>
      </c>
      <c r="Q189" s="234">
        <f>ROUND(E189*P189,2)</f>
        <v>0</v>
      </c>
      <c r="R189" s="236"/>
      <c r="S189" s="236" t="s">
        <v>175</v>
      </c>
      <c r="T189" s="237" t="s">
        <v>176</v>
      </c>
      <c r="U189" s="221">
        <v>0.45</v>
      </c>
      <c r="V189" s="221">
        <f>ROUND(E189*U189,2)</f>
        <v>36.159999999999997</v>
      </c>
      <c r="W189" s="221"/>
      <c r="X189" s="221" t="s">
        <v>208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209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61" t="s">
        <v>403</v>
      </c>
      <c r="D190" s="246"/>
      <c r="E190" s="247"/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211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61" t="s">
        <v>404</v>
      </c>
      <c r="D191" s="246"/>
      <c r="E191" s="247">
        <v>80.349999999999994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211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1">
        <v>52</v>
      </c>
      <c r="B192" s="232" t="s">
        <v>410</v>
      </c>
      <c r="C192" s="241" t="s">
        <v>411</v>
      </c>
      <c r="D192" s="233" t="s">
        <v>353</v>
      </c>
      <c r="E192" s="234">
        <v>114.07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4">
        <v>0</v>
      </c>
      <c r="O192" s="234">
        <f>ROUND(E192*N192,2)</f>
        <v>0</v>
      </c>
      <c r="P192" s="234">
        <v>8.0000000000000007E-5</v>
      </c>
      <c r="Q192" s="234">
        <f>ROUND(E192*P192,2)</f>
        <v>0.01</v>
      </c>
      <c r="R192" s="236"/>
      <c r="S192" s="236" t="s">
        <v>175</v>
      </c>
      <c r="T192" s="237" t="s">
        <v>176</v>
      </c>
      <c r="U192" s="221">
        <v>0.04</v>
      </c>
      <c r="V192" s="221">
        <f>ROUND(E192*U192,2)</f>
        <v>4.5599999999999996</v>
      </c>
      <c r="W192" s="221"/>
      <c r="X192" s="221" t="s">
        <v>208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209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61" t="s">
        <v>412</v>
      </c>
      <c r="D193" s="246"/>
      <c r="E193" s="247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211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61" t="s">
        <v>387</v>
      </c>
      <c r="D194" s="246"/>
      <c r="E194" s="247"/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211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33.75" outlineLevel="1" x14ac:dyDescent="0.2">
      <c r="A195" s="217"/>
      <c r="B195" s="218"/>
      <c r="C195" s="261" t="s">
        <v>413</v>
      </c>
      <c r="D195" s="246"/>
      <c r="E195" s="247">
        <v>41.5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211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61" t="s">
        <v>230</v>
      </c>
      <c r="D196" s="246"/>
      <c r="E196" s="247"/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211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61" t="s">
        <v>414</v>
      </c>
      <c r="D197" s="246"/>
      <c r="E197" s="247">
        <v>72.569999999999993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211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62" t="s">
        <v>213</v>
      </c>
      <c r="D198" s="248"/>
      <c r="E198" s="249">
        <v>114.07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211</v>
      </c>
      <c r="AH198" s="210">
        <v>1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31">
        <v>53</v>
      </c>
      <c r="B199" s="232" t="s">
        <v>415</v>
      </c>
      <c r="C199" s="241" t="s">
        <v>416</v>
      </c>
      <c r="D199" s="233" t="s">
        <v>353</v>
      </c>
      <c r="E199" s="234">
        <v>114.07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21</v>
      </c>
      <c r="M199" s="236">
        <f>G199*(1+L199/100)</f>
        <v>0</v>
      </c>
      <c r="N199" s="234">
        <v>8.0000000000000007E-5</v>
      </c>
      <c r="O199" s="234">
        <f>ROUND(E199*N199,2)</f>
        <v>0.01</v>
      </c>
      <c r="P199" s="234">
        <v>0</v>
      </c>
      <c r="Q199" s="234">
        <f>ROUND(E199*P199,2)</f>
        <v>0</v>
      </c>
      <c r="R199" s="236"/>
      <c r="S199" s="236" t="s">
        <v>175</v>
      </c>
      <c r="T199" s="237" t="s">
        <v>176</v>
      </c>
      <c r="U199" s="221">
        <v>0.14000000000000001</v>
      </c>
      <c r="V199" s="221">
        <f>ROUND(E199*U199,2)</f>
        <v>15.97</v>
      </c>
      <c r="W199" s="221"/>
      <c r="X199" s="221" t="s">
        <v>208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209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61" t="s">
        <v>417</v>
      </c>
      <c r="D200" s="246"/>
      <c r="E200" s="247"/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211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61" t="s">
        <v>387</v>
      </c>
      <c r="D201" s="246"/>
      <c r="E201" s="247"/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211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1" x14ac:dyDescent="0.2">
      <c r="A202" s="217"/>
      <c r="B202" s="218"/>
      <c r="C202" s="261" t="s">
        <v>413</v>
      </c>
      <c r="D202" s="246"/>
      <c r="E202" s="247">
        <v>41.5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211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61" t="s">
        <v>230</v>
      </c>
      <c r="D203" s="246"/>
      <c r="E203" s="247"/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211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61" t="s">
        <v>414</v>
      </c>
      <c r="D204" s="246"/>
      <c r="E204" s="247">
        <v>72.569999999999993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211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62" t="s">
        <v>213</v>
      </c>
      <c r="D205" s="248"/>
      <c r="E205" s="249">
        <v>114.07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211</v>
      </c>
      <c r="AH205" s="210">
        <v>1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1">
        <v>54</v>
      </c>
      <c r="B206" s="232" t="s">
        <v>418</v>
      </c>
      <c r="C206" s="241" t="s">
        <v>419</v>
      </c>
      <c r="D206" s="233" t="s">
        <v>207</v>
      </c>
      <c r="E206" s="234">
        <v>205.5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0</v>
      </c>
      <c r="O206" s="234">
        <f>ROUND(E206*N206,2)</f>
        <v>0</v>
      </c>
      <c r="P206" s="234">
        <v>1E-3</v>
      </c>
      <c r="Q206" s="234">
        <f>ROUND(E206*P206,2)</f>
        <v>0.21</v>
      </c>
      <c r="R206" s="236"/>
      <c r="S206" s="236" t="s">
        <v>175</v>
      </c>
      <c r="T206" s="237" t="s">
        <v>176</v>
      </c>
      <c r="U206" s="221">
        <v>0.26</v>
      </c>
      <c r="V206" s="221">
        <f>ROUND(E206*U206,2)</f>
        <v>53.43</v>
      </c>
      <c r="W206" s="221"/>
      <c r="X206" s="221" t="s">
        <v>208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209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61" t="s">
        <v>420</v>
      </c>
      <c r="D207" s="246"/>
      <c r="E207" s="247"/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211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61" t="s">
        <v>387</v>
      </c>
      <c r="D208" s="246"/>
      <c r="E208" s="247"/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211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61" t="s">
        <v>237</v>
      </c>
      <c r="D209" s="246"/>
      <c r="E209" s="247">
        <v>96.9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211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61" t="s">
        <v>230</v>
      </c>
      <c r="D210" s="246"/>
      <c r="E210" s="247"/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211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61" t="s">
        <v>388</v>
      </c>
      <c r="D211" s="246"/>
      <c r="E211" s="247">
        <v>108.6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211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62" t="s">
        <v>213</v>
      </c>
      <c r="D212" s="248"/>
      <c r="E212" s="249">
        <v>205.5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211</v>
      </c>
      <c r="AH212" s="210">
        <v>1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31">
        <v>55</v>
      </c>
      <c r="B213" s="232" t="s">
        <v>421</v>
      </c>
      <c r="C213" s="241" t="s">
        <v>422</v>
      </c>
      <c r="D213" s="233" t="s">
        <v>207</v>
      </c>
      <c r="E213" s="234">
        <v>193.82345000000001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4">
        <v>0</v>
      </c>
      <c r="O213" s="234">
        <f>ROUND(E213*N213,2)</f>
        <v>0</v>
      </c>
      <c r="P213" s="234">
        <v>1E-3</v>
      </c>
      <c r="Q213" s="234">
        <f>ROUND(E213*P213,2)</f>
        <v>0.19</v>
      </c>
      <c r="R213" s="236"/>
      <c r="S213" s="236" t="s">
        <v>175</v>
      </c>
      <c r="T213" s="237" t="s">
        <v>176</v>
      </c>
      <c r="U213" s="221">
        <v>0.26</v>
      </c>
      <c r="V213" s="221">
        <f>ROUND(E213*U213,2)</f>
        <v>50.39</v>
      </c>
      <c r="W213" s="221"/>
      <c r="X213" s="221" t="s">
        <v>208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209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61" t="s">
        <v>423</v>
      </c>
      <c r="D214" s="246"/>
      <c r="E214" s="247">
        <v>24.238499999999998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211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61" t="s">
        <v>212</v>
      </c>
      <c r="D215" s="246"/>
      <c r="E215" s="247">
        <v>8.4157499999999992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211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61" t="s">
        <v>424</v>
      </c>
      <c r="D216" s="246"/>
      <c r="E216" s="247">
        <v>18.8032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211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61" t="s">
        <v>425</v>
      </c>
      <c r="D217" s="246"/>
      <c r="E217" s="247">
        <v>7.9625000000000004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211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61" t="s">
        <v>426</v>
      </c>
      <c r="D218" s="246"/>
      <c r="E218" s="247">
        <v>16.701250000000002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211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62" t="s">
        <v>213</v>
      </c>
      <c r="D219" s="248"/>
      <c r="E219" s="249">
        <v>76.121200000000002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211</v>
      </c>
      <c r="AH219" s="210">
        <v>1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61" t="s">
        <v>427</v>
      </c>
      <c r="D220" s="246"/>
      <c r="E220" s="247">
        <v>33.575000000000003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211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61" t="s">
        <v>428</v>
      </c>
      <c r="D221" s="246"/>
      <c r="E221" s="247">
        <v>20.737500000000001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211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61" t="s">
        <v>429</v>
      </c>
      <c r="D222" s="246"/>
      <c r="E222" s="247">
        <v>51.651249999999997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211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61" t="s">
        <v>430</v>
      </c>
      <c r="D223" s="246"/>
      <c r="E223" s="247">
        <v>3.3105000000000002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211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61" t="s">
        <v>431</v>
      </c>
      <c r="D224" s="246"/>
      <c r="E224" s="247">
        <v>3.6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211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61" t="s">
        <v>432</v>
      </c>
      <c r="D225" s="246"/>
      <c r="E225" s="247">
        <v>4.8280000000000003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211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31">
        <v>56</v>
      </c>
      <c r="B226" s="232" t="s">
        <v>433</v>
      </c>
      <c r="C226" s="241" t="s">
        <v>434</v>
      </c>
      <c r="D226" s="233" t="s">
        <v>207</v>
      </c>
      <c r="E226" s="234">
        <v>205.5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21</v>
      </c>
      <c r="M226" s="236">
        <f>G226*(1+L226/100)</f>
        <v>0</v>
      </c>
      <c r="N226" s="234">
        <v>2.5000000000000001E-4</v>
      </c>
      <c r="O226" s="234">
        <f>ROUND(E226*N226,2)</f>
        <v>0.05</v>
      </c>
      <c r="P226" s="234">
        <v>0</v>
      </c>
      <c r="Q226" s="234">
        <f>ROUND(E226*P226,2)</f>
        <v>0</v>
      </c>
      <c r="R226" s="236"/>
      <c r="S226" s="236" t="s">
        <v>175</v>
      </c>
      <c r="T226" s="237" t="s">
        <v>176</v>
      </c>
      <c r="U226" s="221">
        <v>0.38</v>
      </c>
      <c r="V226" s="221">
        <f>ROUND(E226*U226,2)</f>
        <v>78.09</v>
      </c>
      <c r="W226" s="221"/>
      <c r="X226" s="221" t="s">
        <v>208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209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61" t="s">
        <v>435</v>
      </c>
      <c r="D227" s="246"/>
      <c r="E227" s="247"/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211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61" t="s">
        <v>387</v>
      </c>
      <c r="D228" s="246"/>
      <c r="E228" s="247"/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211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61" t="s">
        <v>237</v>
      </c>
      <c r="D229" s="246"/>
      <c r="E229" s="247">
        <v>96.9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211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61" t="s">
        <v>230</v>
      </c>
      <c r="D230" s="246"/>
      <c r="E230" s="247"/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211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61" t="s">
        <v>388</v>
      </c>
      <c r="D231" s="246"/>
      <c r="E231" s="247">
        <v>108.6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211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62" t="s">
        <v>213</v>
      </c>
      <c r="D232" s="248"/>
      <c r="E232" s="249">
        <v>205.5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211</v>
      </c>
      <c r="AH232" s="210">
        <v>1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31">
        <v>57</v>
      </c>
      <c r="B233" s="232" t="s">
        <v>436</v>
      </c>
      <c r="C233" s="241" t="s">
        <v>437</v>
      </c>
      <c r="D233" s="233" t="s">
        <v>207</v>
      </c>
      <c r="E233" s="234">
        <v>76.121200000000002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/>
      <c r="S233" s="236" t="s">
        <v>175</v>
      </c>
      <c r="T233" s="237" t="s">
        <v>176</v>
      </c>
      <c r="U233" s="221">
        <v>0.22</v>
      </c>
      <c r="V233" s="221">
        <f>ROUND(E233*U233,2)</f>
        <v>16.75</v>
      </c>
      <c r="W233" s="221"/>
      <c r="X233" s="221" t="s">
        <v>208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209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61" t="s">
        <v>438</v>
      </c>
      <c r="D234" s="246"/>
      <c r="E234" s="247">
        <v>24.238499999999998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211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61" t="s">
        <v>212</v>
      </c>
      <c r="D235" s="246"/>
      <c r="E235" s="247">
        <v>8.4157499999999992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211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61" t="s">
        <v>424</v>
      </c>
      <c r="D236" s="246"/>
      <c r="E236" s="247">
        <v>18.8032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211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61" t="s">
        <v>439</v>
      </c>
      <c r="D237" s="246"/>
      <c r="E237" s="247">
        <v>7.9625000000000004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211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61" t="s">
        <v>426</v>
      </c>
      <c r="D238" s="246"/>
      <c r="E238" s="247">
        <v>16.701250000000002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211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62" t="s">
        <v>213</v>
      </c>
      <c r="D239" s="248"/>
      <c r="E239" s="249">
        <v>76.121200000000002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211</v>
      </c>
      <c r="AH239" s="210">
        <v>1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33.75" outlineLevel="1" x14ac:dyDescent="0.2">
      <c r="A240" s="231">
        <v>58</v>
      </c>
      <c r="B240" s="232" t="s">
        <v>440</v>
      </c>
      <c r="C240" s="241" t="s">
        <v>441</v>
      </c>
      <c r="D240" s="233" t="s">
        <v>353</v>
      </c>
      <c r="E240" s="234">
        <v>6.2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4">
        <v>5.5000000000000003E-4</v>
      </c>
      <c r="O240" s="234">
        <f>ROUND(E240*N240,2)</f>
        <v>0</v>
      </c>
      <c r="P240" s="234">
        <v>0</v>
      </c>
      <c r="Q240" s="234">
        <f>ROUND(E240*P240,2)</f>
        <v>0</v>
      </c>
      <c r="R240" s="236"/>
      <c r="S240" s="236" t="s">
        <v>175</v>
      </c>
      <c r="T240" s="237" t="s">
        <v>176</v>
      </c>
      <c r="U240" s="221">
        <v>0.28000000000000003</v>
      </c>
      <c r="V240" s="221">
        <f>ROUND(E240*U240,2)</f>
        <v>1.74</v>
      </c>
      <c r="W240" s="221"/>
      <c r="X240" s="221" t="s">
        <v>208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209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61" t="s">
        <v>392</v>
      </c>
      <c r="D241" s="246"/>
      <c r="E241" s="247"/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211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61" t="s">
        <v>442</v>
      </c>
      <c r="D242" s="246"/>
      <c r="E242" s="247">
        <v>1.8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211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61" t="s">
        <v>443</v>
      </c>
      <c r="D243" s="246"/>
      <c r="E243" s="247">
        <v>0.8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211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61" t="s">
        <v>444</v>
      </c>
      <c r="D244" s="246"/>
      <c r="E244" s="247">
        <v>0.9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211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61" t="s">
        <v>445</v>
      </c>
      <c r="D245" s="246"/>
      <c r="E245" s="247">
        <v>1.8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211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61" t="s">
        <v>446</v>
      </c>
      <c r="D246" s="246"/>
      <c r="E246" s="247">
        <v>0.9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211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62" t="s">
        <v>213</v>
      </c>
      <c r="D247" s="248"/>
      <c r="E247" s="249">
        <v>6.2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211</v>
      </c>
      <c r="AH247" s="210">
        <v>1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1">
        <v>59</v>
      </c>
      <c r="B248" s="232" t="s">
        <v>447</v>
      </c>
      <c r="C248" s="241" t="s">
        <v>448</v>
      </c>
      <c r="D248" s="233" t="s">
        <v>353</v>
      </c>
      <c r="E248" s="234">
        <v>205.5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21</v>
      </c>
      <c r="M248" s="236">
        <f>G248*(1+L248/100)</f>
        <v>0</v>
      </c>
      <c r="N248" s="234">
        <v>4.0000000000000003E-5</v>
      </c>
      <c r="O248" s="234">
        <f>ROUND(E248*N248,2)</f>
        <v>0.01</v>
      </c>
      <c r="P248" s="234">
        <v>0</v>
      </c>
      <c r="Q248" s="234">
        <f>ROUND(E248*P248,2)</f>
        <v>0</v>
      </c>
      <c r="R248" s="236"/>
      <c r="S248" s="236" t="s">
        <v>175</v>
      </c>
      <c r="T248" s="237" t="s">
        <v>176</v>
      </c>
      <c r="U248" s="221">
        <v>0.08</v>
      </c>
      <c r="V248" s="221">
        <f>ROUND(E248*U248,2)</f>
        <v>16.440000000000001</v>
      </c>
      <c r="W248" s="221"/>
      <c r="X248" s="221" t="s">
        <v>208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209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61" t="s">
        <v>392</v>
      </c>
      <c r="D249" s="246"/>
      <c r="E249" s="247"/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211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61" t="s">
        <v>395</v>
      </c>
      <c r="D250" s="246"/>
      <c r="E250" s="247">
        <v>205.5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211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1">
        <v>60</v>
      </c>
      <c r="B251" s="232" t="s">
        <v>449</v>
      </c>
      <c r="C251" s="241" t="s">
        <v>450</v>
      </c>
      <c r="D251" s="233" t="s">
        <v>207</v>
      </c>
      <c r="E251" s="234">
        <v>257.72750000000002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4">
        <v>3.0000000000000001E-5</v>
      </c>
      <c r="O251" s="234">
        <f>ROUND(E251*N251,2)</f>
        <v>0.01</v>
      </c>
      <c r="P251" s="234">
        <v>0</v>
      </c>
      <c r="Q251" s="234">
        <f>ROUND(E251*P251,2)</f>
        <v>0</v>
      </c>
      <c r="R251" s="236"/>
      <c r="S251" s="236" t="s">
        <v>175</v>
      </c>
      <c r="T251" s="237" t="s">
        <v>176</v>
      </c>
      <c r="U251" s="221">
        <v>0.06</v>
      </c>
      <c r="V251" s="221">
        <f>ROUND(E251*U251,2)</f>
        <v>15.46</v>
      </c>
      <c r="W251" s="221"/>
      <c r="X251" s="221" t="s">
        <v>208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209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61" t="s">
        <v>392</v>
      </c>
      <c r="D252" s="246"/>
      <c r="E252" s="247"/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211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61" t="s">
        <v>393</v>
      </c>
      <c r="D253" s="246"/>
      <c r="E253" s="247">
        <v>40.174999999999997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211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61" t="s">
        <v>394</v>
      </c>
      <c r="D254" s="246"/>
      <c r="E254" s="247">
        <v>12.0525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211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61" t="s">
        <v>395</v>
      </c>
      <c r="D255" s="246"/>
      <c r="E255" s="247">
        <v>205.5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211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62" t="s">
        <v>213</v>
      </c>
      <c r="D256" s="248"/>
      <c r="E256" s="249">
        <v>257.72750000000002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211</v>
      </c>
      <c r="AH256" s="210">
        <v>1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51">
        <v>61</v>
      </c>
      <c r="B257" s="252" t="s">
        <v>451</v>
      </c>
      <c r="C257" s="264" t="s">
        <v>452</v>
      </c>
      <c r="D257" s="253" t="s">
        <v>0</v>
      </c>
      <c r="E257" s="254">
        <v>4528.2802000000001</v>
      </c>
      <c r="F257" s="255"/>
      <c r="G257" s="256">
        <f>ROUND(E257*F257,2)</f>
        <v>0</v>
      </c>
      <c r="H257" s="255"/>
      <c r="I257" s="256">
        <f>ROUND(E257*H257,2)</f>
        <v>0</v>
      </c>
      <c r="J257" s="255"/>
      <c r="K257" s="256">
        <f>ROUND(E257*J257,2)</f>
        <v>0</v>
      </c>
      <c r="L257" s="256">
        <v>21</v>
      </c>
      <c r="M257" s="256">
        <f>G257*(1+L257/100)</f>
        <v>0</v>
      </c>
      <c r="N257" s="254">
        <v>0</v>
      </c>
      <c r="O257" s="254">
        <f>ROUND(E257*N257,2)</f>
        <v>0</v>
      </c>
      <c r="P257" s="254">
        <v>0</v>
      </c>
      <c r="Q257" s="254">
        <f>ROUND(E257*P257,2)</f>
        <v>0</v>
      </c>
      <c r="R257" s="256"/>
      <c r="S257" s="256" t="s">
        <v>175</v>
      </c>
      <c r="T257" s="257" t="s">
        <v>176</v>
      </c>
      <c r="U257" s="221">
        <v>0</v>
      </c>
      <c r="V257" s="221">
        <f>ROUND(E257*U257,2)</f>
        <v>0</v>
      </c>
      <c r="W257" s="221"/>
      <c r="X257" s="221" t="s">
        <v>208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314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51">
        <v>62</v>
      </c>
      <c r="B258" s="252" t="s">
        <v>453</v>
      </c>
      <c r="C258" s="264" t="s">
        <v>454</v>
      </c>
      <c r="D258" s="253" t="s">
        <v>0</v>
      </c>
      <c r="E258" s="254">
        <v>4528.2802000000001</v>
      </c>
      <c r="F258" s="255"/>
      <c r="G258" s="256">
        <f>ROUND(E258*F258,2)</f>
        <v>0</v>
      </c>
      <c r="H258" s="255"/>
      <c r="I258" s="256">
        <f>ROUND(E258*H258,2)</f>
        <v>0</v>
      </c>
      <c r="J258" s="255"/>
      <c r="K258" s="256">
        <f>ROUND(E258*J258,2)</f>
        <v>0</v>
      </c>
      <c r="L258" s="256">
        <v>21</v>
      </c>
      <c r="M258" s="256">
        <f>G258*(1+L258/100)</f>
        <v>0</v>
      </c>
      <c r="N258" s="254">
        <v>0</v>
      </c>
      <c r="O258" s="254">
        <f>ROUND(E258*N258,2)</f>
        <v>0</v>
      </c>
      <c r="P258" s="254">
        <v>0</v>
      </c>
      <c r="Q258" s="254">
        <f>ROUND(E258*P258,2)</f>
        <v>0</v>
      </c>
      <c r="R258" s="256"/>
      <c r="S258" s="256" t="s">
        <v>175</v>
      </c>
      <c r="T258" s="257" t="s">
        <v>176</v>
      </c>
      <c r="U258" s="221">
        <v>0</v>
      </c>
      <c r="V258" s="221">
        <f>ROUND(E258*U258,2)</f>
        <v>0</v>
      </c>
      <c r="W258" s="221"/>
      <c r="X258" s="221" t="s">
        <v>208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314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31">
        <v>63</v>
      </c>
      <c r="B259" s="232" t="s">
        <v>455</v>
      </c>
      <c r="C259" s="241" t="s">
        <v>456</v>
      </c>
      <c r="D259" s="233" t="s">
        <v>207</v>
      </c>
      <c r="E259" s="234">
        <v>309.27300000000002</v>
      </c>
      <c r="F259" s="235"/>
      <c r="G259" s="236">
        <f>ROUND(E259*F259,2)</f>
        <v>0</v>
      </c>
      <c r="H259" s="235"/>
      <c r="I259" s="236">
        <f>ROUND(E259*H259,2)</f>
        <v>0</v>
      </c>
      <c r="J259" s="235"/>
      <c r="K259" s="236">
        <f>ROUND(E259*J259,2)</f>
        <v>0</v>
      </c>
      <c r="L259" s="236">
        <v>21</v>
      </c>
      <c r="M259" s="236">
        <f>G259*(1+L259/100)</f>
        <v>0</v>
      </c>
      <c r="N259" s="234">
        <v>3.8999999999999998E-3</v>
      </c>
      <c r="O259" s="234">
        <f>ROUND(E259*N259,2)</f>
        <v>1.21</v>
      </c>
      <c r="P259" s="234">
        <v>0</v>
      </c>
      <c r="Q259" s="234">
        <f>ROUND(E259*P259,2)</f>
        <v>0</v>
      </c>
      <c r="R259" s="236"/>
      <c r="S259" s="236" t="s">
        <v>175</v>
      </c>
      <c r="T259" s="237" t="s">
        <v>176</v>
      </c>
      <c r="U259" s="221">
        <v>0</v>
      </c>
      <c r="V259" s="221">
        <f>ROUND(E259*U259,2)</f>
        <v>0</v>
      </c>
      <c r="W259" s="221"/>
      <c r="X259" s="221" t="s">
        <v>272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273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61" t="s">
        <v>457</v>
      </c>
      <c r="D260" s="246"/>
      <c r="E260" s="247">
        <v>48.21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211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61" t="s">
        <v>458</v>
      </c>
      <c r="D261" s="246"/>
      <c r="E261" s="247">
        <v>14.462999999999999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211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61" t="s">
        <v>459</v>
      </c>
      <c r="D262" s="246"/>
      <c r="E262" s="247">
        <v>246.6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211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62" t="s">
        <v>213</v>
      </c>
      <c r="D263" s="248"/>
      <c r="E263" s="249">
        <v>309.27300000000002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211</v>
      </c>
      <c r="AH263" s="210">
        <v>1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x14ac:dyDescent="0.2">
      <c r="A264" s="224" t="s">
        <v>170</v>
      </c>
      <c r="B264" s="225" t="s">
        <v>130</v>
      </c>
      <c r="C264" s="240" t="s">
        <v>131</v>
      </c>
      <c r="D264" s="226"/>
      <c r="E264" s="227"/>
      <c r="F264" s="228"/>
      <c r="G264" s="228">
        <f>SUMIF(AG265:AG272,"&lt;&gt;NOR",G265:G272)</f>
        <v>0</v>
      </c>
      <c r="H264" s="228"/>
      <c r="I264" s="228">
        <f>SUM(I265:I272)</f>
        <v>0</v>
      </c>
      <c r="J264" s="228"/>
      <c r="K264" s="228">
        <f>SUM(K265:K272)</f>
        <v>0</v>
      </c>
      <c r="L264" s="228"/>
      <c r="M264" s="228">
        <f>SUM(M265:M272)</f>
        <v>0</v>
      </c>
      <c r="N264" s="227"/>
      <c r="O264" s="227">
        <f>SUM(O265:O272)</f>
        <v>0.01</v>
      </c>
      <c r="P264" s="227"/>
      <c r="Q264" s="227">
        <f>SUM(Q265:Q272)</f>
        <v>0</v>
      </c>
      <c r="R264" s="228"/>
      <c r="S264" s="228"/>
      <c r="T264" s="229"/>
      <c r="U264" s="223"/>
      <c r="V264" s="223">
        <f>SUM(V265:V272)</f>
        <v>11.370000000000001</v>
      </c>
      <c r="W264" s="223"/>
      <c r="X264" s="223"/>
      <c r="AG264" t="s">
        <v>171</v>
      </c>
    </row>
    <row r="265" spans="1:60" outlineLevel="1" x14ac:dyDescent="0.2">
      <c r="A265" s="231">
        <v>64</v>
      </c>
      <c r="B265" s="232" t="s">
        <v>460</v>
      </c>
      <c r="C265" s="241" t="s">
        <v>461</v>
      </c>
      <c r="D265" s="233" t="s">
        <v>207</v>
      </c>
      <c r="E265" s="234">
        <v>0.48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21</v>
      </c>
      <c r="M265" s="236">
        <f>G265*(1+L265/100)</f>
        <v>0</v>
      </c>
      <c r="N265" s="234">
        <v>3.1E-4</v>
      </c>
      <c r="O265" s="234">
        <f>ROUND(E265*N265,2)</f>
        <v>0</v>
      </c>
      <c r="P265" s="234">
        <v>0</v>
      </c>
      <c r="Q265" s="234">
        <f>ROUND(E265*P265,2)</f>
        <v>0</v>
      </c>
      <c r="R265" s="236" t="s">
        <v>462</v>
      </c>
      <c r="S265" s="236" t="s">
        <v>217</v>
      </c>
      <c r="T265" s="237" t="s">
        <v>217</v>
      </c>
      <c r="U265" s="221">
        <v>0.41199999999999998</v>
      </c>
      <c r="V265" s="221">
        <f>ROUND(E265*U265,2)</f>
        <v>0.2</v>
      </c>
      <c r="W265" s="221"/>
      <c r="X265" s="221" t="s">
        <v>208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209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61" t="s">
        <v>463</v>
      </c>
      <c r="D266" s="246"/>
      <c r="E266" s="247">
        <v>0.48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211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31">
        <v>65</v>
      </c>
      <c r="B267" s="232" t="s">
        <v>464</v>
      </c>
      <c r="C267" s="241" t="s">
        <v>465</v>
      </c>
      <c r="D267" s="233" t="s">
        <v>207</v>
      </c>
      <c r="E267" s="234">
        <v>0.48</v>
      </c>
      <c r="F267" s="235"/>
      <c r="G267" s="236">
        <f>ROUND(E267*F267,2)</f>
        <v>0</v>
      </c>
      <c r="H267" s="235"/>
      <c r="I267" s="236">
        <f>ROUND(E267*H267,2)</f>
        <v>0</v>
      </c>
      <c r="J267" s="235"/>
      <c r="K267" s="236">
        <f>ROUND(E267*J267,2)</f>
        <v>0</v>
      </c>
      <c r="L267" s="236">
        <v>21</v>
      </c>
      <c r="M267" s="236">
        <f>G267*(1+L267/100)</f>
        <v>0</v>
      </c>
      <c r="N267" s="234">
        <v>3.6000000000000002E-4</v>
      </c>
      <c r="O267" s="234">
        <f>ROUND(E267*N267,2)</f>
        <v>0</v>
      </c>
      <c r="P267" s="234">
        <v>0</v>
      </c>
      <c r="Q267" s="234">
        <f>ROUND(E267*P267,2)</f>
        <v>0</v>
      </c>
      <c r="R267" s="236" t="s">
        <v>462</v>
      </c>
      <c r="S267" s="236" t="s">
        <v>217</v>
      </c>
      <c r="T267" s="237" t="s">
        <v>217</v>
      </c>
      <c r="U267" s="221">
        <v>0.41299999999999998</v>
      </c>
      <c r="V267" s="221">
        <f>ROUND(E267*U267,2)</f>
        <v>0.2</v>
      </c>
      <c r="W267" s="221"/>
      <c r="X267" s="221" t="s">
        <v>208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209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42" t="s">
        <v>466</v>
      </c>
      <c r="D268" s="239"/>
      <c r="E268" s="239"/>
      <c r="F268" s="239"/>
      <c r="G268" s="239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180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61" t="s">
        <v>467</v>
      </c>
      <c r="D269" s="246"/>
      <c r="E269" s="247">
        <v>0.48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211</v>
      </c>
      <c r="AH269" s="210">
        <v>5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1">
        <v>66</v>
      </c>
      <c r="B270" s="232" t="s">
        <v>468</v>
      </c>
      <c r="C270" s="241" t="s">
        <v>469</v>
      </c>
      <c r="D270" s="233" t="s">
        <v>207</v>
      </c>
      <c r="E270" s="234">
        <v>20.737500000000001</v>
      </c>
      <c r="F270" s="235"/>
      <c r="G270" s="236">
        <f>ROUND(E270*F270,2)</f>
        <v>0</v>
      </c>
      <c r="H270" s="235"/>
      <c r="I270" s="236">
        <f>ROUND(E270*H270,2)</f>
        <v>0</v>
      </c>
      <c r="J270" s="235"/>
      <c r="K270" s="236">
        <f>ROUND(E270*J270,2)</f>
        <v>0</v>
      </c>
      <c r="L270" s="236">
        <v>21</v>
      </c>
      <c r="M270" s="236">
        <f>G270*(1+L270/100)</f>
        <v>0</v>
      </c>
      <c r="N270" s="234">
        <v>4.8999999999999998E-4</v>
      </c>
      <c r="O270" s="234">
        <f>ROUND(E270*N270,2)</f>
        <v>0.01</v>
      </c>
      <c r="P270" s="234">
        <v>0</v>
      </c>
      <c r="Q270" s="234">
        <f>ROUND(E270*P270,2)</f>
        <v>0</v>
      </c>
      <c r="R270" s="236" t="s">
        <v>462</v>
      </c>
      <c r="S270" s="236" t="s">
        <v>217</v>
      </c>
      <c r="T270" s="237" t="s">
        <v>217</v>
      </c>
      <c r="U270" s="221">
        <v>0.52900000000000003</v>
      </c>
      <c r="V270" s="221">
        <f>ROUND(E270*U270,2)</f>
        <v>10.97</v>
      </c>
      <c r="W270" s="221"/>
      <c r="X270" s="221" t="s">
        <v>208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209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61" t="s">
        <v>470</v>
      </c>
      <c r="D271" s="246"/>
      <c r="E271" s="247">
        <v>8.8874999999999993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211</v>
      </c>
      <c r="AH271" s="210">
        <v>5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61" t="s">
        <v>471</v>
      </c>
      <c r="D272" s="246"/>
      <c r="E272" s="247">
        <v>11.85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211</v>
      </c>
      <c r="AH272" s="210">
        <v>5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">
      <c r="A273" s="224" t="s">
        <v>170</v>
      </c>
      <c r="B273" s="225" t="s">
        <v>134</v>
      </c>
      <c r="C273" s="240" t="s">
        <v>135</v>
      </c>
      <c r="D273" s="226"/>
      <c r="E273" s="227"/>
      <c r="F273" s="228"/>
      <c r="G273" s="228">
        <f>SUMIF(AG274:AG311,"&lt;&gt;NOR",G274:G311)</f>
        <v>0</v>
      </c>
      <c r="H273" s="228"/>
      <c r="I273" s="228">
        <f>SUM(I274:I311)</f>
        <v>0</v>
      </c>
      <c r="J273" s="228"/>
      <c r="K273" s="228">
        <f>SUM(K274:K311)</f>
        <v>0</v>
      </c>
      <c r="L273" s="228"/>
      <c r="M273" s="228">
        <f>SUM(M274:M311)</f>
        <v>0</v>
      </c>
      <c r="N273" s="227"/>
      <c r="O273" s="227">
        <f>SUM(O274:O311)</f>
        <v>0.94</v>
      </c>
      <c r="P273" s="227"/>
      <c r="Q273" s="227">
        <f>SUM(Q274:Q311)</f>
        <v>0</v>
      </c>
      <c r="R273" s="228"/>
      <c r="S273" s="228"/>
      <c r="T273" s="229"/>
      <c r="U273" s="223"/>
      <c r="V273" s="223">
        <f>SUM(V274:V311)</f>
        <v>203.85</v>
      </c>
      <c r="W273" s="223"/>
      <c r="X273" s="223"/>
      <c r="AG273" t="s">
        <v>171</v>
      </c>
    </row>
    <row r="274" spans="1:60" outlineLevel="1" x14ac:dyDescent="0.2">
      <c r="A274" s="231">
        <v>67</v>
      </c>
      <c r="B274" s="232" t="s">
        <v>472</v>
      </c>
      <c r="C274" s="241" t="s">
        <v>473</v>
      </c>
      <c r="D274" s="233" t="s">
        <v>260</v>
      </c>
      <c r="E274" s="234">
        <v>62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4">
        <v>0</v>
      </c>
      <c r="O274" s="234">
        <f>ROUND(E274*N274,2)</f>
        <v>0</v>
      </c>
      <c r="P274" s="234">
        <v>0</v>
      </c>
      <c r="Q274" s="234">
        <f>ROUND(E274*P274,2)</f>
        <v>0</v>
      </c>
      <c r="R274" s="236"/>
      <c r="S274" s="236" t="s">
        <v>217</v>
      </c>
      <c r="T274" s="237" t="s">
        <v>217</v>
      </c>
      <c r="U274" s="221">
        <v>0.61499999999999999</v>
      </c>
      <c r="V274" s="221">
        <f>ROUND(E274*U274,2)</f>
        <v>38.130000000000003</v>
      </c>
      <c r="W274" s="221"/>
      <c r="X274" s="221" t="s">
        <v>208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209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61" t="s">
        <v>474</v>
      </c>
      <c r="D275" s="246"/>
      <c r="E275" s="247">
        <v>48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211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61" t="s">
        <v>475</v>
      </c>
      <c r="D276" s="246"/>
      <c r="E276" s="247">
        <v>14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211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31">
        <v>68</v>
      </c>
      <c r="B277" s="232" t="s">
        <v>476</v>
      </c>
      <c r="C277" s="241" t="s">
        <v>477</v>
      </c>
      <c r="D277" s="233" t="s">
        <v>260</v>
      </c>
      <c r="E277" s="234">
        <v>35</v>
      </c>
      <c r="F277" s="235"/>
      <c r="G277" s="236">
        <f>ROUND(E277*F277,2)</f>
        <v>0</v>
      </c>
      <c r="H277" s="235"/>
      <c r="I277" s="236">
        <f>ROUND(E277*H277,2)</f>
        <v>0</v>
      </c>
      <c r="J277" s="235"/>
      <c r="K277" s="236">
        <f>ROUND(E277*J277,2)</f>
        <v>0</v>
      </c>
      <c r="L277" s="236">
        <v>21</v>
      </c>
      <c r="M277" s="236">
        <f>G277*(1+L277/100)</f>
        <v>0</v>
      </c>
      <c r="N277" s="234">
        <v>0</v>
      </c>
      <c r="O277" s="234">
        <f>ROUND(E277*N277,2)</f>
        <v>0</v>
      </c>
      <c r="P277" s="234">
        <v>0</v>
      </c>
      <c r="Q277" s="234">
        <f>ROUND(E277*P277,2)</f>
        <v>0</v>
      </c>
      <c r="R277" s="236"/>
      <c r="S277" s="236" t="s">
        <v>217</v>
      </c>
      <c r="T277" s="237" t="s">
        <v>217</v>
      </c>
      <c r="U277" s="221">
        <v>0.629</v>
      </c>
      <c r="V277" s="221">
        <f>ROUND(E277*U277,2)</f>
        <v>22.02</v>
      </c>
      <c r="W277" s="221"/>
      <c r="X277" s="221" t="s">
        <v>208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209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61" t="s">
        <v>478</v>
      </c>
      <c r="D278" s="246"/>
      <c r="E278" s="247">
        <v>8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211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61" t="s">
        <v>479</v>
      </c>
      <c r="D279" s="246"/>
      <c r="E279" s="247">
        <v>15</v>
      </c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211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61" t="s">
        <v>480</v>
      </c>
      <c r="D280" s="246"/>
      <c r="E280" s="247">
        <v>12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211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1">
        <v>69</v>
      </c>
      <c r="B281" s="232" t="s">
        <v>481</v>
      </c>
      <c r="C281" s="241" t="s">
        <v>482</v>
      </c>
      <c r="D281" s="233" t="s">
        <v>260</v>
      </c>
      <c r="E281" s="234">
        <v>139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4">
        <v>0</v>
      </c>
      <c r="O281" s="234">
        <f>ROUND(E281*N281,2)</f>
        <v>0</v>
      </c>
      <c r="P281" s="234">
        <v>0</v>
      </c>
      <c r="Q281" s="234">
        <f>ROUND(E281*P281,2)</f>
        <v>0</v>
      </c>
      <c r="R281" s="236"/>
      <c r="S281" s="236" t="s">
        <v>217</v>
      </c>
      <c r="T281" s="237" t="s">
        <v>217</v>
      </c>
      <c r="U281" s="221">
        <v>0.44500000000000001</v>
      </c>
      <c r="V281" s="221">
        <f>ROUND(E281*U281,2)</f>
        <v>61.86</v>
      </c>
      <c r="W281" s="221"/>
      <c r="X281" s="221" t="s">
        <v>208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209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61" t="s">
        <v>483</v>
      </c>
      <c r="D282" s="246"/>
      <c r="E282" s="247">
        <v>27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211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61" t="s">
        <v>484</v>
      </c>
      <c r="D283" s="246"/>
      <c r="E283" s="247">
        <v>6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211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61" t="s">
        <v>485</v>
      </c>
      <c r="D284" s="246"/>
      <c r="E284" s="247">
        <v>4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211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61" t="s">
        <v>486</v>
      </c>
      <c r="D285" s="246"/>
      <c r="E285" s="247">
        <v>102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211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1">
        <v>70</v>
      </c>
      <c r="B286" s="232" t="s">
        <v>487</v>
      </c>
      <c r="C286" s="241" t="s">
        <v>488</v>
      </c>
      <c r="D286" s="233" t="s">
        <v>260</v>
      </c>
      <c r="E286" s="234">
        <v>97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21</v>
      </c>
      <c r="M286" s="236">
        <f>G286*(1+L286/100)</f>
        <v>0</v>
      </c>
      <c r="N286" s="234">
        <v>0</v>
      </c>
      <c r="O286" s="234">
        <f>ROUND(E286*N286,2)</f>
        <v>0</v>
      </c>
      <c r="P286" s="234">
        <v>0</v>
      </c>
      <c r="Q286" s="234">
        <f>ROUND(E286*P286,2)</f>
        <v>0</v>
      </c>
      <c r="R286" s="236"/>
      <c r="S286" s="236" t="s">
        <v>217</v>
      </c>
      <c r="T286" s="237" t="s">
        <v>217</v>
      </c>
      <c r="U286" s="221">
        <v>0.45</v>
      </c>
      <c r="V286" s="221">
        <f>ROUND(E286*U286,2)</f>
        <v>43.65</v>
      </c>
      <c r="W286" s="221"/>
      <c r="X286" s="221" t="s">
        <v>208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209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61" t="s">
        <v>478</v>
      </c>
      <c r="D287" s="246"/>
      <c r="E287" s="247">
        <v>8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211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61" t="s">
        <v>479</v>
      </c>
      <c r="D288" s="246"/>
      <c r="E288" s="247">
        <v>15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211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61" t="s">
        <v>480</v>
      </c>
      <c r="D289" s="246"/>
      <c r="E289" s="247">
        <v>12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211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62" t="s">
        <v>213</v>
      </c>
      <c r="D290" s="248"/>
      <c r="E290" s="249">
        <v>35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211</v>
      </c>
      <c r="AH290" s="210">
        <v>1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61" t="s">
        <v>474</v>
      </c>
      <c r="D291" s="246"/>
      <c r="E291" s="247">
        <v>48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211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61" t="s">
        <v>475</v>
      </c>
      <c r="D292" s="246"/>
      <c r="E292" s="247">
        <v>14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211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1">
        <v>71</v>
      </c>
      <c r="B293" s="232" t="s">
        <v>489</v>
      </c>
      <c r="C293" s="241" t="s">
        <v>490</v>
      </c>
      <c r="D293" s="233" t="s">
        <v>260</v>
      </c>
      <c r="E293" s="234">
        <v>139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21</v>
      </c>
      <c r="M293" s="236">
        <f>G293*(1+L293/100)</f>
        <v>0</v>
      </c>
      <c r="N293" s="234">
        <v>0</v>
      </c>
      <c r="O293" s="234">
        <f>ROUND(E293*N293,2)</f>
        <v>0</v>
      </c>
      <c r="P293" s="234">
        <v>0</v>
      </c>
      <c r="Q293" s="234">
        <f>ROUND(E293*P293,2)</f>
        <v>0</v>
      </c>
      <c r="R293" s="236"/>
      <c r="S293" s="236" t="s">
        <v>217</v>
      </c>
      <c r="T293" s="237" t="s">
        <v>217</v>
      </c>
      <c r="U293" s="221">
        <v>0.27</v>
      </c>
      <c r="V293" s="221">
        <f>ROUND(E293*U293,2)</f>
        <v>37.53</v>
      </c>
      <c r="W293" s="221"/>
      <c r="X293" s="221" t="s">
        <v>208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209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61" t="s">
        <v>483</v>
      </c>
      <c r="D294" s="246"/>
      <c r="E294" s="247">
        <v>27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211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17"/>
      <c r="B295" s="218"/>
      <c r="C295" s="261" t="s">
        <v>484</v>
      </c>
      <c r="D295" s="246"/>
      <c r="E295" s="247">
        <v>6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211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61" t="s">
        <v>485</v>
      </c>
      <c r="D296" s="246"/>
      <c r="E296" s="247">
        <v>4</v>
      </c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211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61" t="s">
        <v>486</v>
      </c>
      <c r="D297" s="246"/>
      <c r="E297" s="247">
        <v>102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211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51">
        <v>72</v>
      </c>
      <c r="B298" s="252" t="s">
        <v>491</v>
      </c>
      <c r="C298" s="264" t="s">
        <v>492</v>
      </c>
      <c r="D298" s="253" t="s">
        <v>260</v>
      </c>
      <c r="E298" s="254">
        <v>3</v>
      </c>
      <c r="F298" s="255"/>
      <c r="G298" s="256">
        <f>ROUND(E298*F298,2)</f>
        <v>0</v>
      </c>
      <c r="H298" s="255"/>
      <c r="I298" s="256">
        <f>ROUND(E298*H298,2)</f>
        <v>0</v>
      </c>
      <c r="J298" s="255"/>
      <c r="K298" s="256">
        <f>ROUND(E298*J298,2)</f>
        <v>0</v>
      </c>
      <c r="L298" s="256">
        <v>21</v>
      </c>
      <c r="M298" s="256">
        <f>G298*(1+L298/100)</f>
        <v>0</v>
      </c>
      <c r="N298" s="254">
        <v>0</v>
      </c>
      <c r="O298" s="254">
        <f>ROUND(E298*N298,2)</f>
        <v>0</v>
      </c>
      <c r="P298" s="254">
        <v>0</v>
      </c>
      <c r="Q298" s="254">
        <f>ROUND(E298*P298,2)</f>
        <v>0</v>
      </c>
      <c r="R298" s="256"/>
      <c r="S298" s="256" t="s">
        <v>175</v>
      </c>
      <c r="T298" s="257" t="s">
        <v>176</v>
      </c>
      <c r="U298" s="221">
        <v>7.0000000000000007E-2</v>
      </c>
      <c r="V298" s="221">
        <f>ROUND(E298*U298,2)</f>
        <v>0.21</v>
      </c>
      <c r="W298" s="221"/>
      <c r="X298" s="221" t="s">
        <v>208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209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51">
        <v>73</v>
      </c>
      <c r="B299" s="252" t="s">
        <v>493</v>
      </c>
      <c r="C299" s="264" t="s">
        <v>494</v>
      </c>
      <c r="D299" s="253" t="s">
        <v>260</v>
      </c>
      <c r="E299" s="254">
        <v>3</v>
      </c>
      <c r="F299" s="255"/>
      <c r="G299" s="256">
        <f>ROUND(E299*F299,2)</f>
        <v>0</v>
      </c>
      <c r="H299" s="255"/>
      <c r="I299" s="256">
        <f>ROUND(E299*H299,2)</f>
        <v>0</v>
      </c>
      <c r="J299" s="255"/>
      <c r="K299" s="256">
        <f>ROUND(E299*J299,2)</f>
        <v>0</v>
      </c>
      <c r="L299" s="256">
        <v>21</v>
      </c>
      <c r="M299" s="256">
        <f>G299*(1+L299/100)</f>
        <v>0</v>
      </c>
      <c r="N299" s="254">
        <v>0</v>
      </c>
      <c r="O299" s="254">
        <f>ROUND(E299*N299,2)</f>
        <v>0</v>
      </c>
      <c r="P299" s="254">
        <v>0</v>
      </c>
      <c r="Q299" s="254">
        <f>ROUND(E299*P299,2)</f>
        <v>0</v>
      </c>
      <c r="R299" s="256"/>
      <c r="S299" s="256" t="s">
        <v>175</v>
      </c>
      <c r="T299" s="257" t="s">
        <v>176</v>
      </c>
      <c r="U299" s="221">
        <v>0.15</v>
      </c>
      <c r="V299" s="221">
        <f>ROUND(E299*U299,2)</f>
        <v>0.45</v>
      </c>
      <c r="W299" s="221"/>
      <c r="X299" s="221" t="s">
        <v>208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209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1">
        <v>74</v>
      </c>
      <c r="B300" s="232" t="s">
        <v>495</v>
      </c>
      <c r="C300" s="241" t="s">
        <v>496</v>
      </c>
      <c r="D300" s="233" t="s">
        <v>260</v>
      </c>
      <c r="E300" s="234">
        <v>236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21</v>
      </c>
      <c r="M300" s="236">
        <f>G300*(1+L300/100)</f>
        <v>0</v>
      </c>
      <c r="N300" s="234">
        <v>4.0000000000000001E-3</v>
      </c>
      <c r="O300" s="234">
        <f>ROUND(E300*N300,2)</f>
        <v>0.94</v>
      </c>
      <c r="P300" s="234">
        <v>0</v>
      </c>
      <c r="Q300" s="234">
        <f>ROUND(E300*P300,2)</f>
        <v>0</v>
      </c>
      <c r="R300" s="236"/>
      <c r="S300" s="236" t="s">
        <v>175</v>
      </c>
      <c r="T300" s="237" t="s">
        <v>176</v>
      </c>
      <c r="U300" s="221">
        <v>0</v>
      </c>
      <c r="V300" s="221">
        <f>ROUND(E300*U300,2)</f>
        <v>0</v>
      </c>
      <c r="W300" s="221"/>
      <c r="X300" s="221" t="s">
        <v>272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273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7"/>
      <c r="B301" s="218"/>
      <c r="C301" s="261" t="s">
        <v>483</v>
      </c>
      <c r="D301" s="246"/>
      <c r="E301" s="247">
        <v>27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10"/>
      <c r="Z301" s="210"/>
      <c r="AA301" s="210"/>
      <c r="AB301" s="210"/>
      <c r="AC301" s="210"/>
      <c r="AD301" s="210"/>
      <c r="AE301" s="210"/>
      <c r="AF301" s="210"/>
      <c r="AG301" s="210" t="s">
        <v>211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61" t="s">
        <v>484</v>
      </c>
      <c r="D302" s="246"/>
      <c r="E302" s="247">
        <v>6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211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61" t="s">
        <v>485</v>
      </c>
      <c r="D303" s="246"/>
      <c r="E303" s="247">
        <v>4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211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7"/>
      <c r="B304" s="218"/>
      <c r="C304" s="261" t="s">
        <v>486</v>
      </c>
      <c r="D304" s="246"/>
      <c r="E304" s="247">
        <v>102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211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62" t="s">
        <v>213</v>
      </c>
      <c r="D305" s="248"/>
      <c r="E305" s="249">
        <v>139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211</v>
      </c>
      <c r="AH305" s="210">
        <v>1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7"/>
      <c r="B306" s="218"/>
      <c r="C306" s="261" t="s">
        <v>478</v>
      </c>
      <c r="D306" s="246"/>
      <c r="E306" s="247">
        <v>8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211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61" t="s">
        <v>479</v>
      </c>
      <c r="D307" s="246"/>
      <c r="E307" s="247">
        <v>15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211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61" t="s">
        <v>480</v>
      </c>
      <c r="D308" s="246"/>
      <c r="E308" s="247">
        <v>12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211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62" t="s">
        <v>213</v>
      </c>
      <c r="D309" s="248"/>
      <c r="E309" s="249">
        <v>35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211</v>
      </c>
      <c r="AH309" s="210">
        <v>1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61" t="s">
        <v>474</v>
      </c>
      <c r="D310" s="246"/>
      <c r="E310" s="247">
        <v>48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211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61" t="s">
        <v>475</v>
      </c>
      <c r="D311" s="246"/>
      <c r="E311" s="247">
        <v>14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211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x14ac:dyDescent="0.2">
      <c r="A312" s="224" t="s">
        <v>170</v>
      </c>
      <c r="B312" s="225" t="s">
        <v>136</v>
      </c>
      <c r="C312" s="240" t="s">
        <v>137</v>
      </c>
      <c r="D312" s="226"/>
      <c r="E312" s="227"/>
      <c r="F312" s="228"/>
      <c r="G312" s="228">
        <f>SUMIF(AG313:AG324,"&lt;&gt;NOR",G313:G324)</f>
        <v>0</v>
      </c>
      <c r="H312" s="228"/>
      <c r="I312" s="228">
        <f>SUM(I313:I324)</f>
        <v>0</v>
      </c>
      <c r="J312" s="228"/>
      <c r="K312" s="228">
        <f>SUM(K313:K324)</f>
        <v>0</v>
      </c>
      <c r="L312" s="228"/>
      <c r="M312" s="228">
        <f>SUM(M313:M324)</f>
        <v>0</v>
      </c>
      <c r="N312" s="227"/>
      <c r="O312" s="227">
        <f>SUM(O313:O324)</f>
        <v>0</v>
      </c>
      <c r="P312" s="227"/>
      <c r="Q312" s="227">
        <f>SUM(Q313:Q324)</f>
        <v>0</v>
      </c>
      <c r="R312" s="228"/>
      <c r="S312" s="228"/>
      <c r="T312" s="229"/>
      <c r="U312" s="223"/>
      <c r="V312" s="223">
        <f>SUM(V313:V324)</f>
        <v>125.69999999999999</v>
      </c>
      <c r="W312" s="223"/>
      <c r="X312" s="223"/>
      <c r="AG312" t="s">
        <v>171</v>
      </c>
    </row>
    <row r="313" spans="1:60" outlineLevel="1" x14ac:dyDescent="0.2">
      <c r="A313" s="231">
        <v>75</v>
      </c>
      <c r="B313" s="232" t="s">
        <v>497</v>
      </c>
      <c r="C313" s="241" t="s">
        <v>498</v>
      </c>
      <c r="D313" s="233" t="s">
        <v>255</v>
      </c>
      <c r="E313" s="234">
        <v>18.08822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4">
        <v>0</v>
      </c>
      <c r="O313" s="234">
        <f>ROUND(E313*N313,2)</f>
        <v>0</v>
      </c>
      <c r="P313" s="234">
        <v>0</v>
      </c>
      <c r="Q313" s="234">
        <f>ROUND(E313*P313,2)</f>
        <v>0</v>
      </c>
      <c r="R313" s="236" t="s">
        <v>499</v>
      </c>
      <c r="S313" s="236" t="s">
        <v>217</v>
      </c>
      <c r="T313" s="237" t="s">
        <v>217</v>
      </c>
      <c r="U313" s="221">
        <v>4.2000000000000003E-2</v>
      </c>
      <c r="V313" s="221">
        <f>ROUND(E313*U313,2)</f>
        <v>0.76</v>
      </c>
      <c r="W313" s="221"/>
      <c r="X313" s="221" t="s">
        <v>500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501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7"/>
      <c r="B314" s="218"/>
      <c r="C314" s="263" t="s">
        <v>502</v>
      </c>
      <c r="D314" s="250"/>
      <c r="E314" s="250"/>
      <c r="F314" s="250"/>
      <c r="G314" s="250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219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51">
        <v>76</v>
      </c>
      <c r="B315" s="252" t="s">
        <v>503</v>
      </c>
      <c r="C315" s="264" t="s">
        <v>504</v>
      </c>
      <c r="D315" s="253" t="s">
        <v>255</v>
      </c>
      <c r="E315" s="254">
        <v>18.08822</v>
      </c>
      <c r="F315" s="255"/>
      <c r="G315" s="256">
        <f>ROUND(E315*F315,2)</f>
        <v>0</v>
      </c>
      <c r="H315" s="255"/>
      <c r="I315" s="256">
        <f>ROUND(E315*H315,2)</f>
        <v>0</v>
      </c>
      <c r="J315" s="255"/>
      <c r="K315" s="256">
        <f>ROUND(E315*J315,2)</f>
        <v>0</v>
      </c>
      <c r="L315" s="256">
        <v>21</v>
      </c>
      <c r="M315" s="256">
        <f>G315*(1+L315/100)</f>
        <v>0</v>
      </c>
      <c r="N315" s="254">
        <v>0</v>
      </c>
      <c r="O315" s="254">
        <f>ROUND(E315*N315,2)</f>
        <v>0</v>
      </c>
      <c r="P315" s="254">
        <v>0</v>
      </c>
      <c r="Q315" s="254">
        <f>ROUND(E315*P315,2)</f>
        <v>0</v>
      </c>
      <c r="R315" s="256"/>
      <c r="S315" s="256" t="s">
        <v>217</v>
      </c>
      <c r="T315" s="257" t="s">
        <v>217</v>
      </c>
      <c r="U315" s="221">
        <v>0.55000000000000004</v>
      </c>
      <c r="V315" s="221">
        <f>ROUND(E315*U315,2)</f>
        <v>9.9499999999999993</v>
      </c>
      <c r="W315" s="221"/>
      <c r="X315" s="221" t="s">
        <v>500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501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51">
        <v>77</v>
      </c>
      <c r="B316" s="252" t="s">
        <v>505</v>
      </c>
      <c r="C316" s="264" t="s">
        <v>506</v>
      </c>
      <c r="D316" s="253" t="s">
        <v>255</v>
      </c>
      <c r="E316" s="254">
        <v>72.352900000000005</v>
      </c>
      <c r="F316" s="255"/>
      <c r="G316" s="256">
        <f>ROUND(E316*F316,2)</f>
        <v>0</v>
      </c>
      <c r="H316" s="255"/>
      <c r="I316" s="256">
        <f>ROUND(E316*H316,2)</f>
        <v>0</v>
      </c>
      <c r="J316" s="255"/>
      <c r="K316" s="256">
        <f>ROUND(E316*J316,2)</f>
        <v>0</v>
      </c>
      <c r="L316" s="256">
        <v>21</v>
      </c>
      <c r="M316" s="256">
        <f>G316*(1+L316/100)</f>
        <v>0</v>
      </c>
      <c r="N316" s="254">
        <v>0</v>
      </c>
      <c r="O316" s="254">
        <f>ROUND(E316*N316,2)</f>
        <v>0</v>
      </c>
      <c r="P316" s="254">
        <v>0</v>
      </c>
      <c r="Q316" s="254">
        <f>ROUND(E316*P316,2)</f>
        <v>0</v>
      </c>
      <c r="R316" s="256"/>
      <c r="S316" s="256" t="s">
        <v>217</v>
      </c>
      <c r="T316" s="257" t="s">
        <v>217</v>
      </c>
      <c r="U316" s="221">
        <v>0</v>
      </c>
      <c r="V316" s="221">
        <f>ROUND(E316*U316,2)</f>
        <v>0</v>
      </c>
      <c r="W316" s="221"/>
      <c r="X316" s="221" t="s">
        <v>500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501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51">
        <v>78</v>
      </c>
      <c r="B317" s="252" t="s">
        <v>507</v>
      </c>
      <c r="C317" s="264" t="s">
        <v>508</v>
      </c>
      <c r="D317" s="253" t="s">
        <v>255</v>
      </c>
      <c r="E317" s="254">
        <v>108.52934999999999</v>
      </c>
      <c r="F317" s="255"/>
      <c r="G317" s="256">
        <f>ROUND(E317*F317,2)</f>
        <v>0</v>
      </c>
      <c r="H317" s="255"/>
      <c r="I317" s="256">
        <f>ROUND(E317*H317,2)</f>
        <v>0</v>
      </c>
      <c r="J317" s="255"/>
      <c r="K317" s="256">
        <f>ROUND(E317*J317,2)</f>
        <v>0</v>
      </c>
      <c r="L317" s="256">
        <v>21</v>
      </c>
      <c r="M317" s="256">
        <f>G317*(1+L317/100)</f>
        <v>0</v>
      </c>
      <c r="N317" s="254">
        <v>0</v>
      </c>
      <c r="O317" s="254">
        <f>ROUND(E317*N317,2)</f>
        <v>0</v>
      </c>
      <c r="P317" s="254">
        <v>0</v>
      </c>
      <c r="Q317" s="254">
        <f>ROUND(E317*P317,2)</f>
        <v>0</v>
      </c>
      <c r="R317" s="256"/>
      <c r="S317" s="256" t="s">
        <v>217</v>
      </c>
      <c r="T317" s="257" t="s">
        <v>217</v>
      </c>
      <c r="U317" s="221">
        <v>0.94</v>
      </c>
      <c r="V317" s="221">
        <f>ROUND(E317*U317,2)</f>
        <v>102.02</v>
      </c>
      <c r="W317" s="221"/>
      <c r="X317" s="221" t="s">
        <v>500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501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51">
        <v>79</v>
      </c>
      <c r="B318" s="252" t="s">
        <v>509</v>
      </c>
      <c r="C318" s="264" t="s">
        <v>510</v>
      </c>
      <c r="D318" s="253" t="s">
        <v>255</v>
      </c>
      <c r="E318" s="254">
        <v>72.352900000000005</v>
      </c>
      <c r="F318" s="255"/>
      <c r="G318" s="256">
        <f>ROUND(E318*F318,2)</f>
        <v>0</v>
      </c>
      <c r="H318" s="255"/>
      <c r="I318" s="256">
        <f>ROUND(E318*H318,2)</f>
        <v>0</v>
      </c>
      <c r="J318" s="255"/>
      <c r="K318" s="256">
        <f>ROUND(E318*J318,2)</f>
        <v>0</v>
      </c>
      <c r="L318" s="256">
        <v>21</v>
      </c>
      <c r="M318" s="256">
        <f>G318*(1+L318/100)</f>
        <v>0</v>
      </c>
      <c r="N318" s="254">
        <v>0</v>
      </c>
      <c r="O318" s="254">
        <f>ROUND(E318*N318,2)</f>
        <v>0</v>
      </c>
      <c r="P318" s="254">
        <v>0</v>
      </c>
      <c r="Q318" s="254">
        <f>ROUND(E318*P318,2)</f>
        <v>0</v>
      </c>
      <c r="R318" s="256"/>
      <c r="S318" s="256" t="s">
        <v>217</v>
      </c>
      <c r="T318" s="257" t="s">
        <v>217</v>
      </c>
      <c r="U318" s="221">
        <v>0.11</v>
      </c>
      <c r="V318" s="221">
        <f>ROUND(E318*U318,2)</f>
        <v>7.96</v>
      </c>
      <c r="W318" s="221"/>
      <c r="X318" s="221" t="s">
        <v>500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501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1" x14ac:dyDescent="0.2">
      <c r="A319" s="231">
        <v>80</v>
      </c>
      <c r="B319" s="232" t="s">
        <v>511</v>
      </c>
      <c r="C319" s="241" t="s">
        <v>512</v>
      </c>
      <c r="D319" s="233" t="s">
        <v>255</v>
      </c>
      <c r="E319" s="234">
        <v>18.08822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4">
        <v>0</v>
      </c>
      <c r="O319" s="234">
        <f>ROUND(E319*N319,2)</f>
        <v>0</v>
      </c>
      <c r="P319" s="234">
        <v>0</v>
      </c>
      <c r="Q319" s="234">
        <f>ROUND(E319*P319,2)</f>
        <v>0</v>
      </c>
      <c r="R319" s="236"/>
      <c r="S319" s="236" t="s">
        <v>217</v>
      </c>
      <c r="T319" s="237" t="s">
        <v>217</v>
      </c>
      <c r="U319" s="221">
        <v>0.27700000000000002</v>
      </c>
      <c r="V319" s="221">
        <f>ROUND(E319*U319,2)</f>
        <v>5.01</v>
      </c>
      <c r="W319" s="221"/>
      <c r="X319" s="221" t="s">
        <v>500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501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42" t="s">
        <v>513</v>
      </c>
      <c r="D320" s="239"/>
      <c r="E320" s="239"/>
      <c r="F320" s="239"/>
      <c r="G320" s="239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180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65" t="s">
        <v>514</v>
      </c>
      <c r="D321" s="258"/>
      <c r="E321" s="258"/>
      <c r="F321" s="258"/>
      <c r="G321" s="258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180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2.5" outlineLevel="1" x14ac:dyDescent="0.2">
      <c r="A322" s="217"/>
      <c r="B322" s="218"/>
      <c r="C322" s="265" t="s">
        <v>515</v>
      </c>
      <c r="D322" s="258"/>
      <c r="E322" s="258"/>
      <c r="F322" s="258"/>
      <c r="G322" s="258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180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38" t="str">
        <f>C322</f>
        <v>- při vodorovné dopravě po vodě : vyložení na hromady na suchu nebo na přeložení na dopravní prostředek na suchu do 15 m vodorovně a současně do 4 m svisle,</v>
      </c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7"/>
      <c r="B323" s="218"/>
      <c r="C323" s="265" t="s">
        <v>516</v>
      </c>
      <c r="D323" s="258"/>
      <c r="E323" s="258"/>
      <c r="F323" s="258"/>
      <c r="G323" s="258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10"/>
      <c r="Z323" s="210"/>
      <c r="AA323" s="210"/>
      <c r="AB323" s="210"/>
      <c r="AC323" s="210"/>
      <c r="AD323" s="210"/>
      <c r="AE323" s="210"/>
      <c r="AF323" s="210"/>
      <c r="AG323" s="210" t="s">
        <v>180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1">
        <v>81</v>
      </c>
      <c r="B324" s="232" t="s">
        <v>517</v>
      </c>
      <c r="C324" s="241" t="s">
        <v>518</v>
      </c>
      <c r="D324" s="233" t="s">
        <v>255</v>
      </c>
      <c r="E324" s="234">
        <v>18.08822</v>
      </c>
      <c r="F324" s="235"/>
      <c r="G324" s="236">
        <f>ROUND(E324*F324,2)</f>
        <v>0</v>
      </c>
      <c r="H324" s="235"/>
      <c r="I324" s="236">
        <f>ROUND(E324*H324,2)</f>
        <v>0</v>
      </c>
      <c r="J324" s="235"/>
      <c r="K324" s="236">
        <f>ROUND(E324*J324,2)</f>
        <v>0</v>
      </c>
      <c r="L324" s="236">
        <v>21</v>
      </c>
      <c r="M324" s="236">
        <f>G324*(1+L324/100)</f>
        <v>0</v>
      </c>
      <c r="N324" s="234">
        <v>0</v>
      </c>
      <c r="O324" s="234">
        <f>ROUND(E324*N324,2)</f>
        <v>0</v>
      </c>
      <c r="P324" s="234">
        <v>0</v>
      </c>
      <c r="Q324" s="234">
        <f>ROUND(E324*P324,2)</f>
        <v>0</v>
      </c>
      <c r="R324" s="236"/>
      <c r="S324" s="236" t="s">
        <v>519</v>
      </c>
      <c r="T324" s="237" t="s">
        <v>176</v>
      </c>
      <c r="U324" s="221">
        <v>0</v>
      </c>
      <c r="V324" s="221">
        <f>ROUND(E324*U324,2)</f>
        <v>0</v>
      </c>
      <c r="W324" s="221"/>
      <c r="X324" s="221" t="s">
        <v>500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501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x14ac:dyDescent="0.2">
      <c r="A325" s="3"/>
      <c r="B325" s="4"/>
      <c r="C325" s="24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AE325">
        <v>15</v>
      </c>
      <c r="AF325">
        <v>21</v>
      </c>
      <c r="AG325" t="s">
        <v>157</v>
      </c>
    </row>
    <row r="326" spans="1:60" x14ac:dyDescent="0.2">
      <c r="A326" s="213"/>
      <c r="B326" s="214" t="s">
        <v>29</v>
      </c>
      <c r="C326" s="244"/>
      <c r="D326" s="215"/>
      <c r="E326" s="216"/>
      <c r="F326" s="216"/>
      <c r="G326" s="230">
        <f>G8+G13+G22+G25+G40+G45+G57+G59+G81+G131+G149+G165+G264+G273+G312</f>
        <v>0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AE326">
        <f>SUMIF(L7:L324,AE325,G7:G324)</f>
        <v>0</v>
      </c>
      <c r="AF326">
        <f>SUMIF(L7:L324,AF325,G7:G324)</f>
        <v>0</v>
      </c>
      <c r="AG326" t="s">
        <v>202</v>
      </c>
    </row>
    <row r="327" spans="1:60" x14ac:dyDescent="0.2">
      <c r="C327" s="245"/>
      <c r="D327" s="10"/>
      <c r="AG327" t="s">
        <v>203</v>
      </c>
    </row>
    <row r="328" spans="1:60" x14ac:dyDescent="0.2">
      <c r="D328" s="10"/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LWvBwSBjW4h1pWJs+pkGwXpxZ3zRjukFL/vMpJKcxHbrYVTDGp5UkSSJ9k52YBJ5/M5+E+eJUI2gxx7Ix6B9A==" saltValue="WVQwBMlyT6HhmWnzTGt9FQ==" spinCount="100000" sheet="1"/>
  <mergeCells count="31">
    <mergeCell ref="C323:G323"/>
    <mergeCell ref="C164:G164"/>
    <mergeCell ref="C268:G268"/>
    <mergeCell ref="C314:G314"/>
    <mergeCell ref="C320:G320"/>
    <mergeCell ref="C321:G321"/>
    <mergeCell ref="C322:G322"/>
    <mergeCell ref="C78:G78"/>
    <mergeCell ref="C80:G80"/>
    <mergeCell ref="C123:G123"/>
    <mergeCell ref="C124:G124"/>
    <mergeCell ref="C125:G125"/>
    <mergeCell ref="C148:G148"/>
    <mergeCell ref="C72:G72"/>
    <mergeCell ref="C73:G73"/>
    <mergeCell ref="C74:G74"/>
    <mergeCell ref="C75:G75"/>
    <mergeCell ref="C76:G76"/>
    <mergeCell ref="C77:G77"/>
    <mergeCell ref="C65:G65"/>
    <mergeCell ref="C66:G66"/>
    <mergeCell ref="C67:G67"/>
    <mergeCell ref="C68:G68"/>
    <mergeCell ref="C69:G69"/>
    <mergeCell ref="C70:G70"/>
    <mergeCell ref="A1:G1"/>
    <mergeCell ref="C2:G2"/>
    <mergeCell ref="C3:G3"/>
    <mergeCell ref="C4:G4"/>
    <mergeCell ref="C15:G15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143</v>
      </c>
      <c r="AG3" t="s">
        <v>147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90</v>
      </c>
      <c r="C8" s="240" t="s">
        <v>91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3.11</v>
      </c>
      <c r="W8" s="223"/>
      <c r="X8" s="223"/>
      <c r="AG8" t="s">
        <v>171</v>
      </c>
    </row>
    <row r="9" spans="1:60" outlineLevel="1" x14ac:dyDescent="0.2">
      <c r="A9" s="231">
        <v>1</v>
      </c>
      <c r="B9" s="232" t="s">
        <v>520</v>
      </c>
      <c r="C9" s="241" t="s">
        <v>521</v>
      </c>
      <c r="D9" s="233" t="s">
        <v>207</v>
      </c>
      <c r="E9" s="234">
        <v>38.85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4.0000000000000003E-5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175</v>
      </c>
      <c r="T9" s="237" t="s">
        <v>176</v>
      </c>
      <c r="U9" s="221">
        <v>0.08</v>
      </c>
      <c r="V9" s="221">
        <f>ROUND(E9*U9,2)</f>
        <v>3.11</v>
      </c>
      <c r="W9" s="221"/>
      <c r="X9" s="22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522</v>
      </c>
      <c r="D10" s="246"/>
      <c r="E10" s="247">
        <v>3.9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523</v>
      </c>
      <c r="D11" s="246"/>
      <c r="E11" s="247">
        <v>15.2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211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1" t="s">
        <v>524</v>
      </c>
      <c r="D12" s="246"/>
      <c r="E12" s="247">
        <v>19.75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211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170</v>
      </c>
      <c r="B13" s="225" t="s">
        <v>94</v>
      </c>
      <c r="C13" s="240" t="s">
        <v>95</v>
      </c>
      <c r="D13" s="226"/>
      <c r="E13" s="227"/>
      <c r="F13" s="228"/>
      <c r="G13" s="228">
        <f>SUMIF(AG14:AG25,"&lt;&gt;NOR",G14:G25)</f>
        <v>0</v>
      </c>
      <c r="H13" s="228"/>
      <c r="I13" s="228">
        <f>SUM(I14:I25)</f>
        <v>0</v>
      </c>
      <c r="J13" s="228"/>
      <c r="K13" s="228">
        <f>SUM(K14:K25)</f>
        <v>0</v>
      </c>
      <c r="L13" s="228"/>
      <c r="M13" s="228">
        <f>SUM(M14:M25)</f>
        <v>0</v>
      </c>
      <c r="N13" s="227"/>
      <c r="O13" s="227">
        <f>SUM(O14:O25)</f>
        <v>2.11</v>
      </c>
      <c r="P13" s="227"/>
      <c r="Q13" s="227">
        <f>SUM(Q14:Q25)</f>
        <v>0</v>
      </c>
      <c r="R13" s="228"/>
      <c r="S13" s="228"/>
      <c r="T13" s="229"/>
      <c r="U13" s="223"/>
      <c r="V13" s="223">
        <f>SUM(V14:V25)</f>
        <v>28.819999999999997</v>
      </c>
      <c r="W13" s="223"/>
      <c r="X13" s="223"/>
      <c r="AG13" t="s">
        <v>171</v>
      </c>
    </row>
    <row r="14" spans="1:60" outlineLevel="1" x14ac:dyDescent="0.2">
      <c r="A14" s="231">
        <v>2</v>
      </c>
      <c r="B14" s="232" t="s">
        <v>525</v>
      </c>
      <c r="C14" s="241" t="s">
        <v>526</v>
      </c>
      <c r="D14" s="233" t="s">
        <v>527</v>
      </c>
      <c r="E14" s="234">
        <v>133.77000000000001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7.3499999999999998E-3</v>
      </c>
      <c r="O14" s="234">
        <f>ROUND(E14*N14,2)</f>
        <v>0.98</v>
      </c>
      <c r="P14" s="234">
        <v>0</v>
      </c>
      <c r="Q14" s="234">
        <f>ROUND(E14*P14,2)</f>
        <v>0</v>
      </c>
      <c r="R14" s="236"/>
      <c r="S14" s="236" t="s">
        <v>175</v>
      </c>
      <c r="T14" s="237" t="s">
        <v>176</v>
      </c>
      <c r="U14" s="221">
        <v>3.3000000000000002E-2</v>
      </c>
      <c r="V14" s="221">
        <f>ROUND(E14*U14,2)</f>
        <v>4.41</v>
      </c>
      <c r="W14" s="221"/>
      <c r="X14" s="221" t="s">
        <v>208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1" t="s">
        <v>528</v>
      </c>
      <c r="D15" s="246"/>
      <c r="E15" s="247">
        <v>133.77000000000001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211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3</v>
      </c>
      <c r="B16" s="232" t="s">
        <v>529</v>
      </c>
      <c r="C16" s="241" t="s">
        <v>530</v>
      </c>
      <c r="D16" s="233" t="s">
        <v>527</v>
      </c>
      <c r="E16" s="234">
        <v>4013.1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175</v>
      </c>
      <c r="T16" s="237" t="s">
        <v>176</v>
      </c>
      <c r="U16" s="221">
        <v>1.9499999999999999E-3</v>
      </c>
      <c r="V16" s="221">
        <f>ROUND(E16*U16,2)</f>
        <v>7.83</v>
      </c>
      <c r="W16" s="221"/>
      <c r="X16" s="22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531</v>
      </c>
      <c r="D17" s="246"/>
      <c r="E17" s="247">
        <v>4013.1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4</v>
      </c>
      <c r="B18" s="232" t="s">
        <v>532</v>
      </c>
      <c r="C18" s="241" t="s">
        <v>533</v>
      </c>
      <c r="D18" s="233" t="s">
        <v>527</v>
      </c>
      <c r="E18" s="234">
        <v>133.77000000000001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175</v>
      </c>
      <c r="T18" s="237" t="s">
        <v>176</v>
      </c>
      <c r="U18" s="221">
        <v>2.1000000000000001E-2</v>
      </c>
      <c r="V18" s="221">
        <f>ROUND(E18*U18,2)</f>
        <v>2.81</v>
      </c>
      <c r="W18" s="221"/>
      <c r="X18" s="22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528</v>
      </c>
      <c r="D19" s="246"/>
      <c r="E19" s="247">
        <v>133.77000000000001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5</v>
      </c>
      <c r="B20" s="232" t="s">
        <v>534</v>
      </c>
      <c r="C20" s="241" t="s">
        <v>535</v>
      </c>
      <c r="D20" s="233" t="s">
        <v>207</v>
      </c>
      <c r="E20" s="234">
        <v>66.885000000000005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1.6910000000000001E-2</v>
      </c>
      <c r="O20" s="234">
        <f>ROUND(E20*N20,2)</f>
        <v>1.1299999999999999</v>
      </c>
      <c r="P20" s="234">
        <v>0</v>
      </c>
      <c r="Q20" s="234">
        <f>ROUND(E20*P20,2)</f>
        <v>0</v>
      </c>
      <c r="R20" s="236"/>
      <c r="S20" s="236" t="s">
        <v>175</v>
      </c>
      <c r="T20" s="237" t="s">
        <v>176</v>
      </c>
      <c r="U20" s="221">
        <v>0.08</v>
      </c>
      <c r="V20" s="221">
        <f>ROUND(E20*U20,2)</f>
        <v>5.35</v>
      </c>
      <c r="W20" s="221"/>
      <c r="X20" s="221" t="s">
        <v>208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209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536</v>
      </c>
      <c r="D21" s="246"/>
      <c r="E21" s="247">
        <v>66.89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211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6</v>
      </c>
      <c r="B22" s="232" t="s">
        <v>537</v>
      </c>
      <c r="C22" s="241" t="s">
        <v>538</v>
      </c>
      <c r="D22" s="233" t="s">
        <v>207</v>
      </c>
      <c r="E22" s="234">
        <v>2006.55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175</v>
      </c>
      <c r="T22" s="237" t="s">
        <v>176</v>
      </c>
      <c r="U22" s="221">
        <v>2E-3</v>
      </c>
      <c r="V22" s="221">
        <f>ROUND(E22*U22,2)</f>
        <v>4.01</v>
      </c>
      <c r="W22" s="221"/>
      <c r="X22" s="221" t="s">
        <v>208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1" t="s">
        <v>539</v>
      </c>
      <c r="D23" s="246"/>
      <c r="E23" s="247">
        <v>2006.55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7</v>
      </c>
      <c r="B24" s="232" t="s">
        <v>540</v>
      </c>
      <c r="C24" s="241" t="s">
        <v>541</v>
      </c>
      <c r="D24" s="233" t="s">
        <v>207</v>
      </c>
      <c r="E24" s="234">
        <v>66.885000000000005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175</v>
      </c>
      <c r="T24" s="237" t="s">
        <v>176</v>
      </c>
      <c r="U24" s="221">
        <v>6.6000000000000003E-2</v>
      </c>
      <c r="V24" s="221">
        <f>ROUND(E24*U24,2)</f>
        <v>4.41</v>
      </c>
      <c r="W24" s="221"/>
      <c r="X24" s="22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542</v>
      </c>
      <c r="D25" s="246"/>
      <c r="E25" s="247">
        <v>66.89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211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4" t="s">
        <v>170</v>
      </c>
      <c r="B26" s="225" t="s">
        <v>96</v>
      </c>
      <c r="C26" s="240" t="s">
        <v>97</v>
      </c>
      <c r="D26" s="226"/>
      <c r="E26" s="227"/>
      <c r="F26" s="228"/>
      <c r="G26" s="228">
        <f>SUMIF(AG27:AG30,"&lt;&gt;NOR",G27:G30)</f>
        <v>0</v>
      </c>
      <c r="H26" s="228"/>
      <c r="I26" s="228">
        <f>SUM(I27:I30)</f>
        <v>0</v>
      </c>
      <c r="J26" s="228"/>
      <c r="K26" s="228">
        <f>SUM(K27:K30)</f>
        <v>0</v>
      </c>
      <c r="L26" s="228"/>
      <c r="M26" s="228">
        <f>SUM(M27:M30)</f>
        <v>0</v>
      </c>
      <c r="N26" s="227"/>
      <c r="O26" s="227">
        <f>SUM(O27:O30)</f>
        <v>0</v>
      </c>
      <c r="P26" s="227"/>
      <c r="Q26" s="227">
        <f>SUM(Q27:Q30)</f>
        <v>0</v>
      </c>
      <c r="R26" s="228"/>
      <c r="S26" s="228"/>
      <c r="T26" s="229"/>
      <c r="U26" s="223"/>
      <c r="V26" s="223">
        <f>SUM(V27:V30)</f>
        <v>22.45</v>
      </c>
      <c r="W26" s="223"/>
      <c r="X26" s="223"/>
      <c r="AG26" t="s">
        <v>171</v>
      </c>
    </row>
    <row r="27" spans="1:60" ht="56.25" outlineLevel="1" x14ac:dyDescent="0.2">
      <c r="A27" s="231">
        <v>8</v>
      </c>
      <c r="B27" s="232" t="s">
        <v>238</v>
      </c>
      <c r="C27" s="241" t="s">
        <v>239</v>
      </c>
      <c r="D27" s="233" t="s">
        <v>207</v>
      </c>
      <c r="E27" s="234">
        <v>72.900000000000006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4.0000000000000003E-5</v>
      </c>
      <c r="O27" s="234">
        <f>ROUND(E27*N27,2)</f>
        <v>0</v>
      </c>
      <c r="P27" s="234">
        <v>0</v>
      </c>
      <c r="Q27" s="234">
        <f>ROUND(E27*P27,2)</f>
        <v>0</v>
      </c>
      <c r="R27" s="236" t="s">
        <v>216</v>
      </c>
      <c r="S27" s="236" t="s">
        <v>217</v>
      </c>
      <c r="T27" s="237" t="s">
        <v>217</v>
      </c>
      <c r="U27" s="221">
        <v>0.308</v>
      </c>
      <c r="V27" s="221">
        <f>ROUND(E27*U27,2)</f>
        <v>22.45</v>
      </c>
      <c r="W27" s="221"/>
      <c r="X27" s="221" t="s">
        <v>208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209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543</v>
      </c>
      <c r="D28" s="246"/>
      <c r="E28" s="247">
        <v>24.3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544</v>
      </c>
      <c r="D29" s="246"/>
      <c r="E29" s="247">
        <v>24.5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211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1" t="s">
        <v>545</v>
      </c>
      <c r="D30" s="246"/>
      <c r="E30" s="247">
        <v>24.1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4" t="s">
        <v>170</v>
      </c>
      <c r="B31" s="225" t="s">
        <v>100</v>
      </c>
      <c r="C31" s="240" t="s">
        <v>101</v>
      </c>
      <c r="D31" s="226"/>
      <c r="E31" s="227"/>
      <c r="F31" s="228"/>
      <c r="G31" s="228">
        <f>SUMIF(AG32:AG35,"&lt;&gt;NOR",G32:G35)</f>
        <v>0</v>
      </c>
      <c r="H31" s="228"/>
      <c r="I31" s="228">
        <f>SUM(I32:I35)</f>
        <v>0</v>
      </c>
      <c r="J31" s="228"/>
      <c r="K31" s="228">
        <f>SUM(K32:K35)</f>
        <v>0</v>
      </c>
      <c r="L31" s="228"/>
      <c r="M31" s="228">
        <f>SUM(M32:M35)</f>
        <v>0</v>
      </c>
      <c r="N31" s="227"/>
      <c r="O31" s="227">
        <f>SUM(O32:O35)</f>
        <v>0</v>
      </c>
      <c r="P31" s="227"/>
      <c r="Q31" s="227">
        <f>SUM(Q32:Q35)</f>
        <v>0</v>
      </c>
      <c r="R31" s="228"/>
      <c r="S31" s="228"/>
      <c r="T31" s="229"/>
      <c r="U31" s="223"/>
      <c r="V31" s="223">
        <f>SUM(V32:V35)</f>
        <v>6.66</v>
      </c>
      <c r="W31" s="223"/>
      <c r="X31" s="223"/>
      <c r="AG31" t="s">
        <v>171</v>
      </c>
    </row>
    <row r="32" spans="1:60" ht="33.75" outlineLevel="1" x14ac:dyDescent="0.2">
      <c r="A32" s="231">
        <v>9</v>
      </c>
      <c r="B32" s="232" t="s">
        <v>253</v>
      </c>
      <c r="C32" s="241" t="s">
        <v>546</v>
      </c>
      <c r="D32" s="233" t="s">
        <v>255</v>
      </c>
      <c r="E32" s="234">
        <v>2.1157900000000001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/>
      <c r="S32" s="236" t="s">
        <v>175</v>
      </c>
      <c r="T32" s="237" t="s">
        <v>176</v>
      </c>
      <c r="U32" s="221">
        <v>3.15</v>
      </c>
      <c r="V32" s="221">
        <f>ROUND(E32*U32,2)</f>
        <v>6.66</v>
      </c>
      <c r="W32" s="221"/>
      <c r="X32" s="221" t="s">
        <v>208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547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1" t="s">
        <v>548</v>
      </c>
      <c r="D33" s="246"/>
      <c r="E33" s="247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1" t="s">
        <v>549</v>
      </c>
      <c r="D34" s="246"/>
      <c r="E34" s="247"/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211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550</v>
      </c>
      <c r="D35" s="246"/>
      <c r="E35" s="247">
        <v>2.12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4" t="s">
        <v>170</v>
      </c>
      <c r="B36" s="225" t="s">
        <v>132</v>
      </c>
      <c r="C36" s="240" t="s">
        <v>133</v>
      </c>
      <c r="D36" s="226"/>
      <c r="E36" s="227"/>
      <c r="F36" s="228"/>
      <c r="G36" s="228">
        <f>SUMIF(AG37:AG72,"&lt;&gt;NOR",G37:G72)</f>
        <v>0</v>
      </c>
      <c r="H36" s="228"/>
      <c r="I36" s="228">
        <f>SUM(I37:I72)</f>
        <v>0</v>
      </c>
      <c r="J36" s="228"/>
      <c r="K36" s="228">
        <f>SUM(K37:K72)</f>
        <v>0</v>
      </c>
      <c r="L36" s="228"/>
      <c r="M36" s="228">
        <f>SUM(M37:M72)</f>
        <v>0</v>
      </c>
      <c r="N36" s="227"/>
      <c r="O36" s="227">
        <f>SUM(O37:O72)</f>
        <v>0.18000000000000002</v>
      </c>
      <c r="P36" s="227"/>
      <c r="Q36" s="227">
        <f>SUM(Q37:Q72)</f>
        <v>0</v>
      </c>
      <c r="R36" s="228"/>
      <c r="S36" s="228"/>
      <c r="T36" s="229"/>
      <c r="U36" s="223"/>
      <c r="V36" s="223">
        <f>SUM(V37:V72)</f>
        <v>61.22</v>
      </c>
      <c r="W36" s="223"/>
      <c r="X36" s="223"/>
      <c r="AG36" t="s">
        <v>171</v>
      </c>
    </row>
    <row r="37" spans="1:60" outlineLevel="1" x14ac:dyDescent="0.2">
      <c r="A37" s="231">
        <v>10</v>
      </c>
      <c r="B37" s="232" t="s">
        <v>551</v>
      </c>
      <c r="C37" s="241" t="s">
        <v>552</v>
      </c>
      <c r="D37" s="233" t="s">
        <v>207</v>
      </c>
      <c r="E37" s="234">
        <v>298.64794999999998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/>
      <c r="S37" s="236" t="s">
        <v>175</v>
      </c>
      <c r="T37" s="237" t="s">
        <v>176</v>
      </c>
      <c r="U37" s="221">
        <v>0.01</v>
      </c>
      <c r="V37" s="221">
        <f>ROUND(E37*U37,2)</f>
        <v>2.99</v>
      </c>
      <c r="W37" s="221"/>
      <c r="X37" s="221" t="s">
        <v>208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1" t="s">
        <v>553</v>
      </c>
      <c r="D38" s="246"/>
      <c r="E38" s="247">
        <v>298.64999999999998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11</v>
      </c>
      <c r="B39" s="232" t="s">
        <v>554</v>
      </c>
      <c r="C39" s="241" t="s">
        <v>555</v>
      </c>
      <c r="D39" s="233" t="s">
        <v>207</v>
      </c>
      <c r="E39" s="234">
        <v>68.25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2.0000000000000002E-5</v>
      </c>
      <c r="O39" s="234">
        <f>ROUND(E39*N39,2)</f>
        <v>0</v>
      </c>
      <c r="P39" s="234">
        <v>0</v>
      </c>
      <c r="Q39" s="234">
        <f>ROUND(E39*P39,2)</f>
        <v>0</v>
      </c>
      <c r="R39" s="236"/>
      <c r="S39" s="236" t="s">
        <v>175</v>
      </c>
      <c r="T39" s="237" t="s">
        <v>176</v>
      </c>
      <c r="U39" s="221">
        <v>0.03</v>
      </c>
      <c r="V39" s="221">
        <f>ROUND(E39*U39,2)</f>
        <v>2.0499999999999998</v>
      </c>
      <c r="W39" s="221"/>
      <c r="X39" s="221" t="s">
        <v>208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1" t="s">
        <v>556</v>
      </c>
      <c r="D40" s="246"/>
      <c r="E40" s="247">
        <v>68.25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12</v>
      </c>
      <c r="B41" s="232" t="s">
        <v>557</v>
      </c>
      <c r="C41" s="241" t="s">
        <v>558</v>
      </c>
      <c r="D41" s="233" t="s">
        <v>207</v>
      </c>
      <c r="E41" s="234">
        <v>181.5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3.5E-4</v>
      </c>
      <c r="O41" s="234">
        <f>ROUND(E41*N41,2)</f>
        <v>0.06</v>
      </c>
      <c r="P41" s="234">
        <v>0</v>
      </c>
      <c r="Q41" s="234">
        <f>ROUND(E41*P41,2)</f>
        <v>0</v>
      </c>
      <c r="R41" s="236"/>
      <c r="S41" s="236" t="s">
        <v>175</v>
      </c>
      <c r="T41" s="237" t="s">
        <v>176</v>
      </c>
      <c r="U41" s="221">
        <v>0.01</v>
      </c>
      <c r="V41" s="221">
        <f>ROUND(E41*U41,2)</f>
        <v>1.82</v>
      </c>
      <c r="W41" s="221"/>
      <c r="X41" s="221" t="s">
        <v>208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559</v>
      </c>
      <c r="D42" s="246"/>
      <c r="E42" s="247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211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560</v>
      </c>
      <c r="D43" s="246"/>
      <c r="E43" s="247">
        <v>24.3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1" t="s">
        <v>561</v>
      </c>
      <c r="D44" s="246"/>
      <c r="E44" s="247">
        <v>24.5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562</v>
      </c>
      <c r="D45" s="246"/>
      <c r="E45" s="247">
        <v>24.1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211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2" t="s">
        <v>213</v>
      </c>
      <c r="D46" s="248"/>
      <c r="E46" s="249">
        <v>72.900000000000006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211</v>
      </c>
      <c r="AH46" s="210">
        <v>1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563</v>
      </c>
      <c r="D47" s="246"/>
      <c r="E47" s="247"/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211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388</v>
      </c>
      <c r="D48" s="246"/>
      <c r="E48" s="247">
        <v>108.6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2" t="s">
        <v>213</v>
      </c>
      <c r="D49" s="248"/>
      <c r="E49" s="249">
        <v>108.6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211</v>
      </c>
      <c r="AH49" s="210">
        <v>1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1">
        <v>13</v>
      </c>
      <c r="B50" s="232" t="s">
        <v>564</v>
      </c>
      <c r="C50" s="241" t="s">
        <v>565</v>
      </c>
      <c r="D50" s="233" t="s">
        <v>207</v>
      </c>
      <c r="E50" s="234">
        <v>194.34800000000001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0</v>
      </c>
      <c r="Q50" s="234">
        <f>ROUND(E50*P50,2)</f>
        <v>0</v>
      </c>
      <c r="R50" s="236"/>
      <c r="S50" s="236" t="s">
        <v>175</v>
      </c>
      <c r="T50" s="237" t="s">
        <v>176</v>
      </c>
      <c r="U50" s="221">
        <v>0.01</v>
      </c>
      <c r="V50" s="221">
        <f>ROUND(E50*U50,2)</f>
        <v>1.94</v>
      </c>
      <c r="W50" s="221"/>
      <c r="X50" s="221" t="s">
        <v>208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566</v>
      </c>
      <c r="D51" s="246"/>
      <c r="E51" s="247"/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567</v>
      </c>
      <c r="D52" s="246"/>
      <c r="E52" s="247">
        <v>152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211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1" t="s">
        <v>568</v>
      </c>
      <c r="D53" s="246"/>
      <c r="E53" s="247">
        <v>42.35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211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2" t="s">
        <v>213</v>
      </c>
      <c r="D54" s="248"/>
      <c r="E54" s="249">
        <v>194.35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1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1">
        <v>14</v>
      </c>
      <c r="B55" s="232" t="s">
        <v>569</v>
      </c>
      <c r="C55" s="241" t="s">
        <v>570</v>
      </c>
      <c r="D55" s="233" t="s">
        <v>207</v>
      </c>
      <c r="E55" s="234">
        <v>298.64794999999998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2.7E-4</v>
      </c>
      <c r="O55" s="234">
        <f>ROUND(E55*N55,2)</f>
        <v>0.08</v>
      </c>
      <c r="P55" s="234">
        <v>0</v>
      </c>
      <c r="Q55" s="234">
        <f>ROUND(E55*P55,2)</f>
        <v>0</v>
      </c>
      <c r="R55" s="236"/>
      <c r="S55" s="236" t="s">
        <v>175</v>
      </c>
      <c r="T55" s="237" t="s">
        <v>176</v>
      </c>
      <c r="U55" s="221">
        <v>0.1</v>
      </c>
      <c r="V55" s="221">
        <f>ROUND(E55*U55,2)</f>
        <v>29.86</v>
      </c>
      <c r="W55" s="221"/>
      <c r="X55" s="221" t="s">
        <v>208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566</v>
      </c>
      <c r="D56" s="246"/>
      <c r="E56" s="247"/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1" t="s">
        <v>567</v>
      </c>
      <c r="D57" s="246"/>
      <c r="E57" s="247">
        <v>152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568</v>
      </c>
      <c r="D58" s="246"/>
      <c r="E58" s="247">
        <v>42.35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2" t="s">
        <v>213</v>
      </c>
      <c r="D59" s="248"/>
      <c r="E59" s="249">
        <v>194.35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211</v>
      </c>
      <c r="AH59" s="210">
        <v>1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1" t="s">
        <v>296</v>
      </c>
      <c r="D60" s="246"/>
      <c r="E60" s="247">
        <v>18.8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211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17"/>
      <c r="B61" s="218"/>
      <c r="C61" s="261" t="s">
        <v>210</v>
      </c>
      <c r="D61" s="246"/>
      <c r="E61" s="247">
        <v>24.24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211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212</v>
      </c>
      <c r="D62" s="246"/>
      <c r="E62" s="247">
        <v>8.42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1" t="s">
        <v>297</v>
      </c>
      <c r="D63" s="246"/>
      <c r="E63" s="247">
        <v>44.88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211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571</v>
      </c>
      <c r="D64" s="246"/>
      <c r="E64" s="247">
        <v>7.96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211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2" t="s">
        <v>213</v>
      </c>
      <c r="D65" s="248"/>
      <c r="E65" s="249">
        <v>104.3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211</v>
      </c>
      <c r="AH65" s="210">
        <v>1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15</v>
      </c>
      <c r="B66" s="232" t="s">
        <v>572</v>
      </c>
      <c r="C66" s="241" t="s">
        <v>573</v>
      </c>
      <c r="D66" s="233" t="s">
        <v>207</v>
      </c>
      <c r="E66" s="234">
        <v>298.64794999999998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1.2999999999999999E-4</v>
      </c>
      <c r="O66" s="234">
        <f>ROUND(E66*N66,2)</f>
        <v>0.04</v>
      </c>
      <c r="P66" s="234">
        <v>0</v>
      </c>
      <c r="Q66" s="234">
        <f>ROUND(E66*P66,2)</f>
        <v>0</v>
      </c>
      <c r="R66" s="236"/>
      <c r="S66" s="236" t="s">
        <v>175</v>
      </c>
      <c r="T66" s="237" t="s">
        <v>176</v>
      </c>
      <c r="U66" s="221">
        <v>0.03</v>
      </c>
      <c r="V66" s="221">
        <f>ROUND(E66*U66,2)</f>
        <v>8.9600000000000009</v>
      </c>
      <c r="W66" s="221"/>
      <c r="X66" s="221" t="s">
        <v>208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209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1" t="s">
        <v>553</v>
      </c>
      <c r="D67" s="246"/>
      <c r="E67" s="247">
        <v>298.64999999999998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211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16</v>
      </c>
      <c r="B68" s="232" t="s">
        <v>574</v>
      </c>
      <c r="C68" s="241" t="s">
        <v>575</v>
      </c>
      <c r="D68" s="233" t="s">
        <v>207</v>
      </c>
      <c r="E68" s="234">
        <v>194.34800000000001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/>
      <c r="S68" s="236" t="s">
        <v>175</v>
      </c>
      <c r="T68" s="237" t="s">
        <v>176</v>
      </c>
      <c r="U68" s="221">
        <v>7.0000000000000007E-2</v>
      </c>
      <c r="V68" s="221">
        <f>ROUND(E68*U68,2)</f>
        <v>13.6</v>
      </c>
      <c r="W68" s="221"/>
      <c r="X68" s="221" t="s">
        <v>208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209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1" t="s">
        <v>566</v>
      </c>
      <c r="D69" s="246"/>
      <c r="E69" s="247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211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1" t="s">
        <v>567</v>
      </c>
      <c r="D70" s="246"/>
      <c r="E70" s="247">
        <v>152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211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1" t="s">
        <v>568</v>
      </c>
      <c r="D71" s="246"/>
      <c r="E71" s="247">
        <v>42.35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211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2" t="s">
        <v>213</v>
      </c>
      <c r="D72" s="248"/>
      <c r="E72" s="249">
        <v>194.35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211</v>
      </c>
      <c r="AH72" s="210">
        <v>1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3"/>
      <c r="B73" s="4"/>
      <c r="C73" s="24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v>15</v>
      </c>
      <c r="AF73">
        <v>21</v>
      </c>
      <c r="AG73" t="s">
        <v>157</v>
      </c>
    </row>
    <row r="74" spans="1:60" x14ac:dyDescent="0.2">
      <c r="A74" s="213"/>
      <c r="B74" s="214" t="s">
        <v>29</v>
      </c>
      <c r="C74" s="244"/>
      <c r="D74" s="215"/>
      <c r="E74" s="216"/>
      <c r="F74" s="216"/>
      <c r="G74" s="230">
        <f>G8+G13+G26+G31+G36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f>SUMIF(L7:L72,AE73,G7:G72)</f>
        <v>0</v>
      </c>
      <c r="AF74">
        <f>SUMIF(L7:L72,AF73,G7:G72)</f>
        <v>0</v>
      </c>
      <c r="AG74" t="s">
        <v>202</v>
      </c>
    </row>
    <row r="75" spans="1:60" x14ac:dyDescent="0.2">
      <c r="C75" s="245"/>
      <c r="D75" s="10"/>
      <c r="AG75" t="s">
        <v>203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Fd9eKjIxQ2WixOG4XpxOVNRn7QBZstwIaG024Bl4g1XFWBml6snqG3m1VElxjPueLZLjB3h5ms3XYi5iHeAaQ==" saltValue="a8/IC423VEc7vhSbUsghU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143</v>
      </c>
      <c r="AG3" t="s">
        <v>147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86</v>
      </c>
      <c r="C8" s="240" t="s">
        <v>87</v>
      </c>
      <c r="D8" s="226"/>
      <c r="E8" s="227"/>
      <c r="F8" s="228"/>
      <c r="G8" s="228">
        <f>SUMIF(AG9:AG23,"&lt;&gt;NOR",G9:G23)</f>
        <v>0</v>
      </c>
      <c r="H8" s="228"/>
      <c r="I8" s="228">
        <f>SUM(I9:I23)</f>
        <v>0</v>
      </c>
      <c r="J8" s="228"/>
      <c r="K8" s="228">
        <f>SUM(K9:K23)</f>
        <v>0</v>
      </c>
      <c r="L8" s="228"/>
      <c r="M8" s="228">
        <f>SUM(M9:M23)</f>
        <v>0</v>
      </c>
      <c r="N8" s="227"/>
      <c r="O8" s="227">
        <f>SUM(O9:O23)</f>
        <v>1.79</v>
      </c>
      <c r="P8" s="227"/>
      <c r="Q8" s="227">
        <f>SUM(Q9:Q23)</f>
        <v>0</v>
      </c>
      <c r="R8" s="228"/>
      <c r="S8" s="228"/>
      <c r="T8" s="229"/>
      <c r="U8" s="223"/>
      <c r="V8" s="223">
        <f>SUM(V9:V23)</f>
        <v>96.03</v>
      </c>
      <c r="W8" s="223"/>
      <c r="X8" s="223"/>
      <c r="AG8" t="s">
        <v>171</v>
      </c>
    </row>
    <row r="9" spans="1:60" outlineLevel="1" x14ac:dyDescent="0.2">
      <c r="A9" s="231">
        <v>1</v>
      </c>
      <c r="B9" s="232" t="s">
        <v>576</v>
      </c>
      <c r="C9" s="241" t="s">
        <v>577</v>
      </c>
      <c r="D9" s="233" t="s">
        <v>207</v>
      </c>
      <c r="E9" s="234">
        <v>20.914999999999999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8.2500000000000004E-3</v>
      </c>
      <c r="O9" s="234">
        <f>ROUND(E9*N9,2)</f>
        <v>0.17</v>
      </c>
      <c r="P9" s="234">
        <v>0</v>
      </c>
      <c r="Q9" s="234">
        <f>ROUND(E9*P9,2)</f>
        <v>0</v>
      </c>
      <c r="R9" s="236" t="s">
        <v>216</v>
      </c>
      <c r="S9" s="236" t="s">
        <v>217</v>
      </c>
      <c r="T9" s="237" t="s">
        <v>217</v>
      </c>
      <c r="U9" s="221">
        <v>0.3</v>
      </c>
      <c r="V9" s="221">
        <f>ROUND(E9*U9,2)</f>
        <v>6.27</v>
      </c>
      <c r="W9" s="221"/>
      <c r="X9" s="22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3" t="s">
        <v>578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579</v>
      </c>
      <c r="D11" s="246"/>
      <c r="E11" s="247">
        <v>20.914999999999999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211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580</v>
      </c>
      <c r="C12" s="241" t="s">
        <v>581</v>
      </c>
      <c r="D12" s="233" t="s">
        <v>207</v>
      </c>
      <c r="E12" s="234">
        <v>10.4575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1.583E-2</v>
      </c>
      <c r="O12" s="234">
        <f>ROUND(E12*N12,2)</f>
        <v>0.17</v>
      </c>
      <c r="P12" s="234">
        <v>0</v>
      </c>
      <c r="Q12" s="234">
        <f>ROUND(E12*P12,2)</f>
        <v>0</v>
      </c>
      <c r="R12" s="236" t="s">
        <v>216</v>
      </c>
      <c r="S12" s="236" t="s">
        <v>217</v>
      </c>
      <c r="T12" s="237" t="s">
        <v>217</v>
      </c>
      <c r="U12" s="221">
        <v>0.37</v>
      </c>
      <c r="V12" s="221">
        <f>ROUND(E12*U12,2)</f>
        <v>3.87</v>
      </c>
      <c r="W12" s="221"/>
      <c r="X12" s="221" t="s">
        <v>208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3" t="s">
        <v>578</v>
      </c>
      <c r="D13" s="250"/>
      <c r="E13" s="250"/>
      <c r="F13" s="250"/>
      <c r="G13" s="250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582</v>
      </c>
      <c r="D14" s="246"/>
      <c r="E14" s="247">
        <v>10.4575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583</v>
      </c>
      <c r="C15" s="241" t="s">
        <v>584</v>
      </c>
      <c r="D15" s="233" t="s">
        <v>207</v>
      </c>
      <c r="E15" s="234">
        <v>6.2744999999999997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2.375E-2</v>
      </c>
      <c r="O15" s="234">
        <f>ROUND(E15*N15,2)</f>
        <v>0.15</v>
      </c>
      <c r="P15" s="234">
        <v>0</v>
      </c>
      <c r="Q15" s="234">
        <f>ROUND(E15*P15,2)</f>
        <v>0</v>
      </c>
      <c r="R15" s="236" t="s">
        <v>216</v>
      </c>
      <c r="S15" s="236" t="s">
        <v>217</v>
      </c>
      <c r="T15" s="237" t="s">
        <v>217</v>
      </c>
      <c r="U15" s="221">
        <v>0.44</v>
      </c>
      <c r="V15" s="221">
        <f>ROUND(E15*U15,2)</f>
        <v>2.76</v>
      </c>
      <c r="W15" s="221"/>
      <c r="X15" s="221" t="s">
        <v>208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209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3" t="s">
        <v>578</v>
      </c>
      <c r="D16" s="250"/>
      <c r="E16" s="250"/>
      <c r="F16" s="250"/>
      <c r="G16" s="250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219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585</v>
      </c>
      <c r="D17" s="246"/>
      <c r="E17" s="247">
        <v>6.2744999999999997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1">
        <v>4</v>
      </c>
      <c r="B18" s="232" t="s">
        <v>586</v>
      </c>
      <c r="C18" s="241" t="s">
        <v>587</v>
      </c>
      <c r="D18" s="233" t="s">
        <v>207</v>
      </c>
      <c r="E18" s="234">
        <v>108.1028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1.1990000000000001E-2</v>
      </c>
      <c r="O18" s="234">
        <f>ROUND(E18*N18,2)</f>
        <v>1.3</v>
      </c>
      <c r="P18" s="234">
        <v>0</v>
      </c>
      <c r="Q18" s="234">
        <f>ROUND(E18*P18,2)</f>
        <v>0</v>
      </c>
      <c r="R18" s="236"/>
      <c r="S18" s="236" t="s">
        <v>175</v>
      </c>
      <c r="T18" s="237" t="s">
        <v>176</v>
      </c>
      <c r="U18" s="221">
        <v>0.76900000000000002</v>
      </c>
      <c r="V18" s="221">
        <f>ROUND(E18*U18,2)</f>
        <v>83.13</v>
      </c>
      <c r="W18" s="221"/>
      <c r="X18" s="22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588</v>
      </c>
      <c r="D19" s="246"/>
      <c r="E19" s="247">
        <v>40.870899999999999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1" t="s">
        <v>589</v>
      </c>
      <c r="D20" s="246"/>
      <c r="E20" s="247">
        <v>-1.6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211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590</v>
      </c>
      <c r="D21" s="246"/>
      <c r="E21" s="247">
        <v>64.991900000000001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211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1" t="s">
        <v>591</v>
      </c>
      <c r="D22" s="246"/>
      <c r="E22" s="247">
        <v>1.68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211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1" t="s">
        <v>592</v>
      </c>
      <c r="D23" s="246"/>
      <c r="E23" s="247">
        <v>2.16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4" t="s">
        <v>170</v>
      </c>
      <c r="B24" s="225" t="s">
        <v>88</v>
      </c>
      <c r="C24" s="240" t="s">
        <v>89</v>
      </c>
      <c r="D24" s="226"/>
      <c r="E24" s="227"/>
      <c r="F24" s="228"/>
      <c r="G24" s="228">
        <f>SUMIF(AG25:AG31,"&lt;&gt;NOR",G25:G31)</f>
        <v>0</v>
      </c>
      <c r="H24" s="228"/>
      <c r="I24" s="228">
        <f>SUM(I25:I31)</f>
        <v>0</v>
      </c>
      <c r="J24" s="228"/>
      <c r="K24" s="228">
        <f>SUM(K25:K31)</f>
        <v>0</v>
      </c>
      <c r="L24" s="228"/>
      <c r="M24" s="228">
        <f>SUM(M25:M31)</f>
        <v>0</v>
      </c>
      <c r="N24" s="227"/>
      <c r="O24" s="227">
        <f>SUM(O25:O31)</f>
        <v>0.09</v>
      </c>
      <c r="P24" s="227"/>
      <c r="Q24" s="227">
        <f>SUM(Q25:Q31)</f>
        <v>0</v>
      </c>
      <c r="R24" s="228"/>
      <c r="S24" s="228"/>
      <c r="T24" s="229"/>
      <c r="U24" s="223"/>
      <c r="V24" s="223">
        <f>SUM(V25:V31)</f>
        <v>5.45</v>
      </c>
      <c r="W24" s="223"/>
      <c r="X24" s="223"/>
      <c r="AG24" t="s">
        <v>171</v>
      </c>
    </row>
    <row r="25" spans="1:60" ht="22.5" outlineLevel="1" x14ac:dyDescent="0.2">
      <c r="A25" s="231">
        <v>5</v>
      </c>
      <c r="B25" s="232" t="s">
        <v>593</v>
      </c>
      <c r="C25" s="241" t="s">
        <v>594</v>
      </c>
      <c r="D25" s="233" t="s">
        <v>207</v>
      </c>
      <c r="E25" s="234">
        <v>11.2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8.3199999999999993E-3</v>
      </c>
      <c r="O25" s="234">
        <f>ROUND(E25*N25,2)</f>
        <v>0.09</v>
      </c>
      <c r="P25" s="234">
        <v>0</v>
      </c>
      <c r="Q25" s="234">
        <f>ROUND(E25*P25,2)</f>
        <v>0</v>
      </c>
      <c r="R25" s="236" t="s">
        <v>216</v>
      </c>
      <c r="S25" s="236" t="s">
        <v>217</v>
      </c>
      <c r="T25" s="237" t="s">
        <v>217</v>
      </c>
      <c r="U25" s="221">
        <v>0.39695999999999998</v>
      </c>
      <c r="V25" s="221">
        <f>ROUND(E25*U25,2)</f>
        <v>4.45</v>
      </c>
      <c r="W25" s="221"/>
      <c r="X25" s="221" t="s">
        <v>208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209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3" t="s">
        <v>218</v>
      </c>
      <c r="D26" s="250"/>
      <c r="E26" s="250"/>
      <c r="F26" s="250"/>
      <c r="G26" s="250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219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5" t="s">
        <v>595</v>
      </c>
      <c r="D27" s="258"/>
      <c r="E27" s="258"/>
      <c r="F27" s="258"/>
      <c r="G27" s="258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180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596</v>
      </c>
      <c r="D28" s="246"/>
      <c r="E28" s="247">
        <v>11.2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6</v>
      </c>
      <c r="B29" s="232" t="s">
        <v>597</v>
      </c>
      <c r="C29" s="241" t="s">
        <v>598</v>
      </c>
      <c r="D29" s="233" t="s">
        <v>207</v>
      </c>
      <c r="E29" s="234">
        <v>11.2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2.9999999999999997E-4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216</v>
      </c>
      <c r="S29" s="236" t="s">
        <v>217</v>
      </c>
      <c r="T29" s="237" t="s">
        <v>217</v>
      </c>
      <c r="U29" s="221">
        <v>8.8999999999999996E-2</v>
      </c>
      <c r="V29" s="221">
        <f>ROUND(E29*U29,2)</f>
        <v>1</v>
      </c>
      <c r="W29" s="221"/>
      <c r="X29" s="221" t="s">
        <v>208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209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3" t="s">
        <v>218</v>
      </c>
      <c r="D30" s="250"/>
      <c r="E30" s="250"/>
      <c r="F30" s="250"/>
      <c r="G30" s="250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219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1" t="s">
        <v>599</v>
      </c>
      <c r="D31" s="246"/>
      <c r="E31" s="247">
        <v>11.2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211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4" t="s">
        <v>170</v>
      </c>
      <c r="B32" s="225" t="s">
        <v>90</v>
      </c>
      <c r="C32" s="240" t="s">
        <v>91</v>
      </c>
      <c r="D32" s="226"/>
      <c r="E32" s="227"/>
      <c r="F32" s="228"/>
      <c r="G32" s="228">
        <f>SUMIF(AG33:AG54,"&lt;&gt;NOR",G33:G54)</f>
        <v>0</v>
      </c>
      <c r="H32" s="228"/>
      <c r="I32" s="228">
        <f>SUM(I33:I54)</f>
        <v>0</v>
      </c>
      <c r="J32" s="228"/>
      <c r="K32" s="228">
        <f>SUM(K33:K54)</f>
        <v>0</v>
      </c>
      <c r="L32" s="228"/>
      <c r="M32" s="228">
        <f>SUM(M33:M54)</f>
        <v>0</v>
      </c>
      <c r="N32" s="227"/>
      <c r="O32" s="227">
        <f>SUM(O33:O54)</f>
        <v>2.4900000000000002</v>
      </c>
      <c r="P32" s="227"/>
      <c r="Q32" s="227">
        <f>SUM(Q33:Q54)</f>
        <v>0</v>
      </c>
      <c r="R32" s="228"/>
      <c r="S32" s="228"/>
      <c r="T32" s="229"/>
      <c r="U32" s="223"/>
      <c r="V32" s="223">
        <f>SUM(V33:V54)</f>
        <v>42.55</v>
      </c>
      <c r="W32" s="223"/>
      <c r="X32" s="223"/>
      <c r="AG32" t="s">
        <v>171</v>
      </c>
    </row>
    <row r="33" spans="1:60" ht="22.5" outlineLevel="1" x14ac:dyDescent="0.2">
      <c r="A33" s="231">
        <v>7</v>
      </c>
      <c r="B33" s="232" t="s">
        <v>600</v>
      </c>
      <c r="C33" s="241" t="s">
        <v>601</v>
      </c>
      <c r="D33" s="233" t="s">
        <v>353</v>
      </c>
      <c r="E33" s="234">
        <v>18.8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4.3299999999999996E-3</v>
      </c>
      <c r="O33" s="234">
        <f>ROUND(E33*N33,2)</f>
        <v>0.08</v>
      </c>
      <c r="P33" s="234">
        <v>0</v>
      </c>
      <c r="Q33" s="234">
        <f>ROUND(E33*P33,2)</f>
        <v>0</v>
      </c>
      <c r="R33" s="236" t="s">
        <v>602</v>
      </c>
      <c r="S33" s="236" t="s">
        <v>217</v>
      </c>
      <c r="T33" s="237" t="s">
        <v>217</v>
      </c>
      <c r="U33" s="221">
        <v>0.152</v>
      </c>
      <c r="V33" s="221">
        <f>ROUND(E33*U33,2)</f>
        <v>2.86</v>
      </c>
      <c r="W33" s="221"/>
      <c r="X33" s="221" t="s">
        <v>208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3" t="s">
        <v>603</v>
      </c>
      <c r="D34" s="250"/>
      <c r="E34" s="250"/>
      <c r="F34" s="250"/>
      <c r="G34" s="250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219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604</v>
      </c>
      <c r="D35" s="246"/>
      <c r="E35" s="247">
        <v>18.8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1">
        <v>8</v>
      </c>
      <c r="B36" s="232" t="s">
        <v>605</v>
      </c>
      <c r="C36" s="241" t="s">
        <v>606</v>
      </c>
      <c r="D36" s="233" t="s">
        <v>353</v>
      </c>
      <c r="E36" s="234">
        <v>12.4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1.7330000000000002E-2</v>
      </c>
      <c r="O36" s="234">
        <f>ROUND(E36*N36,2)</f>
        <v>0.21</v>
      </c>
      <c r="P36" s="234">
        <v>0</v>
      </c>
      <c r="Q36" s="234">
        <f>ROUND(E36*P36,2)</f>
        <v>0</v>
      </c>
      <c r="R36" s="236" t="s">
        <v>602</v>
      </c>
      <c r="S36" s="236" t="s">
        <v>217</v>
      </c>
      <c r="T36" s="237" t="s">
        <v>217</v>
      </c>
      <c r="U36" s="221">
        <v>0.253</v>
      </c>
      <c r="V36" s="221">
        <f>ROUND(E36*U36,2)</f>
        <v>3.14</v>
      </c>
      <c r="W36" s="221"/>
      <c r="X36" s="221" t="s">
        <v>208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3" t="s">
        <v>603</v>
      </c>
      <c r="D37" s="250"/>
      <c r="E37" s="250"/>
      <c r="F37" s="250"/>
      <c r="G37" s="250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219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1" t="s">
        <v>607</v>
      </c>
      <c r="D38" s="246"/>
      <c r="E38" s="247">
        <v>12.4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9</v>
      </c>
      <c r="B39" s="232" t="s">
        <v>608</v>
      </c>
      <c r="C39" s="241" t="s">
        <v>609</v>
      </c>
      <c r="D39" s="233" t="s">
        <v>207</v>
      </c>
      <c r="E39" s="234">
        <v>12.0725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4.4139999999999999E-2</v>
      </c>
      <c r="O39" s="234">
        <f>ROUND(E39*N39,2)</f>
        <v>0.53</v>
      </c>
      <c r="P39" s="234">
        <v>0</v>
      </c>
      <c r="Q39" s="234">
        <f>ROUND(E39*P39,2)</f>
        <v>0</v>
      </c>
      <c r="R39" s="236" t="s">
        <v>216</v>
      </c>
      <c r="S39" s="236" t="s">
        <v>217</v>
      </c>
      <c r="T39" s="237" t="s">
        <v>217</v>
      </c>
      <c r="U39" s="221">
        <v>0.6</v>
      </c>
      <c r="V39" s="221">
        <f>ROUND(E39*U39,2)</f>
        <v>7.24</v>
      </c>
      <c r="W39" s="221"/>
      <c r="X39" s="221" t="s">
        <v>208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1" t="s">
        <v>610</v>
      </c>
      <c r="D40" s="246"/>
      <c r="E40" s="247">
        <v>12.0725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1">
        <v>10</v>
      </c>
      <c r="B41" s="232" t="s">
        <v>611</v>
      </c>
      <c r="C41" s="241" t="s">
        <v>612</v>
      </c>
      <c r="D41" s="233" t="s">
        <v>207</v>
      </c>
      <c r="E41" s="234">
        <v>23.608650000000001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4.7660000000000001E-2</v>
      </c>
      <c r="O41" s="234">
        <f>ROUND(E41*N41,2)</f>
        <v>1.1299999999999999</v>
      </c>
      <c r="P41" s="234">
        <v>0</v>
      </c>
      <c r="Q41" s="234">
        <f>ROUND(E41*P41,2)</f>
        <v>0</v>
      </c>
      <c r="R41" s="236" t="s">
        <v>216</v>
      </c>
      <c r="S41" s="236" t="s">
        <v>217</v>
      </c>
      <c r="T41" s="237" t="s">
        <v>217</v>
      </c>
      <c r="U41" s="221">
        <v>0.84</v>
      </c>
      <c r="V41" s="221">
        <f>ROUND(E41*U41,2)</f>
        <v>19.829999999999998</v>
      </c>
      <c r="W41" s="221"/>
      <c r="X41" s="221" t="s">
        <v>208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209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613</v>
      </c>
      <c r="D42" s="246"/>
      <c r="E42" s="247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211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17"/>
      <c r="B43" s="218"/>
      <c r="C43" s="261" t="s">
        <v>614</v>
      </c>
      <c r="D43" s="246"/>
      <c r="E43" s="247">
        <v>14.848549999999999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1" t="s">
        <v>615</v>
      </c>
      <c r="D44" s="246"/>
      <c r="E44" s="247">
        <v>8.7600999999999996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11</v>
      </c>
      <c r="B45" s="232" t="s">
        <v>616</v>
      </c>
      <c r="C45" s="241" t="s">
        <v>617</v>
      </c>
      <c r="D45" s="233" t="s">
        <v>207</v>
      </c>
      <c r="E45" s="234">
        <v>2.83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5.2839999999999998E-2</v>
      </c>
      <c r="O45" s="234">
        <f>ROUND(E45*N45,2)</f>
        <v>0.15</v>
      </c>
      <c r="P45" s="234">
        <v>0</v>
      </c>
      <c r="Q45" s="234">
        <f>ROUND(E45*P45,2)</f>
        <v>0</v>
      </c>
      <c r="R45" s="236" t="s">
        <v>602</v>
      </c>
      <c r="S45" s="236" t="s">
        <v>217</v>
      </c>
      <c r="T45" s="237" t="s">
        <v>217</v>
      </c>
      <c r="U45" s="221">
        <v>1.0569999999999999</v>
      </c>
      <c r="V45" s="221">
        <f>ROUND(E45*U45,2)</f>
        <v>2.99</v>
      </c>
      <c r="W45" s="221"/>
      <c r="X45" s="221" t="s">
        <v>208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209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3" t="s">
        <v>618</v>
      </c>
      <c r="D46" s="250"/>
      <c r="E46" s="250"/>
      <c r="F46" s="250"/>
      <c r="G46" s="250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219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8" t="str">
        <f>C46</f>
        <v>okenního nebo dveřního, z pomocného pracovního lešení o výšce podlahy do 1900 mm a pro zatížení do 1,5 kPa,</v>
      </c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619</v>
      </c>
      <c r="D47" s="246"/>
      <c r="E47" s="247">
        <v>2.4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211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620</v>
      </c>
      <c r="D48" s="246"/>
      <c r="E48" s="247">
        <v>0.43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12</v>
      </c>
      <c r="B49" s="232" t="s">
        <v>621</v>
      </c>
      <c r="C49" s="241" t="s">
        <v>622</v>
      </c>
      <c r="D49" s="233" t="s">
        <v>207</v>
      </c>
      <c r="E49" s="234">
        <v>2.589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5.3690000000000002E-2</v>
      </c>
      <c r="O49" s="234">
        <f>ROUND(E49*N49,2)</f>
        <v>0.14000000000000001</v>
      </c>
      <c r="P49" s="234">
        <v>0</v>
      </c>
      <c r="Q49" s="234">
        <f>ROUND(E49*P49,2)</f>
        <v>0</v>
      </c>
      <c r="R49" s="236" t="s">
        <v>602</v>
      </c>
      <c r="S49" s="236" t="s">
        <v>217</v>
      </c>
      <c r="T49" s="237" t="s">
        <v>217</v>
      </c>
      <c r="U49" s="221">
        <v>1.17717</v>
      </c>
      <c r="V49" s="221">
        <f>ROUND(E49*U49,2)</f>
        <v>3.05</v>
      </c>
      <c r="W49" s="221"/>
      <c r="X49" s="221" t="s">
        <v>208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3" t="s">
        <v>618</v>
      </c>
      <c r="D50" s="250"/>
      <c r="E50" s="250"/>
      <c r="F50" s="250"/>
      <c r="G50" s="250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219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38" t="str">
        <f>C50</f>
        <v>okenního nebo dveřního, z pomocného pracovního lešení o výšce podlahy do 1900 mm a pro zatížení do 1,5 kPa,</v>
      </c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623</v>
      </c>
      <c r="D51" s="246"/>
      <c r="E51" s="247">
        <v>0.98899999999999999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624</v>
      </c>
      <c r="D52" s="246"/>
      <c r="E52" s="247">
        <v>1.6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211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13</v>
      </c>
      <c r="B53" s="232" t="s">
        <v>625</v>
      </c>
      <c r="C53" s="241" t="s">
        <v>626</v>
      </c>
      <c r="D53" s="233" t="s">
        <v>207</v>
      </c>
      <c r="E53" s="234">
        <v>4.6937499999999996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5.2999999999999999E-2</v>
      </c>
      <c r="O53" s="234">
        <f>ROUND(E53*N53,2)</f>
        <v>0.25</v>
      </c>
      <c r="P53" s="234">
        <v>0</v>
      </c>
      <c r="Q53" s="234">
        <f>ROUND(E53*P53,2)</f>
        <v>0</v>
      </c>
      <c r="R53" s="236" t="s">
        <v>602</v>
      </c>
      <c r="S53" s="236" t="s">
        <v>217</v>
      </c>
      <c r="T53" s="237" t="s">
        <v>217</v>
      </c>
      <c r="U53" s="221">
        <v>0.73243999999999998</v>
      </c>
      <c r="V53" s="221">
        <f>ROUND(E53*U53,2)</f>
        <v>3.44</v>
      </c>
      <c r="W53" s="221"/>
      <c r="X53" s="221" t="s">
        <v>208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627</v>
      </c>
      <c r="D54" s="246"/>
      <c r="E54" s="247">
        <v>4.6937499999999996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4" t="s">
        <v>170</v>
      </c>
      <c r="B55" s="225" t="s">
        <v>92</v>
      </c>
      <c r="C55" s="240" t="s">
        <v>93</v>
      </c>
      <c r="D55" s="226"/>
      <c r="E55" s="227"/>
      <c r="F55" s="228"/>
      <c r="G55" s="228">
        <f>SUMIF(AG56:AG59,"&lt;&gt;NOR",G56:G59)</f>
        <v>0</v>
      </c>
      <c r="H55" s="228"/>
      <c r="I55" s="228">
        <f>SUM(I56:I59)</f>
        <v>0</v>
      </c>
      <c r="J55" s="228"/>
      <c r="K55" s="228">
        <f>SUM(K56:K59)</f>
        <v>0</v>
      </c>
      <c r="L55" s="228"/>
      <c r="M55" s="228">
        <f>SUM(M56:M59)</f>
        <v>0</v>
      </c>
      <c r="N55" s="227"/>
      <c r="O55" s="227">
        <f>SUM(O56:O59)</f>
        <v>0.87</v>
      </c>
      <c r="P55" s="227"/>
      <c r="Q55" s="227">
        <f>SUM(Q56:Q59)</f>
        <v>0</v>
      </c>
      <c r="R55" s="228"/>
      <c r="S55" s="228"/>
      <c r="T55" s="229"/>
      <c r="U55" s="223"/>
      <c r="V55" s="223">
        <f>SUM(V56:V59)</f>
        <v>19.350000000000001</v>
      </c>
      <c r="W55" s="223"/>
      <c r="X55" s="223"/>
      <c r="AG55" t="s">
        <v>171</v>
      </c>
    </row>
    <row r="56" spans="1:60" ht="22.5" outlineLevel="1" x14ac:dyDescent="0.2">
      <c r="A56" s="231">
        <v>14</v>
      </c>
      <c r="B56" s="232" t="s">
        <v>234</v>
      </c>
      <c r="C56" s="241" t="s">
        <v>235</v>
      </c>
      <c r="D56" s="233" t="s">
        <v>207</v>
      </c>
      <c r="E56" s="234">
        <v>52.3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1.6549999999999999E-2</v>
      </c>
      <c r="O56" s="234">
        <f>ROUND(E56*N56,2)</f>
        <v>0.87</v>
      </c>
      <c r="P56" s="234">
        <v>0</v>
      </c>
      <c r="Q56" s="234">
        <f>ROUND(E56*P56,2)</f>
        <v>0</v>
      </c>
      <c r="R56" s="236" t="s">
        <v>216</v>
      </c>
      <c r="S56" s="236" t="s">
        <v>217</v>
      </c>
      <c r="T56" s="237" t="s">
        <v>217</v>
      </c>
      <c r="U56" s="221">
        <v>0.37</v>
      </c>
      <c r="V56" s="221">
        <f>ROUND(E56*U56,2)</f>
        <v>19.350000000000001</v>
      </c>
      <c r="W56" s="221"/>
      <c r="X56" s="221" t="s">
        <v>208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209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3" t="s">
        <v>628</v>
      </c>
      <c r="D57" s="250"/>
      <c r="E57" s="250"/>
      <c r="F57" s="250"/>
      <c r="G57" s="250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219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629</v>
      </c>
      <c r="D58" s="246"/>
      <c r="E58" s="247">
        <v>41.1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630</v>
      </c>
      <c r="D59" s="246"/>
      <c r="E59" s="247">
        <v>11.2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211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4" t="s">
        <v>170</v>
      </c>
      <c r="B60" s="225" t="s">
        <v>96</v>
      </c>
      <c r="C60" s="240" t="s">
        <v>97</v>
      </c>
      <c r="D60" s="226"/>
      <c r="E60" s="227"/>
      <c r="F60" s="228"/>
      <c r="G60" s="228">
        <f>SUMIF(AG61:AG64,"&lt;&gt;NOR",G61:G64)</f>
        <v>0</v>
      </c>
      <c r="H60" s="228"/>
      <c r="I60" s="228">
        <f>SUM(I61:I64)</f>
        <v>0</v>
      </c>
      <c r="J60" s="228"/>
      <c r="K60" s="228">
        <f>SUM(K61:K64)</f>
        <v>0</v>
      </c>
      <c r="L60" s="228"/>
      <c r="M60" s="228">
        <f>SUM(M61:M64)</f>
        <v>0</v>
      </c>
      <c r="N60" s="227"/>
      <c r="O60" s="227">
        <f>SUM(O61:O64)</f>
        <v>0</v>
      </c>
      <c r="P60" s="227"/>
      <c r="Q60" s="227">
        <f>SUM(Q61:Q64)</f>
        <v>0</v>
      </c>
      <c r="R60" s="228"/>
      <c r="S60" s="228"/>
      <c r="T60" s="229"/>
      <c r="U60" s="223"/>
      <c r="V60" s="223">
        <f>SUM(V61:V64)</f>
        <v>24.12</v>
      </c>
      <c r="W60" s="223"/>
      <c r="X60" s="223"/>
      <c r="AG60" t="s">
        <v>171</v>
      </c>
    </row>
    <row r="61" spans="1:60" ht="56.25" outlineLevel="1" x14ac:dyDescent="0.2">
      <c r="A61" s="231">
        <v>15</v>
      </c>
      <c r="B61" s="232" t="s">
        <v>238</v>
      </c>
      <c r="C61" s="241" t="s">
        <v>239</v>
      </c>
      <c r="D61" s="233" t="s">
        <v>207</v>
      </c>
      <c r="E61" s="234">
        <v>78.3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4.0000000000000003E-5</v>
      </c>
      <c r="O61" s="234">
        <f>ROUND(E61*N61,2)</f>
        <v>0</v>
      </c>
      <c r="P61" s="234">
        <v>0</v>
      </c>
      <c r="Q61" s="234">
        <f>ROUND(E61*P61,2)</f>
        <v>0</v>
      </c>
      <c r="R61" s="236" t="s">
        <v>216</v>
      </c>
      <c r="S61" s="236" t="s">
        <v>217</v>
      </c>
      <c r="T61" s="237" t="s">
        <v>217</v>
      </c>
      <c r="U61" s="221">
        <v>0.308</v>
      </c>
      <c r="V61" s="221">
        <f>ROUND(E61*U61,2)</f>
        <v>24.12</v>
      </c>
      <c r="W61" s="221"/>
      <c r="X61" s="221" t="s">
        <v>208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209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631</v>
      </c>
      <c r="D62" s="246"/>
      <c r="E62" s="247">
        <v>26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1" t="s">
        <v>632</v>
      </c>
      <c r="D63" s="246"/>
      <c r="E63" s="247">
        <v>11.2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211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633</v>
      </c>
      <c r="D64" s="246"/>
      <c r="E64" s="247">
        <v>41.1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211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4" t="s">
        <v>170</v>
      </c>
      <c r="B65" s="225" t="s">
        <v>98</v>
      </c>
      <c r="C65" s="240" t="s">
        <v>99</v>
      </c>
      <c r="D65" s="226"/>
      <c r="E65" s="227"/>
      <c r="F65" s="228"/>
      <c r="G65" s="228">
        <f>SUMIF(AG66:AG102,"&lt;&gt;NOR",G66:G102)</f>
        <v>0</v>
      </c>
      <c r="H65" s="228"/>
      <c r="I65" s="228">
        <f>SUM(I66:I102)</f>
        <v>0</v>
      </c>
      <c r="J65" s="228"/>
      <c r="K65" s="228">
        <f>SUM(K66:K102)</f>
        <v>0</v>
      </c>
      <c r="L65" s="228"/>
      <c r="M65" s="228">
        <f>SUM(M66:M102)</f>
        <v>0</v>
      </c>
      <c r="N65" s="227"/>
      <c r="O65" s="227">
        <f>SUM(O66:O102)</f>
        <v>0.02</v>
      </c>
      <c r="P65" s="227"/>
      <c r="Q65" s="227">
        <f>SUM(Q66:Q102)</f>
        <v>12.19</v>
      </c>
      <c r="R65" s="228"/>
      <c r="S65" s="228"/>
      <c r="T65" s="229"/>
      <c r="U65" s="223"/>
      <c r="V65" s="223">
        <f>SUM(V66:V102)</f>
        <v>55.67</v>
      </c>
      <c r="W65" s="223"/>
      <c r="X65" s="223"/>
      <c r="AG65" t="s">
        <v>171</v>
      </c>
    </row>
    <row r="66" spans="1:60" ht="22.5" outlineLevel="1" x14ac:dyDescent="0.2">
      <c r="A66" s="231">
        <v>16</v>
      </c>
      <c r="B66" s="232" t="s">
        <v>634</v>
      </c>
      <c r="C66" s="241" t="s">
        <v>635</v>
      </c>
      <c r="D66" s="233" t="s">
        <v>527</v>
      </c>
      <c r="E66" s="234">
        <v>0.36420000000000002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1.1000000000000001E-3</v>
      </c>
      <c r="O66" s="234">
        <f>ROUND(E66*N66,2)</f>
        <v>0</v>
      </c>
      <c r="P66" s="234">
        <v>1.175</v>
      </c>
      <c r="Q66" s="234">
        <f>ROUND(E66*P66,2)</f>
        <v>0.43</v>
      </c>
      <c r="R66" s="236" t="s">
        <v>245</v>
      </c>
      <c r="S66" s="236" t="s">
        <v>217</v>
      </c>
      <c r="T66" s="237" t="s">
        <v>217</v>
      </c>
      <c r="U66" s="221">
        <v>1.2829999999999999</v>
      </c>
      <c r="V66" s="221">
        <f>ROUND(E66*U66,2)</f>
        <v>0.47</v>
      </c>
      <c r="W66" s="221"/>
      <c r="X66" s="221" t="s">
        <v>208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209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17"/>
      <c r="B67" s="218"/>
      <c r="C67" s="263" t="s">
        <v>636</v>
      </c>
      <c r="D67" s="250"/>
      <c r="E67" s="250"/>
      <c r="F67" s="250"/>
      <c r="G67" s="250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219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38" t="str">
        <f>C67</f>
        <v>nebo vybourání otvorů průřezové plochy přes 4 m2 ve zdivu nadzákladovém, včetně pomocného lešení o výšce podlahy do 1900 mm a pro zatížení do 1,5 kPa  (150 kg/m2)</v>
      </c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1" t="s">
        <v>637</v>
      </c>
      <c r="D68" s="246"/>
      <c r="E68" s="247">
        <v>0.1842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1" t="s">
        <v>638</v>
      </c>
      <c r="D69" s="246"/>
      <c r="E69" s="247">
        <v>0.18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211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17</v>
      </c>
      <c r="B70" s="232" t="s">
        <v>250</v>
      </c>
      <c r="C70" s="241" t="s">
        <v>251</v>
      </c>
      <c r="D70" s="233" t="s">
        <v>207</v>
      </c>
      <c r="E70" s="234">
        <v>52.3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7.5600000000000001E-2</v>
      </c>
      <c r="Q70" s="234">
        <f>ROUND(E70*P70,2)</f>
        <v>3.95</v>
      </c>
      <c r="R70" s="236" t="s">
        <v>245</v>
      </c>
      <c r="S70" s="236" t="s">
        <v>217</v>
      </c>
      <c r="T70" s="237" t="s">
        <v>217</v>
      </c>
      <c r="U70" s="221">
        <v>0.1</v>
      </c>
      <c r="V70" s="221">
        <f>ROUND(E70*U70,2)</f>
        <v>5.23</v>
      </c>
      <c r="W70" s="221"/>
      <c r="X70" s="221" t="s">
        <v>208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209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1" t="s">
        <v>639</v>
      </c>
      <c r="D71" s="246"/>
      <c r="E71" s="247">
        <v>11.2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211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1" t="s">
        <v>640</v>
      </c>
      <c r="D72" s="246"/>
      <c r="E72" s="247">
        <v>41.1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211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18</v>
      </c>
      <c r="B73" s="232" t="s">
        <v>641</v>
      </c>
      <c r="C73" s="241" t="s">
        <v>642</v>
      </c>
      <c r="D73" s="233" t="s">
        <v>207</v>
      </c>
      <c r="E73" s="234">
        <v>6.6092500000000003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0.02</v>
      </c>
      <c r="Q73" s="234">
        <f>ROUND(E73*P73,2)</f>
        <v>0.13</v>
      </c>
      <c r="R73" s="236" t="s">
        <v>245</v>
      </c>
      <c r="S73" s="236" t="s">
        <v>217</v>
      </c>
      <c r="T73" s="237" t="s">
        <v>217</v>
      </c>
      <c r="U73" s="221">
        <v>0.23</v>
      </c>
      <c r="V73" s="221">
        <f>ROUND(E73*U73,2)</f>
        <v>1.52</v>
      </c>
      <c r="W73" s="221"/>
      <c r="X73" s="221" t="s">
        <v>208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209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3" t="s">
        <v>643</v>
      </c>
      <c r="D74" s="250"/>
      <c r="E74" s="250"/>
      <c r="F74" s="250"/>
      <c r="G74" s="250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219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1" t="s">
        <v>644</v>
      </c>
      <c r="D75" s="246"/>
      <c r="E75" s="247">
        <v>6.6092500000000003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211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19</v>
      </c>
      <c r="B76" s="232" t="s">
        <v>645</v>
      </c>
      <c r="C76" s="241" t="s">
        <v>646</v>
      </c>
      <c r="D76" s="233" t="s">
        <v>260</v>
      </c>
      <c r="E76" s="234">
        <v>5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 t="s">
        <v>245</v>
      </c>
      <c r="S76" s="236" t="s">
        <v>217</v>
      </c>
      <c r="T76" s="237" t="s">
        <v>217</v>
      </c>
      <c r="U76" s="221">
        <v>0.05</v>
      </c>
      <c r="V76" s="221">
        <f>ROUND(E76*U76,2)</f>
        <v>0.25</v>
      </c>
      <c r="W76" s="221"/>
      <c r="X76" s="221" t="s">
        <v>208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209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3" t="s">
        <v>647</v>
      </c>
      <c r="D77" s="250"/>
      <c r="E77" s="250"/>
      <c r="F77" s="250"/>
      <c r="G77" s="250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219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1">
        <v>20</v>
      </c>
      <c r="B78" s="232" t="s">
        <v>648</v>
      </c>
      <c r="C78" s="241" t="s">
        <v>649</v>
      </c>
      <c r="D78" s="233" t="s">
        <v>353</v>
      </c>
      <c r="E78" s="234">
        <v>12.7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4.8999999999999998E-4</v>
      </c>
      <c r="O78" s="234">
        <f>ROUND(E78*N78,2)</f>
        <v>0.01</v>
      </c>
      <c r="P78" s="234">
        <v>4.0000000000000001E-3</v>
      </c>
      <c r="Q78" s="234">
        <f>ROUND(E78*P78,2)</f>
        <v>0.05</v>
      </c>
      <c r="R78" s="236" t="s">
        <v>245</v>
      </c>
      <c r="S78" s="236" t="s">
        <v>217</v>
      </c>
      <c r="T78" s="237" t="s">
        <v>217</v>
      </c>
      <c r="U78" s="221">
        <v>0.20799999999999999</v>
      </c>
      <c r="V78" s="221">
        <f>ROUND(E78*U78,2)</f>
        <v>2.64</v>
      </c>
      <c r="W78" s="221"/>
      <c r="X78" s="221" t="s">
        <v>208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209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2" t="s">
        <v>650</v>
      </c>
      <c r="D79" s="239"/>
      <c r="E79" s="239"/>
      <c r="F79" s="239"/>
      <c r="G79" s="239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180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1" t="s">
        <v>651</v>
      </c>
      <c r="D80" s="246"/>
      <c r="E80" s="247">
        <v>12.7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211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1">
        <v>21</v>
      </c>
      <c r="B81" s="232" t="s">
        <v>652</v>
      </c>
      <c r="C81" s="241" t="s">
        <v>653</v>
      </c>
      <c r="D81" s="233" t="s">
        <v>353</v>
      </c>
      <c r="E81" s="234">
        <v>12.4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4.8999999999999998E-4</v>
      </c>
      <c r="O81" s="234">
        <f>ROUND(E81*N81,2)</f>
        <v>0.01</v>
      </c>
      <c r="P81" s="234">
        <v>8.9999999999999993E-3</v>
      </c>
      <c r="Q81" s="234">
        <f>ROUND(E81*P81,2)</f>
        <v>0.11</v>
      </c>
      <c r="R81" s="236" t="s">
        <v>245</v>
      </c>
      <c r="S81" s="236" t="s">
        <v>217</v>
      </c>
      <c r="T81" s="237" t="s">
        <v>217</v>
      </c>
      <c r="U81" s="221">
        <v>0.25</v>
      </c>
      <c r="V81" s="221">
        <f>ROUND(E81*U81,2)</f>
        <v>3.1</v>
      </c>
      <c r="W81" s="221"/>
      <c r="X81" s="221" t="s">
        <v>208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209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1" t="s">
        <v>607</v>
      </c>
      <c r="D82" s="246"/>
      <c r="E82" s="247">
        <v>12.4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211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1">
        <v>22</v>
      </c>
      <c r="B83" s="232" t="s">
        <v>654</v>
      </c>
      <c r="C83" s="241" t="s">
        <v>655</v>
      </c>
      <c r="D83" s="233" t="s">
        <v>207</v>
      </c>
      <c r="E83" s="234">
        <v>144.21780000000001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0</v>
      </c>
      <c r="O83" s="234">
        <f>ROUND(E83*N83,2)</f>
        <v>0</v>
      </c>
      <c r="P83" s="234">
        <v>4.5999999999999999E-2</v>
      </c>
      <c r="Q83" s="234">
        <f>ROUND(E83*P83,2)</f>
        <v>6.63</v>
      </c>
      <c r="R83" s="236" t="s">
        <v>245</v>
      </c>
      <c r="S83" s="236" t="s">
        <v>217</v>
      </c>
      <c r="T83" s="237" t="s">
        <v>217</v>
      </c>
      <c r="U83" s="221">
        <v>0.26</v>
      </c>
      <c r="V83" s="221">
        <f>ROUND(E83*U83,2)</f>
        <v>37.5</v>
      </c>
      <c r="W83" s="221"/>
      <c r="X83" s="221" t="s">
        <v>208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209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1" t="s">
        <v>656</v>
      </c>
      <c r="D84" s="246"/>
      <c r="E84" s="247">
        <v>40.870899999999999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211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589</v>
      </c>
      <c r="D85" s="246"/>
      <c r="E85" s="247">
        <v>-1.6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211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1" t="s">
        <v>657</v>
      </c>
      <c r="D86" s="246"/>
      <c r="E86" s="247">
        <v>64.991900000000001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211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1" t="s">
        <v>658</v>
      </c>
      <c r="D87" s="246"/>
      <c r="E87" s="247">
        <v>1.68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211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1" t="s">
        <v>659</v>
      </c>
      <c r="D88" s="246"/>
      <c r="E88" s="247">
        <v>-7.56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211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62" t="s">
        <v>213</v>
      </c>
      <c r="D89" s="248"/>
      <c r="E89" s="249">
        <v>98.382800000000003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211</v>
      </c>
      <c r="AH89" s="210">
        <v>1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1" t="s">
        <v>660</v>
      </c>
      <c r="D90" s="246"/>
      <c r="E90" s="247">
        <v>48.813000000000002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211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1" t="s">
        <v>661</v>
      </c>
      <c r="D91" s="246"/>
      <c r="E91" s="247">
        <v>5.7389999999999999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211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1" t="s">
        <v>662</v>
      </c>
      <c r="D92" s="246"/>
      <c r="E92" s="247">
        <v>-7.2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211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1" t="s">
        <v>663</v>
      </c>
      <c r="D93" s="246"/>
      <c r="E93" s="247">
        <v>-1.21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211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1" t="s">
        <v>664</v>
      </c>
      <c r="D94" s="246"/>
      <c r="E94" s="247">
        <v>-0.307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211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2" t="s">
        <v>213</v>
      </c>
      <c r="D95" s="248"/>
      <c r="E95" s="249">
        <v>45.835000000000001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211</v>
      </c>
      <c r="AH95" s="210">
        <v>1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23</v>
      </c>
      <c r="B96" s="232" t="s">
        <v>665</v>
      </c>
      <c r="C96" s="241" t="s">
        <v>666</v>
      </c>
      <c r="D96" s="233" t="s">
        <v>207</v>
      </c>
      <c r="E96" s="234">
        <v>11.2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2.546E-2</v>
      </c>
      <c r="Q96" s="234">
        <f>ROUND(E96*P96,2)</f>
        <v>0.28999999999999998</v>
      </c>
      <c r="R96" s="236" t="s">
        <v>245</v>
      </c>
      <c r="S96" s="236" t="s">
        <v>217</v>
      </c>
      <c r="T96" s="237" t="s">
        <v>217</v>
      </c>
      <c r="U96" s="221">
        <v>0.13300000000000001</v>
      </c>
      <c r="V96" s="221">
        <f>ROUND(E96*U96,2)</f>
        <v>1.49</v>
      </c>
      <c r="W96" s="221"/>
      <c r="X96" s="221" t="s">
        <v>208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209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1" t="s">
        <v>667</v>
      </c>
      <c r="D97" s="246"/>
      <c r="E97" s="247">
        <v>11.2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211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1">
        <v>24</v>
      </c>
      <c r="B98" s="232" t="s">
        <v>668</v>
      </c>
      <c r="C98" s="241" t="s">
        <v>669</v>
      </c>
      <c r="D98" s="233" t="s">
        <v>207</v>
      </c>
      <c r="E98" s="234">
        <v>8.3699999999999992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6.8000000000000005E-2</v>
      </c>
      <c r="Q98" s="234">
        <f>ROUND(E98*P98,2)</f>
        <v>0.56999999999999995</v>
      </c>
      <c r="R98" s="236" t="s">
        <v>245</v>
      </c>
      <c r="S98" s="236" t="s">
        <v>217</v>
      </c>
      <c r="T98" s="237" t="s">
        <v>217</v>
      </c>
      <c r="U98" s="221">
        <v>0.3</v>
      </c>
      <c r="V98" s="221">
        <f>ROUND(E98*U98,2)</f>
        <v>2.5099999999999998</v>
      </c>
      <c r="W98" s="221"/>
      <c r="X98" s="221" t="s">
        <v>208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209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3" t="s">
        <v>670</v>
      </c>
      <c r="D99" s="250"/>
      <c r="E99" s="250"/>
      <c r="F99" s="250"/>
      <c r="G99" s="250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219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1" t="s">
        <v>671</v>
      </c>
      <c r="D100" s="246"/>
      <c r="E100" s="247">
        <v>8.3699999999999992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211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1">
        <v>25</v>
      </c>
      <c r="B101" s="232" t="s">
        <v>672</v>
      </c>
      <c r="C101" s="241" t="s">
        <v>673</v>
      </c>
      <c r="D101" s="233" t="s">
        <v>207</v>
      </c>
      <c r="E101" s="234">
        <v>3.8587500000000001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4">
        <v>0</v>
      </c>
      <c r="O101" s="234">
        <f>ROUND(E101*N101,2)</f>
        <v>0</v>
      </c>
      <c r="P101" s="234">
        <v>7.0000000000000001E-3</v>
      </c>
      <c r="Q101" s="234">
        <f>ROUND(E101*P101,2)</f>
        <v>0.03</v>
      </c>
      <c r="R101" s="236" t="s">
        <v>674</v>
      </c>
      <c r="S101" s="236" t="s">
        <v>217</v>
      </c>
      <c r="T101" s="237" t="s">
        <v>217</v>
      </c>
      <c r="U101" s="221">
        <v>0.25</v>
      </c>
      <c r="V101" s="221">
        <f>ROUND(E101*U101,2)</f>
        <v>0.96</v>
      </c>
      <c r="W101" s="221"/>
      <c r="X101" s="221" t="s">
        <v>208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209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1" t="s">
        <v>675</v>
      </c>
      <c r="D102" s="246"/>
      <c r="E102" s="247">
        <v>3.8587500000000001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211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24" t="s">
        <v>170</v>
      </c>
      <c r="B103" s="225" t="s">
        <v>102</v>
      </c>
      <c r="C103" s="240" t="s">
        <v>103</v>
      </c>
      <c r="D103" s="226"/>
      <c r="E103" s="227"/>
      <c r="F103" s="228"/>
      <c r="G103" s="228">
        <f>SUMIF(AG104:AG119,"&lt;&gt;NOR",G104:G119)</f>
        <v>0</v>
      </c>
      <c r="H103" s="228"/>
      <c r="I103" s="228">
        <f>SUM(I104:I119)</f>
        <v>0</v>
      </c>
      <c r="J103" s="228"/>
      <c r="K103" s="228">
        <f>SUM(K104:K119)</f>
        <v>0</v>
      </c>
      <c r="L103" s="228"/>
      <c r="M103" s="228">
        <f>SUM(M104:M119)</f>
        <v>0</v>
      </c>
      <c r="N103" s="227"/>
      <c r="O103" s="227">
        <f>SUM(O104:O119)</f>
        <v>0.1</v>
      </c>
      <c r="P103" s="227"/>
      <c r="Q103" s="227">
        <f>SUM(Q104:Q119)</f>
        <v>0</v>
      </c>
      <c r="R103" s="228"/>
      <c r="S103" s="228"/>
      <c r="T103" s="229"/>
      <c r="U103" s="223"/>
      <c r="V103" s="223">
        <f>SUM(V104:V119)</f>
        <v>11.97</v>
      </c>
      <c r="W103" s="223"/>
      <c r="X103" s="223"/>
      <c r="AG103" t="s">
        <v>171</v>
      </c>
    </row>
    <row r="104" spans="1:60" outlineLevel="1" x14ac:dyDescent="0.2">
      <c r="A104" s="231">
        <v>26</v>
      </c>
      <c r="B104" s="232" t="s">
        <v>676</v>
      </c>
      <c r="C104" s="241" t="s">
        <v>677</v>
      </c>
      <c r="D104" s="233" t="s">
        <v>207</v>
      </c>
      <c r="E104" s="234">
        <v>26.102499999999999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3.6800000000000001E-3</v>
      </c>
      <c r="O104" s="234">
        <f>ROUND(E104*N104,2)</f>
        <v>0.1</v>
      </c>
      <c r="P104" s="234">
        <v>0</v>
      </c>
      <c r="Q104" s="234">
        <f>ROUND(E104*P104,2)</f>
        <v>0</v>
      </c>
      <c r="R104" s="236" t="s">
        <v>678</v>
      </c>
      <c r="S104" s="236" t="s">
        <v>217</v>
      </c>
      <c r="T104" s="237" t="s">
        <v>217</v>
      </c>
      <c r="U104" s="221">
        <v>0.38500000000000001</v>
      </c>
      <c r="V104" s="221">
        <f>ROUND(E104*U104,2)</f>
        <v>10.050000000000001</v>
      </c>
      <c r="W104" s="221"/>
      <c r="X104" s="221" t="s">
        <v>208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209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2" t="s">
        <v>679</v>
      </c>
      <c r="D105" s="239"/>
      <c r="E105" s="239"/>
      <c r="F105" s="239"/>
      <c r="G105" s="239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180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61" t="s">
        <v>680</v>
      </c>
      <c r="D106" s="246"/>
      <c r="E106" s="247">
        <v>11.2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211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1" t="s">
        <v>681</v>
      </c>
      <c r="D107" s="246"/>
      <c r="E107" s="247"/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211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610</v>
      </c>
      <c r="D108" s="246"/>
      <c r="E108" s="247">
        <v>12.0725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211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1" t="s">
        <v>682</v>
      </c>
      <c r="D109" s="246"/>
      <c r="E109" s="247"/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211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1" t="s">
        <v>619</v>
      </c>
      <c r="D110" s="246"/>
      <c r="E110" s="247">
        <v>2.4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211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1" t="s">
        <v>620</v>
      </c>
      <c r="D111" s="246"/>
      <c r="E111" s="247">
        <v>0.43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211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31">
        <v>27</v>
      </c>
      <c r="B112" s="232" t="s">
        <v>683</v>
      </c>
      <c r="C112" s="241" t="s">
        <v>684</v>
      </c>
      <c r="D112" s="233" t="s">
        <v>353</v>
      </c>
      <c r="E112" s="234">
        <v>8.4250000000000007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3.2000000000000003E-4</v>
      </c>
      <c r="O112" s="234">
        <f>ROUND(E112*N112,2)</f>
        <v>0</v>
      </c>
      <c r="P112" s="234">
        <v>0</v>
      </c>
      <c r="Q112" s="234">
        <f>ROUND(E112*P112,2)</f>
        <v>0</v>
      </c>
      <c r="R112" s="236" t="s">
        <v>678</v>
      </c>
      <c r="S112" s="236" t="s">
        <v>217</v>
      </c>
      <c r="T112" s="237" t="s">
        <v>217</v>
      </c>
      <c r="U112" s="221">
        <v>0.11</v>
      </c>
      <c r="V112" s="221">
        <f>ROUND(E112*U112,2)</f>
        <v>0.93</v>
      </c>
      <c r="W112" s="221"/>
      <c r="X112" s="221" t="s">
        <v>208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209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61" t="s">
        <v>685</v>
      </c>
      <c r="D113" s="246"/>
      <c r="E113" s="247">
        <v>8.4250000000000007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211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61" t="s">
        <v>613</v>
      </c>
      <c r="D114" s="246"/>
      <c r="E114" s="247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211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51">
        <v>28</v>
      </c>
      <c r="B115" s="252" t="s">
        <v>686</v>
      </c>
      <c r="C115" s="264" t="s">
        <v>687</v>
      </c>
      <c r="D115" s="253" t="s">
        <v>260</v>
      </c>
      <c r="E115" s="254">
        <v>3</v>
      </c>
      <c r="F115" s="255"/>
      <c r="G115" s="256">
        <f>ROUND(E115*F115,2)</f>
        <v>0</v>
      </c>
      <c r="H115" s="255"/>
      <c r="I115" s="256">
        <f>ROUND(E115*H115,2)</f>
        <v>0</v>
      </c>
      <c r="J115" s="255"/>
      <c r="K115" s="256">
        <f>ROUND(E115*J115,2)</f>
        <v>0</v>
      </c>
      <c r="L115" s="256">
        <v>21</v>
      </c>
      <c r="M115" s="256">
        <f>G115*(1+L115/100)</f>
        <v>0</v>
      </c>
      <c r="N115" s="254">
        <v>4.2999999999999999E-4</v>
      </c>
      <c r="O115" s="254">
        <f>ROUND(E115*N115,2)</f>
        <v>0</v>
      </c>
      <c r="P115" s="254">
        <v>0</v>
      </c>
      <c r="Q115" s="254">
        <f>ROUND(E115*P115,2)</f>
        <v>0</v>
      </c>
      <c r="R115" s="256" t="s">
        <v>678</v>
      </c>
      <c r="S115" s="256" t="s">
        <v>217</v>
      </c>
      <c r="T115" s="257" t="s">
        <v>217</v>
      </c>
      <c r="U115" s="221">
        <v>6.7000000000000004E-2</v>
      </c>
      <c r="V115" s="221">
        <f>ROUND(E115*U115,2)</f>
        <v>0.2</v>
      </c>
      <c r="W115" s="221"/>
      <c r="X115" s="221" t="s">
        <v>208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209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1">
        <v>29</v>
      </c>
      <c r="B116" s="232" t="s">
        <v>688</v>
      </c>
      <c r="C116" s="241" t="s">
        <v>689</v>
      </c>
      <c r="D116" s="233" t="s">
        <v>353</v>
      </c>
      <c r="E116" s="234">
        <v>4.5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3.2000000000000003E-4</v>
      </c>
      <c r="O116" s="234">
        <f>ROUND(E116*N116,2)</f>
        <v>0</v>
      </c>
      <c r="P116" s="234">
        <v>0</v>
      </c>
      <c r="Q116" s="234">
        <f>ROUND(E116*P116,2)</f>
        <v>0</v>
      </c>
      <c r="R116" s="236" t="s">
        <v>678</v>
      </c>
      <c r="S116" s="236" t="s">
        <v>217</v>
      </c>
      <c r="T116" s="237" t="s">
        <v>217</v>
      </c>
      <c r="U116" s="221">
        <v>0.14000000000000001</v>
      </c>
      <c r="V116" s="221">
        <f>ROUND(E116*U116,2)</f>
        <v>0.63</v>
      </c>
      <c r="W116" s="221"/>
      <c r="X116" s="221" t="s">
        <v>208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209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61" t="s">
        <v>690</v>
      </c>
      <c r="D117" s="246"/>
      <c r="E117" s="247">
        <v>4.5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211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1">
        <v>30</v>
      </c>
      <c r="B118" s="232" t="s">
        <v>691</v>
      </c>
      <c r="C118" s="241" t="s">
        <v>692</v>
      </c>
      <c r="D118" s="233" t="s">
        <v>255</v>
      </c>
      <c r="E118" s="234">
        <v>0.10148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6" t="s">
        <v>678</v>
      </c>
      <c r="S118" s="236" t="s">
        <v>217</v>
      </c>
      <c r="T118" s="237" t="s">
        <v>217</v>
      </c>
      <c r="U118" s="221">
        <v>1.5669999999999999</v>
      </c>
      <c r="V118" s="221">
        <f>ROUND(E118*U118,2)</f>
        <v>0.16</v>
      </c>
      <c r="W118" s="221"/>
      <c r="X118" s="221" t="s">
        <v>256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257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63" t="s">
        <v>693</v>
      </c>
      <c r="D119" s="250"/>
      <c r="E119" s="250"/>
      <c r="F119" s="250"/>
      <c r="G119" s="250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219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24" t="s">
        <v>170</v>
      </c>
      <c r="B120" s="225" t="s">
        <v>104</v>
      </c>
      <c r="C120" s="240" t="s">
        <v>105</v>
      </c>
      <c r="D120" s="226"/>
      <c r="E120" s="227"/>
      <c r="F120" s="228"/>
      <c r="G120" s="228">
        <f>SUMIF(AG121:AG128,"&lt;&gt;NOR",G121:G128)</f>
        <v>0</v>
      </c>
      <c r="H120" s="228"/>
      <c r="I120" s="228">
        <f>SUM(I121:I128)</f>
        <v>0</v>
      </c>
      <c r="J120" s="228"/>
      <c r="K120" s="228">
        <f>SUM(K121:K128)</f>
        <v>0</v>
      </c>
      <c r="L120" s="228"/>
      <c r="M120" s="228">
        <f>SUM(M121:M128)</f>
        <v>0</v>
      </c>
      <c r="N120" s="227"/>
      <c r="O120" s="227">
        <f>SUM(O121:O128)</f>
        <v>0</v>
      </c>
      <c r="P120" s="227"/>
      <c r="Q120" s="227">
        <f>SUM(Q121:Q128)</f>
        <v>0</v>
      </c>
      <c r="R120" s="228"/>
      <c r="S120" s="228"/>
      <c r="T120" s="229"/>
      <c r="U120" s="223"/>
      <c r="V120" s="223">
        <f>SUM(V121:V128)</f>
        <v>0.43000000000000005</v>
      </c>
      <c r="W120" s="223"/>
      <c r="X120" s="223"/>
      <c r="AG120" t="s">
        <v>171</v>
      </c>
    </row>
    <row r="121" spans="1:60" outlineLevel="1" x14ac:dyDescent="0.2">
      <c r="A121" s="231">
        <v>31</v>
      </c>
      <c r="B121" s="232" t="s">
        <v>694</v>
      </c>
      <c r="C121" s="241" t="s">
        <v>695</v>
      </c>
      <c r="D121" s="233" t="s">
        <v>353</v>
      </c>
      <c r="E121" s="234">
        <v>0.75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4.6999999999999999E-4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696</v>
      </c>
      <c r="S121" s="236" t="s">
        <v>217</v>
      </c>
      <c r="T121" s="237" t="s">
        <v>268</v>
      </c>
      <c r="U121" s="221">
        <v>0.35899999999999999</v>
      </c>
      <c r="V121" s="221">
        <f>ROUND(E121*U121,2)</f>
        <v>0.27</v>
      </c>
      <c r="W121" s="221"/>
      <c r="X121" s="221" t="s">
        <v>208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209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3" t="s">
        <v>697</v>
      </c>
      <c r="D122" s="250"/>
      <c r="E122" s="250"/>
      <c r="F122" s="250"/>
      <c r="G122" s="250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219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5" t="s">
        <v>698</v>
      </c>
      <c r="D123" s="258"/>
      <c r="E123" s="258"/>
      <c r="F123" s="258"/>
      <c r="G123" s="258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180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1">
        <v>32</v>
      </c>
      <c r="B124" s="232" t="s">
        <v>699</v>
      </c>
      <c r="C124" s="241" t="s">
        <v>700</v>
      </c>
      <c r="D124" s="233" t="s">
        <v>260</v>
      </c>
      <c r="E124" s="234">
        <v>1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6" t="s">
        <v>696</v>
      </c>
      <c r="S124" s="236" t="s">
        <v>217</v>
      </c>
      <c r="T124" s="237" t="s">
        <v>217</v>
      </c>
      <c r="U124" s="221">
        <v>0.16</v>
      </c>
      <c r="V124" s="221">
        <f>ROUND(E124*U124,2)</f>
        <v>0.16</v>
      </c>
      <c r="W124" s="221"/>
      <c r="X124" s="221" t="s">
        <v>208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209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63" t="s">
        <v>701</v>
      </c>
      <c r="D125" s="250"/>
      <c r="E125" s="250"/>
      <c r="F125" s="250"/>
      <c r="G125" s="250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219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1">
        <v>33</v>
      </c>
      <c r="B126" s="232" t="s">
        <v>702</v>
      </c>
      <c r="C126" s="241" t="s">
        <v>703</v>
      </c>
      <c r="D126" s="233" t="s">
        <v>704</v>
      </c>
      <c r="E126" s="234">
        <v>1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4">
        <v>0</v>
      </c>
      <c r="O126" s="234">
        <f>ROUND(E126*N126,2)</f>
        <v>0</v>
      </c>
      <c r="P126" s="234">
        <v>0</v>
      </c>
      <c r="Q126" s="234">
        <f>ROUND(E126*P126,2)</f>
        <v>0</v>
      </c>
      <c r="R126" s="236"/>
      <c r="S126" s="236" t="s">
        <v>175</v>
      </c>
      <c r="T126" s="237" t="s">
        <v>176</v>
      </c>
      <c r="U126" s="221">
        <v>0</v>
      </c>
      <c r="V126" s="221">
        <f>ROUND(E126*U126,2)</f>
        <v>0</v>
      </c>
      <c r="W126" s="221"/>
      <c r="X126" s="221" t="s">
        <v>208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314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>
        <v>34</v>
      </c>
      <c r="B127" s="218" t="s">
        <v>705</v>
      </c>
      <c r="C127" s="266" t="s">
        <v>706</v>
      </c>
      <c r="D127" s="219" t="s">
        <v>0</v>
      </c>
      <c r="E127" s="259"/>
      <c r="F127" s="222"/>
      <c r="G127" s="221">
        <f>ROUND(E127*F127,2)</f>
        <v>0</v>
      </c>
      <c r="H127" s="222"/>
      <c r="I127" s="221">
        <f>ROUND(E127*H127,2)</f>
        <v>0</v>
      </c>
      <c r="J127" s="222"/>
      <c r="K127" s="221">
        <f>ROUND(E127*J127,2)</f>
        <v>0</v>
      </c>
      <c r="L127" s="221">
        <v>21</v>
      </c>
      <c r="M127" s="221">
        <f>G127*(1+L127/100)</f>
        <v>0</v>
      </c>
      <c r="N127" s="220">
        <v>0</v>
      </c>
      <c r="O127" s="220">
        <f>ROUND(E127*N127,2)</f>
        <v>0</v>
      </c>
      <c r="P127" s="220">
        <v>0</v>
      </c>
      <c r="Q127" s="220">
        <f>ROUND(E127*P127,2)</f>
        <v>0</v>
      </c>
      <c r="R127" s="221" t="s">
        <v>696</v>
      </c>
      <c r="S127" s="221" t="s">
        <v>217</v>
      </c>
      <c r="T127" s="221" t="s">
        <v>217</v>
      </c>
      <c r="U127" s="221">
        <v>0</v>
      </c>
      <c r="V127" s="221">
        <f>ROUND(E127*U127,2)</f>
        <v>0</v>
      </c>
      <c r="W127" s="221"/>
      <c r="X127" s="221" t="s">
        <v>256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257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7" t="s">
        <v>707</v>
      </c>
      <c r="D128" s="260"/>
      <c r="E128" s="260"/>
      <c r="F128" s="260"/>
      <c r="G128" s="260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219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4" t="s">
        <v>170</v>
      </c>
      <c r="B129" s="225" t="s">
        <v>106</v>
      </c>
      <c r="C129" s="240" t="s">
        <v>107</v>
      </c>
      <c r="D129" s="226"/>
      <c r="E129" s="227"/>
      <c r="F129" s="228"/>
      <c r="G129" s="228">
        <f>SUMIF(AG130:AG138,"&lt;&gt;NOR",G130:G138)</f>
        <v>0</v>
      </c>
      <c r="H129" s="228"/>
      <c r="I129" s="228">
        <f>SUM(I130:I138)</f>
        <v>0</v>
      </c>
      <c r="J129" s="228"/>
      <c r="K129" s="228">
        <f>SUM(K130:K138)</f>
        <v>0</v>
      </c>
      <c r="L129" s="228"/>
      <c r="M129" s="228">
        <f>SUM(M130:M138)</f>
        <v>0</v>
      </c>
      <c r="N129" s="227"/>
      <c r="O129" s="227">
        <f>SUM(O130:O138)</f>
        <v>0</v>
      </c>
      <c r="P129" s="227"/>
      <c r="Q129" s="227">
        <f>SUM(Q130:Q138)</f>
        <v>0</v>
      </c>
      <c r="R129" s="228"/>
      <c r="S129" s="228"/>
      <c r="T129" s="229"/>
      <c r="U129" s="223"/>
      <c r="V129" s="223">
        <f>SUM(V130:V138)</f>
        <v>1.61</v>
      </c>
      <c r="W129" s="223"/>
      <c r="X129" s="223"/>
      <c r="AG129" t="s">
        <v>171</v>
      </c>
    </row>
    <row r="130" spans="1:60" ht="22.5" outlineLevel="1" x14ac:dyDescent="0.2">
      <c r="A130" s="231">
        <v>35</v>
      </c>
      <c r="B130" s="232" t="s">
        <v>708</v>
      </c>
      <c r="C130" s="241" t="s">
        <v>709</v>
      </c>
      <c r="D130" s="233" t="s">
        <v>353</v>
      </c>
      <c r="E130" s="234">
        <v>1.8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4">
        <v>4.0999999999999999E-4</v>
      </c>
      <c r="O130" s="234">
        <f>ROUND(E130*N130,2)</f>
        <v>0</v>
      </c>
      <c r="P130" s="234">
        <v>0</v>
      </c>
      <c r="Q130" s="234">
        <f>ROUND(E130*P130,2)</f>
        <v>0</v>
      </c>
      <c r="R130" s="236" t="s">
        <v>696</v>
      </c>
      <c r="S130" s="236" t="s">
        <v>217</v>
      </c>
      <c r="T130" s="237" t="s">
        <v>217</v>
      </c>
      <c r="U130" s="221">
        <v>0.26</v>
      </c>
      <c r="V130" s="221">
        <f>ROUND(E130*U130,2)</f>
        <v>0.47</v>
      </c>
      <c r="W130" s="221"/>
      <c r="X130" s="221" t="s">
        <v>208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209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63" t="s">
        <v>710</v>
      </c>
      <c r="D131" s="250"/>
      <c r="E131" s="250"/>
      <c r="F131" s="250"/>
      <c r="G131" s="250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219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51">
        <v>36</v>
      </c>
      <c r="B132" s="252" t="s">
        <v>711</v>
      </c>
      <c r="C132" s="264" t="s">
        <v>712</v>
      </c>
      <c r="D132" s="253" t="s">
        <v>353</v>
      </c>
      <c r="E132" s="254">
        <v>1.8</v>
      </c>
      <c r="F132" s="255"/>
      <c r="G132" s="256">
        <f>ROUND(E132*F132,2)</f>
        <v>0</v>
      </c>
      <c r="H132" s="255"/>
      <c r="I132" s="256">
        <f>ROUND(E132*H132,2)</f>
        <v>0</v>
      </c>
      <c r="J132" s="255"/>
      <c r="K132" s="256">
        <f>ROUND(E132*J132,2)</f>
        <v>0</v>
      </c>
      <c r="L132" s="256">
        <v>21</v>
      </c>
      <c r="M132" s="256">
        <f>G132*(1+L132/100)</f>
        <v>0</v>
      </c>
      <c r="N132" s="254">
        <v>3.0000000000000001E-5</v>
      </c>
      <c r="O132" s="254">
        <f>ROUND(E132*N132,2)</f>
        <v>0</v>
      </c>
      <c r="P132" s="254">
        <v>0</v>
      </c>
      <c r="Q132" s="254">
        <f>ROUND(E132*P132,2)</f>
        <v>0</v>
      </c>
      <c r="R132" s="256" t="s">
        <v>696</v>
      </c>
      <c r="S132" s="256" t="s">
        <v>217</v>
      </c>
      <c r="T132" s="257" t="s">
        <v>217</v>
      </c>
      <c r="U132" s="221">
        <v>0.13</v>
      </c>
      <c r="V132" s="221">
        <f>ROUND(E132*U132,2)</f>
        <v>0.23</v>
      </c>
      <c r="W132" s="221"/>
      <c r="X132" s="221" t="s">
        <v>208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209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51">
        <v>37</v>
      </c>
      <c r="B133" s="252" t="s">
        <v>713</v>
      </c>
      <c r="C133" s="264" t="s">
        <v>714</v>
      </c>
      <c r="D133" s="253" t="s">
        <v>260</v>
      </c>
      <c r="E133" s="254">
        <v>2</v>
      </c>
      <c r="F133" s="255"/>
      <c r="G133" s="256">
        <f>ROUND(E133*F133,2)</f>
        <v>0</v>
      </c>
      <c r="H133" s="255"/>
      <c r="I133" s="256">
        <f>ROUND(E133*H133,2)</f>
        <v>0</v>
      </c>
      <c r="J133" s="255"/>
      <c r="K133" s="256">
        <f>ROUND(E133*J133,2)</f>
        <v>0</v>
      </c>
      <c r="L133" s="256">
        <v>21</v>
      </c>
      <c r="M133" s="256">
        <f>G133*(1+L133/100)</f>
        <v>0</v>
      </c>
      <c r="N133" s="254">
        <v>0</v>
      </c>
      <c r="O133" s="254">
        <f>ROUND(E133*N133,2)</f>
        <v>0</v>
      </c>
      <c r="P133" s="254">
        <v>0</v>
      </c>
      <c r="Q133" s="254">
        <f>ROUND(E133*P133,2)</f>
        <v>0</v>
      </c>
      <c r="R133" s="256" t="s">
        <v>696</v>
      </c>
      <c r="S133" s="256" t="s">
        <v>217</v>
      </c>
      <c r="T133" s="257" t="s">
        <v>217</v>
      </c>
      <c r="U133" s="221">
        <v>0.43</v>
      </c>
      <c r="V133" s="221">
        <f>ROUND(E133*U133,2)</f>
        <v>0.86</v>
      </c>
      <c r="W133" s="221"/>
      <c r="X133" s="221" t="s">
        <v>208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209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1">
        <v>38</v>
      </c>
      <c r="B134" s="232" t="s">
        <v>715</v>
      </c>
      <c r="C134" s="241" t="s">
        <v>716</v>
      </c>
      <c r="D134" s="233" t="s">
        <v>353</v>
      </c>
      <c r="E134" s="234">
        <v>1.8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6" t="s">
        <v>696</v>
      </c>
      <c r="S134" s="236" t="s">
        <v>217</v>
      </c>
      <c r="T134" s="237" t="s">
        <v>217</v>
      </c>
      <c r="U134" s="221">
        <v>0.03</v>
      </c>
      <c r="V134" s="221">
        <f>ROUND(E134*U134,2)</f>
        <v>0.05</v>
      </c>
      <c r="W134" s="221"/>
      <c r="X134" s="221" t="s">
        <v>208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209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42" t="s">
        <v>717</v>
      </c>
      <c r="D135" s="239"/>
      <c r="E135" s="239"/>
      <c r="F135" s="239"/>
      <c r="G135" s="239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180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51">
        <v>39</v>
      </c>
      <c r="B136" s="252" t="s">
        <v>718</v>
      </c>
      <c r="C136" s="264" t="s">
        <v>719</v>
      </c>
      <c r="D136" s="253" t="s">
        <v>720</v>
      </c>
      <c r="E136" s="254">
        <v>4</v>
      </c>
      <c r="F136" s="255"/>
      <c r="G136" s="256">
        <f>ROUND(E136*F136,2)</f>
        <v>0</v>
      </c>
      <c r="H136" s="255"/>
      <c r="I136" s="256">
        <f>ROUND(E136*H136,2)</f>
        <v>0</v>
      </c>
      <c r="J136" s="255"/>
      <c r="K136" s="256">
        <f>ROUND(E136*J136,2)</f>
        <v>0</v>
      </c>
      <c r="L136" s="256">
        <v>21</v>
      </c>
      <c r="M136" s="256">
        <f>G136*(1+L136/100)</f>
        <v>0</v>
      </c>
      <c r="N136" s="254">
        <v>0</v>
      </c>
      <c r="O136" s="254">
        <f>ROUND(E136*N136,2)</f>
        <v>0</v>
      </c>
      <c r="P136" s="254">
        <v>0</v>
      </c>
      <c r="Q136" s="254">
        <f>ROUND(E136*P136,2)</f>
        <v>0</v>
      </c>
      <c r="R136" s="256"/>
      <c r="S136" s="256" t="s">
        <v>175</v>
      </c>
      <c r="T136" s="257" t="s">
        <v>176</v>
      </c>
      <c r="U136" s="221">
        <v>0</v>
      </c>
      <c r="V136" s="221">
        <f>ROUND(E136*U136,2)</f>
        <v>0</v>
      </c>
      <c r="W136" s="221"/>
      <c r="X136" s="221" t="s">
        <v>208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209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1">
        <v>40</v>
      </c>
      <c r="B137" s="232" t="s">
        <v>721</v>
      </c>
      <c r="C137" s="241" t="s">
        <v>722</v>
      </c>
      <c r="D137" s="233" t="s">
        <v>255</v>
      </c>
      <c r="E137" s="234">
        <v>7.9000000000000001E-4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6" t="s">
        <v>696</v>
      </c>
      <c r="S137" s="236" t="s">
        <v>217</v>
      </c>
      <c r="T137" s="237" t="s">
        <v>217</v>
      </c>
      <c r="U137" s="221">
        <v>1.327</v>
      </c>
      <c r="V137" s="221">
        <f>ROUND(E137*U137,2)</f>
        <v>0</v>
      </c>
      <c r="W137" s="221"/>
      <c r="X137" s="221" t="s">
        <v>256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257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63" t="s">
        <v>292</v>
      </c>
      <c r="D138" s="250"/>
      <c r="E138" s="250"/>
      <c r="F138" s="250"/>
      <c r="G138" s="250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219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4" t="s">
        <v>170</v>
      </c>
      <c r="B139" s="225" t="s">
        <v>108</v>
      </c>
      <c r="C139" s="240" t="s">
        <v>109</v>
      </c>
      <c r="D139" s="226"/>
      <c r="E139" s="227"/>
      <c r="F139" s="228"/>
      <c r="G139" s="228">
        <f>SUMIF(AG140:AG149,"&lt;&gt;NOR",G140:G149)</f>
        <v>0</v>
      </c>
      <c r="H139" s="228"/>
      <c r="I139" s="228">
        <f>SUM(I140:I149)</f>
        <v>0</v>
      </c>
      <c r="J139" s="228"/>
      <c r="K139" s="228">
        <f>SUM(K140:K149)</f>
        <v>0</v>
      </c>
      <c r="L139" s="228"/>
      <c r="M139" s="228">
        <f>SUM(M140:M149)</f>
        <v>0</v>
      </c>
      <c r="N139" s="227"/>
      <c r="O139" s="227">
        <f>SUM(O140:O149)</f>
        <v>0.03</v>
      </c>
      <c r="P139" s="227"/>
      <c r="Q139" s="227">
        <f>SUM(Q140:Q149)</f>
        <v>0.01</v>
      </c>
      <c r="R139" s="228"/>
      <c r="S139" s="228"/>
      <c r="T139" s="229"/>
      <c r="U139" s="223"/>
      <c r="V139" s="223">
        <f>SUM(V140:V149)</f>
        <v>4.82</v>
      </c>
      <c r="W139" s="223"/>
      <c r="X139" s="223"/>
      <c r="AG139" t="s">
        <v>171</v>
      </c>
    </row>
    <row r="140" spans="1:60" outlineLevel="1" x14ac:dyDescent="0.2">
      <c r="A140" s="251">
        <v>41</v>
      </c>
      <c r="B140" s="252" t="s">
        <v>723</v>
      </c>
      <c r="C140" s="264" t="s">
        <v>724</v>
      </c>
      <c r="D140" s="253" t="s">
        <v>725</v>
      </c>
      <c r="E140" s="254">
        <v>1</v>
      </c>
      <c r="F140" s="255"/>
      <c r="G140" s="256">
        <f>ROUND(E140*F140,2)</f>
        <v>0</v>
      </c>
      <c r="H140" s="255"/>
      <c r="I140" s="256">
        <f>ROUND(E140*H140,2)</f>
        <v>0</v>
      </c>
      <c r="J140" s="255"/>
      <c r="K140" s="256">
        <f>ROUND(E140*J140,2)</f>
        <v>0</v>
      </c>
      <c r="L140" s="256">
        <v>21</v>
      </c>
      <c r="M140" s="256">
        <f>G140*(1+L140/100)</f>
        <v>0</v>
      </c>
      <c r="N140" s="254">
        <v>7.5000000000000002E-4</v>
      </c>
      <c r="O140" s="254">
        <f>ROUND(E140*N140,2)</f>
        <v>0</v>
      </c>
      <c r="P140" s="254">
        <v>0</v>
      </c>
      <c r="Q140" s="254">
        <f>ROUND(E140*P140,2)</f>
        <v>0</v>
      </c>
      <c r="R140" s="256" t="s">
        <v>696</v>
      </c>
      <c r="S140" s="256" t="s">
        <v>217</v>
      </c>
      <c r="T140" s="257" t="s">
        <v>217</v>
      </c>
      <c r="U140" s="221">
        <v>0.105</v>
      </c>
      <c r="V140" s="221">
        <f>ROUND(E140*U140,2)</f>
        <v>0.11</v>
      </c>
      <c r="W140" s="221"/>
      <c r="X140" s="221" t="s">
        <v>208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209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51">
        <v>42</v>
      </c>
      <c r="B141" s="252" t="s">
        <v>726</v>
      </c>
      <c r="C141" s="264" t="s">
        <v>727</v>
      </c>
      <c r="D141" s="253" t="s">
        <v>725</v>
      </c>
      <c r="E141" s="254">
        <v>1</v>
      </c>
      <c r="F141" s="255"/>
      <c r="G141" s="256">
        <f>ROUND(E141*F141,2)</f>
        <v>0</v>
      </c>
      <c r="H141" s="255"/>
      <c r="I141" s="256">
        <f>ROUND(E141*H141,2)</f>
        <v>0</v>
      </c>
      <c r="J141" s="255"/>
      <c r="K141" s="256">
        <f>ROUND(E141*J141,2)</f>
        <v>0</v>
      </c>
      <c r="L141" s="256">
        <v>21</v>
      </c>
      <c r="M141" s="256">
        <f>G141*(1+L141/100)</f>
        <v>0</v>
      </c>
      <c r="N141" s="254">
        <v>7.2000000000000005E-4</v>
      </c>
      <c r="O141" s="254">
        <f>ROUND(E141*N141,2)</f>
        <v>0</v>
      </c>
      <c r="P141" s="254">
        <v>0</v>
      </c>
      <c r="Q141" s="254">
        <f>ROUND(E141*P141,2)</f>
        <v>0</v>
      </c>
      <c r="R141" s="256" t="s">
        <v>696</v>
      </c>
      <c r="S141" s="256" t="s">
        <v>217</v>
      </c>
      <c r="T141" s="257" t="s">
        <v>217</v>
      </c>
      <c r="U141" s="221">
        <v>0.50600000000000001</v>
      </c>
      <c r="V141" s="221">
        <f>ROUND(E141*U141,2)</f>
        <v>0.51</v>
      </c>
      <c r="W141" s="221"/>
      <c r="X141" s="221" t="s">
        <v>208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209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1">
        <v>43</v>
      </c>
      <c r="B142" s="252" t="s">
        <v>728</v>
      </c>
      <c r="C142" s="264" t="s">
        <v>729</v>
      </c>
      <c r="D142" s="253" t="s">
        <v>725</v>
      </c>
      <c r="E142" s="254">
        <v>1</v>
      </c>
      <c r="F142" s="255"/>
      <c r="G142" s="256">
        <f>ROUND(E142*F142,2)</f>
        <v>0</v>
      </c>
      <c r="H142" s="255"/>
      <c r="I142" s="256">
        <f>ROUND(E142*H142,2)</f>
        <v>0</v>
      </c>
      <c r="J142" s="255"/>
      <c r="K142" s="256">
        <f>ROUND(E142*J142,2)</f>
        <v>0</v>
      </c>
      <c r="L142" s="256">
        <v>21</v>
      </c>
      <c r="M142" s="256">
        <f>G142*(1+L142/100)</f>
        <v>0</v>
      </c>
      <c r="N142" s="254">
        <v>0</v>
      </c>
      <c r="O142" s="254">
        <f>ROUND(E142*N142,2)</f>
        <v>0</v>
      </c>
      <c r="P142" s="254">
        <v>1.4E-2</v>
      </c>
      <c r="Q142" s="254">
        <f>ROUND(E142*P142,2)</f>
        <v>0.01</v>
      </c>
      <c r="R142" s="256" t="s">
        <v>696</v>
      </c>
      <c r="S142" s="256" t="s">
        <v>217</v>
      </c>
      <c r="T142" s="257" t="s">
        <v>217</v>
      </c>
      <c r="U142" s="221">
        <v>0.3</v>
      </c>
      <c r="V142" s="221">
        <f>ROUND(E142*U142,2)</f>
        <v>0.3</v>
      </c>
      <c r="W142" s="221"/>
      <c r="X142" s="221" t="s">
        <v>208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209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51">
        <v>44</v>
      </c>
      <c r="B143" s="252" t="s">
        <v>730</v>
      </c>
      <c r="C143" s="264" t="s">
        <v>731</v>
      </c>
      <c r="D143" s="253" t="s">
        <v>725</v>
      </c>
      <c r="E143" s="254">
        <v>2</v>
      </c>
      <c r="F143" s="255"/>
      <c r="G143" s="256">
        <f>ROUND(E143*F143,2)</f>
        <v>0</v>
      </c>
      <c r="H143" s="255"/>
      <c r="I143" s="256">
        <f>ROUND(E143*H143,2)</f>
        <v>0</v>
      </c>
      <c r="J143" s="255"/>
      <c r="K143" s="256">
        <f>ROUND(E143*J143,2)</f>
        <v>0</v>
      </c>
      <c r="L143" s="256">
        <v>21</v>
      </c>
      <c r="M143" s="256">
        <f>G143*(1+L143/100)</f>
        <v>0</v>
      </c>
      <c r="N143" s="254">
        <v>2.4000000000000001E-4</v>
      </c>
      <c r="O143" s="254">
        <f>ROUND(E143*N143,2)</f>
        <v>0</v>
      </c>
      <c r="P143" s="254">
        <v>0</v>
      </c>
      <c r="Q143" s="254">
        <f>ROUND(E143*P143,2)</f>
        <v>0</v>
      </c>
      <c r="R143" s="256" t="s">
        <v>696</v>
      </c>
      <c r="S143" s="256" t="s">
        <v>217</v>
      </c>
      <c r="T143" s="257" t="s">
        <v>217</v>
      </c>
      <c r="U143" s="221">
        <v>0.12</v>
      </c>
      <c r="V143" s="221">
        <f>ROUND(E143*U143,2)</f>
        <v>0.24</v>
      </c>
      <c r="W143" s="221"/>
      <c r="X143" s="221" t="s">
        <v>208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209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51">
        <v>45</v>
      </c>
      <c r="B144" s="252" t="s">
        <v>732</v>
      </c>
      <c r="C144" s="264" t="s">
        <v>733</v>
      </c>
      <c r="D144" s="253" t="s">
        <v>260</v>
      </c>
      <c r="E144" s="254">
        <v>1</v>
      </c>
      <c r="F144" s="255"/>
      <c r="G144" s="256">
        <f>ROUND(E144*F144,2)</f>
        <v>0</v>
      </c>
      <c r="H144" s="255"/>
      <c r="I144" s="256">
        <f>ROUND(E144*H144,2)</f>
        <v>0</v>
      </c>
      <c r="J144" s="255"/>
      <c r="K144" s="256">
        <f>ROUND(E144*J144,2)</f>
        <v>0</v>
      </c>
      <c r="L144" s="256">
        <v>21</v>
      </c>
      <c r="M144" s="256">
        <f>G144*(1+L144/100)</f>
        <v>0</v>
      </c>
      <c r="N144" s="254">
        <v>1.64E-3</v>
      </c>
      <c r="O144" s="254">
        <f>ROUND(E144*N144,2)</f>
        <v>0</v>
      </c>
      <c r="P144" s="254">
        <v>0</v>
      </c>
      <c r="Q144" s="254">
        <f>ROUND(E144*P144,2)</f>
        <v>0</v>
      </c>
      <c r="R144" s="256" t="s">
        <v>696</v>
      </c>
      <c r="S144" s="256" t="s">
        <v>217</v>
      </c>
      <c r="T144" s="257" t="s">
        <v>217</v>
      </c>
      <c r="U144" s="221">
        <v>0.44500000000000001</v>
      </c>
      <c r="V144" s="221">
        <f>ROUND(E144*U144,2)</f>
        <v>0.45</v>
      </c>
      <c r="W144" s="221"/>
      <c r="X144" s="221" t="s">
        <v>208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209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51">
        <v>46</v>
      </c>
      <c r="B145" s="252" t="s">
        <v>734</v>
      </c>
      <c r="C145" s="264" t="s">
        <v>735</v>
      </c>
      <c r="D145" s="253" t="s">
        <v>260</v>
      </c>
      <c r="E145" s="254">
        <v>1</v>
      </c>
      <c r="F145" s="255"/>
      <c r="G145" s="256">
        <f>ROUND(E145*F145,2)</f>
        <v>0</v>
      </c>
      <c r="H145" s="255"/>
      <c r="I145" s="256">
        <f>ROUND(E145*H145,2)</f>
        <v>0</v>
      </c>
      <c r="J145" s="255"/>
      <c r="K145" s="256">
        <f>ROUND(E145*J145,2)</f>
        <v>0</v>
      </c>
      <c r="L145" s="256">
        <v>21</v>
      </c>
      <c r="M145" s="256">
        <f>G145*(1+L145/100)</f>
        <v>0</v>
      </c>
      <c r="N145" s="254">
        <v>2.2000000000000001E-4</v>
      </c>
      <c r="O145" s="254">
        <f>ROUND(E145*N145,2)</f>
        <v>0</v>
      </c>
      <c r="P145" s="254">
        <v>0</v>
      </c>
      <c r="Q145" s="254">
        <f>ROUND(E145*P145,2)</f>
        <v>0</v>
      </c>
      <c r="R145" s="256" t="s">
        <v>696</v>
      </c>
      <c r="S145" s="256" t="s">
        <v>217</v>
      </c>
      <c r="T145" s="257" t="s">
        <v>217</v>
      </c>
      <c r="U145" s="221">
        <v>0.246</v>
      </c>
      <c r="V145" s="221">
        <f>ROUND(E145*U145,2)</f>
        <v>0.25</v>
      </c>
      <c r="W145" s="221"/>
      <c r="X145" s="221" t="s">
        <v>208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209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1">
        <v>47</v>
      </c>
      <c r="B146" s="232" t="s">
        <v>736</v>
      </c>
      <c r="C146" s="241" t="s">
        <v>737</v>
      </c>
      <c r="D146" s="233" t="s">
        <v>725</v>
      </c>
      <c r="E146" s="234">
        <v>1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4">
        <v>2.8819999999999998E-2</v>
      </c>
      <c r="O146" s="234">
        <f>ROUND(E146*N146,2)</f>
        <v>0.03</v>
      </c>
      <c r="P146" s="234">
        <v>0</v>
      </c>
      <c r="Q146" s="234">
        <f>ROUND(E146*P146,2)</f>
        <v>0</v>
      </c>
      <c r="R146" s="236"/>
      <c r="S146" s="236" t="s">
        <v>175</v>
      </c>
      <c r="T146" s="237" t="s">
        <v>176</v>
      </c>
      <c r="U146" s="221">
        <v>2.9580000000000002</v>
      </c>
      <c r="V146" s="221">
        <f>ROUND(E146*U146,2)</f>
        <v>2.96</v>
      </c>
      <c r="W146" s="221"/>
      <c r="X146" s="221" t="s">
        <v>208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209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42" t="s">
        <v>738</v>
      </c>
      <c r="D147" s="239"/>
      <c r="E147" s="239"/>
      <c r="F147" s="239"/>
      <c r="G147" s="239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180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33.75" outlineLevel="1" x14ac:dyDescent="0.2">
      <c r="A148" s="251">
        <v>48</v>
      </c>
      <c r="B148" s="252" t="s">
        <v>739</v>
      </c>
      <c r="C148" s="264" t="s">
        <v>740</v>
      </c>
      <c r="D148" s="253" t="s">
        <v>260</v>
      </c>
      <c r="E148" s="254">
        <v>1</v>
      </c>
      <c r="F148" s="255"/>
      <c r="G148" s="256">
        <f>ROUND(E148*F148,2)</f>
        <v>0</v>
      </c>
      <c r="H148" s="255"/>
      <c r="I148" s="256">
        <f>ROUND(E148*H148,2)</f>
        <v>0</v>
      </c>
      <c r="J148" s="255"/>
      <c r="K148" s="256">
        <f>ROUND(E148*J148,2)</f>
        <v>0</v>
      </c>
      <c r="L148" s="256">
        <v>21</v>
      </c>
      <c r="M148" s="256">
        <f>G148*(1+L148/100)</f>
        <v>0</v>
      </c>
      <c r="N148" s="254">
        <v>3.5000000000000001E-3</v>
      </c>
      <c r="O148" s="254">
        <f>ROUND(E148*N148,2)</f>
        <v>0</v>
      </c>
      <c r="P148" s="254">
        <v>0</v>
      </c>
      <c r="Q148" s="254">
        <f>ROUND(E148*P148,2)</f>
        <v>0</v>
      </c>
      <c r="R148" s="256" t="s">
        <v>350</v>
      </c>
      <c r="S148" s="256" t="s">
        <v>217</v>
      </c>
      <c r="T148" s="257" t="s">
        <v>176</v>
      </c>
      <c r="U148" s="221">
        <v>0</v>
      </c>
      <c r="V148" s="221">
        <f>ROUND(E148*U148,2)</f>
        <v>0</v>
      </c>
      <c r="W148" s="221"/>
      <c r="X148" s="221" t="s">
        <v>272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273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51">
        <v>49</v>
      </c>
      <c r="B149" s="252" t="s">
        <v>741</v>
      </c>
      <c r="C149" s="264" t="s">
        <v>742</v>
      </c>
      <c r="D149" s="253" t="s">
        <v>260</v>
      </c>
      <c r="E149" s="254">
        <v>1</v>
      </c>
      <c r="F149" s="255"/>
      <c r="G149" s="256">
        <f>ROUND(E149*F149,2)</f>
        <v>0</v>
      </c>
      <c r="H149" s="255"/>
      <c r="I149" s="256">
        <f>ROUND(E149*H149,2)</f>
        <v>0</v>
      </c>
      <c r="J149" s="255"/>
      <c r="K149" s="256">
        <f>ROUND(E149*J149,2)</f>
        <v>0</v>
      </c>
      <c r="L149" s="256">
        <v>21</v>
      </c>
      <c r="M149" s="256">
        <f>G149*(1+L149/100)</f>
        <v>0</v>
      </c>
      <c r="N149" s="254">
        <v>4.0000000000000001E-3</v>
      </c>
      <c r="O149" s="254">
        <f>ROUND(E149*N149,2)</f>
        <v>0</v>
      </c>
      <c r="P149" s="254">
        <v>0</v>
      </c>
      <c r="Q149" s="254">
        <f>ROUND(E149*P149,2)</f>
        <v>0</v>
      </c>
      <c r="R149" s="256" t="s">
        <v>350</v>
      </c>
      <c r="S149" s="256" t="s">
        <v>217</v>
      </c>
      <c r="T149" s="257" t="s">
        <v>217</v>
      </c>
      <c r="U149" s="221">
        <v>0</v>
      </c>
      <c r="V149" s="221">
        <f>ROUND(E149*U149,2)</f>
        <v>0</v>
      </c>
      <c r="W149" s="221"/>
      <c r="X149" s="221" t="s">
        <v>272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4" t="s">
        <v>170</v>
      </c>
      <c r="B150" s="225" t="s">
        <v>112</v>
      </c>
      <c r="C150" s="240" t="s">
        <v>113</v>
      </c>
      <c r="D150" s="226"/>
      <c r="E150" s="227"/>
      <c r="F150" s="228"/>
      <c r="G150" s="228">
        <f>SUMIF(AG151:AG168,"&lt;&gt;NOR",G151:G168)</f>
        <v>0</v>
      </c>
      <c r="H150" s="228"/>
      <c r="I150" s="228">
        <f>SUM(I151:I168)</f>
        <v>0</v>
      </c>
      <c r="J150" s="228"/>
      <c r="K150" s="228">
        <f>SUM(K151:K168)</f>
        <v>0</v>
      </c>
      <c r="L150" s="228"/>
      <c r="M150" s="228">
        <f>SUM(M151:M168)</f>
        <v>0</v>
      </c>
      <c r="N150" s="227"/>
      <c r="O150" s="227">
        <f>SUM(O151:O168)</f>
        <v>0</v>
      </c>
      <c r="P150" s="227"/>
      <c r="Q150" s="227">
        <f>SUM(Q151:Q168)</f>
        <v>0</v>
      </c>
      <c r="R150" s="228"/>
      <c r="S150" s="228"/>
      <c r="T150" s="229"/>
      <c r="U150" s="223"/>
      <c r="V150" s="223">
        <f>SUM(V151:V168)</f>
        <v>43.54</v>
      </c>
      <c r="W150" s="223"/>
      <c r="X150" s="223"/>
      <c r="AG150" t="s">
        <v>171</v>
      </c>
    </row>
    <row r="151" spans="1:60" outlineLevel="1" x14ac:dyDescent="0.2">
      <c r="A151" s="231">
        <v>50</v>
      </c>
      <c r="B151" s="232" t="s">
        <v>743</v>
      </c>
      <c r="C151" s="241" t="s">
        <v>744</v>
      </c>
      <c r="D151" s="233" t="s">
        <v>260</v>
      </c>
      <c r="E151" s="234">
        <v>6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4">
        <v>0</v>
      </c>
      <c r="O151" s="234">
        <f>ROUND(E151*N151,2)</f>
        <v>0</v>
      </c>
      <c r="P151" s="234">
        <v>0</v>
      </c>
      <c r="Q151" s="234">
        <f>ROUND(E151*P151,2)</f>
        <v>0</v>
      </c>
      <c r="R151" s="236" t="s">
        <v>745</v>
      </c>
      <c r="S151" s="236" t="s">
        <v>217</v>
      </c>
      <c r="T151" s="237" t="s">
        <v>217</v>
      </c>
      <c r="U151" s="221">
        <v>0.62</v>
      </c>
      <c r="V151" s="221">
        <f>ROUND(E151*U151,2)</f>
        <v>3.72</v>
      </c>
      <c r="W151" s="221"/>
      <c r="X151" s="221" t="s">
        <v>208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209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61" t="s">
        <v>746</v>
      </c>
      <c r="D152" s="246"/>
      <c r="E152" s="247">
        <v>2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211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61" t="s">
        <v>747</v>
      </c>
      <c r="D153" s="246"/>
      <c r="E153" s="247">
        <v>1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211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1" t="s">
        <v>748</v>
      </c>
      <c r="D154" s="246"/>
      <c r="E154" s="247">
        <v>3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211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31">
        <v>51</v>
      </c>
      <c r="B155" s="232" t="s">
        <v>749</v>
      </c>
      <c r="C155" s="241" t="s">
        <v>750</v>
      </c>
      <c r="D155" s="233" t="s">
        <v>260</v>
      </c>
      <c r="E155" s="234">
        <v>6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4">
        <v>0</v>
      </c>
      <c r="O155" s="234">
        <f>ROUND(E155*N155,2)</f>
        <v>0</v>
      </c>
      <c r="P155" s="234">
        <v>0</v>
      </c>
      <c r="Q155" s="234">
        <f>ROUND(E155*P155,2)</f>
        <v>0</v>
      </c>
      <c r="R155" s="236" t="s">
        <v>745</v>
      </c>
      <c r="S155" s="236" t="s">
        <v>217</v>
      </c>
      <c r="T155" s="237" t="s">
        <v>217</v>
      </c>
      <c r="U155" s="221">
        <v>0.87</v>
      </c>
      <c r="V155" s="221">
        <f>ROUND(E155*U155,2)</f>
        <v>5.22</v>
      </c>
      <c r="W155" s="221"/>
      <c r="X155" s="221" t="s">
        <v>208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209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61" t="s">
        <v>746</v>
      </c>
      <c r="D156" s="246"/>
      <c r="E156" s="247">
        <v>2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211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61" t="s">
        <v>747</v>
      </c>
      <c r="D157" s="246"/>
      <c r="E157" s="247">
        <v>1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211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1" t="s">
        <v>748</v>
      </c>
      <c r="D158" s="246"/>
      <c r="E158" s="247">
        <v>3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211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1">
        <v>52</v>
      </c>
      <c r="B159" s="232" t="s">
        <v>751</v>
      </c>
      <c r="C159" s="241" t="s">
        <v>752</v>
      </c>
      <c r="D159" s="233" t="s">
        <v>260</v>
      </c>
      <c r="E159" s="234">
        <v>6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0</v>
      </c>
      <c r="O159" s="234">
        <f>ROUND(E159*N159,2)</f>
        <v>0</v>
      </c>
      <c r="P159" s="234">
        <v>0</v>
      </c>
      <c r="Q159" s="234">
        <f>ROUND(E159*P159,2)</f>
        <v>0</v>
      </c>
      <c r="R159" s="236" t="s">
        <v>745</v>
      </c>
      <c r="S159" s="236" t="s">
        <v>217</v>
      </c>
      <c r="T159" s="237" t="s">
        <v>217</v>
      </c>
      <c r="U159" s="221">
        <v>0.1</v>
      </c>
      <c r="V159" s="221">
        <f>ROUND(E159*U159,2)</f>
        <v>0.6</v>
      </c>
      <c r="W159" s="221"/>
      <c r="X159" s="221" t="s">
        <v>208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209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61" t="s">
        <v>746</v>
      </c>
      <c r="D160" s="246"/>
      <c r="E160" s="247">
        <v>2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211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61" t="s">
        <v>747</v>
      </c>
      <c r="D161" s="246"/>
      <c r="E161" s="247">
        <v>1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211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61" t="s">
        <v>748</v>
      </c>
      <c r="D162" s="246"/>
      <c r="E162" s="247">
        <v>3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211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51">
        <v>53</v>
      </c>
      <c r="B163" s="252" t="s">
        <v>753</v>
      </c>
      <c r="C163" s="264" t="s">
        <v>754</v>
      </c>
      <c r="D163" s="253" t="s">
        <v>720</v>
      </c>
      <c r="E163" s="254">
        <v>10</v>
      </c>
      <c r="F163" s="255"/>
      <c r="G163" s="256">
        <f>ROUND(E163*F163,2)</f>
        <v>0</v>
      </c>
      <c r="H163" s="255"/>
      <c r="I163" s="256">
        <f>ROUND(E163*H163,2)</f>
        <v>0</v>
      </c>
      <c r="J163" s="255"/>
      <c r="K163" s="256">
        <f>ROUND(E163*J163,2)</f>
        <v>0</v>
      </c>
      <c r="L163" s="256">
        <v>21</v>
      </c>
      <c r="M163" s="256">
        <f>G163*(1+L163/100)</f>
        <v>0</v>
      </c>
      <c r="N163" s="254">
        <v>0</v>
      </c>
      <c r="O163" s="254">
        <f>ROUND(E163*N163,2)</f>
        <v>0</v>
      </c>
      <c r="P163" s="254">
        <v>0</v>
      </c>
      <c r="Q163" s="254">
        <f>ROUND(E163*P163,2)</f>
        <v>0</v>
      </c>
      <c r="R163" s="256"/>
      <c r="S163" s="256" t="s">
        <v>217</v>
      </c>
      <c r="T163" s="257" t="s">
        <v>176</v>
      </c>
      <c r="U163" s="221">
        <v>1</v>
      </c>
      <c r="V163" s="221">
        <f>ROUND(E163*U163,2)</f>
        <v>10</v>
      </c>
      <c r="W163" s="221"/>
      <c r="X163" s="221" t="s">
        <v>208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209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51">
        <v>54</v>
      </c>
      <c r="B164" s="252" t="s">
        <v>755</v>
      </c>
      <c r="C164" s="264" t="s">
        <v>756</v>
      </c>
      <c r="D164" s="253" t="s">
        <v>720</v>
      </c>
      <c r="E164" s="254">
        <v>24</v>
      </c>
      <c r="F164" s="255"/>
      <c r="G164" s="256">
        <f>ROUND(E164*F164,2)</f>
        <v>0</v>
      </c>
      <c r="H164" s="255"/>
      <c r="I164" s="256">
        <f>ROUND(E164*H164,2)</f>
        <v>0</v>
      </c>
      <c r="J164" s="255"/>
      <c r="K164" s="256">
        <f>ROUND(E164*J164,2)</f>
        <v>0</v>
      </c>
      <c r="L164" s="256">
        <v>21</v>
      </c>
      <c r="M164" s="256">
        <f>G164*(1+L164/100)</f>
        <v>0</v>
      </c>
      <c r="N164" s="254">
        <v>0</v>
      </c>
      <c r="O164" s="254">
        <f>ROUND(E164*N164,2)</f>
        <v>0</v>
      </c>
      <c r="P164" s="254">
        <v>0</v>
      </c>
      <c r="Q164" s="254">
        <f>ROUND(E164*P164,2)</f>
        <v>0</v>
      </c>
      <c r="R164" s="256"/>
      <c r="S164" s="256" t="s">
        <v>217</v>
      </c>
      <c r="T164" s="257" t="s">
        <v>176</v>
      </c>
      <c r="U164" s="221">
        <v>1</v>
      </c>
      <c r="V164" s="221">
        <f>ROUND(E164*U164,2)</f>
        <v>24</v>
      </c>
      <c r="W164" s="221"/>
      <c r="X164" s="221" t="s">
        <v>208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209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1">
        <v>55</v>
      </c>
      <c r="B165" s="232" t="s">
        <v>757</v>
      </c>
      <c r="C165" s="241" t="s">
        <v>758</v>
      </c>
      <c r="D165" s="233" t="s">
        <v>260</v>
      </c>
      <c r="E165" s="234">
        <v>6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4">
        <v>0</v>
      </c>
      <c r="O165" s="234">
        <f>ROUND(E165*N165,2)</f>
        <v>0</v>
      </c>
      <c r="P165" s="234">
        <v>0</v>
      </c>
      <c r="Q165" s="234">
        <f>ROUND(E165*P165,2)</f>
        <v>0</v>
      </c>
      <c r="R165" s="236"/>
      <c r="S165" s="236" t="s">
        <v>175</v>
      </c>
      <c r="T165" s="237" t="s">
        <v>176</v>
      </c>
      <c r="U165" s="221">
        <v>0</v>
      </c>
      <c r="V165" s="221">
        <f>ROUND(E165*U165,2)</f>
        <v>0</v>
      </c>
      <c r="W165" s="221"/>
      <c r="X165" s="221" t="s">
        <v>208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209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61" t="s">
        <v>746</v>
      </c>
      <c r="D166" s="246"/>
      <c r="E166" s="247">
        <v>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211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61" t="s">
        <v>747</v>
      </c>
      <c r="D167" s="246"/>
      <c r="E167" s="247">
        <v>1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211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1" t="s">
        <v>748</v>
      </c>
      <c r="D168" s="246"/>
      <c r="E168" s="247">
        <v>3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211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224" t="s">
        <v>170</v>
      </c>
      <c r="B169" s="225" t="s">
        <v>116</v>
      </c>
      <c r="C169" s="240" t="s">
        <v>117</v>
      </c>
      <c r="D169" s="226"/>
      <c r="E169" s="227"/>
      <c r="F169" s="228"/>
      <c r="G169" s="228">
        <f>SUMIF(AG170:AG190,"&lt;&gt;NOR",G170:G190)</f>
        <v>0</v>
      </c>
      <c r="H169" s="228"/>
      <c r="I169" s="228">
        <f>SUM(I170:I190)</f>
        <v>0</v>
      </c>
      <c r="J169" s="228"/>
      <c r="K169" s="228">
        <f>SUM(K170:K190)</f>
        <v>0</v>
      </c>
      <c r="L169" s="228"/>
      <c r="M169" s="228">
        <f>SUM(M170:M190)</f>
        <v>0</v>
      </c>
      <c r="N169" s="227"/>
      <c r="O169" s="227">
        <f>SUM(O170:O190)</f>
        <v>0.1</v>
      </c>
      <c r="P169" s="227"/>
      <c r="Q169" s="227">
        <f>SUM(Q170:Q190)</f>
        <v>1.07</v>
      </c>
      <c r="R169" s="228"/>
      <c r="S169" s="228"/>
      <c r="T169" s="229"/>
      <c r="U169" s="223"/>
      <c r="V169" s="223">
        <f>SUM(V170:V190)</f>
        <v>26.12</v>
      </c>
      <c r="W169" s="223"/>
      <c r="X169" s="223"/>
      <c r="AG169" t="s">
        <v>171</v>
      </c>
    </row>
    <row r="170" spans="1:60" outlineLevel="1" x14ac:dyDescent="0.2">
      <c r="A170" s="231">
        <v>56</v>
      </c>
      <c r="B170" s="232" t="s">
        <v>759</v>
      </c>
      <c r="C170" s="241" t="s">
        <v>760</v>
      </c>
      <c r="D170" s="233" t="s">
        <v>207</v>
      </c>
      <c r="E170" s="234">
        <v>27.099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4">
        <v>0</v>
      </c>
      <c r="O170" s="234">
        <f>ROUND(E170*N170,2)</f>
        <v>0</v>
      </c>
      <c r="P170" s="234">
        <v>2.4649999999999998E-2</v>
      </c>
      <c r="Q170" s="234">
        <f>ROUND(E170*P170,2)</f>
        <v>0.67</v>
      </c>
      <c r="R170" s="236" t="s">
        <v>341</v>
      </c>
      <c r="S170" s="236" t="s">
        <v>217</v>
      </c>
      <c r="T170" s="237" t="s">
        <v>217</v>
      </c>
      <c r="U170" s="221">
        <v>0.25</v>
      </c>
      <c r="V170" s="221">
        <f>ROUND(E170*U170,2)</f>
        <v>6.77</v>
      </c>
      <c r="W170" s="221"/>
      <c r="X170" s="221" t="s">
        <v>208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209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17"/>
      <c r="B171" s="218"/>
      <c r="C171" s="261" t="s">
        <v>761</v>
      </c>
      <c r="D171" s="246"/>
      <c r="E171" s="247">
        <v>15.939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211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33.75" outlineLevel="1" x14ac:dyDescent="0.2">
      <c r="A172" s="217"/>
      <c r="B172" s="218"/>
      <c r="C172" s="261" t="s">
        <v>762</v>
      </c>
      <c r="D172" s="246"/>
      <c r="E172" s="247">
        <v>9.41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211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61" t="s">
        <v>763</v>
      </c>
      <c r="D173" s="246"/>
      <c r="E173" s="247">
        <v>1.75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211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51">
        <v>57</v>
      </c>
      <c r="B174" s="252" t="s">
        <v>344</v>
      </c>
      <c r="C174" s="264" t="s">
        <v>345</v>
      </c>
      <c r="D174" s="253" t="s">
        <v>260</v>
      </c>
      <c r="E174" s="254">
        <v>5</v>
      </c>
      <c r="F174" s="255"/>
      <c r="G174" s="256">
        <f>ROUND(E174*F174,2)</f>
        <v>0</v>
      </c>
      <c r="H174" s="255"/>
      <c r="I174" s="256">
        <f>ROUND(E174*H174,2)</f>
        <v>0</v>
      </c>
      <c r="J174" s="255"/>
      <c r="K174" s="256">
        <f>ROUND(E174*J174,2)</f>
        <v>0</v>
      </c>
      <c r="L174" s="256">
        <v>21</v>
      </c>
      <c r="M174" s="256">
        <f>G174*(1+L174/100)</f>
        <v>0</v>
      </c>
      <c r="N174" s="254">
        <v>0</v>
      </c>
      <c r="O174" s="254">
        <f>ROUND(E174*N174,2)</f>
        <v>0</v>
      </c>
      <c r="P174" s="254">
        <v>0</v>
      </c>
      <c r="Q174" s="254">
        <f>ROUND(E174*P174,2)</f>
        <v>0</v>
      </c>
      <c r="R174" s="256" t="s">
        <v>341</v>
      </c>
      <c r="S174" s="256" t="s">
        <v>217</v>
      </c>
      <c r="T174" s="257" t="s">
        <v>217</v>
      </c>
      <c r="U174" s="221">
        <v>1.45</v>
      </c>
      <c r="V174" s="221">
        <f>ROUND(E174*U174,2)</f>
        <v>7.25</v>
      </c>
      <c r="W174" s="221"/>
      <c r="X174" s="221" t="s">
        <v>208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209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1">
        <v>58</v>
      </c>
      <c r="B175" s="232" t="s">
        <v>764</v>
      </c>
      <c r="C175" s="241" t="s">
        <v>765</v>
      </c>
      <c r="D175" s="233" t="s">
        <v>260</v>
      </c>
      <c r="E175" s="234">
        <v>5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0</v>
      </c>
      <c r="O175" s="234">
        <f>ROUND(E175*N175,2)</f>
        <v>0</v>
      </c>
      <c r="P175" s="234">
        <v>1.8E-3</v>
      </c>
      <c r="Q175" s="234">
        <f>ROUND(E175*P175,2)</f>
        <v>0.01</v>
      </c>
      <c r="R175" s="236" t="s">
        <v>341</v>
      </c>
      <c r="S175" s="236" t="s">
        <v>217</v>
      </c>
      <c r="T175" s="237" t="s">
        <v>217</v>
      </c>
      <c r="U175" s="221">
        <v>0.11</v>
      </c>
      <c r="V175" s="221">
        <f>ROUND(E175*U175,2)</f>
        <v>0.55000000000000004</v>
      </c>
      <c r="W175" s="221"/>
      <c r="X175" s="221" t="s">
        <v>208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209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61" t="s">
        <v>747</v>
      </c>
      <c r="D176" s="246"/>
      <c r="E176" s="247">
        <v>1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211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61" t="s">
        <v>746</v>
      </c>
      <c r="D177" s="246"/>
      <c r="E177" s="247">
        <v>2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211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61" t="s">
        <v>766</v>
      </c>
      <c r="D178" s="246"/>
      <c r="E178" s="247">
        <v>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211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51">
        <v>59</v>
      </c>
      <c r="B179" s="252" t="s">
        <v>346</v>
      </c>
      <c r="C179" s="264" t="s">
        <v>347</v>
      </c>
      <c r="D179" s="253" t="s">
        <v>260</v>
      </c>
      <c r="E179" s="254">
        <v>5</v>
      </c>
      <c r="F179" s="255"/>
      <c r="G179" s="256">
        <f>ROUND(E179*F179,2)</f>
        <v>0</v>
      </c>
      <c r="H179" s="255"/>
      <c r="I179" s="256">
        <f>ROUND(E179*H179,2)</f>
        <v>0</v>
      </c>
      <c r="J179" s="255"/>
      <c r="K179" s="256">
        <f>ROUND(E179*J179,2)</f>
        <v>0</v>
      </c>
      <c r="L179" s="256">
        <v>21</v>
      </c>
      <c r="M179" s="256">
        <f>G179*(1+L179/100)</f>
        <v>0</v>
      </c>
      <c r="N179" s="254">
        <v>0</v>
      </c>
      <c r="O179" s="254">
        <f>ROUND(E179*N179,2)</f>
        <v>0</v>
      </c>
      <c r="P179" s="254">
        <v>0</v>
      </c>
      <c r="Q179" s="254">
        <f>ROUND(E179*P179,2)</f>
        <v>0</v>
      </c>
      <c r="R179" s="256" t="s">
        <v>341</v>
      </c>
      <c r="S179" s="256" t="s">
        <v>217</v>
      </c>
      <c r="T179" s="257" t="s">
        <v>217</v>
      </c>
      <c r="U179" s="221">
        <v>0.77500000000000002</v>
      </c>
      <c r="V179" s="221">
        <f>ROUND(E179*U179,2)</f>
        <v>3.88</v>
      </c>
      <c r="W179" s="221"/>
      <c r="X179" s="221" t="s">
        <v>208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209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1">
        <v>60</v>
      </c>
      <c r="B180" s="252" t="s">
        <v>767</v>
      </c>
      <c r="C180" s="264" t="s">
        <v>768</v>
      </c>
      <c r="D180" s="253" t="s">
        <v>260</v>
      </c>
      <c r="E180" s="254">
        <v>1</v>
      </c>
      <c r="F180" s="255"/>
      <c r="G180" s="256">
        <f>ROUND(E180*F180,2)</f>
        <v>0</v>
      </c>
      <c r="H180" s="255"/>
      <c r="I180" s="256">
        <f>ROUND(E180*H180,2)</f>
        <v>0</v>
      </c>
      <c r="J180" s="255"/>
      <c r="K180" s="256">
        <f>ROUND(E180*J180,2)</f>
        <v>0</v>
      </c>
      <c r="L180" s="256">
        <v>21</v>
      </c>
      <c r="M180" s="256">
        <f>G180*(1+L180/100)</f>
        <v>0</v>
      </c>
      <c r="N180" s="254">
        <v>0</v>
      </c>
      <c r="O180" s="254">
        <f>ROUND(E180*N180,2)</f>
        <v>0</v>
      </c>
      <c r="P180" s="254">
        <v>0</v>
      </c>
      <c r="Q180" s="254">
        <f>ROUND(E180*P180,2)</f>
        <v>0</v>
      </c>
      <c r="R180" s="256" t="s">
        <v>341</v>
      </c>
      <c r="S180" s="256" t="s">
        <v>217</v>
      </c>
      <c r="T180" s="257" t="s">
        <v>217</v>
      </c>
      <c r="U180" s="221">
        <v>5.3650000000000002</v>
      </c>
      <c r="V180" s="221">
        <f>ROUND(E180*U180,2)</f>
        <v>5.37</v>
      </c>
      <c r="W180" s="221"/>
      <c r="X180" s="221" t="s">
        <v>208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209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1">
        <v>61</v>
      </c>
      <c r="B181" s="232" t="s">
        <v>769</v>
      </c>
      <c r="C181" s="241" t="s">
        <v>770</v>
      </c>
      <c r="D181" s="233" t="s">
        <v>260</v>
      </c>
      <c r="E181" s="234">
        <v>3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0</v>
      </c>
      <c r="O181" s="234">
        <f>ROUND(E181*N181,2)</f>
        <v>0</v>
      </c>
      <c r="P181" s="234">
        <v>0.13100000000000001</v>
      </c>
      <c r="Q181" s="234">
        <f>ROUND(E181*P181,2)</f>
        <v>0.39</v>
      </c>
      <c r="R181" s="236" t="s">
        <v>341</v>
      </c>
      <c r="S181" s="236" t="s">
        <v>217</v>
      </c>
      <c r="T181" s="237" t="s">
        <v>217</v>
      </c>
      <c r="U181" s="221">
        <v>0.76800000000000002</v>
      </c>
      <c r="V181" s="221">
        <f>ROUND(E181*U181,2)</f>
        <v>2.2999999999999998</v>
      </c>
      <c r="W181" s="221"/>
      <c r="X181" s="221" t="s">
        <v>208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209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61" t="s">
        <v>771</v>
      </c>
      <c r="D182" s="246"/>
      <c r="E182" s="247">
        <v>3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211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51">
        <v>62</v>
      </c>
      <c r="B183" s="252" t="s">
        <v>772</v>
      </c>
      <c r="C183" s="264" t="s">
        <v>773</v>
      </c>
      <c r="D183" s="253" t="s">
        <v>282</v>
      </c>
      <c r="E183" s="254">
        <v>1</v>
      </c>
      <c r="F183" s="255"/>
      <c r="G183" s="256">
        <f>ROUND(E183*F183,2)</f>
        <v>0</v>
      </c>
      <c r="H183" s="255"/>
      <c r="I183" s="256">
        <f>ROUND(E183*H183,2)</f>
        <v>0</v>
      </c>
      <c r="J183" s="255"/>
      <c r="K183" s="256">
        <f>ROUND(E183*J183,2)</f>
        <v>0</v>
      </c>
      <c r="L183" s="256">
        <v>21</v>
      </c>
      <c r="M183" s="256">
        <f>G183*(1+L183/100)</f>
        <v>0</v>
      </c>
      <c r="N183" s="254">
        <v>0</v>
      </c>
      <c r="O183" s="254">
        <f>ROUND(E183*N183,2)</f>
        <v>0</v>
      </c>
      <c r="P183" s="254">
        <v>0</v>
      </c>
      <c r="Q183" s="254">
        <f>ROUND(E183*P183,2)</f>
        <v>0</v>
      </c>
      <c r="R183" s="256"/>
      <c r="S183" s="256" t="s">
        <v>175</v>
      </c>
      <c r="T183" s="257" t="s">
        <v>176</v>
      </c>
      <c r="U183" s="221">
        <v>0</v>
      </c>
      <c r="V183" s="221">
        <f>ROUND(E183*U183,2)</f>
        <v>0</v>
      </c>
      <c r="W183" s="221"/>
      <c r="X183" s="221" t="s">
        <v>208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209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51">
        <v>63</v>
      </c>
      <c r="B184" s="252" t="s">
        <v>348</v>
      </c>
      <c r="C184" s="264" t="s">
        <v>349</v>
      </c>
      <c r="D184" s="253" t="s">
        <v>260</v>
      </c>
      <c r="E184" s="254">
        <v>5</v>
      </c>
      <c r="F184" s="255"/>
      <c r="G184" s="256">
        <f>ROUND(E184*F184,2)</f>
        <v>0</v>
      </c>
      <c r="H184" s="255"/>
      <c r="I184" s="256">
        <f>ROUND(E184*H184,2)</f>
        <v>0</v>
      </c>
      <c r="J184" s="255"/>
      <c r="K184" s="256">
        <f>ROUND(E184*J184,2)</f>
        <v>0</v>
      </c>
      <c r="L184" s="256">
        <v>21</v>
      </c>
      <c r="M184" s="256">
        <f>G184*(1+L184/100)</f>
        <v>0</v>
      </c>
      <c r="N184" s="254">
        <v>8.0000000000000004E-4</v>
      </c>
      <c r="O184" s="254">
        <f>ROUND(E184*N184,2)</f>
        <v>0</v>
      </c>
      <c r="P184" s="254">
        <v>0</v>
      </c>
      <c r="Q184" s="254">
        <f>ROUND(E184*P184,2)</f>
        <v>0</v>
      </c>
      <c r="R184" s="256" t="s">
        <v>350</v>
      </c>
      <c r="S184" s="256" t="s">
        <v>217</v>
      </c>
      <c r="T184" s="257" t="s">
        <v>217</v>
      </c>
      <c r="U184" s="221">
        <v>0</v>
      </c>
      <c r="V184" s="221">
        <f>ROUND(E184*U184,2)</f>
        <v>0</v>
      </c>
      <c r="W184" s="221"/>
      <c r="X184" s="221" t="s">
        <v>272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273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1">
        <v>64</v>
      </c>
      <c r="B185" s="232" t="s">
        <v>355</v>
      </c>
      <c r="C185" s="241" t="s">
        <v>774</v>
      </c>
      <c r="D185" s="233" t="s">
        <v>260</v>
      </c>
      <c r="E185" s="234">
        <v>5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4">
        <v>1.9E-2</v>
      </c>
      <c r="O185" s="234">
        <f>ROUND(E185*N185,2)</f>
        <v>0.1</v>
      </c>
      <c r="P185" s="234">
        <v>0</v>
      </c>
      <c r="Q185" s="234">
        <f>ROUND(E185*P185,2)</f>
        <v>0</v>
      </c>
      <c r="R185" s="236"/>
      <c r="S185" s="236" t="s">
        <v>175</v>
      </c>
      <c r="T185" s="237" t="s">
        <v>176</v>
      </c>
      <c r="U185" s="221">
        <v>0</v>
      </c>
      <c r="V185" s="221">
        <f>ROUND(E185*U185,2)</f>
        <v>0</v>
      </c>
      <c r="W185" s="221"/>
      <c r="X185" s="221" t="s">
        <v>272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273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61" t="s">
        <v>775</v>
      </c>
      <c r="D186" s="246"/>
      <c r="E186" s="247">
        <v>1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211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61" t="s">
        <v>776</v>
      </c>
      <c r="D187" s="246"/>
      <c r="E187" s="247">
        <v>2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211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61" t="s">
        <v>777</v>
      </c>
      <c r="D188" s="246"/>
      <c r="E188" s="247">
        <v>2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211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1">
        <v>65</v>
      </c>
      <c r="B189" s="252" t="s">
        <v>778</v>
      </c>
      <c r="C189" s="264" t="s">
        <v>779</v>
      </c>
      <c r="D189" s="253" t="s">
        <v>780</v>
      </c>
      <c r="E189" s="254">
        <v>1.05</v>
      </c>
      <c r="F189" s="255"/>
      <c r="G189" s="256">
        <f>ROUND(E189*F189,2)</f>
        <v>0</v>
      </c>
      <c r="H189" s="255"/>
      <c r="I189" s="256">
        <f>ROUND(E189*H189,2)</f>
        <v>0</v>
      </c>
      <c r="J189" s="255"/>
      <c r="K189" s="256">
        <f>ROUND(E189*J189,2)</f>
        <v>0</v>
      </c>
      <c r="L189" s="256">
        <v>21</v>
      </c>
      <c r="M189" s="256">
        <f>G189*(1+L189/100)</f>
        <v>0</v>
      </c>
      <c r="N189" s="254">
        <v>0</v>
      </c>
      <c r="O189" s="254">
        <f>ROUND(E189*N189,2)</f>
        <v>0</v>
      </c>
      <c r="P189" s="254">
        <v>0</v>
      </c>
      <c r="Q189" s="254">
        <f>ROUND(E189*P189,2)</f>
        <v>0</v>
      </c>
      <c r="R189" s="256"/>
      <c r="S189" s="256" t="s">
        <v>175</v>
      </c>
      <c r="T189" s="257" t="s">
        <v>176</v>
      </c>
      <c r="U189" s="221">
        <v>0</v>
      </c>
      <c r="V189" s="221">
        <f>ROUND(E189*U189,2)</f>
        <v>0</v>
      </c>
      <c r="W189" s="221"/>
      <c r="X189" s="221" t="s">
        <v>272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781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51">
        <v>66</v>
      </c>
      <c r="B190" s="252" t="s">
        <v>782</v>
      </c>
      <c r="C190" s="264" t="s">
        <v>783</v>
      </c>
      <c r="D190" s="253" t="s">
        <v>271</v>
      </c>
      <c r="E190" s="254">
        <v>1</v>
      </c>
      <c r="F190" s="255"/>
      <c r="G190" s="256">
        <f>ROUND(E190*F190,2)</f>
        <v>0</v>
      </c>
      <c r="H190" s="255"/>
      <c r="I190" s="256">
        <f>ROUND(E190*H190,2)</f>
        <v>0</v>
      </c>
      <c r="J190" s="255"/>
      <c r="K190" s="256">
        <f>ROUND(E190*J190,2)</f>
        <v>0</v>
      </c>
      <c r="L190" s="256">
        <v>21</v>
      </c>
      <c r="M190" s="256">
        <f>G190*(1+L190/100)</f>
        <v>0</v>
      </c>
      <c r="N190" s="254">
        <v>0</v>
      </c>
      <c r="O190" s="254">
        <f>ROUND(E190*N190,2)</f>
        <v>0</v>
      </c>
      <c r="P190" s="254">
        <v>0</v>
      </c>
      <c r="Q190" s="254">
        <f>ROUND(E190*P190,2)</f>
        <v>0</v>
      </c>
      <c r="R190" s="256"/>
      <c r="S190" s="256" t="s">
        <v>175</v>
      </c>
      <c r="T190" s="257" t="s">
        <v>176</v>
      </c>
      <c r="U190" s="221">
        <v>0</v>
      </c>
      <c r="V190" s="221">
        <f>ROUND(E190*U190,2)</f>
        <v>0</v>
      </c>
      <c r="W190" s="221"/>
      <c r="X190" s="221" t="s">
        <v>272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273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24" t="s">
        <v>170</v>
      </c>
      <c r="B191" s="225" t="s">
        <v>118</v>
      </c>
      <c r="C191" s="240" t="s">
        <v>119</v>
      </c>
      <c r="D191" s="226"/>
      <c r="E191" s="227"/>
      <c r="F191" s="228"/>
      <c r="G191" s="228">
        <f>SUMIF(AG192:AG207,"&lt;&gt;NOR",G192:G207)</f>
        <v>0</v>
      </c>
      <c r="H191" s="228"/>
      <c r="I191" s="228">
        <f>SUM(I192:I207)</f>
        <v>0</v>
      </c>
      <c r="J191" s="228"/>
      <c r="K191" s="228">
        <f>SUM(K192:K207)</f>
        <v>0</v>
      </c>
      <c r="L191" s="228"/>
      <c r="M191" s="228">
        <f>SUM(M192:M207)</f>
        <v>0</v>
      </c>
      <c r="N191" s="227"/>
      <c r="O191" s="227">
        <f>SUM(O192:O207)</f>
        <v>0.04</v>
      </c>
      <c r="P191" s="227"/>
      <c r="Q191" s="227">
        <f>SUM(Q192:Q207)</f>
        <v>0.35000000000000003</v>
      </c>
      <c r="R191" s="228"/>
      <c r="S191" s="228"/>
      <c r="T191" s="229"/>
      <c r="U191" s="223"/>
      <c r="V191" s="223">
        <f>SUM(V192:V207)</f>
        <v>210.23999999999998</v>
      </c>
      <c r="W191" s="223"/>
      <c r="X191" s="223"/>
      <c r="AG191" t="s">
        <v>171</v>
      </c>
    </row>
    <row r="192" spans="1:60" outlineLevel="1" x14ac:dyDescent="0.2">
      <c r="A192" s="231">
        <v>67</v>
      </c>
      <c r="B192" s="232" t="s">
        <v>784</v>
      </c>
      <c r="C192" s="241" t="s">
        <v>785</v>
      </c>
      <c r="D192" s="233" t="s">
        <v>260</v>
      </c>
      <c r="E192" s="234">
        <v>128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4">
        <v>0</v>
      </c>
      <c r="O192" s="234">
        <f>ROUND(E192*N192,2)</f>
        <v>0</v>
      </c>
      <c r="P192" s="234">
        <v>1.6000000000000001E-4</v>
      </c>
      <c r="Q192" s="234">
        <f>ROUND(E192*P192,2)</f>
        <v>0.02</v>
      </c>
      <c r="R192" s="236" t="s">
        <v>245</v>
      </c>
      <c r="S192" s="236" t="s">
        <v>217</v>
      </c>
      <c r="T192" s="237" t="s">
        <v>217</v>
      </c>
      <c r="U192" s="221">
        <v>0.08</v>
      </c>
      <c r="V192" s="221">
        <f>ROUND(E192*U192,2)</f>
        <v>10.24</v>
      </c>
      <c r="W192" s="221"/>
      <c r="X192" s="221" t="s">
        <v>208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209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61" t="s">
        <v>786</v>
      </c>
      <c r="D193" s="246"/>
      <c r="E193" s="247">
        <v>77.48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211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61" t="s">
        <v>787</v>
      </c>
      <c r="D194" s="246"/>
      <c r="E194" s="247">
        <v>50.44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211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61" t="s">
        <v>788</v>
      </c>
      <c r="D195" s="246"/>
      <c r="E195" s="247">
        <v>0.08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211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31">
        <v>68</v>
      </c>
      <c r="B196" s="232" t="s">
        <v>789</v>
      </c>
      <c r="C196" s="241" t="s">
        <v>790</v>
      </c>
      <c r="D196" s="233" t="s">
        <v>791</v>
      </c>
      <c r="E196" s="234">
        <v>330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4">
        <v>5.0000000000000002E-5</v>
      </c>
      <c r="O196" s="234">
        <f>ROUND(E196*N196,2)</f>
        <v>0.02</v>
      </c>
      <c r="P196" s="234">
        <v>1E-3</v>
      </c>
      <c r="Q196" s="234">
        <f>ROUND(E196*P196,2)</f>
        <v>0.33</v>
      </c>
      <c r="R196" s="236" t="s">
        <v>383</v>
      </c>
      <c r="S196" s="236" t="s">
        <v>217</v>
      </c>
      <c r="T196" s="237" t="s">
        <v>217</v>
      </c>
      <c r="U196" s="221">
        <v>0.05</v>
      </c>
      <c r="V196" s="221">
        <f>ROUND(E196*U196,2)</f>
        <v>16.5</v>
      </c>
      <c r="W196" s="221"/>
      <c r="X196" s="221" t="s">
        <v>208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209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61" t="s">
        <v>792</v>
      </c>
      <c r="D197" s="246"/>
      <c r="E197" s="247">
        <v>330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211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1">
        <v>69</v>
      </c>
      <c r="B198" s="232" t="s">
        <v>793</v>
      </c>
      <c r="C198" s="241" t="s">
        <v>794</v>
      </c>
      <c r="D198" s="233" t="s">
        <v>271</v>
      </c>
      <c r="E198" s="234">
        <v>128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4">
        <v>0</v>
      </c>
      <c r="O198" s="234">
        <f>ROUND(E198*N198,2)</f>
        <v>0</v>
      </c>
      <c r="P198" s="234">
        <v>0</v>
      </c>
      <c r="Q198" s="234">
        <f>ROUND(E198*P198,2)</f>
        <v>0</v>
      </c>
      <c r="R198" s="236"/>
      <c r="S198" s="236" t="s">
        <v>175</v>
      </c>
      <c r="T198" s="237" t="s">
        <v>217</v>
      </c>
      <c r="U198" s="221">
        <v>6.7000000000000004E-2</v>
      </c>
      <c r="V198" s="221">
        <f>ROUND(E198*U198,2)</f>
        <v>8.58</v>
      </c>
      <c r="W198" s="221"/>
      <c r="X198" s="221" t="s">
        <v>208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209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61" t="s">
        <v>786</v>
      </c>
      <c r="D199" s="246"/>
      <c r="E199" s="247">
        <v>77.48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211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61" t="s">
        <v>787</v>
      </c>
      <c r="D200" s="246"/>
      <c r="E200" s="247">
        <v>50.44</v>
      </c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211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61" t="s">
        <v>788</v>
      </c>
      <c r="D201" s="246"/>
      <c r="E201" s="247">
        <v>0.08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211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1">
        <v>70</v>
      </c>
      <c r="B202" s="232" t="s">
        <v>795</v>
      </c>
      <c r="C202" s="241" t="s">
        <v>796</v>
      </c>
      <c r="D202" s="233" t="s">
        <v>791</v>
      </c>
      <c r="E202" s="234">
        <v>330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4">
        <v>5.0000000000000002E-5</v>
      </c>
      <c r="O202" s="234">
        <f>ROUND(E202*N202,2)</f>
        <v>0.02</v>
      </c>
      <c r="P202" s="234">
        <v>0</v>
      </c>
      <c r="Q202" s="234">
        <f>ROUND(E202*P202,2)</f>
        <v>0</v>
      </c>
      <c r="R202" s="236"/>
      <c r="S202" s="236" t="s">
        <v>175</v>
      </c>
      <c r="T202" s="237" t="s">
        <v>217</v>
      </c>
      <c r="U202" s="221">
        <v>8.4000000000000005E-2</v>
      </c>
      <c r="V202" s="221">
        <f>ROUND(E202*U202,2)</f>
        <v>27.72</v>
      </c>
      <c r="W202" s="221"/>
      <c r="X202" s="221" t="s">
        <v>208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209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61" t="s">
        <v>797</v>
      </c>
      <c r="D203" s="246"/>
      <c r="E203" s="247">
        <v>330</v>
      </c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211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1">
        <v>71</v>
      </c>
      <c r="B204" s="232" t="s">
        <v>798</v>
      </c>
      <c r="C204" s="241" t="s">
        <v>799</v>
      </c>
      <c r="D204" s="233" t="s">
        <v>271</v>
      </c>
      <c r="E204" s="234">
        <v>128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4">
        <v>0</v>
      </c>
      <c r="O204" s="234">
        <f>ROUND(E204*N204,2)</f>
        <v>0</v>
      </c>
      <c r="P204" s="234">
        <v>0</v>
      </c>
      <c r="Q204" s="234">
        <f>ROUND(E204*P204,2)</f>
        <v>0</v>
      </c>
      <c r="R204" s="236"/>
      <c r="S204" s="236" t="s">
        <v>175</v>
      </c>
      <c r="T204" s="237" t="s">
        <v>176</v>
      </c>
      <c r="U204" s="221">
        <v>1.1499999999999999</v>
      </c>
      <c r="V204" s="221">
        <f>ROUND(E204*U204,2)</f>
        <v>147.19999999999999</v>
      </c>
      <c r="W204" s="221"/>
      <c r="X204" s="221" t="s">
        <v>272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273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61" t="s">
        <v>786</v>
      </c>
      <c r="D205" s="246"/>
      <c r="E205" s="247">
        <v>77.48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211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61" t="s">
        <v>787</v>
      </c>
      <c r="D206" s="246"/>
      <c r="E206" s="247">
        <v>50.44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211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61" t="s">
        <v>800</v>
      </c>
      <c r="D207" s="246"/>
      <c r="E207" s="247">
        <v>0.08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211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24" t="s">
        <v>170</v>
      </c>
      <c r="B208" s="225" t="s">
        <v>120</v>
      </c>
      <c r="C208" s="240" t="s">
        <v>121</v>
      </c>
      <c r="D208" s="226"/>
      <c r="E208" s="227"/>
      <c r="F208" s="228"/>
      <c r="G208" s="228">
        <f>SUMIF(AG209:AG225,"&lt;&gt;NOR",G209:G225)</f>
        <v>0</v>
      </c>
      <c r="H208" s="228"/>
      <c r="I208" s="228">
        <f>SUM(I209:I225)</f>
        <v>0</v>
      </c>
      <c r="J208" s="228"/>
      <c r="K208" s="228">
        <f>SUM(K209:K225)</f>
        <v>0</v>
      </c>
      <c r="L208" s="228"/>
      <c r="M208" s="228">
        <f>SUM(M209:M225)</f>
        <v>0</v>
      </c>
      <c r="N208" s="227"/>
      <c r="O208" s="227">
        <f>SUM(O209:O225)</f>
        <v>0.32</v>
      </c>
      <c r="P208" s="227"/>
      <c r="Q208" s="227">
        <f>SUM(Q209:Q225)</f>
        <v>0</v>
      </c>
      <c r="R208" s="228"/>
      <c r="S208" s="228"/>
      <c r="T208" s="229"/>
      <c r="U208" s="223"/>
      <c r="V208" s="223">
        <f>SUM(V209:V225)</f>
        <v>17.239999999999998</v>
      </c>
      <c r="W208" s="223"/>
      <c r="X208" s="223"/>
      <c r="AG208" t="s">
        <v>171</v>
      </c>
    </row>
    <row r="209" spans="1:60" outlineLevel="1" x14ac:dyDescent="0.2">
      <c r="A209" s="231">
        <v>72</v>
      </c>
      <c r="B209" s="232" t="s">
        <v>801</v>
      </c>
      <c r="C209" s="241" t="s">
        <v>802</v>
      </c>
      <c r="D209" s="233" t="s">
        <v>207</v>
      </c>
      <c r="E209" s="234">
        <v>11.2</v>
      </c>
      <c r="F209" s="235"/>
      <c r="G209" s="236">
        <f>ROUND(E209*F209,2)</f>
        <v>0</v>
      </c>
      <c r="H209" s="235"/>
      <c r="I209" s="236">
        <f>ROUND(E209*H209,2)</f>
        <v>0</v>
      </c>
      <c r="J209" s="235"/>
      <c r="K209" s="236">
        <f>ROUND(E209*J209,2)</f>
        <v>0</v>
      </c>
      <c r="L209" s="236">
        <v>21</v>
      </c>
      <c r="M209" s="236">
        <f>G209*(1+L209/100)</f>
        <v>0</v>
      </c>
      <c r="N209" s="234">
        <v>2.1000000000000001E-4</v>
      </c>
      <c r="O209" s="234">
        <f>ROUND(E209*N209,2)</f>
        <v>0</v>
      </c>
      <c r="P209" s="234">
        <v>0</v>
      </c>
      <c r="Q209" s="234">
        <f>ROUND(E209*P209,2)</f>
        <v>0</v>
      </c>
      <c r="R209" s="236" t="s">
        <v>803</v>
      </c>
      <c r="S209" s="236" t="s">
        <v>217</v>
      </c>
      <c r="T209" s="237" t="s">
        <v>217</v>
      </c>
      <c r="U209" s="221">
        <v>0.05</v>
      </c>
      <c r="V209" s="221">
        <f>ROUND(E209*U209,2)</f>
        <v>0.56000000000000005</v>
      </c>
      <c r="W209" s="221"/>
      <c r="X209" s="221" t="s">
        <v>208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209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61" t="s">
        <v>680</v>
      </c>
      <c r="D210" s="246"/>
      <c r="E210" s="247">
        <v>11.2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211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31">
        <v>73</v>
      </c>
      <c r="B211" s="232" t="s">
        <v>804</v>
      </c>
      <c r="C211" s="241" t="s">
        <v>805</v>
      </c>
      <c r="D211" s="233" t="s">
        <v>353</v>
      </c>
      <c r="E211" s="234">
        <v>2.605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3.2000000000000003E-4</v>
      </c>
      <c r="O211" s="234">
        <f>ROUND(E211*N211,2)</f>
        <v>0</v>
      </c>
      <c r="P211" s="234">
        <v>0</v>
      </c>
      <c r="Q211" s="234">
        <f>ROUND(E211*P211,2)</f>
        <v>0</v>
      </c>
      <c r="R211" s="236" t="s">
        <v>803</v>
      </c>
      <c r="S211" s="236" t="s">
        <v>217</v>
      </c>
      <c r="T211" s="237" t="s">
        <v>217</v>
      </c>
      <c r="U211" s="221">
        <v>0.23599999999999999</v>
      </c>
      <c r="V211" s="221">
        <f>ROUND(E211*U211,2)</f>
        <v>0.61</v>
      </c>
      <c r="W211" s="221"/>
      <c r="X211" s="221" t="s">
        <v>208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209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61" t="s">
        <v>806</v>
      </c>
      <c r="D212" s="246"/>
      <c r="E212" s="247">
        <v>2.605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211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1">
        <v>74</v>
      </c>
      <c r="B213" s="232" t="s">
        <v>807</v>
      </c>
      <c r="C213" s="241" t="s">
        <v>808</v>
      </c>
      <c r="D213" s="233" t="s">
        <v>353</v>
      </c>
      <c r="E213" s="234">
        <v>2.605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4">
        <v>0</v>
      </c>
      <c r="O213" s="234">
        <f>ROUND(E213*N213,2)</f>
        <v>0</v>
      </c>
      <c r="P213" s="234">
        <v>0</v>
      </c>
      <c r="Q213" s="234">
        <f>ROUND(E213*P213,2)</f>
        <v>0</v>
      </c>
      <c r="R213" s="236" t="s">
        <v>803</v>
      </c>
      <c r="S213" s="236" t="s">
        <v>217</v>
      </c>
      <c r="T213" s="237" t="s">
        <v>217</v>
      </c>
      <c r="U213" s="221">
        <v>0.154</v>
      </c>
      <c r="V213" s="221">
        <f>ROUND(E213*U213,2)</f>
        <v>0.4</v>
      </c>
      <c r="W213" s="221"/>
      <c r="X213" s="221" t="s">
        <v>208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209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61" t="s">
        <v>806</v>
      </c>
      <c r="D214" s="246"/>
      <c r="E214" s="247">
        <v>2.605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211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1">
        <v>75</v>
      </c>
      <c r="B215" s="232" t="s">
        <v>809</v>
      </c>
      <c r="C215" s="241" t="s">
        <v>810</v>
      </c>
      <c r="D215" s="233" t="s">
        <v>207</v>
      </c>
      <c r="E215" s="234">
        <v>11.2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4">
        <v>6.9300000000000004E-3</v>
      </c>
      <c r="O215" s="234">
        <f>ROUND(E215*N215,2)</f>
        <v>0.08</v>
      </c>
      <c r="P215" s="234">
        <v>0</v>
      </c>
      <c r="Q215" s="234">
        <f>ROUND(E215*P215,2)</f>
        <v>0</v>
      </c>
      <c r="R215" s="236" t="s">
        <v>803</v>
      </c>
      <c r="S215" s="236" t="s">
        <v>217</v>
      </c>
      <c r="T215" s="237" t="s">
        <v>268</v>
      </c>
      <c r="U215" s="221">
        <v>1.3466</v>
      </c>
      <c r="V215" s="221">
        <f>ROUND(E215*U215,2)</f>
        <v>15.08</v>
      </c>
      <c r="W215" s="221"/>
      <c r="X215" s="221" t="s">
        <v>208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209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61" t="s">
        <v>680</v>
      </c>
      <c r="D216" s="246"/>
      <c r="E216" s="247">
        <v>11.2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211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1">
        <v>76</v>
      </c>
      <c r="B217" s="232" t="s">
        <v>811</v>
      </c>
      <c r="C217" s="241" t="s">
        <v>812</v>
      </c>
      <c r="D217" s="233" t="s">
        <v>353</v>
      </c>
      <c r="E217" s="234">
        <v>8.4250000000000007</v>
      </c>
      <c r="F217" s="235"/>
      <c r="G217" s="236">
        <f>ROUND(E217*F217,2)</f>
        <v>0</v>
      </c>
      <c r="H217" s="235"/>
      <c r="I217" s="236">
        <f>ROUND(E217*H217,2)</f>
        <v>0</v>
      </c>
      <c r="J217" s="235"/>
      <c r="K217" s="236">
        <f>ROUND(E217*J217,2)</f>
        <v>0</v>
      </c>
      <c r="L217" s="236">
        <v>21</v>
      </c>
      <c r="M217" s="236">
        <f>G217*(1+L217/100)</f>
        <v>0</v>
      </c>
      <c r="N217" s="234">
        <v>4.0000000000000003E-5</v>
      </c>
      <c r="O217" s="234">
        <f>ROUND(E217*N217,2)</f>
        <v>0</v>
      </c>
      <c r="P217" s="234">
        <v>0</v>
      </c>
      <c r="Q217" s="234">
        <f>ROUND(E217*P217,2)</f>
        <v>0</v>
      </c>
      <c r="R217" s="236" t="s">
        <v>803</v>
      </c>
      <c r="S217" s="236" t="s">
        <v>217</v>
      </c>
      <c r="T217" s="237" t="s">
        <v>217</v>
      </c>
      <c r="U217" s="221">
        <v>7.0000000000000007E-2</v>
      </c>
      <c r="V217" s="221">
        <f>ROUND(E217*U217,2)</f>
        <v>0.59</v>
      </c>
      <c r="W217" s="221"/>
      <c r="X217" s="221" t="s">
        <v>208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209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42" t="s">
        <v>813</v>
      </c>
      <c r="D218" s="239"/>
      <c r="E218" s="239"/>
      <c r="F218" s="239"/>
      <c r="G218" s="239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180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61" t="s">
        <v>685</v>
      </c>
      <c r="D219" s="246"/>
      <c r="E219" s="247">
        <v>8.4250000000000007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211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1">
        <v>77</v>
      </c>
      <c r="B220" s="232" t="s">
        <v>814</v>
      </c>
      <c r="C220" s="241" t="s">
        <v>815</v>
      </c>
      <c r="D220" s="233" t="s">
        <v>207</v>
      </c>
      <c r="E220" s="234">
        <v>11.2</v>
      </c>
      <c r="F220" s="235"/>
      <c r="G220" s="236">
        <f>ROUND(E220*F220,2)</f>
        <v>0</v>
      </c>
      <c r="H220" s="235"/>
      <c r="I220" s="236">
        <f>ROUND(E220*H220,2)</f>
        <v>0</v>
      </c>
      <c r="J220" s="235"/>
      <c r="K220" s="236">
        <f>ROUND(E220*J220,2)</f>
        <v>0</v>
      </c>
      <c r="L220" s="236">
        <v>21</v>
      </c>
      <c r="M220" s="236">
        <f>G220*(1+L220/100)</f>
        <v>0</v>
      </c>
      <c r="N220" s="234">
        <v>1.1999999999999999E-3</v>
      </c>
      <c r="O220" s="234">
        <f>ROUND(E220*N220,2)</f>
        <v>0.01</v>
      </c>
      <c r="P220" s="234">
        <v>0</v>
      </c>
      <c r="Q220" s="234">
        <f>ROUND(E220*P220,2)</f>
        <v>0</v>
      </c>
      <c r="R220" s="236" t="s">
        <v>803</v>
      </c>
      <c r="S220" s="236" t="s">
        <v>217</v>
      </c>
      <c r="T220" s="237" t="s">
        <v>217</v>
      </c>
      <c r="U220" s="221">
        <v>0</v>
      </c>
      <c r="V220" s="221">
        <f>ROUND(E220*U220,2)</f>
        <v>0</v>
      </c>
      <c r="W220" s="221"/>
      <c r="X220" s="221" t="s">
        <v>208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209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61" t="s">
        <v>680</v>
      </c>
      <c r="D221" s="246"/>
      <c r="E221" s="247">
        <v>11.2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211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1">
        <v>78</v>
      </c>
      <c r="B222" s="232" t="s">
        <v>816</v>
      </c>
      <c r="C222" s="241" t="s">
        <v>817</v>
      </c>
      <c r="D222" s="233" t="s">
        <v>207</v>
      </c>
      <c r="E222" s="234">
        <v>11.76</v>
      </c>
      <c r="F222" s="235"/>
      <c r="G222" s="236">
        <f>ROUND(E222*F222,2)</f>
        <v>0</v>
      </c>
      <c r="H222" s="235"/>
      <c r="I222" s="236">
        <f>ROUND(E222*H222,2)</f>
        <v>0</v>
      </c>
      <c r="J222" s="235"/>
      <c r="K222" s="236">
        <f>ROUND(E222*J222,2)</f>
        <v>0</v>
      </c>
      <c r="L222" s="236">
        <v>21</v>
      </c>
      <c r="M222" s="236">
        <f>G222*(1+L222/100)</f>
        <v>0</v>
      </c>
      <c r="N222" s="234">
        <v>1.9199999999999998E-2</v>
      </c>
      <c r="O222" s="234">
        <f>ROUND(E222*N222,2)</f>
        <v>0.23</v>
      </c>
      <c r="P222" s="234">
        <v>0</v>
      </c>
      <c r="Q222" s="234">
        <f>ROUND(E222*P222,2)</f>
        <v>0</v>
      </c>
      <c r="R222" s="236"/>
      <c r="S222" s="236" t="s">
        <v>175</v>
      </c>
      <c r="T222" s="237" t="s">
        <v>176</v>
      </c>
      <c r="U222" s="221">
        <v>0</v>
      </c>
      <c r="V222" s="221">
        <f>ROUND(E222*U222,2)</f>
        <v>0</v>
      </c>
      <c r="W222" s="221"/>
      <c r="X222" s="221" t="s">
        <v>272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273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61" t="s">
        <v>818</v>
      </c>
      <c r="D223" s="246"/>
      <c r="E223" s="247">
        <v>11.76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211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>
        <v>79</v>
      </c>
      <c r="B224" s="218" t="s">
        <v>819</v>
      </c>
      <c r="C224" s="266" t="s">
        <v>820</v>
      </c>
      <c r="D224" s="219" t="s">
        <v>0</v>
      </c>
      <c r="E224" s="259"/>
      <c r="F224" s="222"/>
      <c r="G224" s="221">
        <f>ROUND(E224*F224,2)</f>
        <v>0</v>
      </c>
      <c r="H224" s="222"/>
      <c r="I224" s="221">
        <f>ROUND(E224*H224,2)</f>
        <v>0</v>
      </c>
      <c r="J224" s="222"/>
      <c r="K224" s="221">
        <f>ROUND(E224*J224,2)</f>
        <v>0</v>
      </c>
      <c r="L224" s="221">
        <v>21</v>
      </c>
      <c r="M224" s="221">
        <f>G224*(1+L224/100)</f>
        <v>0</v>
      </c>
      <c r="N224" s="220">
        <v>0</v>
      </c>
      <c r="O224" s="220">
        <f>ROUND(E224*N224,2)</f>
        <v>0</v>
      </c>
      <c r="P224" s="220">
        <v>0</v>
      </c>
      <c r="Q224" s="220">
        <f>ROUND(E224*P224,2)</f>
        <v>0</v>
      </c>
      <c r="R224" s="221" t="s">
        <v>803</v>
      </c>
      <c r="S224" s="221" t="s">
        <v>217</v>
      </c>
      <c r="T224" s="221" t="s">
        <v>217</v>
      </c>
      <c r="U224" s="221">
        <v>0</v>
      </c>
      <c r="V224" s="221">
        <f>ROUND(E224*U224,2)</f>
        <v>0</v>
      </c>
      <c r="W224" s="221"/>
      <c r="X224" s="221" t="s">
        <v>256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257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67" t="s">
        <v>362</v>
      </c>
      <c r="D225" s="260"/>
      <c r="E225" s="260"/>
      <c r="F225" s="260"/>
      <c r="G225" s="260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219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24" t="s">
        <v>170</v>
      </c>
      <c r="B226" s="225" t="s">
        <v>124</v>
      </c>
      <c r="C226" s="240" t="s">
        <v>125</v>
      </c>
      <c r="D226" s="226"/>
      <c r="E226" s="227"/>
      <c r="F226" s="228"/>
      <c r="G226" s="228">
        <f>SUMIF(AG227:AG269,"&lt;&gt;NOR",G227:G269)</f>
        <v>0</v>
      </c>
      <c r="H226" s="228"/>
      <c r="I226" s="228">
        <f>SUM(I227:I269)</f>
        <v>0</v>
      </c>
      <c r="J226" s="228"/>
      <c r="K226" s="228">
        <f>SUM(K227:K269)</f>
        <v>0</v>
      </c>
      <c r="L226" s="228"/>
      <c r="M226" s="228">
        <f>SUM(M227:M269)</f>
        <v>0</v>
      </c>
      <c r="N226" s="227"/>
      <c r="O226" s="227">
        <f>SUM(O227:O269)</f>
        <v>0.65999999999999992</v>
      </c>
      <c r="P226" s="227"/>
      <c r="Q226" s="227">
        <f>SUM(Q227:Q269)</f>
        <v>0.05</v>
      </c>
      <c r="R226" s="228"/>
      <c r="S226" s="228"/>
      <c r="T226" s="229"/>
      <c r="U226" s="223"/>
      <c r="V226" s="223">
        <f>SUM(V227:V269)</f>
        <v>83.1</v>
      </c>
      <c r="W226" s="223"/>
      <c r="X226" s="223"/>
      <c r="AG226" t="s">
        <v>171</v>
      </c>
    </row>
    <row r="227" spans="1:60" outlineLevel="1" x14ac:dyDescent="0.2">
      <c r="A227" s="231">
        <v>80</v>
      </c>
      <c r="B227" s="232" t="s">
        <v>821</v>
      </c>
      <c r="C227" s="241" t="s">
        <v>822</v>
      </c>
      <c r="D227" s="233" t="s">
        <v>207</v>
      </c>
      <c r="E227" s="234">
        <v>41.1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4">
        <v>0</v>
      </c>
      <c r="O227" s="234">
        <f>ROUND(E227*N227,2)</f>
        <v>0</v>
      </c>
      <c r="P227" s="234">
        <v>0</v>
      </c>
      <c r="Q227" s="234">
        <f>ROUND(E227*P227,2)</f>
        <v>0</v>
      </c>
      <c r="R227" s="236"/>
      <c r="S227" s="236" t="s">
        <v>217</v>
      </c>
      <c r="T227" s="237" t="s">
        <v>176</v>
      </c>
      <c r="U227" s="221">
        <v>7.0000000000000007E-2</v>
      </c>
      <c r="V227" s="221">
        <f>ROUND(E227*U227,2)</f>
        <v>2.88</v>
      </c>
      <c r="W227" s="221"/>
      <c r="X227" s="221" t="s">
        <v>208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209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61" t="s">
        <v>629</v>
      </c>
      <c r="D228" s="246"/>
      <c r="E228" s="247">
        <v>41.1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211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1">
        <v>81</v>
      </c>
      <c r="B229" s="232" t="s">
        <v>384</v>
      </c>
      <c r="C229" s="241" t="s">
        <v>385</v>
      </c>
      <c r="D229" s="233" t="s">
        <v>207</v>
      </c>
      <c r="E229" s="234">
        <v>52.3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 t="s">
        <v>823</v>
      </c>
      <c r="S229" s="236" t="s">
        <v>217</v>
      </c>
      <c r="T229" s="237" t="s">
        <v>217</v>
      </c>
      <c r="U229" s="221">
        <v>1.6E-2</v>
      </c>
      <c r="V229" s="221">
        <f>ROUND(E229*U229,2)</f>
        <v>0.84</v>
      </c>
      <c r="W229" s="221"/>
      <c r="X229" s="221" t="s">
        <v>208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209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63" t="s">
        <v>824</v>
      </c>
      <c r="D230" s="250"/>
      <c r="E230" s="250"/>
      <c r="F230" s="250"/>
      <c r="G230" s="250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219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61" t="s">
        <v>825</v>
      </c>
      <c r="D231" s="246"/>
      <c r="E231" s="247">
        <v>41.1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211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61" t="s">
        <v>826</v>
      </c>
      <c r="D232" s="246"/>
      <c r="E232" s="247">
        <v>11.2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211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62" t="s">
        <v>213</v>
      </c>
      <c r="D233" s="248"/>
      <c r="E233" s="249">
        <v>52.3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211</v>
      </c>
      <c r="AH233" s="210">
        <v>1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1">
        <v>82</v>
      </c>
      <c r="B234" s="232" t="s">
        <v>827</v>
      </c>
      <c r="C234" s="241" t="s">
        <v>828</v>
      </c>
      <c r="D234" s="233" t="s">
        <v>207</v>
      </c>
      <c r="E234" s="234">
        <v>41.1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21</v>
      </c>
      <c r="M234" s="236">
        <f>G234*(1+L234/100)</f>
        <v>0</v>
      </c>
      <c r="N234" s="234">
        <v>0</v>
      </c>
      <c r="O234" s="234">
        <f>ROUND(E234*N234,2)</f>
        <v>0</v>
      </c>
      <c r="P234" s="234">
        <v>0</v>
      </c>
      <c r="Q234" s="234">
        <f>ROUND(E234*P234,2)</f>
        <v>0</v>
      </c>
      <c r="R234" s="236" t="s">
        <v>823</v>
      </c>
      <c r="S234" s="236" t="s">
        <v>217</v>
      </c>
      <c r="T234" s="237" t="s">
        <v>217</v>
      </c>
      <c r="U234" s="221">
        <v>0.05</v>
      </c>
      <c r="V234" s="221">
        <f>ROUND(E234*U234,2)</f>
        <v>2.06</v>
      </c>
      <c r="W234" s="221"/>
      <c r="X234" s="221" t="s">
        <v>208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209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63" t="s">
        <v>824</v>
      </c>
      <c r="D235" s="250"/>
      <c r="E235" s="250"/>
      <c r="F235" s="250"/>
      <c r="G235" s="250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219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61" t="s">
        <v>825</v>
      </c>
      <c r="D236" s="246"/>
      <c r="E236" s="247">
        <v>41.1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211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31">
        <v>83</v>
      </c>
      <c r="B237" s="232" t="s">
        <v>415</v>
      </c>
      <c r="C237" s="241" t="s">
        <v>416</v>
      </c>
      <c r="D237" s="233" t="s">
        <v>353</v>
      </c>
      <c r="E237" s="234">
        <v>24.48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4">
        <v>8.0000000000000007E-5</v>
      </c>
      <c r="O237" s="234">
        <f>ROUND(E237*N237,2)</f>
        <v>0</v>
      </c>
      <c r="P237" s="234">
        <v>0</v>
      </c>
      <c r="Q237" s="234">
        <f>ROUND(E237*P237,2)</f>
        <v>0</v>
      </c>
      <c r="R237" s="236" t="s">
        <v>823</v>
      </c>
      <c r="S237" s="236" t="s">
        <v>217</v>
      </c>
      <c r="T237" s="237" t="s">
        <v>217</v>
      </c>
      <c r="U237" s="221">
        <v>0.13719999999999999</v>
      </c>
      <c r="V237" s="221">
        <f>ROUND(E237*U237,2)</f>
        <v>3.36</v>
      </c>
      <c r="W237" s="221"/>
      <c r="X237" s="221" t="s">
        <v>208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209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61" t="s">
        <v>829</v>
      </c>
      <c r="D238" s="246"/>
      <c r="E238" s="247">
        <v>24.48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211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31">
        <v>84</v>
      </c>
      <c r="B239" s="232" t="s">
        <v>418</v>
      </c>
      <c r="C239" s="241" t="s">
        <v>419</v>
      </c>
      <c r="D239" s="233" t="s">
        <v>207</v>
      </c>
      <c r="E239" s="234">
        <v>45.690750000000001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21</v>
      </c>
      <c r="M239" s="236">
        <f>G239*(1+L239/100)</f>
        <v>0</v>
      </c>
      <c r="N239" s="234">
        <v>0</v>
      </c>
      <c r="O239" s="234">
        <f>ROUND(E239*N239,2)</f>
        <v>0</v>
      </c>
      <c r="P239" s="234">
        <v>1E-3</v>
      </c>
      <c r="Q239" s="234">
        <f>ROUND(E239*P239,2)</f>
        <v>0.05</v>
      </c>
      <c r="R239" s="236" t="s">
        <v>823</v>
      </c>
      <c r="S239" s="236" t="s">
        <v>217</v>
      </c>
      <c r="T239" s="237" t="s">
        <v>217</v>
      </c>
      <c r="U239" s="221">
        <v>0.255</v>
      </c>
      <c r="V239" s="221">
        <f>ROUND(E239*U239,2)</f>
        <v>11.65</v>
      </c>
      <c r="W239" s="221"/>
      <c r="X239" s="221" t="s">
        <v>208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209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61" t="s">
        <v>640</v>
      </c>
      <c r="D240" s="246"/>
      <c r="E240" s="247">
        <v>41.1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211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61" t="s">
        <v>830</v>
      </c>
      <c r="D241" s="246"/>
      <c r="E241" s="247">
        <v>4.5907499999999999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211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31">
        <v>85</v>
      </c>
      <c r="B242" s="232" t="s">
        <v>433</v>
      </c>
      <c r="C242" s="241" t="s">
        <v>434</v>
      </c>
      <c r="D242" s="233" t="s">
        <v>207</v>
      </c>
      <c r="E242" s="234">
        <v>41.1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4">
        <v>2.5000000000000001E-4</v>
      </c>
      <c r="O242" s="234">
        <f>ROUND(E242*N242,2)</f>
        <v>0.01</v>
      </c>
      <c r="P242" s="234">
        <v>0</v>
      </c>
      <c r="Q242" s="234">
        <f>ROUND(E242*P242,2)</f>
        <v>0</v>
      </c>
      <c r="R242" s="236" t="s">
        <v>823</v>
      </c>
      <c r="S242" s="236" t="s">
        <v>217</v>
      </c>
      <c r="T242" s="237" t="s">
        <v>217</v>
      </c>
      <c r="U242" s="221">
        <v>0.38</v>
      </c>
      <c r="V242" s="221">
        <f>ROUND(E242*U242,2)</f>
        <v>15.62</v>
      </c>
      <c r="W242" s="221"/>
      <c r="X242" s="221" t="s">
        <v>208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209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61" t="s">
        <v>825</v>
      </c>
      <c r="D243" s="246"/>
      <c r="E243" s="247">
        <v>41.1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211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31">
        <v>86</v>
      </c>
      <c r="B244" s="232" t="s">
        <v>831</v>
      </c>
      <c r="C244" s="241" t="s">
        <v>832</v>
      </c>
      <c r="D244" s="233" t="s">
        <v>353</v>
      </c>
      <c r="E244" s="234">
        <v>3.2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6" t="s">
        <v>823</v>
      </c>
      <c r="S244" s="236" t="s">
        <v>217</v>
      </c>
      <c r="T244" s="237" t="s">
        <v>217</v>
      </c>
      <c r="U244" s="221">
        <v>0.28000000000000003</v>
      </c>
      <c r="V244" s="221">
        <f>ROUND(E244*U244,2)</f>
        <v>0.9</v>
      </c>
      <c r="W244" s="221"/>
      <c r="X244" s="221" t="s">
        <v>208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209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42" t="s">
        <v>833</v>
      </c>
      <c r="D245" s="239"/>
      <c r="E245" s="239"/>
      <c r="F245" s="239"/>
      <c r="G245" s="239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180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61" t="s">
        <v>834</v>
      </c>
      <c r="D246" s="246"/>
      <c r="E246" s="247">
        <v>3.2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211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33.75" outlineLevel="1" x14ac:dyDescent="0.2">
      <c r="A247" s="231">
        <v>87</v>
      </c>
      <c r="B247" s="232" t="s">
        <v>440</v>
      </c>
      <c r="C247" s="241" t="s">
        <v>441</v>
      </c>
      <c r="D247" s="233" t="s">
        <v>353</v>
      </c>
      <c r="E247" s="234">
        <v>3.2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4">
        <v>5.5000000000000003E-4</v>
      </c>
      <c r="O247" s="234">
        <f>ROUND(E247*N247,2)</f>
        <v>0</v>
      </c>
      <c r="P247" s="234">
        <v>0</v>
      </c>
      <c r="Q247" s="234">
        <f>ROUND(E247*P247,2)</f>
        <v>0</v>
      </c>
      <c r="R247" s="236" t="s">
        <v>823</v>
      </c>
      <c r="S247" s="236" t="s">
        <v>217</v>
      </c>
      <c r="T247" s="237" t="s">
        <v>217</v>
      </c>
      <c r="U247" s="221">
        <v>0.28000000000000003</v>
      </c>
      <c r="V247" s="221">
        <f>ROUND(E247*U247,2)</f>
        <v>0.9</v>
      </c>
      <c r="W247" s="221"/>
      <c r="X247" s="221" t="s">
        <v>208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209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61" t="s">
        <v>835</v>
      </c>
      <c r="D248" s="246"/>
      <c r="E248" s="247">
        <v>0.8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211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61" t="s">
        <v>836</v>
      </c>
      <c r="D249" s="246"/>
      <c r="E249" s="247">
        <v>0.8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211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61" t="s">
        <v>837</v>
      </c>
      <c r="D250" s="246"/>
      <c r="E250" s="247">
        <v>0.8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211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61" t="s">
        <v>838</v>
      </c>
      <c r="D251" s="246"/>
      <c r="E251" s="247">
        <v>0.8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211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1">
        <v>88</v>
      </c>
      <c r="B252" s="232" t="s">
        <v>447</v>
      </c>
      <c r="C252" s="241" t="s">
        <v>448</v>
      </c>
      <c r="D252" s="233" t="s">
        <v>353</v>
      </c>
      <c r="E252" s="234">
        <v>19.600000000000001</v>
      </c>
      <c r="F252" s="235"/>
      <c r="G252" s="236">
        <f>ROUND(E252*F252,2)</f>
        <v>0</v>
      </c>
      <c r="H252" s="235"/>
      <c r="I252" s="236">
        <f>ROUND(E252*H252,2)</f>
        <v>0</v>
      </c>
      <c r="J252" s="235"/>
      <c r="K252" s="236">
        <f>ROUND(E252*J252,2)</f>
        <v>0</v>
      </c>
      <c r="L252" s="236">
        <v>21</v>
      </c>
      <c r="M252" s="236">
        <f>G252*(1+L252/100)</f>
        <v>0</v>
      </c>
      <c r="N252" s="234">
        <v>4.0000000000000003E-5</v>
      </c>
      <c r="O252" s="234">
        <f>ROUND(E252*N252,2)</f>
        <v>0</v>
      </c>
      <c r="P252" s="234">
        <v>0</v>
      </c>
      <c r="Q252" s="234">
        <f>ROUND(E252*P252,2)</f>
        <v>0</v>
      </c>
      <c r="R252" s="236" t="s">
        <v>823</v>
      </c>
      <c r="S252" s="236" t="s">
        <v>217</v>
      </c>
      <c r="T252" s="237" t="s">
        <v>217</v>
      </c>
      <c r="U252" s="221">
        <v>7.8200000000000006E-2</v>
      </c>
      <c r="V252" s="221">
        <f>ROUND(E252*U252,2)</f>
        <v>1.53</v>
      </c>
      <c r="W252" s="221"/>
      <c r="X252" s="221" t="s">
        <v>208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209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61" t="s">
        <v>839</v>
      </c>
      <c r="D253" s="246"/>
      <c r="E253" s="247">
        <v>19.600000000000001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211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1">
        <v>89</v>
      </c>
      <c r="B254" s="232" t="s">
        <v>449</v>
      </c>
      <c r="C254" s="241" t="s">
        <v>450</v>
      </c>
      <c r="D254" s="233" t="s">
        <v>207</v>
      </c>
      <c r="E254" s="234">
        <v>41.1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3.0000000000000001E-5</v>
      </c>
      <c r="O254" s="234">
        <f>ROUND(E254*N254,2)</f>
        <v>0</v>
      </c>
      <c r="P254" s="234">
        <v>0</v>
      </c>
      <c r="Q254" s="234">
        <f>ROUND(E254*P254,2)</f>
        <v>0</v>
      </c>
      <c r="R254" s="236" t="s">
        <v>823</v>
      </c>
      <c r="S254" s="236" t="s">
        <v>217</v>
      </c>
      <c r="T254" s="237" t="s">
        <v>217</v>
      </c>
      <c r="U254" s="221">
        <v>0.06</v>
      </c>
      <c r="V254" s="221">
        <f>ROUND(E254*U254,2)</f>
        <v>2.4700000000000002</v>
      </c>
      <c r="W254" s="221"/>
      <c r="X254" s="221" t="s">
        <v>208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209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61" t="s">
        <v>840</v>
      </c>
      <c r="D255" s="246"/>
      <c r="E255" s="247">
        <v>41.1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211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1">
        <v>90</v>
      </c>
      <c r="B256" s="232" t="s">
        <v>841</v>
      </c>
      <c r="C256" s="241" t="s">
        <v>842</v>
      </c>
      <c r="D256" s="233" t="s">
        <v>207</v>
      </c>
      <c r="E256" s="234">
        <v>52.3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21</v>
      </c>
      <c r="M256" s="236">
        <f>G256*(1+L256/100)</f>
        <v>0</v>
      </c>
      <c r="N256" s="234">
        <v>0</v>
      </c>
      <c r="O256" s="234">
        <f>ROUND(E256*N256,2)</f>
        <v>0</v>
      </c>
      <c r="P256" s="234">
        <v>0</v>
      </c>
      <c r="Q256" s="234">
        <f>ROUND(E256*P256,2)</f>
        <v>0</v>
      </c>
      <c r="R256" s="236"/>
      <c r="S256" s="236" t="s">
        <v>175</v>
      </c>
      <c r="T256" s="237" t="s">
        <v>176</v>
      </c>
      <c r="U256" s="221">
        <v>0.05</v>
      </c>
      <c r="V256" s="221">
        <f>ROUND(E256*U256,2)</f>
        <v>2.62</v>
      </c>
      <c r="W256" s="221"/>
      <c r="X256" s="221" t="s">
        <v>208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209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61" t="s">
        <v>843</v>
      </c>
      <c r="D257" s="246"/>
      <c r="E257" s="247">
        <v>52.3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211</v>
      </c>
      <c r="AH257" s="210">
        <v>5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1">
        <v>91</v>
      </c>
      <c r="B258" s="232" t="s">
        <v>844</v>
      </c>
      <c r="C258" s="241" t="s">
        <v>845</v>
      </c>
      <c r="D258" s="233" t="s">
        <v>207</v>
      </c>
      <c r="E258" s="234">
        <v>41.1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4">
        <v>5.2999999999999998E-4</v>
      </c>
      <c r="O258" s="234">
        <f>ROUND(E258*N258,2)</f>
        <v>0.02</v>
      </c>
      <c r="P258" s="234">
        <v>0</v>
      </c>
      <c r="Q258" s="234">
        <f>ROUND(E258*P258,2)</f>
        <v>0</v>
      </c>
      <c r="R258" s="236"/>
      <c r="S258" s="236" t="s">
        <v>175</v>
      </c>
      <c r="T258" s="237" t="s">
        <v>176</v>
      </c>
      <c r="U258" s="221">
        <v>0.126</v>
      </c>
      <c r="V258" s="221">
        <f>ROUND(E258*U258,2)</f>
        <v>5.18</v>
      </c>
      <c r="W258" s="221"/>
      <c r="X258" s="221" t="s">
        <v>208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209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61" t="s">
        <v>629</v>
      </c>
      <c r="D259" s="246"/>
      <c r="E259" s="247">
        <v>41.1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211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1">
        <v>92</v>
      </c>
      <c r="B260" s="232" t="s">
        <v>846</v>
      </c>
      <c r="C260" s="241" t="s">
        <v>847</v>
      </c>
      <c r="D260" s="233" t="s">
        <v>207</v>
      </c>
      <c r="E260" s="234">
        <v>45.21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8.0000000000000004E-4</v>
      </c>
      <c r="O260" s="234">
        <f>ROUND(E260*N260,2)</f>
        <v>0.04</v>
      </c>
      <c r="P260" s="234">
        <v>0</v>
      </c>
      <c r="Q260" s="234">
        <f>ROUND(E260*P260,2)</f>
        <v>0</v>
      </c>
      <c r="R260" s="236"/>
      <c r="S260" s="236" t="s">
        <v>175</v>
      </c>
      <c r="T260" s="237" t="s">
        <v>176</v>
      </c>
      <c r="U260" s="221">
        <v>0</v>
      </c>
      <c r="V260" s="221">
        <f>ROUND(E260*U260,2)</f>
        <v>0</v>
      </c>
      <c r="W260" s="221"/>
      <c r="X260" s="221" t="s">
        <v>272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273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61" t="s">
        <v>848</v>
      </c>
      <c r="D261" s="246"/>
      <c r="E261" s="247">
        <v>45.21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211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31">
        <v>93</v>
      </c>
      <c r="B262" s="232" t="s">
        <v>455</v>
      </c>
      <c r="C262" s="241" t="s">
        <v>456</v>
      </c>
      <c r="D262" s="233" t="s">
        <v>207</v>
      </c>
      <c r="E262" s="234">
        <v>45.21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4">
        <v>3.8999999999999998E-3</v>
      </c>
      <c r="O262" s="234">
        <f>ROUND(E262*N262,2)</f>
        <v>0.18</v>
      </c>
      <c r="P262" s="234">
        <v>0</v>
      </c>
      <c r="Q262" s="234">
        <f>ROUND(E262*P262,2)</f>
        <v>0</v>
      </c>
      <c r="R262" s="236" t="s">
        <v>350</v>
      </c>
      <c r="S262" s="236" t="s">
        <v>217</v>
      </c>
      <c r="T262" s="237" t="s">
        <v>217</v>
      </c>
      <c r="U262" s="221">
        <v>0</v>
      </c>
      <c r="V262" s="221">
        <f>ROUND(E262*U262,2)</f>
        <v>0</v>
      </c>
      <c r="W262" s="221"/>
      <c r="X262" s="221" t="s">
        <v>272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273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61" t="s">
        <v>849</v>
      </c>
      <c r="D263" s="246"/>
      <c r="E263" s="247">
        <v>45.21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211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51">
        <v>94</v>
      </c>
      <c r="B264" s="252" t="s">
        <v>850</v>
      </c>
      <c r="C264" s="264" t="s">
        <v>851</v>
      </c>
      <c r="D264" s="253" t="s">
        <v>260</v>
      </c>
      <c r="E264" s="254">
        <v>2</v>
      </c>
      <c r="F264" s="255"/>
      <c r="G264" s="256">
        <f>ROUND(E264*F264,2)</f>
        <v>0</v>
      </c>
      <c r="H264" s="255"/>
      <c r="I264" s="256">
        <f>ROUND(E264*H264,2)</f>
        <v>0</v>
      </c>
      <c r="J264" s="255"/>
      <c r="K264" s="256">
        <f>ROUND(E264*J264,2)</f>
        <v>0</v>
      </c>
      <c r="L264" s="256">
        <v>21</v>
      </c>
      <c r="M264" s="256">
        <f>G264*(1+L264/100)</f>
        <v>0</v>
      </c>
      <c r="N264" s="254">
        <v>1.8000000000000001E-4</v>
      </c>
      <c r="O264" s="254">
        <f>ROUND(E264*N264,2)</f>
        <v>0</v>
      </c>
      <c r="P264" s="254">
        <v>0</v>
      </c>
      <c r="Q264" s="254">
        <f>ROUND(E264*P264,2)</f>
        <v>0</v>
      </c>
      <c r="R264" s="256"/>
      <c r="S264" s="256" t="s">
        <v>175</v>
      </c>
      <c r="T264" s="257" t="s">
        <v>176</v>
      </c>
      <c r="U264" s="221">
        <v>0</v>
      </c>
      <c r="V264" s="221">
        <f>ROUND(E264*U264,2)</f>
        <v>0</v>
      </c>
      <c r="W264" s="221"/>
      <c r="X264" s="221" t="s">
        <v>272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273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31">
        <v>95</v>
      </c>
      <c r="B265" s="232" t="s">
        <v>852</v>
      </c>
      <c r="C265" s="241" t="s">
        <v>853</v>
      </c>
      <c r="D265" s="233" t="s">
        <v>207</v>
      </c>
      <c r="E265" s="234">
        <v>43.155000000000001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21</v>
      </c>
      <c r="M265" s="236">
        <f>G265*(1+L265/100)</f>
        <v>0</v>
      </c>
      <c r="N265" s="234">
        <v>9.5600000000000008E-3</v>
      </c>
      <c r="O265" s="234">
        <f>ROUND(E265*N265,2)</f>
        <v>0.41</v>
      </c>
      <c r="P265" s="234">
        <v>0</v>
      </c>
      <c r="Q265" s="234">
        <f>ROUND(E265*P265,2)</f>
        <v>0</v>
      </c>
      <c r="R265" s="236"/>
      <c r="S265" s="236" t="s">
        <v>175</v>
      </c>
      <c r="T265" s="237" t="s">
        <v>176</v>
      </c>
      <c r="U265" s="221">
        <v>0.75</v>
      </c>
      <c r="V265" s="221">
        <f>ROUND(E265*U265,2)</f>
        <v>32.369999999999997</v>
      </c>
      <c r="W265" s="221"/>
      <c r="X265" s="221" t="s">
        <v>272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273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42" t="s">
        <v>854</v>
      </c>
      <c r="D266" s="239"/>
      <c r="E266" s="239"/>
      <c r="F266" s="239"/>
      <c r="G266" s="239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180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61" t="s">
        <v>855</v>
      </c>
      <c r="D267" s="246"/>
      <c r="E267" s="247">
        <v>43.155000000000001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211</v>
      </c>
      <c r="AH267" s="210">
        <v>5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1">
        <v>96</v>
      </c>
      <c r="B268" s="232" t="s">
        <v>856</v>
      </c>
      <c r="C268" s="241" t="s">
        <v>857</v>
      </c>
      <c r="D268" s="233" t="s">
        <v>255</v>
      </c>
      <c r="E268" s="234">
        <v>0.66320000000000001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4">
        <v>0</v>
      </c>
      <c r="O268" s="234">
        <f>ROUND(E268*N268,2)</f>
        <v>0</v>
      </c>
      <c r="P268" s="234">
        <v>0</v>
      </c>
      <c r="Q268" s="234">
        <f>ROUND(E268*P268,2)</f>
        <v>0</v>
      </c>
      <c r="R268" s="236" t="s">
        <v>823</v>
      </c>
      <c r="S268" s="236" t="s">
        <v>217</v>
      </c>
      <c r="T268" s="237" t="s">
        <v>217</v>
      </c>
      <c r="U268" s="221">
        <v>1.091</v>
      </c>
      <c r="V268" s="221">
        <f>ROUND(E268*U268,2)</f>
        <v>0.72</v>
      </c>
      <c r="W268" s="221"/>
      <c r="X268" s="221" t="s">
        <v>256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257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63" t="s">
        <v>292</v>
      </c>
      <c r="D269" s="250"/>
      <c r="E269" s="250"/>
      <c r="F269" s="250"/>
      <c r="G269" s="250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219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x14ac:dyDescent="0.2">
      <c r="A270" s="224" t="s">
        <v>170</v>
      </c>
      <c r="B270" s="225" t="s">
        <v>126</v>
      </c>
      <c r="C270" s="240" t="s">
        <v>127</v>
      </c>
      <c r="D270" s="226"/>
      <c r="E270" s="227"/>
      <c r="F270" s="228"/>
      <c r="G270" s="228">
        <f>SUMIF(AG271:AG303,"&lt;&gt;NOR",G271:G303)</f>
        <v>0</v>
      </c>
      <c r="H270" s="228"/>
      <c r="I270" s="228">
        <f>SUM(I271:I303)</f>
        <v>0</v>
      </c>
      <c r="J270" s="228"/>
      <c r="K270" s="228">
        <f>SUM(K271:K303)</f>
        <v>0</v>
      </c>
      <c r="L270" s="228"/>
      <c r="M270" s="228">
        <f>SUM(M271:M303)</f>
        <v>0</v>
      </c>
      <c r="N270" s="227"/>
      <c r="O270" s="227">
        <f>SUM(O271:O303)</f>
        <v>0.32</v>
      </c>
      <c r="P270" s="227"/>
      <c r="Q270" s="227">
        <f>SUM(Q271:Q303)</f>
        <v>0</v>
      </c>
      <c r="R270" s="228"/>
      <c r="S270" s="228"/>
      <c r="T270" s="229"/>
      <c r="U270" s="223"/>
      <c r="V270" s="223">
        <f>SUM(V271:V303)</f>
        <v>25.439999999999998</v>
      </c>
      <c r="W270" s="223"/>
      <c r="X270" s="223"/>
      <c r="AG270" t="s">
        <v>171</v>
      </c>
    </row>
    <row r="271" spans="1:60" outlineLevel="1" x14ac:dyDescent="0.2">
      <c r="A271" s="231">
        <v>97</v>
      </c>
      <c r="B271" s="232" t="s">
        <v>858</v>
      </c>
      <c r="C271" s="241" t="s">
        <v>859</v>
      </c>
      <c r="D271" s="233" t="s">
        <v>207</v>
      </c>
      <c r="E271" s="234">
        <v>15.03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21</v>
      </c>
      <c r="M271" s="236">
        <f>G271*(1+L271/100)</f>
        <v>0</v>
      </c>
      <c r="N271" s="234">
        <v>2.1000000000000001E-4</v>
      </c>
      <c r="O271" s="234">
        <f>ROUND(E271*N271,2)</f>
        <v>0</v>
      </c>
      <c r="P271" s="234">
        <v>0</v>
      </c>
      <c r="Q271" s="234">
        <f>ROUND(E271*P271,2)</f>
        <v>0</v>
      </c>
      <c r="R271" s="236" t="s">
        <v>803</v>
      </c>
      <c r="S271" s="236" t="s">
        <v>217</v>
      </c>
      <c r="T271" s="237" t="s">
        <v>217</v>
      </c>
      <c r="U271" s="221">
        <v>0.05</v>
      </c>
      <c r="V271" s="221">
        <f>ROUND(E271*U271,2)</f>
        <v>0.75</v>
      </c>
      <c r="W271" s="221"/>
      <c r="X271" s="221" t="s">
        <v>208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209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42" t="s">
        <v>860</v>
      </c>
      <c r="D272" s="239"/>
      <c r="E272" s="239"/>
      <c r="F272" s="239"/>
      <c r="G272" s="239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180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61" t="s">
        <v>681</v>
      </c>
      <c r="D273" s="246"/>
      <c r="E273" s="247"/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211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/>
      <c r="B274" s="218"/>
      <c r="C274" s="261" t="s">
        <v>861</v>
      </c>
      <c r="D274" s="246"/>
      <c r="E274" s="247">
        <v>12.2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211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61" t="s">
        <v>682</v>
      </c>
      <c r="D275" s="246"/>
      <c r="E275" s="247"/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211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61" t="s">
        <v>619</v>
      </c>
      <c r="D276" s="246"/>
      <c r="E276" s="247">
        <v>2.4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211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61" t="s">
        <v>620</v>
      </c>
      <c r="D277" s="246"/>
      <c r="E277" s="247">
        <v>0.43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211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1" x14ac:dyDescent="0.2">
      <c r="A278" s="251">
        <v>98</v>
      </c>
      <c r="B278" s="252" t="s">
        <v>862</v>
      </c>
      <c r="C278" s="264" t="s">
        <v>863</v>
      </c>
      <c r="D278" s="253" t="s">
        <v>260</v>
      </c>
      <c r="E278" s="254">
        <v>5</v>
      </c>
      <c r="F278" s="255"/>
      <c r="G278" s="256">
        <f>ROUND(E278*F278,2)</f>
        <v>0</v>
      </c>
      <c r="H278" s="255"/>
      <c r="I278" s="256">
        <f>ROUND(E278*H278,2)</f>
        <v>0</v>
      </c>
      <c r="J278" s="255"/>
      <c r="K278" s="256">
        <f>ROUND(E278*J278,2)</f>
        <v>0</v>
      </c>
      <c r="L278" s="256">
        <v>21</v>
      </c>
      <c r="M278" s="256">
        <f>G278*(1+L278/100)</f>
        <v>0</v>
      </c>
      <c r="N278" s="254">
        <v>0</v>
      </c>
      <c r="O278" s="254">
        <f>ROUND(E278*N278,2)</f>
        <v>0</v>
      </c>
      <c r="P278" s="254">
        <v>0</v>
      </c>
      <c r="Q278" s="254">
        <f>ROUND(E278*P278,2)</f>
        <v>0</v>
      </c>
      <c r="R278" s="256" t="s">
        <v>803</v>
      </c>
      <c r="S278" s="256" t="s">
        <v>217</v>
      </c>
      <c r="T278" s="257" t="s">
        <v>217</v>
      </c>
      <c r="U278" s="221">
        <v>0.1</v>
      </c>
      <c r="V278" s="221">
        <f>ROUND(E278*U278,2)</f>
        <v>0.5</v>
      </c>
      <c r="W278" s="221"/>
      <c r="X278" s="221" t="s">
        <v>208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209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51">
        <v>99</v>
      </c>
      <c r="B279" s="252" t="s">
        <v>864</v>
      </c>
      <c r="C279" s="264" t="s">
        <v>865</v>
      </c>
      <c r="D279" s="253" t="s">
        <v>260</v>
      </c>
      <c r="E279" s="254">
        <v>11</v>
      </c>
      <c r="F279" s="255"/>
      <c r="G279" s="256">
        <f>ROUND(E279*F279,2)</f>
        <v>0</v>
      </c>
      <c r="H279" s="255"/>
      <c r="I279" s="256">
        <f>ROUND(E279*H279,2)</f>
        <v>0</v>
      </c>
      <c r="J279" s="255"/>
      <c r="K279" s="256">
        <f>ROUND(E279*J279,2)</f>
        <v>0</v>
      </c>
      <c r="L279" s="256">
        <v>21</v>
      </c>
      <c r="M279" s="256">
        <f>G279*(1+L279/100)</f>
        <v>0</v>
      </c>
      <c r="N279" s="254">
        <v>0</v>
      </c>
      <c r="O279" s="254">
        <f>ROUND(E279*N279,2)</f>
        <v>0</v>
      </c>
      <c r="P279" s="254">
        <v>0</v>
      </c>
      <c r="Q279" s="254">
        <f>ROUND(E279*P279,2)</f>
        <v>0</v>
      </c>
      <c r="R279" s="256" t="s">
        <v>803</v>
      </c>
      <c r="S279" s="256" t="s">
        <v>217</v>
      </c>
      <c r="T279" s="257" t="s">
        <v>217</v>
      </c>
      <c r="U279" s="221">
        <v>0.11</v>
      </c>
      <c r="V279" s="221">
        <f>ROUND(E279*U279,2)</f>
        <v>1.21</v>
      </c>
      <c r="W279" s="221"/>
      <c r="X279" s="221" t="s">
        <v>208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209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1">
        <v>100</v>
      </c>
      <c r="B280" s="232" t="s">
        <v>866</v>
      </c>
      <c r="C280" s="241" t="s">
        <v>867</v>
      </c>
      <c r="D280" s="233" t="s">
        <v>207</v>
      </c>
      <c r="E280" s="234">
        <v>15.03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21</v>
      </c>
      <c r="M280" s="236">
        <f>G280*(1+L280/100)</f>
        <v>0</v>
      </c>
      <c r="N280" s="234">
        <v>5.3499999999999997E-3</v>
      </c>
      <c r="O280" s="234">
        <f>ROUND(E280*N280,2)</f>
        <v>0.08</v>
      </c>
      <c r="P280" s="234">
        <v>0</v>
      </c>
      <c r="Q280" s="234">
        <f>ROUND(E280*P280,2)</f>
        <v>0</v>
      </c>
      <c r="R280" s="236" t="s">
        <v>803</v>
      </c>
      <c r="S280" s="236" t="s">
        <v>217</v>
      </c>
      <c r="T280" s="237" t="s">
        <v>217</v>
      </c>
      <c r="U280" s="221">
        <v>1.288</v>
      </c>
      <c r="V280" s="221">
        <f>ROUND(E280*U280,2)</f>
        <v>19.36</v>
      </c>
      <c r="W280" s="221"/>
      <c r="X280" s="221" t="s">
        <v>208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209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61" t="s">
        <v>681</v>
      </c>
      <c r="D281" s="246"/>
      <c r="E281" s="247"/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211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61" t="s">
        <v>861</v>
      </c>
      <c r="D282" s="246"/>
      <c r="E282" s="247">
        <v>12.2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211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61" t="s">
        <v>682</v>
      </c>
      <c r="D283" s="246"/>
      <c r="E283" s="247"/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211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61" t="s">
        <v>619</v>
      </c>
      <c r="D284" s="246"/>
      <c r="E284" s="247">
        <v>2.4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211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61" t="s">
        <v>620</v>
      </c>
      <c r="D285" s="246"/>
      <c r="E285" s="247">
        <v>0.43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211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31">
        <v>101</v>
      </c>
      <c r="B286" s="232" t="s">
        <v>868</v>
      </c>
      <c r="C286" s="241" t="s">
        <v>869</v>
      </c>
      <c r="D286" s="233" t="s">
        <v>207</v>
      </c>
      <c r="E286" s="234">
        <v>15.03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21</v>
      </c>
      <c r="M286" s="236">
        <f>G286*(1+L286/100)</f>
        <v>0</v>
      </c>
      <c r="N286" s="234">
        <v>0</v>
      </c>
      <c r="O286" s="234">
        <f>ROUND(E286*N286,2)</f>
        <v>0</v>
      </c>
      <c r="P286" s="234">
        <v>0</v>
      </c>
      <c r="Q286" s="234">
        <f>ROUND(E286*P286,2)</f>
        <v>0</v>
      </c>
      <c r="R286" s="236" t="s">
        <v>803</v>
      </c>
      <c r="S286" s="236" t="s">
        <v>217</v>
      </c>
      <c r="T286" s="237" t="s">
        <v>217</v>
      </c>
      <c r="U286" s="221">
        <v>0.13</v>
      </c>
      <c r="V286" s="221">
        <f>ROUND(E286*U286,2)</f>
        <v>1.95</v>
      </c>
      <c r="W286" s="221"/>
      <c r="X286" s="221" t="s">
        <v>208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209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61" t="s">
        <v>681</v>
      </c>
      <c r="D287" s="246"/>
      <c r="E287" s="247"/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211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61" t="s">
        <v>861</v>
      </c>
      <c r="D288" s="246"/>
      <c r="E288" s="247">
        <v>12.2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211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61" t="s">
        <v>682</v>
      </c>
      <c r="D289" s="246"/>
      <c r="E289" s="247"/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211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61" t="s">
        <v>619</v>
      </c>
      <c r="D290" s="246"/>
      <c r="E290" s="247">
        <v>2.4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211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61" t="s">
        <v>620</v>
      </c>
      <c r="D291" s="246"/>
      <c r="E291" s="247">
        <v>0.43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211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31">
        <v>102</v>
      </c>
      <c r="B292" s="232" t="s">
        <v>870</v>
      </c>
      <c r="C292" s="241" t="s">
        <v>871</v>
      </c>
      <c r="D292" s="233" t="s">
        <v>353</v>
      </c>
      <c r="E292" s="234">
        <v>9.6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4">
        <v>1.2999999999999999E-4</v>
      </c>
      <c r="O292" s="234">
        <f>ROUND(E292*N292,2)</f>
        <v>0</v>
      </c>
      <c r="P292" s="234">
        <v>0</v>
      </c>
      <c r="Q292" s="234">
        <f>ROUND(E292*P292,2)</f>
        <v>0</v>
      </c>
      <c r="R292" s="236" t="s">
        <v>803</v>
      </c>
      <c r="S292" s="236" t="s">
        <v>217</v>
      </c>
      <c r="T292" s="237" t="s">
        <v>217</v>
      </c>
      <c r="U292" s="221">
        <v>0.12</v>
      </c>
      <c r="V292" s="221">
        <f>ROUND(E292*U292,2)</f>
        <v>1.1499999999999999</v>
      </c>
      <c r="W292" s="221"/>
      <c r="X292" s="221" t="s">
        <v>208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209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61" t="s">
        <v>872</v>
      </c>
      <c r="D293" s="246"/>
      <c r="E293" s="247">
        <v>7.5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211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61" t="s">
        <v>873</v>
      </c>
      <c r="D294" s="246"/>
      <c r="E294" s="247">
        <v>2.1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211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31">
        <v>103</v>
      </c>
      <c r="B295" s="232" t="s">
        <v>874</v>
      </c>
      <c r="C295" s="241" t="s">
        <v>875</v>
      </c>
      <c r="D295" s="233" t="s">
        <v>207</v>
      </c>
      <c r="E295" s="234">
        <v>15.03</v>
      </c>
      <c r="F295" s="235"/>
      <c r="G295" s="236">
        <f>ROUND(E295*F295,2)</f>
        <v>0</v>
      </c>
      <c r="H295" s="235"/>
      <c r="I295" s="236">
        <f>ROUND(E295*H295,2)</f>
        <v>0</v>
      </c>
      <c r="J295" s="235"/>
      <c r="K295" s="236">
        <f>ROUND(E295*J295,2)</f>
        <v>0</v>
      </c>
      <c r="L295" s="236">
        <v>21</v>
      </c>
      <c r="M295" s="236">
        <f>G295*(1+L295/100)</f>
        <v>0</v>
      </c>
      <c r="N295" s="234">
        <v>1.1999999999999999E-3</v>
      </c>
      <c r="O295" s="234">
        <f>ROUND(E295*N295,2)</f>
        <v>0.02</v>
      </c>
      <c r="P295" s="234">
        <v>0</v>
      </c>
      <c r="Q295" s="234">
        <f>ROUND(E295*P295,2)</f>
        <v>0</v>
      </c>
      <c r="R295" s="236" t="s">
        <v>803</v>
      </c>
      <c r="S295" s="236" t="s">
        <v>217</v>
      </c>
      <c r="T295" s="237" t="s">
        <v>217</v>
      </c>
      <c r="U295" s="221">
        <v>0</v>
      </c>
      <c r="V295" s="221">
        <f>ROUND(E295*U295,2)</f>
        <v>0</v>
      </c>
      <c r="W295" s="221"/>
      <c r="X295" s="221" t="s">
        <v>208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209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61" t="s">
        <v>681</v>
      </c>
      <c r="D296" s="246"/>
      <c r="E296" s="247"/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211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61" t="s">
        <v>861</v>
      </c>
      <c r="D297" s="246"/>
      <c r="E297" s="247">
        <v>12.2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211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7"/>
      <c r="B298" s="218"/>
      <c r="C298" s="261" t="s">
        <v>682</v>
      </c>
      <c r="D298" s="246"/>
      <c r="E298" s="247"/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211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/>
      <c r="B299" s="218"/>
      <c r="C299" s="261" t="s">
        <v>619</v>
      </c>
      <c r="D299" s="246"/>
      <c r="E299" s="247">
        <v>2.4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211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61" t="s">
        <v>620</v>
      </c>
      <c r="D300" s="246"/>
      <c r="E300" s="247">
        <v>0.43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211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1">
        <v>104</v>
      </c>
      <c r="B301" s="232" t="s">
        <v>876</v>
      </c>
      <c r="C301" s="241" t="s">
        <v>877</v>
      </c>
      <c r="D301" s="233" t="s">
        <v>207</v>
      </c>
      <c r="E301" s="234">
        <v>16.533000000000001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21</v>
      </c>
      <c r="M301" s="236">
        <f>G301*(1+L301/100)</f>
        <v>0</v>
      </c>
      <c r="N301" s="234">
        <v>1.3599999999999999E-2</v>
      </c>
      <c r="O301" s="234">
        <f>ROUND(E301*N301,2)</f>
        <v>0.22</v>
      </c>
      <c r="P301" s="234">
        <v>0</v>
      </c>
      <c r="Q301" s="234">
        <f>ROUND(E301*P301,2)</f>
        <v>0</v>
      </c>
      <c r="R301" s="236"/>
      <c r="S301" s="236" t="s">
        <v>175</v>
      </c>
      <c r="T301" s="237" t="s">
        <v>176</v>
      </c>
      <c r="U301" s="221">
        <v>0</v>
      </c>
      <c r="V301" s="221">
        <f>ROUND(E301*U301,2)</f>
        <v>0</v>
      </c>
      <c r="W301" s="221"/>
      <c r="X301" s="221" t="s">
        <v>272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273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61" t="s">
        <v>878</v>
      </c>
      <c r="D302" s="246"/>
      <c r="E302" s="247">
        <v>16.533000000000001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211</v>
      </c>
      <c r="AH302" s="210">
        <v>5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51">
        <v>105</v>
      </c>
      <c r="B303" s="252" t="s">
        <v>879</v>
      </c>
      <c r="C303" s="264" t="s">
        <v>880</v>
      </c>
      <c r="D303" s="253" t="s">
        <v>255</v>
      </c>
      <c r="E303" s="254">
        <v>0.32769999999999999</v>
      </c>
      <c r="F303" s="255"/>
      <c r="G303" s="256">
        <f>ROUND(E303*F303,2)</f>
        <v>0</v>
      </c>
      <c r="H303" s="255"/>
      <c r="I303" s="256">
        <f>ROUND(E303*H303,2)</f>
        <v>0</v>
      </c>
      <c r="J303" s="255"/>
      <c r="K303" s="256">
        <f>ROUND(E303*J303,2)</f>
        <v>0</v>
      </c>
      <c r="L303" s="256">
        <v>21</v>
      </c>
      <c r="M303" s="256">
        <f>G303*(1+L303/100)</f>
        <v>0</v>
      </c>
      <c r="N303" s="254">
        <v>0</v>
      </c>
      <c r="O303" s="254">
        <f>ROUND(E303*N303,2)</f>
        <v>0</v>
      </c>
      <c r="P303" s="254">
        <v>0</v>
      </c>
      <c r="Q303" s="254">
        <f>ROUND(E303*P303,2)</f>
        <v>0</v>
      </c>
      <c r="R303" s="256" t="s">
        <v>803</v>
      </c>
      <c r="S303" s="256" t="s">
        <v>217</v>
      </c>
      <c r="T303" s="257" t="s">
        <v>217</v>
      </c>
      <c r="U303" s="221">
        <v>1.5980000000000001</v>
      </c>
      <c r="V303" s="221">
        <f>ROUND(E303*U303,2)</f>
        <v>0.52</v>
      </c>
      <c r="W303" s="221"/>
      <c r="X303" s="221" t="s">
        <v>256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257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x14ac:dyDescent="0.2">
      <c r="A304" s="224" t="s">
        <v>170</v>
      </c>
      <c r="B304" s="225" t="s">
        <v>130</v>
      </c>
      <c r="C304" s="240" t="s">
        <v>131</v>
      </c>
      <c r="D304" s="226"/>
      <c r="E304" s="227"/>
      <c r="F304" s="228"/>
      <c r="G304" s="228">
        <f>SUMIF(AG305:AG311,"&lt;&gt;NOR",G305:G311)</f>
        <v>0</v>
      </c>
      <c r="H304" s="228"/>
      <c r="I304" s="228">
        <f>SUM(I305:I311)</f>
        <v>0</v>
      </c>
      <c r="J304" s="228"/>
      <c r="K304" s="228">
        <f>SUM(K305:K311)</f>
        <v>0</v>
      </c>
      <c r="L304" s="228"/>
      <c r="M304" s="228">
        <f>SUM(M305:M311)</f>
        <v>0</v>
      </c>
      <c r="N304" s="227"/>
      <c r="O304" s="227">
        <f>SUM(O305:O311)</f>
        <v>0</v>
      </c>
      <c r="P304" s="227"/>
      <c r="Q304" s="227">
        <f>SUM(Q305:Q311)</f>
        <v>0</v>
      </c>
      <c r="R304" s="228"/>
      <c r="S304" s="228"/>
      <c r="T304" s="229"/>
      <c r="U304" s="223"/>
      <c r="V304" s="223">
        <f>SUM(V305:V311)</f>
        <v>1.98</v>
      </c>
      <c r="W304" s="223"/>
      <c r="X304" s="223"/>
      <c r="AG304" t="s">
        <v>171</v>
      </c>
    </row>
    <row r="305" spans="1:60" outlineLevel="1" x14ac:dyDescent="0.2">
      <c r="A305" s="231">
        <v>106</v>
      </c>
      <c r="B305" s="232" t="s">
        <v>460</v>
      </c>
      <c r="C305" s="241" t="s">
        <v>461</v>
      </c>
      <c r="D305" s="233" t="s">
        <v>207</v>
      </c>
      <c r="E305" s="234">
        <v>2.4</v>
      </c>
      <c r="F305" s="235"/>
      <c r="G305" s="236">
        <f>ROUND(E305*F305,2)</f>
        <v>0</v>
      </c>
      <c r="H305" s="235"/>
      <c r="I305" s="236">
        <f>ROUND(E305*H305,2)</f>
        <v>0</v>
      </c>
      <c r="J305" s="235"/>
      <c r="K305" s="236">
        <f>ROUND(E305*J305,2)</f>
        <v>0</v>
      </c>
      <c r="L305" s="236">
        <v>21</v>
      </c>
      <c r="M305" s="236">
        <f>G305*(1+L305/100)</f>
        <v>0</v>
      </c>
      <c r="N305" s="234">
        <v>3.1E-4</v>
      </c>
      <c r="O305" s="234">
        <f>ROUND(E305*N305,2)</f>
        <v>0</v>
      </c>
      <c r="P305" s="234">
        <v>0</v>
      </c>
      <c r="Q305" s="234">
        <f>ROUND(E305*P305,2)</f>
        <v>0</v>
      </c>
      <c r="R305" s="236" t="s">
        <v>462</v>
      </c>
      <c r="S305" s="236" t="s">
        <v>217</v>
      </c>
      <c r="T305" s="237" t="s">
        <v>217</v>
      </c>
      <c r="U305" s="221">
        <v>0.41199999999999998</v>
      </c>
      <c r="V305" s="221">
        <f>ROUND(E305*U305,2)</f>
        <v>0.99</v>
      </c>
      <c r="W305" s="221"/>
      <c r="X305" s="221" t="s">
        <v>208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209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17"/>
      <c r="B306" s="218"/>
      <c r="C306" s="261" t="s">
        <v>881</v>
      </c>
      <c r="D306" s="246"/>
      <c r="E306" s="247">
        <v>0.96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211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61" t="s">
        <v>882</v>
      </c>
      <c r="D307" s="246"/>
      <c r="E307" s="247">
        <v>0.96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211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61" t="s">
        <v>883</v>
      </c>
      <c r="D308" s="246"/>
      <c r="E308" s="247">
        <v>0.48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211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31">
        <v>107</v>
      </c>
      <c r="B309" s="232" t="s">
        <v>464</v>
      </c>
      <c r="C309" s="241" t="s">
        <v>465</v>
      </c>
      <c r="D309" s="233" t="s">
        <v>207</v>
      </c>
      <c r="E309" s="234">
        <v>2.4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21</v>
      </c>
      <c r="M309" s="236">
        <f>G309*(1+L309/100)</f>
        <v>0</v>
      </c>
      <c r="N309" s="234">
        <v>3.6000000000000002E-4</v>
      </c>
      <c r="O309" s="234">
        <f>ROUND(E309*N309,2)</f>
        <v>0</v>
      </c>
      <c r="P309" s="234">
        <v>0</v>
      </c>
      <c r="Q309" s="234">
        <f>ROUND(E309*P309,2)</f>
        <v>0</v>
      </c>
      <c r="R309" s="236" t="s">
        <v>462</v>
      </c>
      <c r="S309" s="236" t="s">
        <v>217</v>
      </c>
      <c r="T309" s="237" t="s">
        <v>217</v>
      </c>
      <c r="U309" s="221">
        <v>0.41299999999999998</v>
      </c>
      <c r="V309" s="221">
        <f>ROUND(E309*U309,2)</f>
        <v>0.99</v>
      </c>
      <c r="W309" s="221"/>
      <c r="X309" s="221" t="s">
        <v>208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209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42" t="s">
        <v>466</v>
      </c>
      <c r="D310" s="239"/>
      <c r="E310" s="239"/>
      <c r="F310" s="239"/>
      <c r="G310" s="239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180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61" t="s">
        <v>884</v>
      </c>
      <c r="D311" s="246"/>
      <c r="E311" s="247">
        <v>2.4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211</v>
      </c>
      <c r="AH311" s="210">
        <v>5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x14ac:dyDescent="0.2">
      <c r="A312" s="224" t="s">
        <v>170</v>
      </c>
      <c r="B312" s="225" t="s">
        <v>132</v>
      </c>
      <c r="C312" s="240" t="s">
        <v>133</v>
      </c>
      <c r="D312" s="226"/>
      <c r="E312" s="227"/>
      <c r="F312" s="228"/>
      <c r="G312" s="228">
        <f>SUMIF(AG313:AG329,"&lt;&gt;NOR",G313:G329)</f>
        <v>0</v>
      </c>
      <c r="H312" s="228"/>
      <c r="I312" s="228">
        <f>SUM(I313:I329)</f>
        <v>0</v>
      </c>
      <c r="J312" s="228"/>
      <c r="K312" s="228">
        <f>SUM(K313:K329)</f>
        <v>0</v>
      </c>
      <c r="L312" s="228"/>
      <c r="M312" s="228">
        <f>SUM(M313:M329)</f>
        <v>0</v>
      </c>
      <c r="N312" s="227"/>
      <c r="O312" s="227">
        <f>SUM(O313:O329)</f>
        <v>6.0000000000000005E-2</v>
      </c>
      <c r="P312" s="227"/>
      <c r="Q312" s="227">
        <f>SUM(Q313:Q329)</f>
        <v>0</v>
      </c>
      <c r="R312" s="228"/>
      <c r="S312" s="228"/>
      <c r="T312" s="229"/>
      <c r="U312" s="223"/>
      <c r="V312" s="223">
        <f>SUM(V313:V329)</f>
        <v>23.160000000000004</v>
      </c>
      <c r="W312" s="223"/>
      <c r="X312" s="223"/>
      <c r="AG312" t="s">
        <v>171</v>
      </c>
    </row>
    <row r="313" spans="1:60" outlineLevel="1" x14ac:dyDescent="0.2">
      <c r="A313" s="231">
        <v>108</v>
      </c>
      <c r="B313" s="232" t="s">
        <v>885</v>
      </c>
      <c r="C313" s="241" t="s">
        <v>886</v>
      </c>
      <c r="D313" s="233" t="s">
        <v>207</v>
      </c>
      <c r="E313" s="234">
        <v>2.88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4">
        <v>0</v>
      </c>
      <c r="O313" s="234">
        <f>ROUND(E313*N313,2)</f>
        <v>0</v>
      </c>
      <c r="P313" s="234">
        <v>0</v>
      </c>
      <c r="Q313" s="234">
        <f>ROUND(E313*P313,2)</f>
        <v>0</v>
      </c>
      <c r="R313" s="236" t="s">
        <v>887</v>
      </c>
      <c r="S313" s="236" t="s">
        <v>217</v>
      </c>
      <c r="T313" s="237" t="s">
        <v>217</v>
      </c>
      <c r="U313" s="221">
        <v>6.9709999999999994E-2</v>
      </c>
      <c r="V313" s="221">
        <f>ROUND(E313*U313,2)</f>
        <v>0.2</v>
      </c>
      <c r="W313" s="221"/>
      <c r="X313" s="221" t="s">
        <v>208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209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7"/>
      <c r="B314" s="218"/>
      <c r="C314" s="261" t="s">
        <v>888</v>
      </c>
      <c r="D314" s="246"/>
      <c r="E314" s="247">
        <v>2.88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211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1">
        <v>109</v>
      </c>
      <c r="B315" s="232" t="s">
        <v>889</v>
      </c>
      <c r="C315" s="241" t="s">
        <v>890</v>
      </c>
      <c r="D315" s="233" t="s">
        <v>207</v>
      </c>
      <c r="E315" s="234">
        <v>150.1942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4">
        <v>6.9999999999999994E-5</v>
      </c>
      <c r="O315" s="234">
        <f>ROUND(E315*N315,2)</f>
        <v>0.01</v>
      </c>
      <c r="P315" s="234">
        <v>0</v>
      </c>
      <c r="Q315" s="234">
        <f>ROUND(E315*P315,2)</f>
        <v>0</v>
      </c>
      <c r="R315" s="236" t="s">
        <v>887</v>
      </c>
      <c r="S315" s="236" t="s">
        <v>217</v>
      </c>
      <c r="T315" s="237" t="s">
        <v>217</v>
      </c>
      <c r="U315" s="221">
        <v>3.2480000000000002E-2</v>
      </c>
      <c r="V315" s="221">
        <f>ROUND(E315*U315,2)</f>
        <v>4.88</v>
      </c>
      <c r="W315" s="221"/>
      <c r="X315" s="221" t="s">
        <v>208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209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7"/>
      <c r="B316" s="218"/>
      <c r="C316" s="261" t="s">
        <v>891</v>
      </c>
      <c r="D316" s="246"/>
      <c r="E316" s="247">
        <v>11.2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211</v>
      </c>
      <c r="AH316" s="210">
        <v>5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61" t="s">
        <v>892</v>
      </c>
      <c r="D317" s="246"/>
      <c r="E317" s="247">
        <v>23.608650000000001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211</v>
      </c>
      <c r="AH317" s="210">
        <v>5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61" t="s">
        <v>893</v>
      </c>
      <c r="D318" s="246"/>
      <c r="E318" s="247">
        <v>2.589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211</v>
      </c>
      <c r="AH318" s="210">
        <v>5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61" t="s">
        <v>894</v>
      </c>
      <c r="D319" s="246"/>
      <c r="E319" s="247">
        <v>4.6937499999999996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211</v>
      </c>
      <c r="AH319" s="210">
        <v>5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61" t="s">
        <v>895</v>
      </c>
      <c r="D320" s="246"/>
      <c r="E320" s="247">
        <v>108.1028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211</v>
      </c>
      <c r="AH320" s="210">
        <v>5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31">
        <v>110</v>
      </c>
      <c r="B321" s="232" t="s">
        <v>896</v>
      </c>
      <c r="C321" s="241" t="s">
        <v>897</v>
      </c>
      <c r="D321" s="233" t="s">
        <v>207</v>
      </c>
      <c r="E321" s="234">
        <v>150.1942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4">
        <v>2.9E-4</v>
      </c>
      <c r="O321" s="234">
        <f>ROUND(E321*N321,2)</f>
        <v>0.04</v>
      </c>
      <c r="P321" s="234">
        <v>0</v>
      </c>
      <c r="Q321" s="234">
        <f>ROUND(E321*P321,2)</f>
        <v>0</v>
      </c>
      <c r="R321" s="236" t="s">
        <v>887</v>
      </c>
      <c r="S321" s="236" t="s">
        <v>217</v>
      </c>
      <c r="T321" s="237" t="s">
        <v>217</v>
      </c>
      <c r="U321" s="221">
        <v>0.10191</v>
      </c>
      <c r="V321" s="221">
        <f>ROUND(E321*U321,2)</f>
        <v>15.31</v>
      </c>
      <c r="W321" s="221"/>
      <c r="X321" s="221" t="s">
        <v>208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209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7"/>
      <c r="B322" s="218"/>
      <c r="C322" s="261" t="s">
        <v>898</v>
      </c>
      <c r="D322" s="246"/>
      <c r="E322" s="247">
        <v>150.1942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211</v>
      </c>
      <c r="AH322" s="210">
        <v>5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31">
        <v>111</v>
      </c>
      <c r="B323" s="232" t="s">
        <v>554</v>
      </c>
      <c r="C323" s="241" t="s">
        <v>555</v>
      </c>
      <c r="D323" s="233" t="s">
        <v>207</v>
      </c>
      <c r="E323" s="234">
        <v>83.352999999999994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4">
        <v>2.0000000000000002E-5</v>
      </c>
      <c r="O323" s="234">
        <f>ROUND(E323*N323,2)</f>
        <v>0</v>
      </c>
      <c r="P323" s="234">
        <v>0</v>
      </c>
      <c r="Q323" s="234">
        <f>ROUND(E323*P323,2)</f>
        <v>0</v>
      </c>
      <c r="R323" s="236" t="s">
        <v>887</v>
      </c>
      <c r="S323" s="236" t="s">
        <v>217</v>
      </c>
      <c r="T323" s="237" t="s">
        <v>217</v>
      </c>
      <c r="U323" s="221">
        <v>2.9000000000000001E-2</v>
      </c>
      <c r="V323" s="221">
        <f>ROUND(E323*U323,2)</f>
        <v>2.42</v>
      </c>
      <c r="W323" s="221"/>
      <c r="X323" s="221" t="s">
        <v>208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209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17"/>
      <c r="B324" s="218"/>
      <c r="C324" s="261" t="s">
        <v>899</v>
      </c>
      <c r="D324" s="246"/>
      <c r="E324" s="247">
        <v>41.1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211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61" t="s">
        <v>900</v>
      </c>
      <c r="D325" s="246"/>
      <c r="E325" s="247">
        <v>15.042999999999999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211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/>
      <c r="B326" s="218"/>
      <c r="C326" s="261" t="s">
        <v>901</v>
      </c>
      <c r="D326" s="246"/>
      <c r="E326" s="247">
        <v>26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211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7"/>
      <c r="B327" s="218"/>
      <c r="C327" s="261" t="s">
        <v>902</v>
      </c>
      <c r="D327" s="246"/>
      <c r="E327" s="247">
        <v>1.21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211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31">
        <v>112</v>
      </c>
      <c r="B328" s="232" t="s">
        <v>557</v>
      </c>
      <c r="C328" s="241" t="s">
        <v>558</v>
      </c>
      <c r="D328" s="233" t="s">
        <v>207</v>
      </c>
      <c r="E328" s="234">
        <v>26</v>
      </c>
      <c r="F328" s="235"/>
      <c r="G328" s="236">
        <f>ROUND(E328*F328,2)</f>
        <v>0</v>
      </c>
      <c r="H328" s="235"/>
      <c r="I328" s="236">
        <f>ROUND(E328*H328,2)</f>
        <v>0</v>
      </c>
      <c r="J328" s="235"/>
      <c r="K328" s="236">
        <f>ROUND(E328*J328,2)</f>
        <v>0</v>
      </c>
      <c r="L328" s="236">
        <v>21</v>
      </c>
      <c r="M328" s="236">
        <f>G328*(1+L328/100)</f>
        <v>0</v>
      </c>
      <c r="N328" s="234">
        <v>3.5E-4</v>
      </c>
      <c r="O328" s="234">
        <f>ROUND(E328*N328,2)</f>
        <v>0.01</v>
      </c>
      <c r="P328" s="234">
        <v>0</v>
      </c>
      <c r="Q328" s="234">
        <f>ROUND(E328*P328,2)</f>
        <v>0</v>
      </c>
      <c r="R328" s="236" t="s">
        <v>887</v>
      </c>
      <c r="S328" s="236" t="s">
        <v>217</v>
      </c>
      <c r="T328" s="237" t="s">
        <v>217</v>
      </c>
      <c r="U328" s="221">
        <v>1.35E-2</v>
      </c>
      <c r="V328" s="221">
        <f>ROUND(E328*U328,2)</f>
        <v>0.35</v>
      </c>
      <c r="W328" s="221"/>
      <c r="X328" s="221" t="s">
        <v>208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209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7"/>
      <c r="B329" s="218"/>
      <c r="C329" s="261" t="s">
        <v>631</v>
      </c>
      <c r="D329" s="246"/>
      <c r="E329" s="247">
        <v>26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211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">
      <c r="A330" s="224" t="s">
        <v>170</v>
      </c>
      <c r="B330" s="225" t="s">
        <v>134</v>
      </c>
      <c r="C330" s="240" t="s">
        <v>135</v>
      </c>
      <c r="D330" s="226"/>
      <c r="E330" s="227"/>
      <c r="F330" s="228"/>
      <c r="G330" s="228">
        <f>SUMIF(AG331:AG357,"&lt;&gt;NOR",G331:G357)</f>
        <v>0</v>
      </c>
      <c r="H330" s="228"/>
      <c r="I330" s="228">
        <f>SUM(I331:I357)</f>
        <v>0</v>
      </c>
      <c r="J330" s="228"/>
      <c r="K330" s="228">
        <f>SUM(K331:K357)</f>
        <v>0</v>
      </c>
      <c r="L330" s="228"/>
      <c r="M330" s="228">
        <f>SUM(M331:M357)</f>
        <v>0</v>
      </c>
      <c r="N330" s="227"/>
      <c r="O330" s="227">
        <f>SUM(O331:O357)</f>
        <v>0.03</v>
      </c>
      <c r="P330" s="227"/>
      <c r="Q330" s="227">
        <f>SUM(Q331:Q357)</f>
        <v>0</v>
      </c>
      <c r="R330" s="228"/>
      <c r="S330" s="228"/>
      <c r="T330" s="229"/>
      <c r="U330" s="223"/>
      <c r="V330" s="223">
        <f>SUM(V331:V357)</f>
        <v>26.31</v>
      </c>
      <c r="W330" s="223"/>
      <c r="X330" s="223"/>
      <c r="AG330" t="s">
        <v>171</v>
      </c>
    </row>
    <row r="331" spans="1:60" outlineLevel="1" x14ac:dyDescent="0.2">
      <c r="A331" s="251">
        <v>113</v>
      </c>
      <c r="B331" s="252" t="s">
        <v>903</v>
      </c>
      <c r="C331" s="264" t="s">
        <v>904</v>
      </c>
      <c r="D331" s="253" t="s">
        <v>260</v>
      </c>
      <c r="E331" s="254">
        <v>5</v>
      </c>
      <c r="F331" s="255"/>
      <c r="G331" s="256">
        <f>ROUND(E331*F331,2)</f>
        <v>0</v>
      </c>
      <c r="H331" s="255"/>
      <c r="I331" s="256">
        <f>ROUND(E331*H331,2)</f>
        <v>0</v>
      </c>
      <c r="J331" s="255"/>
      <c r="K331" s="256">
        <f>ROUND(E331*J331,2)</f>
        <v>0</v>
      </c>
      <c r="L331" s="256">
        <v>21</v>
      </c>
      <c r="M331" s="256">
        <f>G331*(1+L331/100)</f>
        <v>0</v>
      </c>
      <c r="N331" s="254">
        <v>0</v>
      </c>
      <c r="O331" s="254">
        <f>ROUND(E331*N331,2)</f>
        <v>0</v>
      </c>
      <c r="P331" s="254">
        <v>4.0999999999999999E-4</v>
      </c>
      <c r="Q331" s="254">
        <f>ROUND(E331*P331,2)</f>
        <v>0</v>
      </c>
      <c r="R331" s="256" t="s">
        <v>245</v>
      </c>
      <c r="S331" s="256" t="s">
        <v>217</v>
      </c>
      <c r="T331" s="257" t="s">
        <v>217</v>
      </c>
      <c r="U331" s="221">
        <v>0.14499999999999999</v>
      </c>
      <c r="V331" s="221">
        <f>ROUND(E331*U331,2)</f>
        <v>0.73</v>
      </c>
      <c r="W331" s="221"/>
      <c r="X331" s="221" t="s">
        <v>208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209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51">
        <v>114</v>
      </c>
      <c r="B332" s="252" t="s">
        <v>905</v>
      </c>
      <c r="C332" s="264" t="s">
        <v>906</v>
      </c>
      <c r="D332" s="253" t="s">
        <v>260</v>
      </c>
      <c r="E332" s="254">
        <v>6</v>
      </c>
      <c r="F332" s="255"/>
      <c r="G332" s="256">
        <f>ROUND(E332*F332,2)</f>
        <v>0</v>
      </c>
      <c r="H332" s="255"/>
      <c r="I332" s="256">
        <f>ROUND(E332*H332,2)</f>
        <v>0</v>
      </c>
      <c r="J332" s="255"/>
      <c r="K332" s="256">
        <f>ROUND(E332*J332,2)</f>
        <v>0</v>
      </c>
      <c r="L332" s="256">
        <v>21</v>
      </c>
      <c r="M332" s="256">
        <f>G332*(1+L332/100)</f>
        <v>0</v>
      </c>
      <c r="N332" s="254">
        <v>0</v>
      </c>
      <c r="O332" s="254">
        <f>ROUND(E332*N332,2)</f>
        <v>0</v>
      </c>
      <c r="P332" s="254">
        <v>5.0000000000000002E-5</v>
      </c>
      <c r="Q332" s="254">
        <f>ROUND(E332*P332,2)</f>
        <v>0</v>
      </c>
      <c r="R332" s="256" t="s">
        <v>245</v>
      </c>
      <c r="S332" s="256" t="s">
        <v>217</v>
      </c>
      <c r="T332" s="257" t="s">
        <v>217</v>
      </c>
      <c r="U332" s="221">
        <v>7.0000000000000007E-2</v>
      </c>
      <c r="V332" s="221">
        <f>ROUND(E332*U332,2)</f>
        <v>0.42</v>
      </c>
      <c r="W332" s="221"/>
      <c r="X332" s="221" t="s">
        <v>208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209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51">
        <v>115</v>
      </c>
      <c r="B333" s="252" t="s">
        <v>907</v>
      </c>
      <c r="C333" s="264" t="s">
        <v>908</v>
      </c>
      <c r="D333" s="253" t="s">
        <v>260</v>
      </c>
      <c r="E333" s="254">
        <v>5</v>
      </c>
      <c r="F333" s="255"/>
      <c r="G333" s="256">
        <f>ROUND(E333*F333,2)</f>
        <v>0</v>
      </c>
      <c r="H333" s="255"/>
      <c r="I333" s="256">
        <f>ROUND(E333*H333,2)</f>
        <v>0</v>
      </c>
      <c r="J333" s="255"/>
      <c r="K333" s="256">
        <f>ROUND(E333*J333,2)</f>
        <v>0</v>
      </c>
      <c r="L333" s="256">
        <v>21</v>
      </c>
      <c r="M333" s="256">
        <f>G333*(1+L333/100)</f>
        <v>0</v>
      </c>
      <c r="N333" s="254">
        <v>0</v>
      </c>
      <c r="O333" s="254">
        <f>ROUND(E333*N333,2)</f>
        <v>0</v>
      </c>
      <c r="P333" s="254">
        <v>0</v>
      </c>
      <c r="Q333" s="254">
        <f>ROUND(E333*P333,2)</f>
        <v>0</v>
      </c>
      <c r="R333" s="256" t="s">
        <v>134</v>
      </c>
      <c r="S333" s="256" t="s">
        <v>217</v>
      </c>
      <c r="T333" s="257" t="s">
        <v>217</v>
      </c>
      <c r="U333" s="221">
        <v>0.14130000000000001</v>
      </c>
      <c r="V333" s="221">
        <f>ROUND(E333*U333,2)</f>
        <v>0.71</v>
      </c>
      <c r="W333" s="221"/>
      <c r="X333" s="221" t="s">
        <v>208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209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51">
        <v>116</v>
      </c>
      <c r="B334" s="252" t="s">
        <v>909</v>
      </c>
      <c r="C334" s="264" t="s">
        <v>910</v>
      </c>
      <c r="D334" s="253" t="s">
        <v>260</v>
      </c>
      <c r="E334" s="254">
        <v>6</v>
      </c>
      <c r="F334" s="255"/>
      <c r="G334" s="256">
        <f>ROUND(E334*F334,2)</f>
        <v>0</v>
      </c>
      <c r="H334" s="255"/>
      <c r="I334" s="256">
        <f>ROUND(E334*H334,2)</f>
        <v>0</v>
      </c>
      <c r="J334" s="255"/>
      <c r="K334" s="256">
        <f>ROUND(E334*J334,2)</f>
        <v>0</v>
      </c>
      <c r="L334" s="256">
        <v>21</v>
      </c>
      <c r="M334" s="256">
        <f>G334*(1+L334/100)</f>
        <v>0</v>
      </c>
      <c r="N334" s="254">
        <v>0</v>
      </c>
      <c r="O334" s="254">
        <f>ROUND(E334*N334,2)</f>
        <v>0</v>
      </c>
      <c r="P334" s="254">
        <v>0</v>
      </c>
      <c r="Q334" s="254">
        <f>ROUND(E334*P334,2)</f>
        <v>0</v>
      </c>
      <c r="R334" s="256" t="s">
        <v>134</v>
      </c>
      <c r="S334" s="256" t="s">
        <v>217</v>
      </c>
      <c r="T334" s="257" t="s">
        <v>217</v>
      </c>
      <c r="U334" s="221">
        <v>9.5000000000000001E-2</v>
      </c>
      <c r="V334" s="221">
        <f>ROUND(E334*U334,2)</f>
        <v>0.56999999999999995</v>
      </c>
      <c r="W334" s="221"/>
      <c r="X334" s="221" t="s">
        <v>208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209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1" x14ac:dyDescent="0.2">
      <c r="A335" s="251">
        <v>117</v>
      </c>
      <c r="B335" s="252" t="s">
        <v>911</v>
      </c>
      <c r="C335" s="264" t="s">
        <v>912</v>
      </c>
      <c r="D335" s="253" t="s">
        <v>260</v>
      </c>
      <c r="E335" s="254">
        <v>2</v>
      </c>
      <c r="F335" s="255"/>
      <c r="G335" s="256">
        <f>ROUND(E335*F335,2)</f>
        <v>0</v>
      </c>
      <c r="H335" s="255"/>
      <c r="I335" s="256">
        <f>ROUND(E335*H335,2)</f>
        <v>0</v>
      </c>
      <c r="J335" s="255"/>
      <c r="K335" s="256">
        <f>ROUND(E335*J335,2)</f>
        <v>0</v>
      </c>
      <c r="L335" s="256">
        <v>21</v>
      </c>
      <c r="M335" s="256">
        <f>G335*(1+L335/100)</f>
        <v>0</v>
      </c>
      <c r="N335" s="254">
        <v>0</v>
      </c>
      <c r="O335" s="254">
        <f>ROUND(E335*N335,2)</f>
        <v>0</v>
      </c>
      <c r="P335" s="254">
        <v>0</v>
      </c>
      <c r="Q335" s="254">
        <f>ROUND(E335*P335,2)</f>
        <v>0</v>
      </c>
      <c r="R335" s="256" t="s">
        <v>134</v>
      </c>
      <c r="S335" s="256" t="s">
        <v>217</v>
      </c>
      <c r="T335" s="257" t="s">
        <v>217</v>
      </c>
      <c r="U335" s="221">
        <v>0.14749999999999999</v>
      </c>
      <c r="V335" s="221">
        <f>ROUND(E335*U335,2)</f>
        <v>0.3</v>
      </c>
      <c r="W335" s="221"/>
      <c r="X335" s="221" t="s">
        <v>208</v>
      </c>
      <c r="Y335" s="210"/>
      <c r="Z335" s="210"/>
      <c r="AA335" s="210"/>
      <c r="AB335" s="210"/>
      <c r="AC335" s="210"/>
      <c r="AD335" s="210"/>
      <c r="AE335" s="210"/>
      <c r="AF335" s="210"/>
      <c r="AG335" s="210" t="s">
        <v>209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2.5" outlineLevel="1" x14ac:dyDescent="0.2">
      <c r="A336" s="251">
        <v>118</v>
      </c>
      <c r="B336" s="252" t="s">
        <v>913</v>
      </c>
      <c r="C336" s="264" t="s">
        <v>914</v>
      </c>
      <c r="D336" s="253" t="s">
        <v>260</v>
      </c>
      <c r="E336" s="254">
        <v>2</v>
      </c>
      <c r="F336" s="255"/>
      <c r="G336" s="256">
        <f>ROUND(E336*F336,2)</f>
        <v>0</v>
      </c>
      <c r="H336" s="255"/>
      <c r="I336" s="256">
        <f>ROUND(E336*H336,2)</f>
        <v>0</v>
      </c>
      <c r="J336" s="255"/>
      <c r="K336" s="256">
        <f>ROUND(E336*J336,2)</f>
        <v>0</v>
      </c>
      <c r="L336" s="256">
        <v>21</v>
      </c>
      <c r="M336" s="256">
        <f>G336*(1+L336/100)</f>
        <v>0</v>
      </c>
      <c r="N336" s="254">
        <v>0</v>
      </c>
      <c r="O336" s="254">
        <f>ROUND(E336*N336,2)</f>
        <v>0</v>
      </c>
      <c r="P336" s="254">
        <v>0</v>
      </c>
      <c r="Q336" s="254">
        <f>ROUND(E336*P336,2)</f>
        <v>0</v>
      </c>
      <c r="R336" s="256" t="s">
        <v>134</v>
      </c>
      <c r="S336" s="256" t="s">
        <v>217</v>
      </c>
      <c r="T336" s="257" t="s">
        <v>217</v>
      </c>
      <c r="U336" s="221">
        <v>0.16866999999999999</v>
      </c>
      <c r="V336" s="221">
        <f>ROUND(E336*U336,2)</f>
        <v>0.34</v>
      </c>
      <c r="W336" s="221"/>
      <c r="X336" s="221" t="s">
        <v>208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209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51">
        <v>119</v>
      </c>
      <c r="B337" s="252" t="s">
        <v>915</v>
      </c>
      <c r="C337" s="264" t="s">
        <v>916</v>
      </c>
      <c r="D337" s="253" t="s">
        <v>260</v>
      </c>
      <c r="E337" s="254">
        <v>7</v>
      </c>
      <c r="F337" s="255"/>
      <c r="G337" s="256">
        <f>ROUND(E337*F337,2)</f>
        <v>0</v>
      </c>
      <c r="H337" s="255"/>
      <c r="I337" s="256">
        <f>ROUND(E337*H337,2)</f>
        <v>0</v>
      </c>
      <c r="J337" s="255"/>
      <c r="K337" s="256">
        <f>ROUND(E337*J337,2)</f>
        <v>0</v>
      </c>
      <c r="L337" s="256">
        <v>21</v>
      </c>
      <c r="M337" s="256">
        <f>G337*(1+L337/100)</f>
        <v>0</v>
      </c>
      <c r="N337" s="254">
        <v>0</v>
      </c>
      <c r="O337" s="254">
        <f>ROUND(E337*N337,2)</f>
        <v>0</v>
      </c>
      <c r="P337" s="254">
        <v>0</v>
      </c>
      <c r="Q337" s="254">
        <f>ROUND(E337*P337,2)</f>
        <v>0</v>
      </c>
      <c r="R337" s="256" t="s">
        <v>134</v>
      </c>
      <c r="S337" s="256" t="s">
        <v>217</v>
      </c>
      <c r="T337" s="257" t="s">
        <v>217</v>
      </c>
      <c r="U337" s="221">
        <v>0.26</v>
      </c>
      <c r="V337" s="221">
        <f>ROUND(E337*U337,2)</f>
        <v>1.82</v>
      </c>
      <c r="W337" s="221"/>
      <c r="X337" s="221" t="s">
        <v>208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209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51">
        <v>120</v>
      </c>
      <c r="B338" s="252" t="s">
        <v>917</v>
      </c>
      <c r="C338" s="264" t="s">
        <v>918</v>
      </c>
      <c r="D338" s="253" t="s">
        <v>353</v>
      </c>
      <c r="E338" s="254">
        <v>9.6999999999999993</v>
      </c>
      <c r="F338" s="255"/>
      <c r="G338" s="256">
        <f>ROUND(E338*F338,2)</f>
        <v>0</v>
      </c>
      <c r="H338" s="255"/>
      <c r="I338" s="256">
        <f>ROUND(E338*H338,2)</f>
        <v>0</v>
      </c>
      <c r="J338" s="255"/>
      <c r="K338" s="256">
        <f>ROUND(E338*J338,2)</f>
        <v>0</v>
      </c>
      <c r="L338" s="256">
        <v>21</v>
      </c>
      <c r="M338" s="256">
        <f>G338*(1+L338/100)</f>
        <v>0</v>
      </c>
      <c r="N338" s="254">
        <v>0</v>
      </c>
      <c r="O338" s="254">
        <f>ROUND(E338*N338,2)</f>
        <v>0</v>
      </c>
      <c r="P338" s="254">
        <v>0</v>
      </c>
      <c r="Q338" s="254">
        <f>ROUND(E338*P338,2)</f>
        <v>0</v>
      </c>
      <c r="R338" s="256" t="s">
        <v>134</v>
      </c>
      <c r="S338" s="256" t="s">
        <v>217</v>
      </c>
      <c r="T338" s="257" t="s">
        <v>217</v>
      </c>
      <c r="U338" s="221">
        <v>7.0000000000000007E-2</v>
      </c>
      <c r="V338" s="221">
        <f>ROUND(E338*U338,2)</f>
        <v>0.68</v>
      </c>
      <c r="W338" s="221"/>
      <c r="X338" s="221" t="s">
        <v>208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209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51">
        <v>121</v>
      </c>
      <c r="B339" s="252" t="s">
        <v>919</v>
      </c>
      <c r="C339" s="264" t="s">
        <v>920</v>
      </c>
      <c r="D339" s="253" t="s">
        <v>353</v>
      </c>
      <c r="E339" s="254">
        <v>34.9</v>
      </c>
      <c r="F339" s="255"/>
      <c r="G339" s="256">
        <f>ROUND(E339*F339,2)</f>
        <v>0</v>
      </c>
      <c r="H339" s="255"/>
      <c r="I339" s="256">
        <f>ROUND(E339*H339,2)</f>
        <v>0</v>
      </c>
      <c r="J339" s="255"/>
      <c r="K339" s="256">
        <f>ROUND(E339*J339,2)</f>
        <v>0</v>
      </c>
      <c r="L339" s="256">
        <v>21</v>
      </c>
      <c r="M339" s="256">
        <f>G339*(1+L339/100)</f>
        <v>0</v>
      </c>
      <c r="N339" s="254">
        <v>0</v>
      </c>
      <c r="O339" s="254">
        <f>ROUND(E339*N339,2)</f>
        <v>0</v>
      </c>
      <c r="P339" s="254">
        <v>0</v>
      </c>
      <c r="Q339" s="254">
        <f>ROUND(E339*P339,2)</f>
        <v>0</v>
      </c>
      <c r="R339" s="256" t="s">
        <v>134</v>
      </c>
      <c r="S339" s="256" t="s">
        <v>217</v>
      </c>
      <c r="T339" s="257" t="s">
        <v>217</v>
      </c>
      <c r="U339" s="221">
        <v>7.0000000000000007E-2</v>
      </c>
      <c r="V339" s="221">
        <f>ROUND(E339*U339,2)</f>
        <v>2.44</v>
      </c>
      <c r="W339" s="221"/>
      <c r="X339" s="221" t="s">
        <v>208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209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51">
        <v>122</v>
      </c>
      <c r="B340" s="252" t="s">
        <v>921</v>
      </c>
      <c r="C340" s="264" t="s">
        <v>482</v>
      </c>
      <c r="D340" s="253" t="s">
        <v>260</v>
      </c>
      <c r="E340" s="254">
        <v>10</v>
      </c>
      <c r="F340" s="255"/>
      <c r="G340" s="256">
        <f>ROUND(E340*F340,2)</f>
        <v>0</v>
      </c>
      <c r="H340" s="255"/>
      <c r="I340" s="256">
        <f>ROUND(E340*H340,2)</f>
        <v>0</v>
      </c>
      <c r="J340" s="255"/>
      <c r="K340" s="256">
        <f>ROUND(E340*J340,2)</f>
        <v>0</v>
      </c>
      <c r="L340" s="256">
        <v>21</v>
      </c>
      <c r="M340" s="256">
        <f>G340*(1+L340/100)</f>
        <v>0</v>
      </c>
      <c r="N340" s="254">
        <v>0</v>
      </c>
      <c r="O340" s="254">
        <f>ROUND(E340*N340,2)</f>
        <v>0</v>
      </c>
      <c r="P340" s="254">
        <v>0</v>
      </c>
      <c r="Q340" s="254">
        <f>ROUND(E340*P340,2)</f>
        <v>0</v>
      </c>
      <c r="R340" s="256"/>
      <c r="S340" s="256" t="s">
        <v>175</v>
      </c>
      <c r="T340" s="257" t="s">
        <v>217</v>
      </c>
      <c r="U340" s="221">
        <v>0.68</v>
      </c>
      <c r="V340" s="221">
        <f>ROUND(E340*U340,2)</f>
        <v>6.8</v>
      </c>
      <c r="W340" s="221"/>
      <c r="X340" s="221" t="s">
        <v>208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209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51">
        <v>123</v>
      </c>
      <c r="B341" s="252" t="s">
        <v>922</v>
      </c>
      <c r="C341" s="264" t="s">
        <v>923</v>
      </c>
      <c r="D341" s="253" t="s">
        <v>720</v>
      </c>
      <c r="E341" s="254">
        <v>6.5</v>
      </c>
      <c r="F341" s="255"/>
      <c r="G341" s="256">
        <f>ROUND(E341*F341,2)</f>
        <v>0</v>
      </c>
      <c r="H341" s="255"/>
      <c r="I341" s="256">
        <f>ROUND(E341*H341,2)</f>
        <v>0</v>
      </c>
      <c r="J341" s="255"/>
      <c r="K341" s="256">
        <f>ROUND(E341*J341,2)</f>
        <v>0</v>
      </c>
      <c r="L341" s="256">
        <v>21</v>
      </c>
      <c r="M341" s="256">
        <f>G341*(1+L341/100)</f>
        <v>0</v>
      </c>
      <c r="N341" s="254">
        <v>0</v>
      </c>
      <c r="O341" s="254">
        <f>ROUND(E341*N341,2)</f>
        <v>0</v>
      </c>
      <c r="P341" s="254">
        <v>0</v>
      </c>
      <c r="Q341" s="254">
        <f>ROUND(E341*P341,2)</f>
        <v>0</v>
      </c>
      <c r="R341" s="256"/>
      <c r="S341" s="256" t="s">
        <v>175</v>
      </c>
      <c r="T341" s="257" t="s">
        <v>176</v>
      </c>
      <c r="U341" s="221">
        <v>1</v>
      </c>
      <c r="V341" s="221">
        <f>ROUND(E341*U341,2)</f>
        <v>6.5</v>
      </c>
      <c r="W341" s="221"/>
      <c r="X341" s="221" t="s">
        <v>924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925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51">
        <v>124</v>
      </c>
      <c r="B342" s="252" t="s">
        <v>926</v>
      </c>
      <c r="C342" s="264" t="s">
        <v>927</v>
      </c>
      <c r="D342" s="253" t="s">
        <v>720</v>
      </c>
      <c r="E342" s="254">
        <v>5</v>
      </c>
      <c r="F342" s="255"/>
      <c r="G342" s="256">
        <f>ROUND(E342*F342,2)</f>
        <v>0</v>
      </c>
      <c r="H342" s="255"/>
      <c r="I342" s="256">
        <f>ROUND(E342*H342,2)</f>
        <v>0</v>
      </c>
      <c r="J342" s="255"/>
      <c r="K342" s="256">
        <f>ROUND(E342*J342,2)</f>
        <v>0</v>
      </c>
      <c r="L342" s="256">
        <v>21</v>
      </c>
      <c r="M342" s="256">
        <f>G342*(1+L342/100)</f>
        <v>0</v>
      </c>
      <c r="N342" s="254">
        <v>0</v>
      </c>
      <c r="O342" s="254">
        <f>ROUND(E342*N342,2)</f>
        <v>0</v>
      </c>
      <c r="P342" s="254">
        <v>0</v>
      </c>
      <c r="Q342" s="254">
        <f>ROUND(E342*P342,2)</f>
        <v>0</v>
      </c>
      <c r="R342" s="256"/>
      <c r="S342" s="256" t="s">
        <v>175</v>
      </c>
      <c r="T342" s="257" t="s">
        <v>176</v>
      </c>
      <c r="U342" s="221">
        <v>1</v>
      </c>
      <c r="V342" s="221">
        <f>ROUND(E342*U342,2)</f>
        <v>5</v>
      </c>
      <c r="W342" s="221"/>
      <c r="X342" s="221" t="s">
        <v>924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925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56.25" outlineLevel="1" x14ac:dyDescent="0.2">
      <c r="A343" s="231">
        <v>125</v>
      </c>
      <c r="B343" s="232" t="s">
        <v>928</v>
      </c>
      <c r="C343" s="241" t="s">
        <v>929</v>
      </c>
      <c r="D343" s="233" t="s">
        <v>353</v>
      </c>
      <c r="E343" s="234">
        <v>10.67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4">
        <v>1.6000000000000001E-4</v>
      </c>
      <c r="O343" s="234">
        <f>ROUND(E343*N343,2)</f>
        <v>0</v>
      </c>
      <c r="P343" s="234">
        <v>0</v>
      </c>
      <c r="Q343" s="234">
        <f>ROUND(E343*P343,2)</f>
        <v>0</v>
      </c>
      <c r="R343" s="236" t="s">
        <v>350</v>
      </c>
      <c r="S343" s="236" t="s">
        <v>217</v>
      </c>
      <c r="T343" s="237" t="s">
        <v>217</v>
      </c>
      <c r="U343" s="221">
        <v>0</v>
      </c>
      <c r="V343" s="221">
        <f>ROUND(E343*U343,2)</f>
        <v>0</v>
      </c>
      <c r="W343" s="221"/>
      <c r="X343" s="221" t="s">
        <v>272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273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61" t="s">
        <v>930</v>
      </c>
      <c r="D344" s="246"/>
      <c r="E344" s="247">
        <v>10.67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211</v>
      </c>
      <c r="AH344" s="210">
        <v>5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56.25" outlineLevel="1" x14ac:dyDescent="0.2">
      <c r="A345" s="231">
        <v>126</v>
      </c>
      <c r="B345" s="232" t="s">
        <v>931</v>
      </c>
      <c r="C345" s="241" t="s">
        <v>932</v>
      </c>
      <c r="D345" s="233" t="s">
        <v>353</v>
      </c>
      <c r="E345" s="234">
        <v>38.39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4">
        <v>2.2000000000000001E-4</v>
      </c>
      <c r="O345" s="234">
        <f>ROUND(E345*N345,2)</f>
        <v>0.01</v>
      </c>
      <c r="P345" s="234">
        <v>0</v>
      </c>
      <c r="Q345" s="234">
        <f>ROUND(E345*P345,2)</f>
        <v>0</v>
      </c>
      <c r="R345" s="236" t="s">
        <v>350</v>
      </c>
      <c r="S345" s="236" t="s">
        <v>217</v>
      </c>
      <c r="T345" s="237" t="s">
        <v>217</v>
      </c>
      <c r="U345" s="221">
        <v>0</v>
      </c>
      <c r="V345" s="221">
        <f>ROUND(E345*U345,2)</f>
        <v>0</v>
      </c>
      <c r="W345" s="221"/>
      <c r="X345" s="221" t="s">
        <v>272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273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61" t="s">
        <v>933</v>
      </c>
      <c r="D346" s="246"/>
      <c r="E346" s="247">
        <v>38.39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211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51">
        <v>127</v>
      </c>
      <c r="B347" s="252" t="s">
        <v>934</v>
      </c>
      <c r="C347" s="264" t="s">
        <v>935</v>
      </c>
      <c r="D347" s="253" t="s">
        <v>936</v>
      </c>
      <c r="E347" s="254">
        <v>1</v>
      </c>
      <c r="F347" s="255"/>
      <c r="G347" s="256">
        <f>ROUND(E347*F347,2)</f>
        <v>0</v>
      </c>
      <c r="H347" s="255"/>
      <c r="I347" s="256">
        <f>ROUND(E347*H347,2)</f>
        <v>0</v>
      </c>
      <c r="J347" s="255"/>
      <c r="K347" s="256">
        <f>ROUND(E347*J347,2)</f>
        <v>0</v>
      </c>
      <c r="L347" s="256">
        <v>21</v>
      </c>
      <c r="M347" s="256">
        <f>G347*(1+L347/100)</f>
        <v>0</v>
      </c>
      <c r="N347" s="254">
        <v>0</v>
      </c>
      <c r="O347" s="254">
        <f>ROUND(E347*N347,2)</f>
        <v>0</v>
      </c>
      <c r="P347" s="254">
        <v>0</v>
      </c>
      <c r="Q347" s="254">
        <f>ROUND(E347*P347,2)</f>
        <v>0</v>
      </c>
      <c r="R347" s="256"/>
      <c r="S347" s="256" t="s">
        <v>175</v>
      </c>
      <c r="T347" s="257" t="s">
        <v>176</v>
      </c>
      <c r="U347" s="221">
        <v>0</v>
      </c>
      <c r="V347" s="221">
        <f>ROUND(E347*U347,2)</f>
        <v>0</v>
      </c>
      <c r="W347" s="221"/>
      <c r="X347" s="221" t="s">
        <v>272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273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51">
        <v>128</v>
      </c>
      <c r="B348" s="252" t="s">
        <v>937</v>
      </c>
      <c r="C348" s="264" t="s">
        <v>938</v>
      </c>
      <c r="D348" s="253" t="s">
        <v>260</v>
      </c>
      <c r="E348" s="254">
        <v>2</v>
      </c>
      <c r="F348" s="255"/>
      <c r="G348" s="256">
        <f>ROUND(E348*F348,2)</f>
        <v>0</v>
      </c>
      <c r="H348" s="255"/>
      <c r="I348" s="256">
        <f>ROUND(E348*H348,2)</f>
        <v>0</v>
      </c>
      <c r="J348" s="255"/>
      <c r="K348" s="256">
        <f>ROUND(E348*J348,2)</f>
        <v>0</v>
      </c>
      <c r="L348" s="256">
        <v>21</v>
      </c>
      <c r="M348" s="256">
        <f>G348*(1+L348/100)</f>
        <v>0</v>
      </c>
      <c r="N348" s="254">
        <v>1.0000000000000001E-5</v>
      </c>
      <c r="O348" s="254">
        <f>ROUND(E348*N348,2)</f>
        <v>0</v>
      </c>
      <c r="P348" s="254">
        <v>0</v>
      </c>
      <c r="Q348" s="254">
        <f>ROUND(E348*P348,2)</f>
        <v>0</v>
      </c>
      <c r="R348" s="256" t="s">
        <v>350</v>
      </c>
      <c r="S348" s="256" t="s">
        <v>217</v>
      </c>
      <c r="T348" s="257" t="s">
        <v>217</v>
      </c>
      <c r="U348" s="221">
        <v>0</v>
      </c>
      <c r="V348" s="221">
        <f>ROUND(E348*U348,2)</f>
        <v>0</v>
      </c>
      <c r="W348" s="221"/>
      <c r="X348" s="221" t="s">
        <v>272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273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51">
        <v>129</v>
      </c>
      <c r="B349" s="252" t="s">
        <v>939</v>
      </c>
      <c r="C349" s="264" t="s">
        <v>940</v>
      </c>
      <c r="D349" s="253" t="s">
        <v>260</v>
      </c>
      <c r="E349" s="254">
        <v>2</v>
      </c>
      <c r="F349" s="255"/>
      <c r="G349" s="256">
        <f>ROUND(E349*F349,2)</f>
        <v>0</v>
      </c>
      <c r="H349" s="255"/>
      <c r="I349" s="256">
        <f>ROUND(E349*H349,2)</f>
        <v>0</v>
      </c>
      <c r="J349" s="255"/>
      <c r="K349" s="256">
        <f>ROUND(E349*J349,2)</f>
        <v>0</v>
      </c>
      <c r="L349" s="256">
        <v>21</v>
      </c>
      <c r="M349" s="256">
        <f>G349*(1+L349/100)</f>
        <v>0</v>
      </c>
      <c r="N349" s="254">
        <v>5.0000000000000002E-5</v>
      </c>
      <c r="O349" s="254">
        <f>ROUND(E349*N349,2)</f>
        <v>0</v>
      </c>
      <c r="P349" s="254">
        <v>0</v>
      </c>
      <c r="Q349" s="254">
        <f>ROUND(E349*P349,2)</f>
        <v>0</v>
      </c>
      <c r="R349" s="256" t="s">
        <v>350</v>
      </c>
      <c r="S349" s="256" t="s">
        <v>217</v>
      </c>
      <c r="T349" s="257" t="s">
        <v>217</v>
      </c>
      <c r="U349" s="221">
        <v>0</v>
      </c>
      <c r="V349" s="221">
        <f>ROUND(E349*U349,2)</f>
        <v>0</v>
      </c>
      <c r="W349" s="221"/>
      <c r="X349" s="221" t="s">
        <v>272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273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51">
        <v>130</v>
      </c>
      <c r="B350" s="252" t="s">
        <v>941</v>
      </c>
      <c r="C350" s="264" t="s">
        <v>942</v>
      </c>
      <c r="D350" s="253" t="s">
        <v>260</v>
      </c>
      <c r="E350" s="254">
        <v>4</v>
      </c>
      <c r="F350" s="255"/>
      <c r="G350" s="256">
        <f>ROUND(E350*F350,2)</f>
        <v>0</v>
      </c>
      <c r="H350" s="255"/>
      <c r="I350" s="256">
        <f>ROUND(E350*H350,2)</f>
        <v>0</v>
      </c>
      <c r="J350" s="255"/>
      <c r="K350" s="256">
        <f>ROUND(E350*J350,2)</f>
        <v>0</v>
      </c>
      <c r="L350" s="256">
        <v>21</v>
      </c>
      <c r="M350" s="256">
        <f>G350*(1+L350/100)</f>
        <v>0</v>
      </c>
      <c r="N350" s="254">
        <v>1.0000000000000001E-5</v>
      </c>
      <c r="O350" s="254">
        <f>ROUND(E350*N350,2)</f>
        <v>0</v>
      </c>
      <c r="P350" s="254">
        <v>0</v>
      </c>
      <c r="Q350" s="254">
        <f>ROUND(E350*P350,2)</f>
        <v>0</v>
      </c>
      <c r="R350" s="256" t="s">
        <v>350</v>
      </c>
      <c r="S350" s="256" t="s">
        <v>217</v>
      </c>
      <c r="T350" s="257" t="s">
        <v>217</v>
      </c>
      <c r="U350" s="221">
        <v>0</v>
      </c>
      <c r="V350" s="221">
        <f>ROUND(E350*U350,2)</f>
        <v>0</v>
      </c>
      <c r="W350" s="221"/>
      <c r="X350" s="221" t="s">
        <v>272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273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51">
        <v>131</v>
      </c>
      <c r="B351" s="252" t="s">
        <v>943</v>
      </c>
      <c r="C351" s="264" t="s">
        <v>944</v>
      </c>
      <c r="D351" s="253" t="s">
        <v>260</v>
      </c>
      <c r="E351" s="254">
        <v>10</v>
      </c>
      <c r="F351" s="255"/>
      <c r="G351" s="256">
        <f>ROUND(E351*F351,2)</f>
        <v>0</v>
      </c>
      <c r="H351" s="255"/>
      <c r="I351" s="256">
        <f>ROUND(E351*H351,2)</f>
        <v>0</v>
      </c>
      <c r="J351" s="255"/>
      <c r="K351" s="256">
        <f>ROUND(E351*J351,2)</f>
        <v>0</v>
      </c>
      <c r="L351" s="256">
        <v>21</v>
      </c>
      <c r="M351" s="256">
        <f>G351*(1+L351/100)</f>
        <v>0</v>
      </c>
      <c r="N351" s="254">
        <v>5.0000000000000002E-5</v>
      </c>
      <c r="O351" s="254">
        <f>ROUND(E351*N351,2)</f>
        <v>0</v>
      </c>
      <c r="P351" s="254">
        <v>0</v>
      </c>
      <c r="Q351" s="254">
        <f>ROUND(E351*P351,2)</f>
        <v>0</v>
      </c>
      <c r="R351" s="256" t="s">
        <v>350</v>
      </c>
      <c r="S351" s="256" t="s">
        <v>217</v>
      </c>
      <c r="T351" s="257" t="s">
        <v>217</v>
      </c>
      <c r="U351" s="221">
        <v>0</v>
      </c>
      <c r="V351" s="221">
        <f>ROUND(E351*U351,2)</f>
        <v>0</v>
      </c>
      <c r="W351" s="221"/>
      <c r="X351" s="221" t="s">
        <v>272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273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51">
        <v>132</v>
      </c>
      <c r="B352" s="252" t="s">
        <v>945</v>
      </c>
      <c r="C352" s="264" t="s">
        <v>946</v>
      </c>
      <c r="D352" s="253" t="s">
        <v>260</v>
      </c>
      <c r="E352" s="254">
        <v>6</v>
      </c>
      <c r="F352" s="255"/>
      <c r="G352" s="256">
        <f>ROUND(E352*F352,2)</f>
        <v>0</v>
      </c>
      <c r="H352" s="255"/>
      <c r="I352" s="256">
        <f>ROUND(E352*H352,2)</f>
        <v>0</v>
      </c>
      <c r="J352" s="255"/>
      <c r="K352" s="256">
        <f>ROUND(E352*J352,2)</f>
        <v>0</v>
      </c>
      <c r="L352" s="256">
        <v>21</v>
      </c>
      <c r="M352" s="256">
        <f>G352*(1+L352/100)</f>
        <v>0</v>
      </c>
      <c r="N352" s="254">
        <v>1.0000000000000001E-5</v>
      </c>
      <c r="O352" s="254">
        <f>ROUND(E352*N352,2)</f>
        <v>0</v>
      </c>
      <c r="P352" s="254">
        <v>0</v>
      </c>
      <c r="Q352" s="254">
        <f>ROUND(E352*P352,2)</f>
        <v>0</v>
      </c>
      <c r="R352" s="256" t="s">
        <v>350</v>
      </c>
      <c r="S352" s="256" t="s">
        <v>217</v>
      </c>
      <c r="T352" s="257" t="s">
        <v>217</v>
      </c>
      <c r="U352" s="221">
        <v>0</v>
      </c>
      <c r="V352" s="221">
        <f>ROUND(E352*U352,2)</f>
        <v>0</v>
      </c>
      <c r="W352" s="221"/>
      <c r="X352" s="221" t="s">
        <v>272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273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33.75" outlineLevel="1" x14ac:dyDescent="0.2">
      <c r="A353" s="251">
        <v>133</v>
      </c>
      <c r="B353" s="252" t="s">
        <v>947</v>
      </c>
      <c r="C353" s="264" t="s">
        <v>948</v>
      </c>
      <c r="D353" s="253" t="s">
        <v>260</v>
      </c>
      <c r="E353" s="254">
        <v>5</v>
      </c>
      <c r="F353" s="255"/>
      <c r="G353" s="256">
        <f>ROUND(E353*F353,2)</f>
        <v>0</v>
      </c>
      <c r="H353" s="255"/>
      <c r="I353" s="256">
        <f>ROUND(E353*H353,2)</f>
        <v>0</v>
      </c>
      <c r="J353" s="255"/>
      <c r="K353" s="256">
        <f>ROUND(E353*J353,2)</f>
        <v>0</v>
      </c>
      <c r="L353" s="256">
        <v>21</v>
      </c>
      <c r="M353" s="256">
        <f>G353*(1+L353/100)</f>
        <v>0</v>
      </c>
      <c r="N353" s="254">
        <v>3.0000000000000001E-5</v>
      </c>
      <c r="O353" s="254">
        <f>ROUND(E353*N353,2)</f>
        <v>0</v>
      </c>
      <c r="P353" s="254">
        <v>0</v>
      </c>
      <c r="Q353" s="254">
        <f>ROUND(E353*P353,2)</f>
        <v>0</v>
      </c>
      <c r="R353" s="256" t="s">
        <v>350</v>
      </c>
      <c r="S353" s="256" t="s">
        <v>217</v>
      </c>
      <c r="T353" s="257" t="s">
        <v>217</v>
      </c>
      <c r="U353" s="221">
        <v>0</v>
      </c>
      <c r="V353" s="221">
        <f>ROUND(E353*U353,2)</f>
        <v>0</v>
      </c>
      <c r="W353" s="221"/>
      <c r="X353" s="221" t="s">
        <v>272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273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33.75" outlineLevel="1" x14ac:dyDescent="0.2">
      <c r="A354" s="251">
        <v>134</v>
      </c>
      <c r="B354" s="252" t="s">
        <v>949</v>
      </c>
      <c r="C354" s="264" t="s">
        <v>950</v>
      </c>
      <c r="D354" s="253" t="s">
        <v>260</v>
      </c>
      <c r="E354" s="254">
        <v>6</v>
      </c>
      <c r="F354" s="255"/>
      <c r="G354" s="256">
        <f>ROUND(E354*F354,2)</f>
        <v>0</v>
      </c>
      <c r="H354" s="255"/>
      <c r="I354" s="256">
        <f>ROUND(E354*H354,2)</f>
        <v>0</v>
      </c>
      <c r="J354" s="255"/>
      <c r="K354" s="256">
        <f>ROUND(E354*J354,2)</f>
        <v>0</v>
      </c>
      <c r="L354" s="256">
        <v>21</v>
      </c>
      <c r="M354" s="256">
        <f>G354*(1+L354/100)</f>
        <v>0</v>
      </c>
      <c r="N354" s="254">
        <v>3.0000000000000001E-5</v>
      </c>
      <c r="O354" s="254">
        <f>ROUND(E354*N354,2)</f>
        <v>0</v>
      </c>
      <c r="P354" s="254">
        <v>0</v>
      </c>
      <c r="Q354" s="254">
        <f>ROUND(E354*P354,2)</f>
        <v>0</v>
      </c>
      <c r="R354" s="256" t="s">
        <v>350</v>
      </c>
      <c r="S354" s="256" t="s">
        <v>217</v>
      </c>
      <c r="T354" s="257" t="s">
        <v>217</v>
      </c>
      <c r="U354" s="221">
        <v>0</v>
      </c>
      <c r="V354" s="221">
        <f>ROUND(E354*U354,2)</f>
        <v>0</v>
      </c>
      <c r="W354" s="221"/>
      <c r="X354" s="221" t="s">
        <v>272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273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1">
        <v>135</v>
      </c>
      <c r="B355" s="232" t="s">
        <v>951</v>
      </c>
      <c r="C355" s="241" t="s">
        <v>952</v>
      </c>
      <c r="D355" s="233" t="s">
        <v>260</v>
      </c>
      <c r="E355" s="234">
        <v>10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4">
        <v>1.8E-3</v>
      </c>
      <c r="O355" s="234">
        <f>ROUND(E355*N355,2)</f>
        <v>0.02</v>
      </c>
      <c r="P355" s="234">
        <v>0</v>
      </c>
      <c r="Q355" s="234">
        <f>ROUND(E355*P355,2)</f>
        <v>0</v>
      </c>
      <c r="R355" s="236"/>
      <c r="S355" s="236" t="s">
        <v>175</v>
      </c>
      <c r="T355" s="237" t="s">
        <v>176</v>
      </c>
      <c r="U355" s="221">
        <v>0</v>
      </c>
      <c r="V355" s="221">
        <f>ROUND(E355*U355,2)</f>
        <v>0</v>
      </c>
      <c r="W355" s="221"/>
      <c r="X355" s="221" t="s">
        <v>272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273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/>
      <c r="B356" s="218"/>
      <c r="C356" s="261" t="s">
        <v>953</v>
      </c>
      <c r="D356" s="246"/>
      <c r="E356" s="247">
        <v>8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211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7"/>
      <c r="B357" s="218"/>
      <c r="C357" s="261" t="s">
        <v>746</v>
      </c>
      <c r="D357" s="246"/>
      <c r="E357" s="247">
        <v>2</v>
      </c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211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x14ac:dyDescent="0.2">
      <c r="A358" s="224" t="s">
        <v>170</v>
      </c>
      <c r="B358" s="225" t="s">
        <v>136</v>
      </c>
      <c r="C358" s="240" t="s">
        <v>137</v>
      </c>
      <c r="D358" s="226"/>
      <c r="E358" s="227"/>
      <c r="F358" s="228"/>
      <c r="G358" s="228">
        <f>SUMIF(AG359:AG370,"&lt;&gt;NOR",G359:G370)</f>
        <v>0</v>
      </c>
      <c r="H358" s="228"/>
      <c r="I358" s="228">
        <f>SUM(I359:I370)</f>
        <v>0</v>
      </c>
      <c r="J358" s="228"/>
      <c r="K358" s="228">
        <f>SUM(K359:K370)</f>
        <v>0</v>
      </c>
      <c r="L358" s="228"/>
      <c r="M358" s="228">
        <f>SUM(M359:M370)</f>
        <v>0</v>
      </c>
      <c r="N358" s="227"/>
      <c r="O358" s="227">
        <f>SUM(O359:O370)</f>
        <v>0</v>
      </c>
      <c r="P358" s="227"/>
      <c r="Q358" s="227">
        <f>SUM(Q359:Q370)</f>
        <v>0</v>
      </c>
      <c r="R358" s="228"/>
      <c r="S358" s="228"/>
      <c r="T358" s="229"/>
      <c r="U358" s="223"/>
      <c r="V358" s="223">
        <f>SUM(V359:V370)</f>
        <v>21.72</v>
      </c>
      <c r="W358" s="223"/>
      <c r="X358" s="223"/>
      <c r="AG358" t="s">
        <v>171</v>
      </c>
    </row>
    <row r="359" spans="1:60" ht="22.5" outlineLevel="1" x14ac:dyDescent="0.2">
      <c r="A359" s="231">
        <v>136</v>
      </c>
      <c r="B359" s="232" t="s">
        <v>511</v>
      </c>
      <c r="C359" s="241" t="s">
        <v>954</v>
      </c>
      <c r="D359" s="233" t="s">
        <v>255</v>
      </c>
      <c r="E359" s="234">
        <v>13.674250000000001</v>
      </c>
      <c r="F359" s="235"/>
      <c r="G359" s="236">
        <f>ROUND(E359*F359,2)</f>
        <v>0</v>
      </c>
      <c r="H359" s="235"/>
      <c r="I359" s="236">
        <f>ROUND(E359*H359,2)</f>
        <v>0</v>
      </c>
      <c r="J359" s="235"/>
      <c r="K359" s="236">
        <f>ROUND(E359*J359,2)</f>
        <v>0</v>
      </c>
      <c r="L359" s="236">
        <v>21</v>
      </c>
      <c r="M359" s="236">
        <f>G359*(1+L359/100)</f>
        <v>0</v>
      </c>
      <c r="N359" s="234">
        <v>0</v>
      </c>
      <c r="O359" s="234">
        <f>ROUND(E359*N359,2)</f>
        <v>0</v>
      </c>
      <c r="P359" s="234">
        <v>0</v>
      </c>
      <c r="Q359" s="234">
        <f>ROUND(E359*P359,2)</f>
        <v>0</v>
      </c>
      <c r="R359" s="236" t="s">
        <v>955</v>
      </c>
      <c r="S359" s="236" t="s">
        <v>217</v>
      </c>
      <c r="T359" s="237" t="s">
        <v>217</v>
      </c>
      <c r="U359" s="221">
        <v>0.27700000000000002</v>
      </c>
      <c r="V359" s="221">
        <f>ROUND(E359*U359,2)</f>
        <v>3.79</v>
      </c>
      <c r="W359" s="221"/>
      <c r="X359" s="221" t="s">
        <v>500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501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7"/>
      <c r="B360" s="218"/>
      <c r="C360" s="263" t="s">
        <v>956</v>
      </c>
      <c r="D360" s="250"/>
      <c r="E360" s="250"/>
      <c r="F360" s="250"/>
      <c r="G360" s="250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219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7"/>
      <c r="B361" s="218"/>
      <c r="C361" s="265" t="s">
        <v>513</v>
      </c>
      <c r="D361" s="258"/>
      <c r="E361" s="258"/>
      <c r="F361" s="258"/>
      <c r="G361" s="258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180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17"/>
      <c r="B362" s="218"/>
      <c r="C362" s="265" t="s">
        <v>514</v>
      </c>
      <c r="D362" s="258"/>
      <c r="E362" s="258"/>
      <c r="F362" s="258"/>
      <c r="G362" s="258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180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2.5" outlineLevel="1" x14ac:dyDescent="0.2">
      <c r="A363" s="217"/>
      <c r="B363" s="218"/>
      <c r="C363" s="265" t="s">
        <v>515</v>
      </c>
      <c r="D363" s="258"/>
      <c r="E363" s="258"/>
      <c r="F363" s="258"/>
      <c r="G363" s="258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180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38" t="str">
        <f>C363</f>
        <v>- při vodorovné dopravě po vodě : vyložení na hromady na suchu nebo na přeložení na dopravní prostředek na suchu do 15 m vodorovně a současně do 4 m svisle,</v>
      </c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7"/>
      <c r="B364" s="218"/>
      <c r="C364" s="265" t="s">
        <v>516</v>
      </c>
      <c r="D364" s="258"/>
      <c r="E364" s="258"/>
      <c r="F364" s="258"/>
      <c r="G364" s="258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180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51">
        <v>137</v>
      </c>
      <c r="B365" s="252" t="s">
        <v>505</v>
      </c>
      <c r="C365" s="264" t="s">
        <v>957</v>
      </c>
      <c r="D365" s="253" t="s">
        <v>255</v>
      </c>
      <c r="E365" s="254">
        <v>54.697009999999999</v>
      </c>
      <c r="F365" s="255"/>
      <c r="G365" s="256">
        <f>ROUND(E365*F365,2)</f>
        <v>0</v>
      </c>
      <c r="H365" s="255"/>
      <c r="I365" s="256">
        <f>ROUND(E365*H365,2)</f>
        <v>0</v>
      </c>
      <c r="J365" s="255"/>
      <c r="K365" s="256">
        <f>ROUND(E365*J365,2)</f>
        <v>0</v>
      </c>
      <c r="L365" s="256">
        <v>21</v>
      </c>
      <c r="M365" s="256">
        <f>G365*(1+L365/100)</f>
        <v>0</v>
      </c>
      <c r="N365" s="254">
        <v>0</v>
      </c>
      <c r="O365" s="254">
        <f>ROUND(E365*N365,2)</f>
        <v>0</v>
      </c>
      <c r="P365" s="254">
        <v>0</v>
      </c>
      <c r="Q365" s="254">
        <f>ROUND(E365*P365,2)</f>
        <v>0</v>
      </c>
      <c r="R365" s="256" t="s">
        <v>245</v>
      </c>
      <c r="S365" s="256" t="s">
        <v>217</v>
      </c>
      <c r="T365" s="257" t="s">
        <v>217</v>
      </c>
      <c r="U365" s="221">
        <v>0</v>
      </c>
      <c r="V365" s="221">
        <f>ROUND(E365*U365,2)</f>
        <v>0</v>
      </c>
      <c r="W365" s="221"/>
      <c r="X365" s="221" t="s">
        <v>500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501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51">
        <v>138</v>
      </c>
      <c r="B366" s="252" t="s">
        <v>507</v>
      </c>
      <c r="C366" s="264" t="s">
        <v>958</v>
      </c>
      <c r="D366" s="253" t="s">
        <v>255</v>
      </c>
      <c r="E366" s="254">
        <v>13.674250000000001</v>
      </c>
      <c r="F366" s="255"/>
      <c r="G366" s="256">
        <f>ROUND(E366*F366,2)</f>
        <v>0</v>
      </c>
      <c r="H366" s="255"/>
      <c r="I366" s="256">
        <f>ROUND(E366*H366,2)</f>
        <v>0</v>
      </c>
      <c r="J366" s="255"/>
      <c r="K366" s="256">
        <f>ROUND(E366*J366,2)</f>
        <v>0</v>
      </c>
      <c r="L366" s="256">
        <v>21</v>
      </c>
      <c r="M366" s="256">
        <f>G366*(1+L366/100)</f>
        <v>0</v>
      </c>
      <c r="N366" s="254">
        <v>0</v>
      </c>
      <c r="O366" s="254">
        <f>ROUND(E366*N366,2)</f>
        <v>0</v>
      </c>
      <c r="P366" s="254">
        <v>0</v>
      </c>
      <c r="Q366" s="254">
        <f>ROUND(E366*P366,2)</f>
        <v>0</v>
      </c>
      <c r="R366" s="256" t="s">
        <v>245</v>
      </c>
      <c r="S366" s="256" t="s">
        <v>217</v>
      </c>
      <c r="T366" s="257" t="s">
        <v>217</v>
      </c>
      <c r="U366" s="221">
        <v>0.94</v>
      </c>
      <c r="V366" s="221">
        <f>ROUND(E366*U366,2)</f>
        <v>12.85</v>
      </c>
      <c r="W366" s="221"/>
      <c r="X366" s="221" t="s">
        <v>500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501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1" x14ac:dyDescent="0.2">
      <c r="A367" s="251">
        <v>139</v>
      </c>
      <c r="B367" s="252" t="s">
        <v>509</v>
      </c>
      <c r="C367" s="264" t="s">
        <v>959</v>
      </c>
      <c r="D367" s="253" t="s">
        <v>255</v>
      </c>
      <c r="E367" s="254">
        <v>41.022759999999998</v>
      </c>
      <c r="F367" s="255"/>
      <c r="G367" s="256">
        <f>ROUND(E367*F367,2)</f>
        <v>0</v>
      </c>
      <c r="H367" s="255"/>
      <c r="I367" s="256">
        <f>ROUND(E367*H367,2)</f>
        <v>0</v>
      </c>
      <c r="J367" s="255"/>
      <c r="K367" s="256">
        <f>ROUND(E367*J367,2)</f>
        <v>0</v>
      </c>
      <c r="L367" s="256">
        <v>21</v>
      </c>
      <c r="M367" s="256">
        <f>G367*(1+L367/100)</f>
        <v>0</v>
      </c>
      <c r="N367" s="254">
        <v>0</v>
      </c>
      <c r="O367" s="254">
        <f>ROUND(E367*N367,2)</f>
        <v>0</v>
      </c>
      <c r="P367" s="254">
        <v>0</v>
      </c>
      <c r="Q367" s="254">
        <f>ROUND(E367*P367,2)</f>
        <v>0</v>
      </c>
      <c r="R367" s="256" t="s">
        <v>245</v>
      </c>
      <c r="S367" s="256" t="s">
        <v>217</v>
      </c>
      <c r="T367" s="257" t="s">
        <v>217</v>
      </c>
      <c r="U367" s="221">
        <v>0.11</v>
      </c>
      <c r="V367" s="221">
        <f>ROUND(E367*U367,2)</f>
        <v>4.51</v>
      </c>
      <c r="W367" s="221"/>
      <c r="X367" s="221" t="s">
        <v>500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501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31">
        <v>140</v>
      </c>
      <c r="B368" s="232" t="s">
        <v>497</v>
      </c>
      <c r="C368" s="241" t="s">
        <v>498</v>
      </c>
      <c r="D368" s="233" t="s">
        <v>255</v>
      </c>
      <c r="E368" s="234">
        <v>13.674250000000001</v>
      </c>
      <c r="F368" s="235"/>
      <c r="G368" s="236">
        <f>ROUND(E368*F368,2)</f>
        <v>0</v>
      </c>
      <c r="H368" s="235"/>
      <c r="I368" s="236">
        <f>ROUND(E368*H368,2)</f>
        <v>0</v>
      </c>
      <c r="J368" s="235"/>
      <c r="K368" s="236">
        <f>ROUND(E368*J368,2)</f>
        <v>0</v>
      </c>
      <c r="L368" s="236">
        <v>21</v>
      </c>
      <c r="M368" s="236">
        <f>G368*(1+L368/100)</f>
        <v>0</v>
      </c>
      <c r="N368" s="234">
        <v>0</v>
      </c>
      <c r="O368" s="234">
        <f>ROUND(E368*N368,2)</f>
        <v>0</v>
      </c>
      <c r="P368" s="234">
        <v>0</v>
      </c>
      <c r="Q368" s="234">
        <f>ROUND(E368*P368,2)</f>
        <v>0</v>
      </c>
      <c r="R368" s="236" t="s">
        <v>499</v>
      </c>
      <c r="S368" s="236" t="s">
        <v>217</v>
      </c>
      <c r="T368" s="237" t="s">
        <v>217</v>
      </c>
      <c r="U368" s="221">
        <v>4.2000000000000003E-2</v>
      </c>
      <c r="V368" s="221">
        <f>ROUND(E368*U368,2)</f>
        <v>0.56999999999999995</v>
      </c>
      <c r="W368" s="221"/>
      <c r="X368" s="221" t="s">
        <v>500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501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7"/>
      <c r="B369" s="218"/>
      <c r="C369" s="263" t="s">
        <v>502</v>
      </c>
      <c r="D369" s="250"/>
      <c r="E369" s="250"/>
      <c r="F369" s="250"/>
      <c r="G369" s="250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219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1">
        <v>141</v>
      </c>
      <c r="B370" s="232" t="s">
        <v>517</v>
      </c>
      <c r="C370" s="241" t="s">
        <v>960</v>
      </c>
      <c r="D370" s="233" t="s">
        <v>255</v>
      </c>
      <c r="E370" s="234">
        <v>13.674250000000001</v>
      </c>
      <c r="F370" s="235"/>
      <c r="G370" s="236">
        <f>ROUND(E370*F370,2)</f>
        <v>0</v>
      </c>
      <c r="H370" s="235"/>
      <c r="I370" s="236">
        <f>ROUND(E370*H370,2)</f>
        <v>0</v>
      </c>
      <c r="J370" s="235"/>
      <c r="K370" s="236">
        <f>ROUND(E370*J370,2)</f>
        <v>0</v>
      </c>
      <c r="L370" s="236">
        <v>21</v>
      </c>
      <c r="M370" s="236">
        <f>G370*(1+L370/100)</f>
        <v>0</v>
      </c>
      <c r="N370" s="234">
        <v>0</v>
      </c>
      <c r="O370" s="234">
        <f>ROUND(E370*N370,2)</f>
        <v>0</v>
      </c>
      <c r="P370" s="234">
        <v>0</v>
      </c>
      <c r="Q370" s="234">
        <f>ROUND(E370*P370,2)</f>
        <v>0</v>
      </c>
      <c r="R370" s="236" t="s">
        <v>245</v>
      </c>
      <c r="S370" s="236" t="s">
        <v>519</v>
      </c>
      <c r="T370" s="237" t="s">
        <v>176</v>
      </c>
      <c r="U370" s="221">
        <v>0</v>
      </c>
      <c r="V370" s="221">
        <f>ROUND(E370*U370,2)</f>
        <v>0</v>
      </c>
      <c r="W370" s="221"/>
      <c r="X370" s="221" t="s">
        <v>500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501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">
      <c r="A371" s="3"/>
      <c r="B371" s="4"/>
      <c r="C371" s="24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AE371">
        <v>15</v>
      </c>
      <c r="AF371">
        <v>21</v>
      </c>
      <c r="AG371" t="s">
        <v>157</v>
      </c>
    </row>
    <row r="372" spans="1:60" x14ac:dyDescent="0.2">
      <c r="A372" s="213"/>
      <c r="B372" s="214" t="s">
        <v>29</v>
      </c>
      <c r="C372" s="244"/>
      <c r="D372" s="215"/>
      <c r="E372" s="216"/>
      <c r="F372" s="216"/>
      <c r="G372" s="230">
        <f>G8+G24+G32+G55+G60+G65+G103+G120+G129+G139+G150+G169+G191+G208+G226+G270+G304+G312+G330+G358</f>
        <v>0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AE372">
        <f>SUMIF(L7:L370,AE371,G7:G370)</f>
        <v>0</v>
      </c>
      <c r="AF372">
        <f>SUMIF(L7:L370,AF371,G7:G370)</f>
        <v>0</v>
      </c>
      <c r="AG372" t="s">
        <v>202</v>
      </c>
    </row>
    <row r="373" spans="1:60" x14ac:dyDescent="0.2">
      <c r="C373" s="245"/>
      <c r="D373" s="10"/>
      <c r="AG373" t="s">
        <v>203</v>
      </c>
    </row>
    <row r="374" spans="1:60" x14ac:dyDescent="0.2">
      <c r="D374" s="10"/>
    </row>
    <row r="375" spans="1:60" x14ac:dyDescent="0.2">
      <c r="D375" s="10"/>
    </row>
    <row r="376" spans="1:60" x14ac:dyDescent="0.2">
      <c r="D376" s="10"/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eOdlAjhQvK2pPAZ/oVjsYSO6owEJSJdGEt7Y2Uc0nNBn1vsDdS25cVAl9LTvqpZ5W6ZWeesHLDBMpdYdCwxvQ==" saltValue="dPufezX8rUZ3m0e1ZHhdjg==" spinCount="100000" sheet="1"/>
  <mergeCells count="45">
    <mergeCell ref="C363:G363"/>
    <mergeCell ref="C364:G364"/>
    <mergeCell ref="C369:G369"/>
    <mergeCell ref="C269:G269"/>
    <mergeCell ref="C272:G272"/>
    <mergeCell ref="C310:G310"/>
    <mergeCell ref="C360:G360"/>
    <mergeCell ref="C361:G361"/>
    <mergeCell ref="C362:G362"/>
    <mergeCell ref="C218:G218"/>
    <mergeCell ref="C225:G225"/>
    <mergeCell ref="C230:G230"/>
    <mergeCell ref="C235:G235"/>
    <mergeCell ref="C245:G245"/>
    <mergeCell ref="C266:G266"/>
    <mergeCell ref="C125:G125"/>
    <mergeCell ref="C128:G128"/>
    <mergeCell ref="C131:G131"/>
    <mergeCell ref="C135:G135"/>
    <mergeCell ref="C138:G138"/>
    <mergeCell ref="C147:G147"/>
    <mergeCell ref="C79:G79"/>
    <mergeCell ref="C99:G99"/>
    <mergeCell ref="C105:G105"/>
    <mergeCell ref="C119:G119"/>
    <mergeCell ref="C122:G122"/>
    <mergeCell ref="C123:G123"/>
    <mergeCell ref="C46:G46"/>
    <mergeCell ref="C50:G50"/>
    <mergeCell ref="C57:G57"/>
    <mergeCell ref="C67:G67"/>
    <mergeCell ref="C74:G74"/>
    <mergeCell ref="C77:G77"/>
    <mergeCell ref="C16:G16"/>
    <mergeCell ref="C26:G26"/>
    <mergeCell ref="C27:G27"/>
    <mergeCell ref="C30:G30"/>
    <mergeCell ref="C34:G34"/>
    <mergeCell ref="C37:G3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143</v>
      </c>
      <c r="AG3" t="s">
        <v>147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84</v>
      </c>
      <c r="C8" s="240" t="s">
        <v>85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0</v>
      </c>
      <c r="L8" s="228"/>
      <c r="M8" s="228">
        <f>SUM(M9:M14)</f>
        <v>0</v>
      </c>
      <c r="N8" s="227"/>
      <c r="O8" s="227">
        <f>SUM(O9:O14)</f>
        <v>0</v>
      </c>
      <c r="P8" s="227"/>
      <c r="Q8" s="227">
        <f>SUM(Q9:Q14)</f>
        <v>4.74</v>
      </c>
      <c r="R8" s="228"/>
      <c r="S8" s="228"/>
      <c r="T8" s="229"/>
      <c r="U8" s="223"/>
      <c r="V8" s="223">
        <f>SUM(V9:V14)</f>
        <v>75.69</v>
      </c>
      <c r="W8" s="223"/>
      <c r="X8" s="223"/>
      <c r="AG8" t="s">
        <v>171</v>
      </c>
    </row>
    <row r="9" spans="1:60" outlineLevel="1" x14ac:dyDescent="0.2">
      <c r="A9" s="231">
        <v>1</v>
      </c>
      <c r="B9" s="232" t="s">
        <v>961</v>
      </c>
      <c r="C9" s="241" t="s">
        <v>962</v>
      </c>
      <c r="D9" s="233" t="s">
        <v>207</v>
      </c>
      <c r="E9" s="234">
        <v>75.242750000000001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6.3E-2</v>
      </c>
      <c r="Q9" s="234">
        <f>ROUND(E9*P9,2)</f>
        <v>4.74</v>
      </c>
      <c r="R9" s="236"/>
      <c r="S9" s="236" t="s">
        <v>175</v>
      </c>
      <c r="T9" s="237" t="s">
        <v>217</v>
      </c>
      <c r="U9" s="221">
        <v>1.006</v>
      </c>
      <c r="V9" s="221">
        <f>ROUND(E9*U9,2)</f>
        <v>75.69</v>
      </c>
      <c r="W9" s="221"/>
      <c r="X9" s="22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2" t="s">
        <v>513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180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5" t="s">
        <v>963</v>
      </c>
      <c r="D11" s="258"/>
      <c r="E11" s="258"/>
      <c r="F11" s="258"/>
      <c r="G11" s="258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180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5" t="s">
        <v>964</v>
      </c>
      <c r="D12" s="258"/>
      <c r="E12" s="258"/>
      <c r="F12" s="258"/>
      <c r="G12" s="258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180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5" t="s">
        <v>965</v>
      </c>
      <c r="D13" s="258"/>
      <c r="E13" s="258"/>
      <c r="F13" s="258"/>
      <c r="G13" s="258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180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966</v>
      </c>
      <c r="D14" s="246"/>
      <c r="E14" s="247">
        <v>75.242750000000001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4" t="s">
        <v>170</v>
      </c>
      <c r="B15" s="225" t="s">
        <v>96</v>
      </c>
      <c r="C15" s="240" t="s">
        <v>97</v>
      </c>
      <c r="D15" s="226"/>
      <c r="E15" s="227"/>
      <c r="F15" s="228"/>
      <c r="G15" s="228">
        <f>SUMIF(AG16:AG19,"&lt;&gt;NOR",G16:G19)</f>
        <v>0</v>
      </c>
      <c r="H15" s="228"/>
      <c r="I15" s="228">
        <f>SUM(I16:I19)</f>
        <v>0</v>
      </c>
      <c r="J15" s="228"/>
      <c r="K15" s="228">
        <f>SUM(K16:K19)</f>
        <v>0</v>
      </c>
      <c r="L15" s="228"/>
      <c r="M15" s="228">
        <f>SUM(M16:M19)</f>
        <v>0</v>
      </c>
      <c r="N15" s="227"/>
      <c r="O15" s="227">
        <f>SUM(O16:O19)</f>
        <v>0</v>
      </c>
      <c r="P15" s="227"/>
      <c r="Q15" s="227">
        <f>SUM(Q16:Q19)</f>
        <v>0</v>
      </c>
      <c r="R15" s="228"/>
      <c r="S15" s="228"/>
      <c r="T15" s="229"/>
      <c r="U15" s="223"/>
      <c r="V15" s="223">
        <f>SUM(V16:V19)</f>
        <v>36.99</v>
      </c>
      <c r="W15" s="223"/>
      <c r="X15" s="223"/>
      <c r="AG15" t="s">
        <v>171</v>
      </c>
    </row>
    <row r="16" spans="1:60" ht="56.25" outlineLevel="1" x14ac:dyDescent="0.2">
      <c r="A16" s="231">
        <v>2</v>
      </c>
      <c r="B16" s="232" t="s">
        <v>238</v>
      </c>
      <c r="C16" s="241" t="s">
        <v>239</v>
      </c>
      <c r="D16" s="233" t="s">
        <v>207</v>
      </c>
      <c r="E16" s="234">
        <v>120.1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4.0000000000000003E-5</v>
      </c>
      <c r="O16" s="234">
        <f>ROUND(E16*N16,2)</f>
        <v>0</v>
      </c>
      <c r="P16" s="234">
        <v>0</v>
      </c>
      <c r="Q16" s="234">
        <f>ROUND(E16*P16,2)</f>
        <v>0</v>
      </c>
      <c r="R16" s="236" t="s">
        <v>216</v>
      </c>
      <c r="S16" s="236" t="s">
        <v>217</v>
      </c>
      <c r="T16" s="237" t="s">
        <v>217</v>
      </c>
      <c r="U16" s="221">
        <v>0.308</v>
      </c>
      <c r="V16" s="221">
        <f>ROUND(E16*U16,2)</f>
        <v>36.99</v>
      </c>
      <c r="W16" s="221"/>
      <c r="X16" s="22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967</v>
      </c>
      <c r="D17" s="246"/>
      <c r="E17" s="247">
        <v>38.9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1" t="s">
        <v>968</v>
      </c>
      <c r="D18" s="246"/>
      <c r="E18" s="247">
        <v>75.900000000000006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211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969</v>
      </c>
      <c r="D19" s="246"/>
      <c r="E19" s="247">
        <v>5.3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4" t="s">
        <v>170</v>
      </c>
      <c r="B20" s="225" t="s">
        <v>98</v>
      </c>
      <c r="C20" s="240" t="s">
        <v>99</v>
      </c>
      <c r="D20" s="226"/>
      <c r="E20" s="227"/>
      <c r="F20" s="228"/>
      <c r="G20" s="228">
        <f>SUMIF(AG21:AG32,"&lt;&gt;NOR",G21:G32)</f>
        <v>0</v>
      </c>
      <c r="H20" s="228"/>
      <c r="I20" s="228">
        <f>SUM(I21:I32)</f>
        <v>0</v>
      </c>
      <c r="J20" s="228"/>
      <c r="K20" s="228">
        <f>SUM(K21:K32)</f>
        <v>0</v>
      </c>
      <c r="L20" s="228"/>
      <c r="M20" s="228">
        <f>SUM(M21:M32)</f>
        <v>0</v>
      </c>
      <c r="N20" s="227"/>
      <c r="O20" s="227">
        <f>SUM(O21:O32)</f>
        <v>0</v>
      </c>
      <c r="P20" s="227"/>
      <c r="Q20" s="227">
        <f>SUM(Q21:Q32)</f>
        <v>12.72</v>
      </c>
      <c r="R20" s="228"/>
      <c r="S20" s="228"/>
      <c r="T20" s="229"/>
      <c r="U20" s="223"/>
      <c r="V20" s="223">
        <f>SUM(V21:V32)</f>
        <v>62.88</v>
      </c>
      <c r="W20" s="223"/>
      <c r="X20" s="223"/>
      <c r="AG20" t="s">
        <v>171</v>
      </c>
    </row>
    <row r="21" spans="1:60" ht="33.75" outlineLevel="1" x14ac:dyDescent="0.2">
      <c r="A21" s="231">
        <v>3</v>
      </c>
      <c r="B21" s="232" t="s">
        <v>970</v>
      </c>
      <c r="C21" s="241" t="s">
        <v>971</v>
      </c>
      <c r="D21" s="233" t="s">
        <v>207</v>
      </c>
      <c r="E21" s="234">
        <v>4.74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 t="s">
        <v>972</v>
      </c>
      <c r="S21" s="236" t="s">
        <v>217</v>
      </c>
      <c r="T21" s="237" t="s">
        <v>217</v>
      </c>
      <c r="U21" s="221">
        <v>0.249</v>
      </c>
      <c r="V21" s="221">
        <f>ROUND(E21*U21,2)</f>
        <v>1.18</v>
      </c>
      <c r="W21" s="221"/>
      <c r="X21" s="22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3" t="s">
        <v>973</v>
      </c>
      <c r="D22" s="250"/>
      <c r="E22" s="250"/>
      <c r="F22" s="250"/>
      <c r="G22" s="250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219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1" t="s">
        <v>974</v>
      </c>
      <c r="D23" s="246"/>
      <c r="E23" s="247">
        <v>4.74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4</v>
      </c>
      <c r="B24" s="232" t="s">
        <v>975</v>
      </c>
      <c r="C24" s="241" t="s">
        <v>976</v>
      </c>
      <c r="D24" s="233" t="s">
        <v>207</v>
      </c>
      <c r="E24" s="234">
        <v>75.242750000000001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0.16900000000000001</v>
      </c>
      <c r="Q24" s="234">
        <f>ROUND(E24*P24,2)</f>
        <v>12.72</v>
      </c>
      <c r="R24" s="236" t="s">
        <v>245</v>
      </c>
      <c r="S24" s="236" t="s">
        <v>217</v>
      </c>
      <c r="T24" s="237" t="s">
        <v>217</v>
      </c>
      <c r="U24" s="221">
        <v>0.82</v>
      </c>
      <c r="V24" s="221">
        <f>ROUND(E24*U24,2)</f>
        <v>61.7</v>
      </c>
      <c r="W24" s="221"/>
      <c r="X24" s="22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3" t="s">
        <v>670</v>
      </c>
      <c r="D25" s="250"/>
      <c r="E25" s="250"/>
      <c r="F25" s="250"/>
      <c r="G25" s="250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219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1" t="s">
        <v>977</v>
      </c>
      <c r="D26" s="246"/>
      <c r="E26" s="247">
        <v>14.754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211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1" t="s">
        <v>978</v>
      </c>
      <c r="D27" s="246"/>
      <c r="E27" s="247">
        <v>16.074000000000002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979</v>
      </c>
      <c r="D28" s="246"/>
      <c r="E28" s="247">
        <v>12.654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980</v>
      </c>
      <c r="D29" s="246"/>
      <c r="E29" s="247">
        <v>3.18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211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1" t="s">
        <v>981</v>
      </c>
      <c r="D30" s="246"/>
      <c r="E30" s="247">
        <v>12.045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211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1" t="s">
        <v>982</v>
      </c>
      <c r="D31" s="246"/>
      <c r="E31" s="247">
        <v>13.19975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211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1" t="s">
        <v>983</v>
      </c>
      <c r="D32" s="246"/>
      <c r="E32" s="247">
        <v>3.3359999999999999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211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4" t="s">
        <v>170</v>
      </c>
      <c r="B33" s="225" t="s">
        <v>112</v>
      </c>
      <c r="C33" s="240" t="s">
        <v>113</v>
      </c>
      <c r="D33" s="226"/>
      <c r="E33" s="227"/>
      <c r="F33" s="228"/>
      <c r="G33" s="228">
        <f>SUMIF(AG34:AG37,"&lt;&gt;NOR",G34:G37)</f>
        <v>0</v>
      </c>
      <c r="H33" s="228"/>
      <c r="I33" s="228">
        <f>SUM(I34:I37)</f>
        <v>0</v>
      </c>
      <c r="J33" s="228"/>
      <c r="K33" s="228">
        <f>SUM(K34:K37)</f>
        <v>0</v>
      </c>
      <c r="L33" s="228"/>
      <c r="M33" s="228">
        <f>SUM(M34:M37)</f>
        <v>0</v>
      </c>
      <c r="N33" s="227"/>
      <c r="O33" s="227">
        <f>SUM(O34:O37)</f>
        <v>0</v>
      </c>
      <c r="P33" s="227"/>
      <c r="Q33" s="227">
        <f>SUM(Q34:Q37)</f>
        <v>0</v>
      </c>
      <c r="R33" s="228"/>
      <c r="S33" s="228"/>
      <c r="T33" s="229"/>
      <c r="U33" s="223"/>
      <c r="V33" s="223">
        <f>SUM(V34:V37)</f>
        <v>2.61</v>
      </c>
      <c r="W33" s="223"/>
      <c r="X33" s="223"/>
      <c r="AG33" t="s">
        <v>171</v>
      </c>
    </row>
    <row r="34" spans="1:60" ht="22.5" outlineLevel="1" x14ac:dyDescent="0.2">
      <c r="A34" s="231">
        <v>5</v>
      </c>
      <c r="B34" s="232" t="s">
        <v>749</v>
      </c>
      <c r="C34" s="241" t="s">
        <v>750</v>
      </c>
      <c r="D34" s="233" t="s">
        <v>260</v>
      </c>
      <c r="E34" s="234">
        <v>3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745</v>
      </c>
      <c r="S34" s="236" t="s">
        <v>217</v>
      </c>
      <c r="T34" s="237" t="s">
        <v>217</v>
      </c>
      <c r="U34" s="221">
        <v>0.87</v>
      </c>
      <c r="V34" s="221">
        <f>ROUND(E34*U34,2)</f>
        <v>2.61</v>
      </c>
      <c r="W34" s="221"/>
      <c r="X34" s="221" t="s">
        <v>208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984</v>
      </c>
      <c r="D35" s="246"/>
      <c r="E35" s="247">
        <v>3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6</v>
      </c>
      <c r="B36" s="232" t="s">
        <v>757</v>
      </c>
      <c r="C36" s="241" t="s">
        <v>758</v>
      </c>
      <c r="D36" s="233" t="s">
        <v>260</v>
      </c>
      <c r="E36" s="234">
        <v>3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/>
      <c r="S36" s="236" t="s">
        <v>175</v>
      </c>
      <c r="T36" s="237" t="s">
        <v>176</v>
      </c>
      <c r="U36" s="221">
        <v>0</v>
      </c>
      <c r="V36" s="221">
        <f>ROUND(E36*U36,2)</f>
        <v>0</v>
      </c>
      <c r="W36" s="221"/>
      <c r="X36" s="221" t="s">
        <v>208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984</v>
      </c>
      <c r="D37" s="246"/>
      <c r="E37" s="247">
        <v>3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4" t="s">
        <v>170</v>
      </c>
      <c r="B38" s="225" t="s">
        <v>116</v>
      </c>
      <c r="C38" s="240" t="s">
        <v>117</v>
      </c>
      <c r="D38" s="226"/>
      <c r="E38" s="227"/>
      <c r="F38" s="228"/>
      <c r="G38" s="228">
        <f>SUMIF(AG39:AG47,"&lt;&gt;NOR",G39:G47)</f>
        <v>0</v>
      </c>
      <c r="H38" s="228"/>
      <c r="I38" s="228">
        <f>SUM(I39:I47)</f>
        <v>0</v>
      </c>
      <c r="J38" s="228"/>
      <c r="K38" s="228">
        <f>SUM(K39:K47)</f>
        <v>0</v>
      </c>
      <c r="L38" s="228"/>
      <c r="M38" s="228">
        <f>SUM(M39:M47)</f>
        <v>0</v>
      </c>
      <c r="N38" s="227"/>
      <c r="O38" s="227">
        <f>SUM(O39:O47)</f>
        <v>0</v>
      </c>
      <c r="P38" s="227"/>
      <c r="Q38" s="227">
        <f>SUM(Q39:Q47)</f>
        <v>0.59</v>
      </c>
      <c r="R38" s="228"/>
      <c r="S38" s="228"/>
      <c r="T38" s="229"/>
      <c r="U38" s="223"/>
      <c r="V38" s="223">
        <f>SUM(V39:V47)</f>
        <v>16.3</v>
      </c>
      <c r="W38" s="223"/>
      <c r="X38" s="223"/>
      <c r="AG38" t="s">
        <v>171</v>
      </c>
    </row>
    <row r="39" spans="1:60" ht="33.75" outlineLevel="1" x14ac:dyDescent="0.2">
      <c r="A39" s="231">
        <v>7</v>
      </c>
      <c r="B39" s="232" t="s">
        <v>985</v>
      </c>
      <c r="C39" s="241" t="s">
        <v>986</v>
      </c>
      <c r="D39" s="233" t="s">
        <v>207</v>
      </c>
      <c r="E39" s="234">
        <v>9.09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2.0000000000000002E-5</v>
      </c>
      <c r="O39" s="234">
        <f>ROUND(E39*N39,2)</f>
        <v>0</v>
      </c>
      <c r="P39" s="234">
        <v>0</v>
      </c>
      <c r="Q39" s="234">
        <f>ROUND(E39*P39,2)</f>
        <v>0</v>
      </c>
      <c r="R39" s="236" t="s">
        <v>341</v>
      </c>
      <c r="S39" s="236" t="s">
        <v>217</v>
      </c>
      <c r="T39" s="237" t="s">
        <v>176</v>
      </c>
      <c r="U39" s="221">
        <v>1.1299999999999999</v>
      </c>
      <c r="V39" s="221">
        <f>ROUND(E39*U39,2)</f>
        <v>10.27</v>
      </c>
      <c r="W39" s="221"/>
      <c r="X39" s="221" t="s">
        <v>208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1" t="s">
        <v>987</v>
      </c>
      <c r="D40" s="246"/>
      <c r="E40" s="247">
        <v>2.79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1" t="s">
        <v>988</v>
      </c>
      <c r="D41" s="246"/>
      <c r="E41" s="247">
        <v>6.3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211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8</v>
      </c>
      <c r="B42" s="232" t="s">
        <v>989</v>
      </c>
      <c r="C42" s="241" t="s">
        <v>990</v>
      </c>
      <c r="D42" s="233" t="s">
        <v>340</v>
      </c>
      <c r="E42" s="234">
        <v>9.09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1.695E-2</v>
      </c>
      <c r="Q42" s="234">
        <f>ROUND(E42*P42,2)</f>
        <v>0.15</v>
      </c>
      <c r="R42" s="236"/>
      <c r="S42" s="236" t="s">
        <v>175</v>
      </c>
      <c r="T42" s="237" t="s">
        <v>176</v>
      </c>
      <c r="U42" s="221">
        <v>0.16400000000000001</v>
      </c>
      <c r="V42" s="221">
        <f>ROUND(E42*U42,2)</f>
        <v>1.49</v>
      </c>
      <c r="W42" s="221"/>
      <c r="X42" s="221" t="s">
        <v>208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991</v>
      </c>
      <c r="D43" s="246"/>
      <c r="E43" s="247">
        <v>9.09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5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1">
        <v>9</v>
      </c>
      <c r="B44" s="232" t="s">
        <v>992</v>
      </c>
      <c r="C44" s="241" t="s">
        <v>993</v>
      </c>
      <c r="D44" s="233" t="s">
        <v>207</v>
      </c>
      <c r="E44" s="234">
        <v>9.09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2.4649999999999998E-2</v>
      </c>
      <c r="Q44" s="234">
        <f>ROUND(E44*P44,2)</f>
        <v>0.22</v>
      </c>
      <c r="R44" s="236"/>
      <c r="S44" s="236" t="s">
        <v>175</v>
      </c>
      <c r="T44" s="237" t="s">
        <v>176</v>
      </c>
      <c r="U44" s="221">
        <v>0.25</v>
      </c>
      <c r="V44" s="221">
        <f>ROUND(E44*U44,2)</f>
        <v>2.27</v>
      </c>
      <c r="W44" s="221"/>
      <c r="X44" s="221" t="s">
        <v>208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991</v>
      </c>
      <c r="D45" s="246"/>
      <c r="E45" s="247">
        <v>9.09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211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10</v>
      </c>
      <c r="B46" s="232" t="s">
        <v>994</v>
      </c>
      <c r="C46" s="241" t="s">
        <v>995</v>
      </c>
      <c r="D46" s="233" t="s">
        <v>207</v>
      </c>
      <c r="E46" s="234">
        <v>9.09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2.4649999999999998E-2</v>
      </c>
      <c r="Q46" s="234">
        <f>ROUND(E46*P46,2)</f>
        <v>0.22</v>
      </c>
      <c r="R46" s="236"/>
      <c r="S46" s="236" t="s">
        <v>175</v>
      </c>
      <c r="T46" s="237" t="s">
        <v>176</v>
      </c>
      <c r="U46" s="221">
        <v>0.25</v>
      </c>
      <c r="V46" s="221">
        <f>ROUND(E46*U46,2)</f>
        <v>2.27</v>
      </c>
      <c r="W46" s="221"/>
      <c r="X46" s="221" t="s">
        <v>208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991</v>
      </c>
      <c r="D47" s="246"/>
      <c r="E47" s="247">
        <v>9.09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211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4" t="s">
        <v>170</v>
      </c>
      <c r="B48" s="225" t="s">
        <v>118</v>
      </c>
      <c r="C48" s="240" t="s">
        <v>119</v>
      </c>
      <c r="D48" s="226"/>
      <c r="E48" s="227"/>
      <c r="F48" s="228"/>
      <c r="G48" s="228">
        <f>SUMIF(AG49:AG61,"&lt;&gt;NOR",G49:G61)</f>
        <v>0</v>
      </c>
      <c r="H48" s="228"/>
      <c r="I48" s="228">
        <f>SUM(I49:I61)</f>
        <v>0</v>
      </c>
      <c r="J48" s="228"/>
      <c r="K48" s="228">
        <f>SUM(K49:K61)</f>
        <v>0</v>
      </c>
      <c r="L48" s="228"/>
      <c r="M48" s="228">
        <f>SUM(M49:M61)</f>
        <v>0</v>
      </c>
      <c r="N48" s="227"/>
      <c r="O48" s="227">
        <f>SUM(O49:O61)</f>
        <v>0</v>
      </c>
      <c r="P48" s="227"/>
      <c r="Q48" s="227">
        <f>SUM(Q49:Q61)</f>
        <v>0</v>
      </c>
      <c r="R48" s="228"/>
      <c r="S48" s="228"/>
      <c r="T48" s="229"/>
      <c r="U48" s="223"/>
      <c r="V48" s="223">
        <f>SUM(V49:V61)</f>
        <v>267.12</v>
      </c>
      <c r="W48" s="223"/>
      <c r="X48" s="223"/>
      <c r="AG48" t="s">
        <v>171</v>
      </c>
    </row>
    <row r="49" spans="1:60" outlineLevel="1" x14ac:dyDescent="0.2">
      <c r="A49" s="231">
        <v>11</v>
      </c>
      <c r="B49" s="232" t="s">
        <v>996</v>
      </c>
      <c r="C49" s="241" t="s">
        <v>997</v>
      </c>
      <c r="D49" s="233" t="s">
        <v>260</v>
      </c>
      <c r="E49" s="234">
        <v>212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/>
      <c r="S49" s="236" t="s">
        <v>175</v>
      </c>
      <c r="T49" s="237" t="s">
        <v>176</v>
      </c>
      <c r="U49" s="221">
        <v>0.11</v>
      </c>
      <c r="V49" s="221">
        <f>ROUND(E49*U49,2)</f>
        <v>23.32</v>
      </c>
      <c r="W49" s="221"/>
      <c r="X49" s="221" t="s">
        <v>208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998</v>
      </c>
      <c r="D50" s="246"/>
      <c r="E50" s="247">
        <v>212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211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1">
        <v>12</v>
      </c>
      <c r="B51" s="232" t="s">
        <v>798</v>
      </c>
      <c r="C51" s="241" t="s">
        <v>999</v>
      </c>
      <c r="D51" s="233" t="s">
        <v>271</v>
      </c>
      <c r="E51" s="234">
        <v>212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6"/>
      <c r="S51" s="236" t="s">
        <v>175</v>
      </c>
      <c r="T51" s="237" t="s">
        <v>176</v>
      </c>
      <c r="U51" s="221">
        <v>1.1499999999999999</v>
      </c>
      <c r="V51" s="221">
        <f>ROUND(E51*U51,2)</f>
        <v>243.8</v>
      </c>
      <c r="W51" s="221"/>
      <c r="X51" s="221" t="s">
        <v>1000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1001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1002</v>
      </c>
      <c r="D52" s="246"/>
      <c r="E52" s="247">
        <v>49.18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211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17"/>
      <c r="B53" s="218"/>
      <c r="C53" s="261" t="s">
        <v>1003</v>
      </c>
      <c r="D53" s="246"/>
      <c r="E53" s="247">
        <v>53.58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211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1004</v>
      </c>
      <c r="D54" s="246"/>
      <c r="E54" s="247">
        <v>42.18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1" t="s">
        <v>1005</v>
      </c>
      <c r="D55" s="246"/>
      <c r="E55" s="247">
        <v>10.6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211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1006</v>
      </c>
      <c r="D56" s="246"/>
      <c r="E56" s="247">
        <v>22.8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1" t="s">
        <v>1007</v>
      </c>
      <c r="D57" s="246"/>
      <c r="E57" s="247">
        <v>28.395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1008</v>
      </c>
      <c r="D58" s="246"/>
      <c r="E58" s="247">
        <v>4.8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1009</v>
      </c>
      <c r="D59" s="246"/>
      <c r="E59" s="247">
        <v>0.46500000000000002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211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1">
        <v>13</v>
      </c>
      <c r="B60" s="232" t="s">
        <v>793</v>
      </c>
      <c r="C60" s="241" t="s">
        <v>794</v>
      </c>
      <c r="D60" s="233" t="s">
        <v>271</v>
      </c>
      <c r="E60" s="234">
        <v>212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6"/>
      <c r="S60" s="236" t="s">
        <v>175</v>
      </c>
      <c r="T60" s="237" t="s">
        <v>217</v>
      </c>
      <c r="U60" s="221">
        <v>0</v>
      </c>
      <c r="V60" s="221">
        <f>ROUND(E60*U60,2)</f>
        <v>0</v>
      </c>
      <c r="W60" s="221"/>
      <c r="X60" s="221" t="s">
        <v>1000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1010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1" t="s">
        <v>998</v>
      </c>
      <c r="D61" s="246"/>
      <c r="E61" s="247">
        <v>212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211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4" t="s">
        <v>170</v>
      </c>
      <c r="B62" s="225" t="s">
        <v>128</v>
      </c>
      <c r="C62" s="240" t="s">
        <v>129</v>
      </c>
      <c r="D62" s="226"/>
      <c r="E62" s="227"/>
      <c r="F62" s="228"/>
      <c r="G62" s="228">
        <f>SUMIF(AG63:AG73,"&lt;&gt;NOR",G63:G73)</f>
        <v>0</v>
      </c>
      <c r="H62" s="228"/>
      <c r="I62" s="228">
        <f>SUM(I63:I73)</f>
        <v>0</v>
      </c>
      <c r="J62" s="228"/>
      <c r="K62" s="228">
        <f>SUM(K63:K73)</f>
        <v>0</v>
      </c>
      <c r="L62" s="228"/>
      <c r="M62" s="228">
        <f>SUM(M63:M73)</f>
        <v>0</v>
      </c>
      <c r="N62" s="227"/>
      <c r="O62" s="227">
        <f>SUM(O63:O73)</f>
        <v>10.87</v>
      </c>
      <c r="P62" s="227"/>
      <c r="Q62" s="227">
        <f>SUM(Q63:Q73)</f>
        <v>0</v>
      </c>
      <c r="R62" s="228"/>
      <c r="S62" s="228"/>
      <c r="T62" s="229"/>
      <c r="U62" s="223"/>
      <c r="V62" s="223">
        <f>SUM(V63:V73)</f>
        <v>155.60999999999999</v>
      </c>
      <c r="W62" s="223"/>
      <c r="X62" s="223"/>
      <c r="AG62" t="s">
        <v>171</v>
      </c>
    </row>
    <row r="63" spans="1:60" ht="22.5" outlineLevel="1" x14ac:dyDescent="0.2">
      <c r="A63" s="231">
        <v>14</v>
      </c>
      <c r="B63" s="232" t="s">
        <v>1011</v>
      </c>
      <c r="C63" s="241" t="s">
        <v>1012</v>
      </c>
      <c r="D63" s="233" t="s">
        <v>207</v>
      </c>
      <c r="E63" s="234">
        <v>75.242750000000001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5.0819999999999997E-2</v>
      </c>
      <c r="O63" s="234">
        <f>ROUND(E63*N63,2)</f>
        <v>3.82</v>
      </c>
      <c r="P63" s="234">
        <v>0</v>
      </c>
      <c r="Q63" s="234">
        <f>ROUND(E63*P63,2)</f>
        <v>0</v>
      </c>
      <c r="R63" s="236" t="s">
        <v>1013</v>
      </c>
      <c r="S63" s="236" t="s">
        <v>217</v>
      </c>
      <c r="T63" s="237" t="s">
        <v>176</v>
      </c>
      <c r="U63" s="221">
        <v>1.609</v>
      </c>
      <c r="V63" s="221">
        <f>ROUND(E63*U63,2)</f>
        <v>121.07</v>
      </c>
      <c r="W63" s="221"/>
      <c r="X63" s="221" t="s">
        <v>208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209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966</v>
      </c>
      <c r="D64" s="246"/>
      <c r="E64" s="247">
        <v>75.242750000000001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211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1">
        <v>15</v>
      </c>
      <c r="B65" s="232" t="s">
        <v>1014</v>
      </c>
      <c r="C65" s="241" t="s">
        <v>1015</v>
      </c>
      <c r="D65" s="233" t="s">
        <v>353</v>
      </c>
      <c r="E65" s="234">
        <v>38.090000000000003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3.6000000000000002E-4</v>
      </c>
      <c r="O65" s="234">
        <f>ROUND(E65*N65,2)</f>
        <v>0.01</v>
      </c>
      <c r="P65" s="234">
        <v>0</v>
      </c>
      <c r="Q65" s="234">
        <f>ROUND(E65*P65,2)</f>
        <v>0</v>
      </c>
      <c r="R65" s="236"/>
      <c r="S65" s="236" t="s">
        <v>175</v>
      </c>
      <c r="T65" s="237" t="s">
        <v>268</v>
      </c>
      <c r="U65" s="221">
        <v>0.43</v>
      </c>
      <c r="V65" s="221">
        <f>ROUND(E65*U65,2)</f>
        <v>16.38</v>
      </c>
      <c r="W65" s="221"/>
      <c r="X65" s="221" t="s">
        <v>208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209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1" t="s">
        <v>1016</v>
      </c>
      <c r="D66" s="246"/>
      <c r="E66" s="247">
        <v>12.295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211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1" t="s">
        <v>1017</v>
      </c>
      <c r="D67" s="246"/>
      <c r="E67" s="247">
        <v>12.295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211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1" t="s">
        <v>1018</v>
      </c>
      <c r="D68" s="246"/>
      <c r="E68" s="247">
        <v>9.6999999999999993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1" t="s">
        <v>1019</v>
      </c>
      <c r="D69" s="246"/>
      <c r="E69" s="247">
        <v>3.8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211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16</v>
      </c>
      <c r="B70" s="232" t="s">
        <v>1020</v>
      </c>
      <c r="C70" s="241" t="s">
        <v>1021</v>
      </c>
      <c r="D70" s="233" t="s">
        <v>207</v>
      </c>
      <c r="E70" s="234">
        <v>82.767030000000005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8.5000000000000006E-2</v>
      </c>
      <c r="O70" s="234">
        <f>ROUND(E70*N70,2)</f>
        <v>7.04</v>
      </c>
      <c r="P70" s="234">
        <v>0</v>
      </c>
      <c r="Q70" s="234">
        <f>ROUND(E70*P70,2)</f>
        <v>0</v>
      </c>
      <c r="R70" s="236" t="s">
        <v>350</v>
      </c>
      <c r="S70" s="236" t="s">
        <v>217</v>
      </c>
      <c r="T70" s="237" t="s">
        <v>176</v>
      </c>
      <c r="U70" s="221">
        <v>0</v>
      </c>
      <c r="V70" s="221">
        <f>ROUND(E70*U70,2)</f>
        <v>0</v>
      </c>
      <c r="W70" s="221"/>
      <c r="X70" s="221" t="s">
        <v>272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273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1" t="s">
        <v>1022</v>
      </c>
      <c r="D71" s="246"/>
      <c r="E71" s="247">
        <v>82.767030000000005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211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1">
        <v>17</v>
      </c>
      <c r="B72" s="232" t="s">
        <v>1023</v>
      </c>
      <c r="C72" s="241" t="s">
        <v>1024</v>
      </c>
      <c r="D72" s="233" t="s">
        <v>255</v>
      </c>
      <c r="E72" s="234">
        <v>10.87275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6" t="s">
        <v>1013</v>
      </c>
      <c r="S72" s="236" t="s">
        <v>217</v>
      </c>
      <c r="T72" s="237" t="s">
        <v>217</v>
      </c>
      <c r="U72" s="221">
        <v>1.67</v>
      </c>
      <c r="V72" s="221">
        <f>ROUND(E72*U72,2)</f>
        <v>18.16</v>
      </c>
      <c r="W72" s="221"/>
      <c r="X72" s="221" t="s">
        <v>256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257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3" t="s">
        <v>362</v>
      </c>
      <c r="D73" s="250"/>
      <c r="E73" s="250"/>
      <c r="F73" s="250"/>
      <c r="G73" s="250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219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4" t="s">
        <v>170</v>
      </c>
      <c r="B74" s="225" t="s">
        <v>130</v>
      </c>
      <c r="C74" s="240" t="s">
        <v>131</v>
      </c>
      <c r="D74" s="226"/>
      <c r="E74" s="227"/>
      <c r="F74" s="228"/>
      <c r="G74" s="228">
        <f>SUMIF(AG75:AG79,"&lt;&gt;NOR",G75:G79)</f>
        <v>0</v>
      </c>
      <c r="H74" s="228"/>
      <c r="I74" s="228">
        <f>SUM(I75:I79)</f>
        <v>0</v>
      </c>
      <c r="J74" s="228"/>
      <c r="K74" s="228">
        <f>SUM(K75:K79)</f>
        <v>0</v>
      </c>
      <c r="L74" s="228"/>
      <c r="M74" s="228">
        <f>SUM(M75:M79)</f>
        <v>0</v>
      </c>
      <c r="N74" s="227"/>
      <c r="O74" s="227">
        <f>SUM(O75:O79)</f>
        <v>0</v>
      </c>
      <c r="P74" s="227"/>
      <c r="Q74" s="227">
        <f>SUM(Q75:Q79)</f>
        <v>0</v>
      </c>
      <c r="R74" s="228"/>
      <c r="S74" s="228"/>
      <c r="T74" s="229"/>
      <c r="U74" s="223"/>
      <c r="V74" s="223">
        <f>SUM(V75:V79)</f>
        <v>2.56</v>
      </c>
      <c r="W74" s="223"/>
      <c r="X74" s="223"/>
      <c r="AG74" t="s">
        <v>171</v>
      </c>
    </row>
    <row r="75" spans="1:60" outlineLevel="1" x14ac:dyDescent="0.2">
      <c r="A75" s="231">
        <v>18</v>
      </c>
      <c r="B75" s="232" t="s">
        <v>460</v>
      </c>
      <c r="C75" s="241" t="s">
        <v>461</v>
      </c>
      <c r="D75" s="233" t="s">
        <v>207</v>
      </c>
      <c r="E75" s="234">
        <v>3.1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4">
        <v>3.1E-4</v>
      </c>
      <c r="O75" s="234">
        <f>ROUND(E75*N75,2)</f>
        <v>0</v>
      </c>
      <c r="P75" s="234">
        <v>0</v>
      </c>
      <c r="Q75" s="234">
        <f>ROUND(E75*P75,2)</f>
        <v>0</v>
      </c>
      <c r="R75" s="236" t="s">
        <v>462</v>
      </c>
      <c r="S75" s="236" t="s">
        <v>217</v>
      </c>
      <c r="T75" s="237" t="s">
        <v>217</v>
      </c>
      <c r="U75" s="221">
        <v>0.41199999999999998</v>
      </c>
      <c r="V75" s="221">
        <f>ROUND(E75*U75,2)</f>
        <v>1.28</v>
      </c>
      <c r="W75" s="221"/>
      <c r="X75" s="221" t="s">
        <v>208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209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1" t="s">
        <v>1025</v>
      </c>
      <c r="D76" s="246"/>
      <c r="E76" s="247">
        <v>3.1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211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19</v>
      </c>
      <c r="B77" s="232" t="s">
        <v>464</v>
      </c>
      <c r="C77" s="241" t="s">
        <v>465</v>
      </c>
      <c r="D77" s="233" t="s">
        <v>207</v>
      </c>
      <c r="E77" s="234">
        <v>3.1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3.6000000000000002E-4</v>
      </c>
      <c r="O77" s="234">
        <f>ROUND(E77*N77,2)</f>
        <v>0</v>
      </c>
      <c r="P77" s="234">
        <v>0</v>
      </c>
      <c r="Q77" s="234">
        <f>ROUND(E77*P77,2)</f>
        <v>0</v>
      </c>
      <c r="R77" s="236" t="s">
        <v>462</v>
      </c>
      <c r="S77" s="236" t="s">
        <v>217</v>
      </c>
      <c r="T77" s="237" t="s">
        <v>217</v>
      </c>
      <c r="U77" s="221">
        <v>0.41299999999999998</v>
      </c>
      <c r="V77" s="221">
        <f>ROUND(E77*U77,2)</f>
        <v>1.28</v>
      </c>
      <c r="W77" s="221"/>
      <c r="X77" s="221" t="s">
        <v>208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209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2" t="s">
        <v>466</v>
      </c>
      <c r="D78" s="239"/>
      <c r="E78" s="239"/>
      <c r="F78" s="239"/>
      <c r="G78" s="239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180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61" t="s">
        <v>1026</v>
      </c>
      <c r="D79" s="246"/>
      <c r="E79" s="247">
        <v>3.1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211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4" t="s">
        <v>170</v>
      </c>
      <c r="B80" s="225" t="s">
        <v>132</v>
      </c>
      <c r="C80" s="240" t="s">
        <v>133</v>
      </c>
      <c r="D80" s="226"/>
      <c r="E80" s="227"/>
      <c r="F80" s="228"/>
      <c r="G80" s="228">
        <f>SUMIF(AG81:AG83,"&lt;&gt;NOR",G81:G83)</f>
        <v>0</v>
      </c>
      <c r="H80" s="228"/>
      <c r="I80" s="228">
        <f>SUM(I81:I83)</f>
        <v>0</v>
      </c>
      <c r="J80" s="228"/>
      <c r="K80" s="228">
        <f>SUM(K81:K83)</f>
        <v>0</v>
      </c>
      <c r="L80" s="228"/>
      <c r="M80" s="228">
        <f>SUM(M81:M83)</f>
        <v>0</v>
      </c>
      <c r="N80" s="227"/>
      <c r="O80" s="227">
        <f>SUM(O81:O83)</f>
        <v>0.04</v>
      </c>
      <c r="P80" s="227"/>
      <c r="Q80" s="227">
        <f>SUM(Q81:Q83)</f>
        <v>0</v>
      </c>
      <c r="R80" s="228"/>
      <c r="S80" s="228"/>
      <c r="T80" s="229"/>
      <c r="U80" s="223"/>
      <c r="V80" s="223">
        <f>SUM(V81:V83)</f>
        <v>1.55</v>
      </c>
      <c r="W80" s="223"/>
      <c r="X80" s="223"/>
      <c r="AG80" t="s">
        <v>171</v>
      </c>
    </row>
    <row r="81" spans="1:60" outlineLevel="1" x14ac:dyDescent="0.2">
      <c r="A81" s="231">
        <v>20</v>
      </c>
      <c r="B81" s="232" t="s">
        <v>557</v>
      </c>
      <c r="C81" s="241" t="s">
        <v>558</v>
      </c>
      <c r="D81" s="233" t="s">
        <v>207</v>
      </c>
      <c r="E81" s="234">
        <v>114.8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3.5E-4</v>
      </c>
      <c r="O81" s="234">
        <f>ROUND(E81*N81,2)</f>
        <v>0.04</v>
      </c>
      <c r="P81" s="234">
        <v>0</v>
      </c>
      <c r="Q81" s="234">
        <f>ROUND(E81*P81,2)</f>
        <v>0</v>
      </c>
      <c r="R81" s="236" t="s">
        <v>887</v>
      </c>
      <c r="S81" s="236" t="s">
        <v>217</v>
      </c>
      <c r="T81" s="237" t="s">
        <v>217</v>
      </c>
      <c r="U81" s="221">
        <v>1.35E-2</v>
      </c>
      <c r="V81" s="221">
        <f>ROUND(E81*U81,2)</f>
        <v>1.55</v>
      </c>
      <c r="W81" s="221"/>
      <c r="X81" s="221" t="s">
        <v>208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209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1" t="s">
        <v>967</v>
      </c>
      <c r="D82" s="246"/>
      <c r="E82" s="247">
        <v>38.9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211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1" t="s">
        <v>968</v>
      </c>
      <c r="D83" s="246"/>
      <c r="E83" s="247">
        <v>75.900000000000006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211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4" t="s">
        <v>170</v>
      </c>
      <c r="B84" s="225" t="s">
        <v>136</v>
      </c>
      <c r="C84" s="240" t="s">
        <v>137</v>
      </c>
      <c r="D84" s="226"/>
      <c r="E84" s="227"/>
      <c r="F84" s="228"/>
      <c r="G84" s="228">
        <f>SUMIF(AG85:AG96,"&lt;&gt;NOR",G85:G96)</f>
        <v>0</v>
      </c>
      <c r="H84" s="228"/>
      <c r="I84" s="228">
        <f>SUM(I85:I96)</f>
        <v>0</v>
      </c>
      <c r="J84" s="228"/>
      <c r="K84" s="228">
        <f>SUM(K85:K96)</f>
        <v>0</v>
      </c>
      <c r="L84" s="228"/>
      <c r="M84" s="228">
        <f>SUM(M85:M96)</f>
        <v>0</v>
      </c>
      <c r="N84" s="227"/>
      <c r="O84" s="227">
        <f>SUM(O85:O96)</f>
        <v>0</v>
      </c>
      <c r="P84" s="227"/>
      <c r="Q84" s="227">
        <f>SUM(Q85:Q96)</f>
        <v>0</v>
      </c>
      <c r="R84" s="228"/>
      <c r="S84" s="228"/>
      <c r="T84" s="229"/>
      <c r="U84" s="223"/>
      <c r="V84" s="223">
        <f>SUM(V85:V96)</f>
        <v>30.69</v>
      </c>
      <c r="W84" s="223"/>
      <c r="X84" s="223"/>
      <c r="AG84" t="s">
        <v>171</v>
      </c>
    </row>
    <row r="85" spans="1:60" ht="22.5" outlineLevel="1" x14ac:dyDescent="0.2">
      <c r="A85" s="231">
        <v>21</v>
      </c>
      <c r="B85" s="232" t="s">
        <v>511</v>
      </c>
      <c r="C85" s="241" t="s">
        <v>954</v>
      </c>
      <c r="D85" s="233" t="s">
        <v>255</v>
      </c>
      <c r="E85" s="234">
        <v>18.058530000000001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0</v>
      </c>
      <c r="O85" s="234">
        <f>ROUND(E85*N85,2)</f>
        <v>0</v>
      </c>
      <c r="P85" s="234">
        <v>0</v>
      </c>
      <c r="Q85" s="234">
        <f>ROUND(E85*P85,2)</f>
        <v>0</v>
      </c>
      <c r="R85" s="236" t="s">
        <v>955</v>
      </c>
      <c r="S85" s="236" t="s">
        <v>217</v>
      </c>
      <c r="T85" s="237" t="s">
        <v>217</v>
      </c>
      <c r="U85" s="221">
        <v>0.27700000000000002</v>
      </c>
      <c r="V85" s="221">
        <f>ROUND(E85*U85,2)</f>
        <v>5</v>
      </c>
      <c r="W85" s="221"/>
      <c r="X85" s="221" t="s">
        <v>500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501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3" t="s">
        <v>956</v>
      </c>
      <c r="D86" s="250"/>
      <c r="E86" s="250"/>
      <c r="F86" s="250"/>
      <c r="G86" s="250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219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5" t="s">
        <v>513</v>
      </c>
      <c r="D87" s="258"/>
      <c r="E87" s="258"/>
      <c r="F87" s="258"/>
      <c r="G87" s="258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180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5" t="s">
        <v>514</v>
      </c>
      <c r="D88" s="258"/>
      <c r="E88" s="258"/>
      <c r="F88" s="258"/>
      <c r="G88" s="258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180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17"/>
      <c r="B89" s="218"/>
      <c r="C89" s="265" t="s">
        <v>515</v>
      </c>
      <c r="D89" s="258"/>
      <c r="E89" s="258"/>
      <c r="F89" s="258"/>
      <c r="G89" s="258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180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38" t="str">
        <f>C89</f>
        <v>- při vodorovné dopravě po vodě : vyložení na hromady na suchu nebo na přeložení na dopravní prostředek na suchu do 15 m vodorovně a současně do 4 m svisle,</v>
      </c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5" t="s">
        <v>516</v>
      </c>
      <c r="D90" s="258"/>
      <c r="E90" s="258"/>
      <c r="F90" s="258"/>
      <c r="G90" s="258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180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51">
        <v>22</v>
      </c>
      <c r="B91" s="252" t="s">
        <v>505</v>
      </c>
      <c r="C91" s="264" t="s">
        <v>957</v>
      </c>
      <c r="D91" s="253" t="s">
        <v>255</v>
      </c>
      <c r="E91" s="254">
        <v>72.234120000000004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21</v>
      </c>
      <c r="M91" s="256">
        <f>G91*(1+L91/100)</f>
        <v>0</v>
      </c>
      <c r="N91" s="254">
        <v>0</v>
      </c>
      <c r="O91" s="254">
        <f>ROUND(E91*N91,2)</f>
        <v>0</v>
      </c>
      <c r="P91" s="254">
        <v>0</v>
      </c>
      <c r="Q91" s="254">
        <f>ROUND(E91*P91,2)</f>
        <v>0</v>
      </c>
      <c r="R91" s="256" t="s">
        <v>245</v>
      </c>
      <c r="S91" s="256" t="s">
        <v>217</v>
      </c>
      <c r="T91" s="257" t="s">
        <v>217</v>
      </c>
      <c r="U91" s="221">
        <v>0</v>
      </c>
      <c r="V91" s="221">
        <f>ROUND(E91*U91,2)</f>
        <v>0</v>
      </c>
      <c r="W91" s="221"/>
      <c r="X91" s="221" t="s">
        <v>500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501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51">
        <v>23</v>
      </c>
      <c r="B92" s="252" t="s">
        <v>507</v>
      </c>
      <c r="C92" s="264" t="s">
        <v>958</v>
      </c>
      <c r="D92" s="253" t="s">
        <v>255</v>
      </c>
      <c r="E92" s="254">
        <v>18.058530000000001</v>
      </c>
      <c r="F92" s="255"/>
      <c r="G92" s="256">
        <f>ROUND(E92*F92,2)</f>
        <v>0</v>
      </c>
      <c r="H92" s="255"/>
      <c r="I92" s="256">
        <f>ROUND(E92*H92,2)</f>
        <v>0</v>
      </c>
      <c r="J92" s="255"/>
      <c r="K92" s="256">
        <f>ROUND(E92*J92,2)</f>
        <v>0</v>
      </c>
      <c r="L92" s="256">
        <v>21</v>
      </c>
      <c r="M92" s="256">
        <f>G92*(1+L92/100)</f>
        <v>0</v>
      </c>
      <c r="N92" s="254">
        <v>0</v>
      </c>
      <c r="O92" s="254">
        <f>ROUND(E92*N92,2)</f>
        <v>0</v>
      </c>
      <c r="P92" s="254">
        <v>0</v>
      </c>
      <c r="Q92" s="254">
        <f>ROUND(E92*P92,2)</f>
        <v>0</v>
      </c>
      <c r="R92" s="256" t="s">
        <v>245</v>
      </c>
      <c r="S92" s="256" t="s">
        <v>217</v>
      </c>
      <c r="T92" s="257" t="s">
        <v>217</v>
      </c>
      <c r="U92" s="221">
        <v>0.94</v>
      </c>
      <c r="V92" s="221">
        <f>ROUND(E92*U92,2)</f>
        <v>16.98</v>
      </c>
      <c r="W92" s="221"/>
      <c r="X92" s="221" t="s">
        <v>500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501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51">
        <v>24</v>
      </c>
      <c r="B93" s="252" t="s">
        <v>509</v>
      </c>
      <c r="C93" s="264" t="s">
        <v>959</v>
      </c>
      <c r="D93" s="253" t="s">
        <v>255</v>
      </c>
      <c r="E93" s="254">
        <v>72.234120000000004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21</v>
      </c>
      <c r="M93" s="256">
        <f>G93*(1+L93/100)</f>
        <v>0</v>
      </c>
      <c r="N93" s="254">
        <v>0</v>
      </c>
      <c r="O93" s="254">
        <f>ROUND(E93*N93,2)</f>
        <v>0</v>
      </c>
      <c r="P93" s="254">
        <v>0</v>
      </c>
      <c r="Q93" s="254">
        <f>ROUND(E93*P93,2)</f>
        <v>0</v>
      </c>
      <c r="R93" s="256" t="s">
        <v>245</v>
      </c>
      <c r="S93" s="256" t="s">
        <v>217</v>
      </c>
      <c r="T93" s="257" t="s">
        <v>217</v>
      </c>
      <c r="U93" s="221">
        <v>0.11</v>
      </c>
      <c r="V93" s="221">
        <f>ROUND(E93*U93,2)</f>
        <v>7.95</v>
      </c>
      <c r="W93" s="221"/>
      <c r="X93" s="221" t="s">
        <v>500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501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1">
        <v>25</v>
      </c>
      <c r="B94" s="232" t="s">
        <v>497</v>
      </c>
      <c r="C94" s="241" t="s">
        <v>498</v>
      </c>
      <c r="D94" s="233" t="s">
        <v>255</v>
      </c>
      <c r="E94" s="234">
        <v>18.058530000000001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6" t="s">
        <v>499</v>
      </c>
      <c r="S94" s="236" t="s">
        <v>217</v>
      </c>
      <c r="T94" s="237" t="s">
        <v>217</v>
      </c>
      <c r="U94" s="221">
        <v>4.2000000000000003E-2</v>
      </c>
      <c r="V94" s="221">
        <f>ROUND(E94*U94,2)</f>
        <v>0.76</v>
      </c>
      <c r="W94" s="221"/>
      <c r="X94" s="221" t="s">
        <v>500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501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3" t="s">
        <v>502</v>
      </c>
      <c r="D95" s="250"/>
      <c r="E95" s="250"/>
      <c r="F95" s="250"/>
      <c r="G95" s="250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219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26</v>
      </c>
      <c r="B96" s="232" t="s">
        <v>517</v>
      </c>
      <c r="C96" s="241" t="s">
        <v>960</v>
      </c>
      <c r="D96" s="233" t="s">
        <v>255</v>
      </c>
      <c r="E96" s="234">
        <v>18.058530000000001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 t="s">
        <v>245</v>
      </c>
      <c r="S96" s="236" t="s">
        <v>519</v>
      </c>
      <c r="T96" s="237" t="s">
        <v>176</v>
      </c>
      <c r="U96" s="221">
        <v>0</v>
      </c>
      <c r="V96" s="221">
        <f>ROUND(E96*U96,2)</f>
        <v>0</v>
      </c>
      <c r="W96" s="221"/>
      <c r="X96" s="221" t="s">
        <v>500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501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33" x14ac:dyDescent="0.2">
      <c r="A97" s="3"/>
      <c r="B97" s="4"/>
      <c r="C97" s="24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157</v>
      </c>
    </row>
    <row r="98" spans="1:33" x14ac:dyDescent="0.2">
      <c r="A98" s="213"/>
      <c r="B98" s="214" t="s">
        <v>29</v>
      </c>
      <c r="C98" s="244"/>
      <c r="D98" s="215"/>
      <c r="E98" s="216"/>
      <c r="F98" s="216"/>
      <c r="G98" s="230">
        <f>G8+G15+G20+G33+G38+G48+G62+G74+G80+G84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202</v>
      </c>
    </row>
    <row r="99" spans="1:33" x14ac:dyDescent="0.2">
      <c r="C99" s="245"/>
      <c r="D99" s="10"/>
      <c r="AG99" t="s">
        <v>203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fezxkU84NxWxf5L7C1pKw3nomrqVKWF/AE3zzRt4lYMfrZejJcj7hvwyAW1QM67aVFg5PEI1B7pizdzsl0yWA==" saltValue="ouaA0IyI7aFwThn6WXB0xA==" spinCount="100000" sheet="1"/>
  <mergeCells count="18">
    <mergeCell ref="C86:G86"/>
    <mergeCell ref="C87:G87"/>
    <mergeCell ref="C88:G88"/>
    <mergeCell ref="C89:G89"/>
    <mergeCell ref="C90:G90"/>
    <mergeCell ref="C95:G95"/>
    <mergeCell ref="C12:G12"/>
    <mergeCell ref="C13:G13"/>
    <mergeCell ref="C22:G22"/>
    <mergeCell ref="C25:G25"/>
    <mergeCell ref="C73:G73"/>
    <mergeCell ref="C78:G7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143</v>
      </c>
      <c r="AG3" t="s">
        <v>147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96</v>
      </c>
      <c r="C8" s="240" t="s">
        <v>97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8"/>
      <c r="S8" s="228"/>
      <c r="T8" s="229"/>
      <c r="U8" s="223"/>
      <c r="V8" s="223">
        <f>SUM(V9:V10)</f>
        <v>24.29</v>
      </c>
      <c r="W8" s="223"/>
      <c r="X8" s="223"/>
      <c r="AG8" t="s">
        <v>171</v>
      </c>
    </row>
    <row r="9" spans="1:60" ht="56.25" outlineLevel="1" x14ac:dyDescent="0.2">
      <c r="A9" s="231">
        <v>1</v>
      </c>
      <c r="B9" s="232" t="s">
        <v>238</v>
      </c>
      <c r="C9" s="241" t="s">
        <v>239</v>
      </c>
      <c r="D9" s="233" t="s">
        <v>207</v>
      </c>
      <c r="E9" s="234">
        <v>78.849999999999994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4.0000000000000003E-5</v>
      </c>
      <c r="O9" s="234">
        <f>ROUND(E9*N9,2)</f>
        <v>0</v>
      </c>
      <c r="P9" s="234">
        <v>0</v>
      </c>
      <c r="Q9" s="234">
        <f>ROUND(E9*P9,2)</f>
        <v>0</v>
      </c>
      <c r="R9" s="236" t="s">
        <v>216</v>
      </c>
      <c r="S9" s="236" t="s">
        <v>217</v>
      </c>
      <c r="T9" s="237" t="s">
        <v>217</v>
      </c>
      <c r="U9" s="221">
        <v>0.308</v>
      </c>
      <c r="V9" s="221">
        <f>ROUND(E9*U9,2)</f>
        <v>24.29</v>
      </c>
      <c r="W9" s="221"/>
      <c r="X9" s="22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1" t="s">
        <v>1027</v>
      </c>
      <c r="D10" s="246"/>
      <c r="E10" s="247">
        <v>78.849999999999994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211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24" t="s">
        <v>170</v>
      </c>
      <c r="B11" s="225" t="s">
        <v>116</v>
      </c>
      <c r="C11" s="240" t="s">
        <v>117</v>
      </c>
      <c r="D11" s="226"/>
      <c r="E11" s="227"/>
      <c r="F11" s="228"/>
      <c r="G11" s="228">
        <f>SUMIF(AG12:AG30,"&lt;&gt;NOR",G12:G30)</f>
        <v>0</v>
      </c>
      <c r="H11" s="228"/>
      <c r="I11" s="228">
        <f>SUM(I12:I30)</f>
        <v>0</v>
      </c>
      <c r="J11" s="228"/>
      <c r="K11" s="228">
        <f>SUM(K12:K30)</f>
        <v>0</v>
      </c>
      <c r="L11" s="228"/>
      <c r="M11" s="228">
        <f>SUM(M12:M30)</f>
        <v>0</v>
      </c>
      <c r="N11" s="227"/>
      <c r="O11" s="227">
        <f>SUM(O12:O30)</f>
        <v>7.0000000000000007E-2</v>
      </c>
      <c r="P11" s="227"/>
      <c r="Q11" s="227">
        <f>SUM(Q12:Q30)</f>
        <v>0.65</v>
      </c>
      <c r="R11" s="228"/>
      <c r="S11" s="228"/>
      <c r="T11" s="229"/>
      <c r="U11" s="223"/>
      <c r="V11" s="223">
        <f>SUM(V12:V30)</f>
        <v>25.29</v>
      </c>
      <c r="W11" s="223"/>
      <c r="X11" s="223"/>
      <c r="AG11" t="s">
        <v>171</v>
      </c>
    </row>
    <row r="12" spans="1:60" ht="22.5" outlineLevel="1" x14ac:dyDescent="0.2">
      <c r="A12" s="231">
        <v>2</v>
      </c>
      <c r="B12" s="232" t="s">
        <v>331</v>
      </c>
      <c r="C12" s="241" t="s">
        <v>332</v>
      </c>
      <c r="D12" s="233" t="s">
        <v>207</v>
      </c>
      <c r="E12" s="234">
        <v>9.5107999999999997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7.2000000000000005E-4</v>
      </c>
      <c r="O12" s="234">
        <f>ROUND(E12*N12,2)</f>
        <v>0.01</v>
      </c>
      <c r="P12" s="234">
        <v>0</v>
      </c>
      <c r="Q12" s="234">
        <f>ROUND(E12*P12,2)</f>
        <v>0</v>
      </c>
      <c r="R12" s="236" t="s">
        <v>333</v>
      </c>
      <c r="S12" s="236" t="s">
        <v>217</v>
      </c>
      <c r="T12" s="237" t="s">
        <v>217</v>
      </c>
      <c r="U12" s="221">
        <v>0.60699999999999998</v>
      </c>
      <c r="V12" s="221">
        <f>ROUND(E12*U12,2)</f>
        <v>5.77</v>
      </c>
      <c r="W12" s="221"/>
      <c r="X12" s="221" t="s">
        <v>208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1028</v>
      </c>
      <c r="D13" s="246"/>
      <c r="E13" s="247">
        <v>9.5107999999999997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211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3</v>
      </c>
      <c r="B14" s="232" t="s">
        <v>335</v>
      </c>
      <c r="C14" s="241" t="s">
        <v>336</v>
      </c>
      <c r="D14" s="233" t="s">
        <v>207</v>
      </c>
      <c r="E14" s="234">
        <v>11.1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7.2000000000000005E-4</v>
      </c>
      <c r="O14" s="234">
        <f>ROUND(E14*N14,2)</f>
        <v>0.01</v>
      </c>
      <c r="P14" s="234">
        <v>0</v>
      </c>
      <c r="Q14" s="234">
        <f>ROUND(E14*P14,2)</f>
        <v>0</v>
      </c>
      <c r="R14" s="236" t="s">
        <v>333</v>
      </c>
      <c r="S14" s="236" t="s">
        <v>217</v>
      </c>
      <c r="T14" s="237" t="s">
        <v>217</v>
      </c>
      <c r="U14" s="221">
        <v>0.55300000000000005</v>
      </c>
      <c r="V14" s="221">
        <f>ROUND(E14*U14,2)</f>
        <v>6.14</v>
      </c>
      <c r="W14" s="221"/>
      <c r="X14" s="221" t="s">
        <v>208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209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1" t="s">
        <v>1029</v>
      </c>
      <c r="D15" s="246"/>
      <c r="E15" s="247">
        <v>11.1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211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1">
        <v>4</v>
      </c>
      <c r="B16" s="232" t="s">
        <v>338</v>
      </c>
      <c r="C16" s="241" t="s">
        <v>339</v>
      </c>
      <c r="D16" s="233" t="s">
        <v>353</v>
      </c>
      <c r="E16" s="234">
        <v>40.063600000000001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1.8000000000000001E-4</v>
      </c>
      <c r="O16" s="234">
        <f>ROUND(E16*N16,2)</f>
        <v>0.01</v>
      </c>
      <c r="P16" s="234">
        <v>0</v>
      </c>
      <c r="Q16" s="234">
        <f>ROUND(E16*P16,2)</f>
        <v>0</v>
      </c>
      <c r="R16" s="236" t="s">
        <v>341</v>
      </c>
      <c r="S16" s="236" t="s">
        <v>217</v>
      </c>
      <c r="T16" s="237" t="s">
        <v>217</v>
      </c>
      <c r="U16" s="221">
        <v>0.17249999999999999</v>
      </c>
      <c r="V16" s="221">
        <f>ROUND(E16*U16,2)</f>
        <v>6.91</v>
      </c>
      <c r="W16" s="221"/>
      <c r="X16" s="22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1030</v>
      </c>
      <c r="D17" s="246"/>
      <c r="E17" s="247">
        <v>40.063600000000001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5</v>
      </c>
      <c r="B18" s="232" t="s">
        <v>759</v>
      </c>
      <c r="C18" s="241" t="s">
        <v>760</v>
      </c>
      <c r="D18" s="233" t="s">
        <v>207</v>
      </c>
      <c r="E18" s="234">
        <v>20.023399999999999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2.4649999999999998E-2</v>
      </c>
      <c r="Q18" s="234">
        <f>ROUND(E18*P18,2)</f>
        <v>0.49</v>
      </c>
      <c r="R18" s="236" t="s">
        <v>341</v>
      </c>
      <c r="S18" s="236" t="s">
        <v>217</v>
      </c>
      <c r="T18" s="237" t="s">
        <v>217</v>
      </c>
      <c r="U18" s="221">
        <v>0.25</v>
      </c>
      <c r="V18" s="221">
        <f>ROUND(E18*U18,2)</f>
        <v>5.01</v>
      </c>
      <c r="W18" s="221"/>
      <c r="X18" s="221" t="s">
        <v>208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209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1031</v>
      </c>
      <c r="D19" s="246"/>
      <c r="E19" s="247">
        <v>12.35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1" t="s">
        <v>1032</v>
      </c>
      <c r="D20" s="246"/>
      <c r="E20" s="247">
        <v>7.6734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211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6</v>
      </c>
      <c r="B21" s="232" t="s">
        <v>1033</v>
      </c>
      <c r="C21" s="241" t="s">
        <v>1034</v>
      </c>
      <c r="D21" s="233" t="s">
        <v>207</v>
      </c>
      <c r="E21" s="234">
        <v>20.023399999999999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8.0000000000000002E-3</v>
      </c>
      <c r="Q21" s="234">
        <f>ROUND(E21*P21,2)</f>
        <v>0.16</v>
      </c>
      <c r="R21" s="236" t="s">
        <v>341</v>
      </c>
      <c r="S21" s="236" t="s">
        <v>217</v>
      </c>
      <c r="T21" s="237" t="s">
        <v>217</v>
      </c>
      <c r="U21" s="221">
        <v>6.6000000000000003E-2</v>
      </c>
      <c r="V21" s="221">
        <f>ROUND(E21*U21,2)</f>
        <v>1.32</v>
      </c>
      <c r="W21" s="221"/>
      <c r="X21" s="22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1" t="s">
        <v>1035</v>
      </c>
      <c r="D22" s="246"/>
      <c r="E22" s="247">
        <v>20.023399999999999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211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7</v>
      </c>
      <c r="B23" s="232" t="s">
        <v>1036</v>
      </c>
      <c r="C23" s="241" t="s">
        <v>1037</v>
      </c>
      <c r="D23" s="233" t="s">
        <v>353</v>
      </c>
      <c r="E23" s="234">
        <v>40.063600000000001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1E-3</v>
      </c>
      <c r="O23" s="234">
        <f>ROUND(E23*N23,2)</f>
        <v>0.04</v>
      </c>
      <c r="P23" s="234">
        <v>0</v>
      </c>
      <c r="Q23" s="234">
        <f>ROUND(E23*P23,2)</f>
        <v>0</v>
      </c>
      <c r="R23" s="236" t="s">
        <v>350</v>
      </c>
      <c r="S23" s="236" t="s">
        <v>217</v>
      </c>
      <c r="T23" s="237" t="s">
        <v>217</v>
      </c>
      <c r="U23" s="221">
        <v>0</v>
      </c>
      <c r="V23" s="221">
        <f>ROUND(E23*U23,2)</f>
        <v>0</v>
      </c>
      <c r="W23" s="221"/>
      <c r="X23" s="221" t="s">
        <v>272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273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1" t="s">
        <v>1038</v>
      </c>
      <c r="D24" s="246"/>
      <c r="E24" s="247">
        <v>24.7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211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1039</v>
      </c>
      <c r="D25" s="246"/>
      <c r="E25" s="247">
        <v>15.3636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211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8</v>
      </c>
      <c r="B26" s="232" t="s">
        <v>357</v>
      </c>
      <c r="C26" s="241" t="s">
        <v>1040</v>
      </c>
      <c r="D26" s="233" t="s">
        <v>340</v>
      </c>
      <c r="E26" s="234">
        <v>20.610800000000001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175</v>
      </c>
      <c r="T26" s="237" t="s">
        <v>176</v>
      </c>
      <c r="U26" s="221">
        <v>0</v>
      </c>
      <c r="V26" s="221">
        <f>ROUND(E26*U26,2)</f>
        <v>0</v>
      </c>
      <c r="W26" s="221"/>
      <c r="X26" s="221" t="s">
        <v>272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1" t="s">
        <v>1041</v>
      </c>
      <c r="D27" s="246"/>
      <c r="E27" s="247">
        <v>11.1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1042</v>
      </c>
      <c r="D28" s="246"/>
      <c r="E28" s="247">
        <v>9.5107999999999997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9</v>
      </c>
      <c r="B29" s="232" t="s">
        <v>360</v>
      </c>
      <c r="C29" s="241" t="s">
        <v>361</v>
      </c>
      <c r="D29" s="233" t="s">
        <v>255</v>
      </c>
      <c r="E29" s="234">
        <v>6.2109999999999999E-2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 t="s">
        <v>341</v>
      </c>
      <c r="S29" s="236" t="s">
        <v>217</v>
      </c>
      <c r="T29" s="237" t="s">
        <v>217</v>
      </c>
      <c r="U29" s="221">
        <v>2.2549999999999999</v>
      </c>
      <c r="V29" s="221">
        <f>ROUND(E29*U29,2)</f>
        <v>0.14000000000000001</v>
      </c>
      <c r="W29" s="221"/>
      <c r="X29" s="221" t="s">
        <v>256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257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3" t="s">
        <v>362</v>
      </c>
      <c r="D30" s="250"/>
      <c r="E30" s="250"/>
      <c r="F30" s="250"/>
      <c r="G30" s="250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219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4" t="s">
        <v>170</v>
      </c>
      <c r="B31" s="225" t="s">
        <v>122</v>
      </c>
      <c r="C31" s="240" t="s">
        <v>123</v>
      </c>
      <c r="D31" s="226"/>
      <c r="E31" s="227"/>
      <c r="F31" s="228"/>
      <c r="G31" s="228">
        <f>SUMIF(AG32:AG47,"&lt;&gt;NOR",G32:G47)</f>
        <v>0</v>
      </c>
      <c r="H31" s="228"/>
      <c r="I31" s="228">
        <f>SUM(I32:I47)</f>
        <v>0</v>
      </c>
      <c r="J31" s="228"/>
      <c r="K31" s="228">
        <f>SUM(K32:K47)</f>
        <v>0</v>
      </c>
      <c r="L31" s="228"/>
      <c r="M31" s="228">
        <f>SUM(M32:M47)</f>
        <v>0</v>
      </c>
      <c r="N31" s="227"/>
      <c r="O31" s="227">
        <f>SUM(O32:O47)</f>
        <v>0.42</v>
      </c>
      <c r="P31" s="227"/>
      <c r="Q31" s="227">
        <f>SUM(Q32:Q47)</f>
        <v>0.33</v>
      </c>
      <c r="R31" s="228"/>
      <c r="S31" s="228"/>
      <c r="T31" s="229"/>
      <c r="U31" s="223"/>
      <c r="V31" s="223">
        <f>SUM(V32:V47)</f>
        <v>49.44</v>
      </c>
      <c r="W31" s="223"/>
      <c r="X31" s="223"/>
      <c r="AG31" t="s">
        <v>171</v>
      </c>
    </row>
    <row r="32" spans="1:60" outlineLevel="1" x14ac:dyDescent="0.2">
      <c r="A32" s="231">
        <v>10</v>
      </c>
      <c r="B32" s="232" t="s">
        <v>1043</v>
      </c>
      <c r="C32" s="241" t="s">
        <v>1044</v>
      </c>
      <c r="D32" s="233" t="s">
        <v>527</v>
      </c>
      <c r="E32" s="234">
        <v>0.83248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1045</v>
      </c>
      <c r="S32" s="236" t="s">
        <v>217</v>
      </c>
      <c r="T32" s="237" t="s">
        <v>217</v>
      </c>
      <c r="U32" s="221">
        <v>0</v>
      </c>
      <c r="V32" s="221">
        <f>ROUND(E32*U32,2)</f>
        <v>0</v>
      </c>
      <c r="W32" s="221"/>
      <c r="X32" s="221" t="s">
        <v>208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209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1" t="s">
        <v>1046</v>
      </c>
      <c r="D33" s="246"/>
      <c r="E33" s="247">
        <v>0.83248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1">
        <v>11</v>
      </c>
      <c r="B34" s="232" t="s">
        <v>1047</v>
      </c>
      <c r="C34" s="241" t="s">
        <v>1048</v>
      </c>
      <c r="D34" s="233" t="s">
        <v>207</v>
      </c>
      <c r="E34" s="234">
        <v>23.655000000000001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1045</v>
      </c>
      <c r="S34" s="236" t="s">
        <v>217</v>
      </c>
      <c r="T34" s="237" t="s">
        <v>217</v>
      </c>
      <c r="U34" s="221">
        <v>0.22600000000000001</v>
      </c>
      <c r="V34" s="221">
        <f>ROUND(E34*U34,2)</f>
        <v>5.35</v>
      </c>
      <c r="W34" s="221"/>
      <c r="X34" s="221" t="s">
        <v>208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1049</v>
      </c>
      <c r="D35" s="246"/>
      <c r="E35" s="247">
        <v>23.655000000000001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211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1">
        <v>12</v>
      </c>
      <c r="B36" s="232" t="s">
        <v>1050</v>
      </c>
      <c r="C36" s="241" t="s">
        <v>1051</v>
      </c>
      <c r="D36" s="233" t="s">
        <v>207</v>
      </c>
      <c r="E36" s="234">
        <v>23.655000000000001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1.4E-2</v>
      </c>
      <c r="Q36" s="234">
        <f>ROUND(E36*P36,2)</f>
        <v>0.33</v>
      </c>
      <c r="R36" s="236" t="s">
        <v>1045</v>
      </c>
      <c r="S36" s="236" t="s">
        <v>217</v>
      </c>
      <c r="T36" s="237" t="s">
        <v>217</v>
      </c>
      <c r="U36" s="221">
        <v>0.1</v>
      </c>
      <c r="V36" s="221">
        <f>ROUND(E36*U36,2)</f>
        <v>2.37</v>
      </c>
      <c r="W36" s="221"/>
      <c r="X36" s="221" t="s">
        <v>208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1049</v>
      </c>
      <c r="D37" s="246"/>
      <c r="E37" s="247">
        <v>23.655000000000001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13</v>
      </c>
      <c r="B38" s="232" t="s">
        <v>1052</v>
      </c>
      <c r="C38" s="241" t="s">
        <v>1053</v>
      </c>
      <c r="D38" s="233" t="s">
        <v>207</v>
      </c>
      <c r="E38" s="234">
        <v>78.849999999999994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1.0000000000000001E-5</v>
      </c>
      <c r="O38" s="234">
        <f>ROUND(E38*N38,2)</f>
        <v>0</v>
      </c>
      <c r="P38" s="234">
        <v>0</v>
      </c>
      <c r="Q38" s="234">
        <f>ROUND(E38*P38,2)</f>
        <v>0</v>
      </c>
      <c r="R38" s="236" t="s">
        <v>823</v>
      </c>
      <c r="S38" s="236" t="s">
        <v>217</v>
      </c>
      <c r="T38" s="237" t="s">
        <v>217</v>
      </c>
      <c r="U38" s="221">
        <v>0.34</v>
      </c>
      <c r="V38" s="221">
        <f>ROUND(E38*U38,2)</f>
        <v>26.81</v>
      </c>
      <c r="W38" s="221"/>
      <c r="X38" s="221" t="s">
        <v>208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1" t="s">
        <v>1054</v>
      </c>
      <c r="D39" s="246"/>
      <c r="E39" s="247">
        <v>78.849999999999994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211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14</v>
      </c>
      <c r="B40" s="232" t="s">
        <v>1055</v>
      </c>
      <c r="C40" s="241" t="s">
        <v>1056</v>
      </c>
      <c r="D40" s="233" t="s">
        <v>207</v>
      </c>
      <c r="E40" s="234">
        <v>78.849999999999994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1057</v>
      </c>
      <c r="S40" s="236" t="s">
        <v>217</v>
      </c>
      <c r="T40" s="237" t="s">
        <v>217</v>
      </c>
      <c r="U40" s="221">
        <v>1.6E-2</v>
      </c>
      <c r="V40" s="221">
        <f>ROUND(E40*U40,2)</f>
        <v>1.26</v>
      </c>
      <c r="W40" s="221"/>
      <c r="X40" s="221" t="s">
        <v>208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1" t="s">
        <v>1058</v>
      </c>
      <c r="D41" s="246"/>
      <c r="E41" s="247">
        <v>78.849999999999994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211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15</v>
      </c>
      <c r="B42" s="232" t="s">
        <v>1059</v>
      </c>
      <c r="C42" s="241" t="s">
        <v>1060</v>
      </c>
      <c r="D42" s="233" t="s">
        <v>207</v>
      </c>
      <c r="E42" s="234">
        <v>78.849999999999994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6.0000000000000002E-5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462</v>
      </c>
      <c r="S42" s="236" t="s">
        <v>217</v>
      </c>
      <c r="T42" s="237" t="s">
        <v>217</v>
      </c>
      <c r="U42" s="221">
        <v>0.16</v>
      </c>
      <c r="V42" s="221">
        <f>ROUND(E42*U42,2)</f>
        <v>12.62</v>
      </c>
      <c r="W42" s="221"/>
      <c r="X42" s="221" t="s">
        <v>208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209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1027</v>
      </c>
      <c r="D43" s="246"/>
      <c r="E43" s="247">
        <v>78.849999999999994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1">
        <v>16</v>
      </c>
      <c r="B44" s="232" t="s">
        <v>1061</v>
      </c>
      <c r="C44" s="241" t="s">
        <v>1062</v>
      </c>
      <c r="D44" s="233" t="s">
        <v>527</v>
      </c>
      <c r="E44" s="234">
        <v>0.77193999999999996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0.55000000000000004</v>
      </c>
      <c r="O44" s="234">
        <f>ROUND(E44*N44,2)</f>
        <v>0.42</v>
      </c>
      <c r="P44" s="234">
        <v>0</v>
      </c>
      <c r="Q44" s="234">
        <f>ROUND(E44*P44,2)</f>
        <v>0</v>
      </c>
      <c r="R44" s="236" t="s">
        <v>350</v>
      </c>
      <c r="S44" s="236" t="s">
        <v>217</v>
      </c>
      <c r="T44" s="237" t="s">
        <v>176</v>
      </c>
      <c r="U44" s="221">
        <v>0</v>
      </c>
      <c r="V44" s="221">
        <f>ROUND(E44*U44,2)</f>
        <v>0</v>
      </c>
      <c r="W44" s="221"/>
      <c r="X44" s="221" t="s">
        <v>272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273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1063</v>
      </c>
      <c r="D45" s="246"/>
      <c r="E45" s="247">
        <v>0.77193999999999996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211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17</v>
      </c>
      <c r="B46" s="232" t="s">
        <v>1064</v>
      </c>
      <c r="C46" s="241" t="s">
        <v>1065</v>
      </c>
      <c r="D46" s="233" t="s">
        <v>255</v>
      </c>
      <c r="E46" s="234">
        <v>0.43008999999999997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6" t="s">
        <v>823</v>
      </c>
      <c r="S46" s="236" t="s">
        <v>217</v>
      </c>
      <c r="T46" s="237" t="s">
        <v>217</v>
      </c>
      <c r="U46" s="221">
        <v>2.4009999999999998</v>
      </c>
      <c r="V46" s="221">
        <f>ROUND(E46*U46,2)</f>
        <v>1.03</v>
      </c>
      <c r="W46" s="221"/>
      <c r="X46" s="221" t="s">
        <v>256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257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3" t="s">
        <v>362</v>
      </c>
      <c r="D47" s="250"/>
      <c r="E47" s="250"/>
      <c r="F47" s="250"/>
      <c r="G47" s="250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219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4" t="s">
        <v>170</v>
      </c>
      <c r="B48" s="225" t="s">
        <v>124</v>
      </c>
      <c r="C48" s="240" t="s">
        <v>125</v>
      </c>
      <c r="D48" s="226"/>
      <c r="E48" s="227"/>
      <c r="F48" s="228"/>
      <c r="G48" s="228">
        <f>SUMIF(AG49:AG65,"&lt;&gt;NOR",G49:G65)</f>
        <v>0</v>
      </c>
      <c r="H48" s="228"/>
      <c r="I48" s="228">
        <f>SUM(I49:I65)</f>
        <v>0</v>
      </c>
      <c r="J48" s="228"/>
      <c r="K48" s="228">
        <f>SUM(K49:K65)</f>
        <v>0</v>
      </c>
      <c r="L48" s="228"/>
      <c r="M48" s="228">
        <f>SUM(M49:M65)</f>
        <v>0</v>
      </c>
      <c r="N48" s="227"/>
      <c r="O48" s="227">
        <f>SUM(O49:O65)</f>
        <v>0.02</v>
      </c>
      <c r="P48" s="227"/>
      <c r="Q48" s="227">
        <f>SUM(Q49:Q65)</f>
        <v>0</v>
      </c>
      <c r="R48" s="228"/>
      <c r="S48" s="228"/>
      <c r="T48" s="229"/>
      <c r="U48" s="223"/>
      <c r="V48" s="223">
        <f>SUM(V49:V65)</f>
        <v>6.71</v>
      </c>
      <c r="W48" s="223"/>
      <c r="X48" s="223"/>
      <c r="AG48" t="s">
        <v>171</v>
      </c>
    </row>
    <row r="49" spans="1:60" ht="22.5" outlineLevel="1" x14ac:dyDescent="0.2">
      <c r="A49" s="231">
        <v>18</v>
      </c>
      <c r="B49" s="232" t="s">
        <v>396</v>
      </c>
      <c r="C49" s="241" t="s">
        <v>397</v>
      </c>
      <c r="D49" s="233" t="s">
        <v>353</v>
      </c>
      <c r="E49" s="234">
        <v>6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5.0000000000000001E-4</v>
      </c>
      <c r="Q49" s="234">
        <f>ROUND(E49*P49,2)</f>
        <v>0</v>
      </c>
      <c r="R49" s="236"/>
      <c r="S49" s="236" t="s">
        <v>217</v>
      </c>
      <c r="T49" s="237" t="s">
        <v>176</v>
      </c>
      <c r="U49" s="221">
        <v>0.105</v>
      </c>
      <c r="V49" s="221">
        <f>ROUND(E49*U49,2)</f>
        <v>0.63</v>
      </c>
      <c r="W49" s="221"/>
      <c r="X49" s="221" t="s">
        <v>208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1066</v>
      </c>
      <c r="D50" s="246"/>
      <c r="E50" s="247">
        <v>6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211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1">
        <v>19</v>
      </c>
      <c r="B51" s="232" t="s">
        <v>399</v>
      </c>
      <c r="C51" s="241" t="s">
        <v>400</v>
      </c>
      <c r="D51" s="233" t="s">
        <v>353</v>
      </c>
      <c r="E51" s="234">
        <v>6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2.9999999999999997E-4</v>
      </c>
      <c r="Q51" s="234">
        <f>ROUND(E51*P51,2)</f>
        <v>0</v>
      </c>
      <c r="R51" s="236"/>
      <c r="S51" s="236" t="s">
        <v>217</v>
      </c>
      <c r="T51" s="237" t="s">
        <v>176</v>
      </c>
      <c r="U51" s="221">
        <v>0.04</v>
      </c>
      <c r="V51" s="221">
        <f>ROUND(E51*U51,2)</f>
        <v>0.24</v>
      </c>
      <c r="W51" s="221"/>
      <c r="X51" s="221" t="s">
        <v>208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209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1066</v>
      </c>
      <c r="D52" s="246"/>
      <c r="E52" s="247">
        <v>6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211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31">
        <v>20</v>
      </c>
      <c r="B53" s="232" t="s">
        <v>401</v>
      </c>
      <c r="C53" s="241" t="s">
        <v>402</v>
      </c>
      <c r="D53" s="233" t="s">
        <v>353</v>
      </c>
      <c r="E53" s="234">
        <v>6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7.3999999999999999E-4</v>
      </c>
      <c r="O53" s="234">
        <f>ROUND(E53*N53,2)</f>
        <v>0</v>
      </c>
      <c r="P53" s="234">
        <v>0</v>
      </c>
      <c r="Q53" s="234">
        <f>ROUND(E53*P53,2)</f>
        <v>0</v>
      </c>
      <c r="R53" s="236"/>
      <c r="S53" s="236" t="s">
        <v>217</v>
      </c>
      <c r="T53" s="237" t="s">
        <v>176</v>
      </c>
      <c r="U53" s="221">
        <v>0.13</v>
      </c>
      <c r="V53" s="221">
        <f>ROUND(E53*U53,2)</f>
        <v>0.78</v>
      </c>
      <c r="W53" s="221"/>
      <c r="X53" s="221" t="s">
        <v>208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88</v>
      </c>
      <c r="D54" s="246"/>
      <c r="E54" s="247">
        <v>6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1">
        <v>21</v>
      </c>
      <c r="B55" s="232" t="s">
        <v>405</v>
      </c>
      <c r="C55" s="241" t="s">
        <v>406</v>
      </c>
      <c r="D55" s="233" t="s">
        <v>353</v>
      </c>
      <c r="E55" s="234">
        <v>6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9.0000000000000006E-5</v>
      </c>
      <c r="O55" s="234">
        <f>ROUND(E55*N55,2)</f>
        <v>0</v>
      </c>
      <c r="P55" s="234">
        <v>0</v>
      </c>
      <c r="Q55" s="234">
        <f>ROUND(E55*P55,2)</f>
        <v>0</v>
      </c>
      <c r="R55" s="236"/>
      <c r="S55" s="236" t="s">
        <v>217</v>
      </c>
      <c r="T55" s="237" t="s">
        <v>176</v>
      </c>
      <c r="U55" s="221">
        <v>0.39</v>
      </c>
      <c r="V55" s="221">
        <f>ROUND(E55*U55,2)</f>
        <v>2.34</v>
      </c>
      <c r="W55" s="221"/>
      <c r="X55" s="221" t="s">
        <v>208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1067</v>
      </c>
      <c r="D56" s="246"/>
      <c r="E56" s="247">
        <v>6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1">
        <v>22</v>
      </c>
      <c r="B57" s="232" t="s">
        <v>408</v>
      </c>
      <c r="C57" s="241" t="s">
        <v>409</v>
      </c>
      <c r="D57" s="233" t="s">
        <v>353</v>
      </c>
      <c r="E57" s="234">
        <v>6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5.0000000000000002E-5</v>
      </c>
      <c r="O57" s="234">
        <f>ROUND(E57*N57,2)</f>
        <v>0</v>
      </c>
      <c r="P57" s="234">
        <v>0</v>
      </c>
      <c r="Q57" s="234">
        <f>ROUND(E57*P57,2)</f>
        <v>0</v>
      </c>
      <c r="R57" s="236"/>
      <c r="S57" s="236" t="s">
        <v>217</v>
      </c>
      <c r="T57" s="237" t="s">
        <v>176</v>
      </c>
      <c r="U57" s="221">
        <v>0.44850000000000001</v>
      </c>
      <c r="V57" s="221">
        <f>ROUND(E57*U57,2)</f>
        <v>2.69</v>
      </c>
      <c r="W57" s="221"/>
      <c r="X57" s="221" t="s">
        <v>208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1067</v>
      </c>
      <c r="D58" s="246"/>
      <c r="E58" s="247">
        <v>6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1">
        <v>23</v>
      </c>
      <c r="B59" s="232" t="s">
        <v>455</v>
      </c>
      <c r="C59" s="241" t="s">
        <v>456</v>
      </c>
      <c r="D59" s="233" t="s">
        <v>207</v>
      </c>
      <c r="E59" s="234">
        <v>4.6524000000000001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3.8999999999999998E-3</v>
      </c>
      <c r="O59" s="234">
        <f>ROUND(E59*N59,2)</f>
        <v>0.02</v>
      </c>
      <c r="P59" s="234">
        <v>0</v>
      </c>
      <c r="Q59" s="234">
        <f>ROUND(E59*P59,2)</f>
        <v>0</v>
      </c>
      <c r="R59" s="236" t="s">
        <v>350</v>
      </c>
      <c r="S59" s="236" t="s">
        <v>217</v>
      </c>
      <c r="T59" s="237" t="s">
        <v>217</v>
      </c>
      <c r="U59" s="221">
        <v>0</v>
      </c>
      <c r="V59" s="221">
        <f>ROUND(E59*U59,2)</f>
        <v>0</v>
      </c>
      <c r="W59" s="221"/>
      <c r="X59" s="221" t="s">
        <v>272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1" t="s">
        <v>1068</v>
      </c>
      <c r="D60" s="246"/>
      <c r="E60" s="247"/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211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1" t="s">
        <v>1069</v>
      </c>
      <c r="D61" s="246"/>
      <c r="E61" s="247">
        <v>1.3104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211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1070</v>
      </c>
      <c r="D62" s="246"/>
      <c r="E62" s="247">
        <v>1.1339999999999999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1" t="s">
        <v>1071</v>
      </c>
      <c r="D63" s="246"/>
      <c r="E63" s="247">
        <v>2.2080000000000002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211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24</v>
      </c>
      <c r="B64" s="232" t="s">
        <v>856</v>
      </c>
      <c r="C64" s="241" t="s">
        <v>857</v>
      </c>
      <c r="D64" s="233" t="s">
        <v>255</v>
      </c>
      <c r="E64" s="234">
        <v>2.342E-2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 t="s">
        <v>823</v>
      </c>
      <c r="S64" s="236" t="s">
        <v>217</v>
      </c>
      <c r="T64" s="237" t="s">
        <v>217</v>
      </c>
      <c r="U64" s="221">
        <v>1.091</v>
      </c>
      <c r="V64" s="221">
        <f>ROUND(E64*U64,2)</f>
        <v>0.03</v>
      </c>
      <c r="W64" s="221"/>
      <c r="X64" s="221" t="s">
        <v>256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257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3" t="s">
        <v>292</v>
      </c>
      <c r="D65" s="250"/>
      <c r="E65" s="250"/>
      <c r="F65" s="250"/>
      <c r="G65" s="250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219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4" t="s">
        <v>170</v>
      </c>
      <c r="B66" s="225" t="s">
        <v>130</v>
      </c>
      <c r="C66" s="240" t="s">
        <v>131</v>
      </c>
      <c r="D66" s="226"/>
      <c r="E66" s="227"/>
      <c r="F66" s="228"/>
      <c r="G66" s="228">
        <f>SUMIF(AG67:AG71,"&lt;&gt;NOR",G67:G71)</f>
        <v>0</v>
      </c>
      <c r="H66" s="228"/>
      <c r="I66" s="228">
        <f>SUM(I67:I71)</f>
        <v>0</v>
      </c>
      <c r="J66" s="228"/>
      <c r="K66" s="228">
        <f>SUM(K67:K71)</f>
        <v>0</v>
      </c>
      <c r="L66" s="228"/>
      <c r="M66" s="228">
        <f>SUM(M67:M71)</f>
        <v>0</v>
      </c>
      <c r="N66" s="227"/>
      <c r="O66" s="227">
        <f>SUM(O67:O71)</f>
        <v>0.05</v>
      </c>
      <c r="P66" s="227"/>
      <c r="Q66" s="227">
        <f>SUM(Q67:Q71)</f>
        <v>0</v>
      </c>
      <c r="R66" s="228"/>
      <c r="S66" s="228"/>
      <c r="T66" s="229"/>
      <c r="U66" s="223"/>
      <c r="V66" s="223">
        <f>SUM(V67:V71)</f>
        <v>48.269999999999996</v>
      </c>
      <c r="W66" s="223"/>
      <c r="X66" s="223"/>
      <c r="AG66" t="s">
        <v>171</v>
      </c>
    </row>
    <row r="67" spans="1:60" outlineLevel="1" x14ac:dyDescent="0.2">
      <c r="A67" s="231">
        <v>25</v>
      </c>
      <c r="B67" s="232" t="s">
        <v>1072</v>
      </c>
      <c r="C67" s="241" t="s">
        <v>1073</v>
      </c>
      <c r="D67" s="233" t="s">
        <v>207</v>
      </c>
      <c r="E67" s="234">
        <v>78.849999999999994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5.5999999999999995E-4</v>
      </c>
      <c r="O67" s="234">
        <f>ROUND(E67*N67,2)</f>
        <v>0.04</v>
      </c>
      <c r="P67" s="234">
        <v>0</v>
      </c>
      <c r="Q67" s="234">
        <f>ROUND(E67*P67,2)</f>
        <v>0</v>
      </c>
      <c r="R67" s="236" t="s">
        <v>462</v>
      </c>
      <c r="S67" s="236" t="s">
        <v>217</v>
      </c>
      <c r="T67" s="237" t="s">
        <v>217</v>
      </c>
      <c r="U67" s="221">
        <v>0.47399999999999998</v>
      </c>
      <c r="V67" s="221">
        <f>ROUND(E67*U67,2)</f>
        <v>37.369999999999997</v>
      </c>
      <c r="W67" s="221"/>
      <c r="X67" s="221" t="s">
        <v>208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209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1" t="s">
        <v>1074</v>
      </c>
      <c r="D68" s="246"/>
      <c r="E68" s="247">
        <v>78.849999999999994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26</v>
      </c>
      <c r="B69" s="232" t="s">
        <v>468</v>
      </c>
      <c r="C69" s="241" t="s">
        <v>469</v>
      </c>
      <c r="D69" s="233" t="s">
        <v>207</v>
      </c>
      <c r="E69" s="234">
        <v>20.610800000000001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4.8999999999999998E-4</v>
      </c>
      <c r="O69" s="234">
        <f>ROUND(E69*N69,2)</f>
        <v>0.01</v>
      </c>
      <c r="P69" s="234">
        <v>0</v>
      </c>
      <c r="Q69" s="234">
        <f>ROUND(E69*P69,2)</f>
        <v>0</v>
      </c>
      <c r="R69" s="236" t="s">
        <v>462</v>
      </c>
      <c r="S69" s="236" t="s">
        <v>217</v>
      </c>
      <c r="T69" s="237" t="s">
        <v>217</v>
      </c>
      <c r="U69" s="221">
        <v>0.52900000000000003</v>
      </c>
      <c r="V69" s="221">
        <f>ROUND(E69*U69,2)</f>
        <v>10.9</v>
      </c>
      <c r="W69" s="221"/>
      <c r="X69" s="221" t="s">
        <v>208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209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1" t="s">
        <v>1075</v>
      </c>
      <c r="D70" s="246"/>
      <c r="E70" s="247">
        <v>9.5107999999999997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211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1" t="s">
        <v>1076</v>
      </c>
      <c r="D71" s="246"/>
      <c r="E71" s="247">
        <v>11.1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211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24" t="s">
        <v>170</v>
      </c>
      <c r="B72" s="225" t="s">
        <v>136</v>
      </c>
      <c r="C72" s="240" t="s">
        <v>137</v>
      </c>
      <c r="D72" s="226"/>
      <c r="E72" s="227"/>
      <c r="F72" s="228"/>
      <c r="G72" s="228">
        <f>SUMIF(AG73:AG84,"&lt;&gt;NOR",G73:G84)</f>
        <v>0</v>
      </c>
      <c r="H72" s="228"/>
      <c r="I72" s="228">
        <f>SUM(I73:I84)</f>
        <v>0</v>
      </c>
      <c r="J72" s="228"/>
      <c r="K72" s="228">
        <f>SUM(K73:K84)</f>
        <v>0</v>
      </c>
      <c r="L72" s="228"/>
      <c r="M72" s="228">
        <f>SUM(M73:M84)</f>
        <v>0</v>
      </c>
      <c r="N72" s="227"/>
      <c r="O72" s="227">
        <f>SUM(O73:O84)</f>
        <v>0</v>
      </c>
      <c r="P72" s="227"/>
      <c r="Q72" s="227">
        <f>SUM(Q73:Q84)</f>
        <v>0</v>
      </c>
      <c r="R72" s="228"/>
      <c r="S72" s="228"/>
      <c r="T72" s="229"/>
      <c r="U72" s="223"/>
      <c r="V72" s="223">
        <f>SUM(V73:V84)</f>
        <v>3.8600000000000003</v>
      </c>
      <c r="W72" s="223"/>
      <c r="X72" s="223"/>
      <c r="AG72" t="s">
        <v>171</v>
      </c>
    </row>
    <row r="73" spans="1:60" outlineLevel="1" x14ac:dyDescent="0.2">
      <c r="A73" s="231">
        <v>27</v>
      </c>
      <c r="B73" s="232" t="s">
        <v>497</v>
      </c>
      <c r="C73" s="241" t="s">
        <v>498</v>
      </c>
      <c r="D73" s="233" t="s">
        <v>255</v>
      </c>
      <c r="E73" s="234">
        <v>0.98973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6" t="s">
        <v>499</v>
      </c>
      <c r="S73" s="236" t="s">
        <v>217</v>
      </c>
      <c r="T73" s="237" t="s">
        <v>217</v>
      </c>
      <c r="U73" s="221">
        <v>4.2000000000000003E-2</v>
      </c>
      <c r="V73" s="221">
        <f>ROUND(E73*U73,2)</f>
        <v>0.04</v>
      </c>
      <c r="W73" s="221"/>
      <c r="X73" s="221" t="s">
        <v>500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501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3" t="s">
        <v>502</v>
      </c>
      <c r="D74" s="250"/>
      <c r="E74" s="250"/>
      <c r="F74" s="250"/>
      <c r="G74" s="250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219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1">
        <v>28</v>
      </c>
      <c r="B75" s="252" t="s">
        <v>1077</v>
      </c>
      <c r="C75" s="264" t="s">
        <v>1078</v>
      </c>
      <c r="D75" s="253" t="s">
        <v>255</v>
      </c>
      <c r="E75" s="254">
        <v>0.98973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21</v>
      </c>
      <c r="M75" s="256">
        <f>G75*(1+L75/100)</f>
        <v>0</v>
      </c>
      <c r="N75" s="254">
        <v>0</v>
      </c>
      <c r="O75" s="254">
        <f>ROUND(E75*N75,2)</f>
        <v>0</v>
      </c>
      <c r="P75" s="254">
        <v>0</v>
      </c>
      <c r="Q75" s="254">
        <f>ROUND(E75*P75,2)</f>
        <v>0</v>
      </c>
      <c r="R75" s="256" t="s">
        <v>245</v>
      </c>
      <c r="S75" s="256" t="s">
        <v>217</v>
      </c>
      <c r="T75" s="257" t="s">
        <v>217</v>
      </c>
      <c r="U75" s="221">
        <v>0</v>
      </c>
      <c r="V75" s="221">
        <f>ROUND(E75*U75,2)</f>
        <v>0</v>
      </c>
      <c r="W75" s="221"/>
      <c r="X75" s="221" t="s">
        <v>500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501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51">
        <v>29</v>
      </c>
      <c r="B76" s="252" t="s">
        <v>503</v>
      </c>
      <c r="C76" s="264" t="s">
        <v>504</v>
      </c>
      <c r="D76" s="253" t="s">
        <v>255</v>
      </c>
      <c r="E76" s="254">
        <v>0.98973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21</v>
      </c>
      <c r="M76" s="256">
        <f>G76*(1+L76/100)</f>
        <v>0</v>
      </c>
      <c r="N76" s="254">
        <v>0</v>
      </c>
      <c r="O76" s="254">
        <f>ROUND(E76*N76,2)</f>
        <v>0</v>
      </c>
      <c r="P76" s="254">
        <v>0</v>
      </c>
      <c r="Q76" s="254">
        <f>ROUND(E76*P76,2)</f>
        <v>0</v>
      </c>
      <c r="R76" s="256"/>
      <c r="S76" s="256" t="s">
        <v>217</v>
      </c>
      <c r="T76" s="257" t="s">
        <v>217</v>
      </c>
      <c r="U76" s="221">
        <v>0.55000000000000004</v>
      </c>
      <c r="V76" s="221">
        <f>ROUND(E76*U76,2)</f>
        <v>0.54</v>
      </c>
      <c r="W76" s="221"/>
      <c r="X76" s="221" t="s">
        <v>500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501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1">
        <v>30</v>
      </c>
      <c r="B77" s="252" t="s">
        <v>505</v>
      </c>
      <c r="C77" s="264" t="s">
        <v>506</v>
      </c>
      <c r="D77" s="253" t="s">
        <v>255</v>
      </c>
      <c r="E77" s="254">
        <v>3.9589400000000001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21</v>
      </c>
      <c r="M77" s="256">
        <f>G77*(1+L77/100)</f>
        <v>0</v>
      </c>
      <c r="N77" s="254">
        <v>0</v>
      </c>
      <c r="O77" s="254">
        <f>ROUND(E77*N77,2)</f>
        <v>0</v>
      </c>
      <c r="P77" s="254">
        <v>0</v>
      </c>
      <c r="Q77" s="254">
        <f>ROUND(E77*P77,2)</f>
        <v>0</v>
      </c>
      <c r="R77" s="256"/>
      <c r="S77" s="256" t="s">
        <v>217</v>
      </c>
      <c r="T77" s="257" t="s">
        <v>217</v>
      </c>
      <c r="U77" s="221">
        <v>0</v>
      </c>
      <c r="V77" s="221">
        <f>ROUND(E77*U77,2)</f>
        <v>0</v>
      </c>
      <c r="W77" s="221"/>
      <c r="X77" s="221" t="s">
        <v>500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501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1">
        <v>31</v>
      </c>
      <c r="B78" s="252" t="s">
        <v>507</v>
      </c>
      <c r="C78" s="264" t="s">
        <v>508</v>
      </c>
      <c r="D78" s="253" t="s">
        <v>255</v>
      </c>
      <c r="E78" s="254">
        <v>2.9691999999999998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21</v>
      </c>
      <c r="M78" s="256">
        <f>G78*(1+L78/100)</f>
        <v>0</v>
      </c>
      <c r="N78" s="254">
        <v>0</v>
      </c>
      <c r="O78" s="254">
        <f>ROUND(E78*N78,2)</f>
        <v>0</v>
      </c>
      <c r="P78" s="254">
        <v>0</v>
      </c>
      <c r="Q78" s="254">
        <f>ROUND(E78*P78,2)</f>
        <v>0</v>
      </c>
      <c r="R78" s="256"/>
      <c r="S78" s="256" t="s">
        <v>217</v>
      </c>
      <c r="T78" s="257" t="s">
        <v>217</v>
      </c>
      <c r="U78" s="221">
        <v>0.94</v>
      </c>
      <c r="V78" s="221">
        <f>ROUND(E78*U78,2)</f>
        <v>2.79</v>
      </c>
      <c r="W78" s="221"/>
      <c r="X78" s="221" t="s">
        <v>500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501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1">
        <v>32</v>
      </c>
      <c r="B79" s="252" t="s">
        <v>509</v>
      </c>
      <c r="C79" s="264" t="s">
        <v>510</v>
      </c>
      <c r="D79" s="253" t="s">
        <v>255</v>
      </c>
      <c r="E79" s="254">
        <v>1.9794700000000001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21</v>
      </c>
      <c r="M79" s="256">
        <f>G79*(1+L79/100)</f>
        <v>0</v>
      </c>
      <c r="N79" s="254">
        <v>0</v>
      </c>
      <c r="O79" s="254">
        <f>ROUND(E79*N79,2)</f>
        <v>0</v>
      </c>
      <c r="P79" s="254">
        <v>0</v>
      </c>
      <c r="Q79" s="254">
        <f>ROUND(E79*P79,2)</f>
        <v>0</v>
      </c>
      <c r="R79" s="256"/>
      <c r="S79" s="256" t="s">
        <v>217</v>
      </c>
      <c r="T79" s="257" t="s">
        <v>217</v>
      </c>
      <c r="U79" s="221">
        <v>0.11</v>
      </c>
      <c r="V79" s="221">
        <f>ROUND(E79*U79,2)</f>
        <v>0.22</v>
      </c>
      <c r="W79" s="221"/>
      <c r="X79" s="221" t="s">
        <v>500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501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1">
        <v>33</v>
      </c>
      <c r="B80" s="232" t="s">
        <v>511</v>
      </c>
      <c r="C80" s="241" t="s">
        <v>512</v>
      </c>
      <c r="D80" s="233" t="s">
        <v>255</v>
      </c>
      <c r="E80" s="234">
        <v>0.98973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/>
      <c r="S80" s="236" t="s">
        <v>217</v>
      </c>
      <c r="T80" s="237" t="s">
        <v>217</v>
      </c>
      <c r="U80" s="221">
        <v>0.27700000000000002</v>
      </c>
      <c r="V80" s="221">
        <f>ROUND(E80*U80,2)</f>
        <v>0.27</v>
      </c>
      <c r="W80" s="221"/>
      <c r="X80" s="221" t="s">
        <v>500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501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2" t="s">
        <v>513</v>
      </c>
      <c r="D81" s="239"/>
      <c r="E81" s="239"/>
      <c r="F81" s="239"/>
      <c r="G81" s="239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180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5" t="s">
        <v>514</v>
      </c>
      <c r="D82" s="258"/>
      <c r="E82" s="258"/>
      <c r="F82" s="258"/>
      <c r="G82" s="258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180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17"/>
      <c r="B83" s="218"/>
      <c r="C83" s="265" t="s">
        <v>515</v>
      </c>
      <c r="D83" s="258"/>
      <c r="E83" s="258"/>
      <c r="F83" s="258"/>
      <c r="G83" s="258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180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38" t="str">
        <f>C83</f>
        <v>- při vodorovné dopravě po vodě : vyložení na hromady na suchu nebo na přeložení na dopravní prostředek na suchu do 15 m vodorovně a současně do 4 m svisle,</v>
      </c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5" t="s">
        <v>516</v>
      </c>
      <c r="D84" s="258"/>
      <c r="E84" s="258"/>
      <c r="F84" s="258"/>
      <c r="G84" s="258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180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3"/>
      <c r="B85" s="4"/>
      <c r="C85" s="24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157</v>
      </c>
    </row>
    <row r="86" spans="1:60" x14ac:dyDescent="0.2">
      <c r="A86" s="213"/>
      <c r="B86" s="214" t="s">
        <v>29</v>
      </c>
      <c r="C86" s="244"/>
      <c r="D86" s="215"/>
      <c r="E86" s="216"/>
      <c r="F86" s="216"/>
      <c r="G86" s="230">
        <f>G8+G11+G31+G48+G66+G72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202</v>
      </c>
    </row>
    <row r="87" spans="1:60" x14ac:dyDescent="0.2">
      <c r="C87" s="245"/>
      <c r="D87" s="10"/>
      <c r="AG87" t="s">
        <v>203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+9A53Ng/HvUNiYhTWWh2GoKXK28OK+jk1TWz2hJb8P9NVR4I1scdceI/UY1+3VINZlcy53s/dOE/LrNlSpMAw==" saltValue="PXIdAVj9iZ++0L8Yk594Zg==" spinCount="100000" sheet="1"/>
  <mergeCells count="12">
    <mergeCell ref="C65:G65"/>
    <mergeCell ref="C74:G74"/>
    <mergeCell ref="C81:G81"/>
    <mergeCell ref="C82:G82"/>
    <mergeCell ref="C83:G83"/>
    <mergeCell ref="C84:G84"/>
    <mergeCell ref="A1:G1"/>
    <mergeCell ref="C2:G2"/>
    <mergeCell ref="C3:G3"/>
    <mergeCell ref="C4:G4"/>
    <mergeCell ref="C30:G30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143</v>
      </c>
      <c r="AG3" t="s">
        <v>147</v>
      </c>
    </row>
    <row r="4" spans="1:60" ht="24.95" customHeight="1" x14ac:dyDescent="0.2">
      <c r="A4" s="200" t="s">
        <v>9</v>
      </c>
      <c r="B4" s="201" t="s">
        <v>62</v>
      </c>
      <c r="C4" s="202" t="s">
        <v>63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88</v>
      </c>
      <c r="C8" s="240" t="s">
        <v>89</v>
      </c>
      <c r="D8" s="226"/>
      <c r="E8" s="227"/>
      <c r="F8" s="228"/>
      <c r="G8" s="228">
        <f>SUMIF(AG9:AG15,"&lt;&gt;NOR",G9:G15)</f>
        <v>0</v>
      </c>
      <c r="H8" s="228"/>
      <c r="I8" s="228">
        <f>SUM(I9:I15)</f>
        <v>0</v>
      </c>
      <c r="J8" s="228"/>
      <c r="K8" s="228">
        <f>SUM(K9:K15)</f>
        <v>0</v>
      </c>
      <c r="L8" s="228"/>
      <c r="M8" s="228">
        <f>SUM(M9:M15)</f>
        <v>0</v>
      </c>
      <c r="N8" s="227"/>
      <c r="O8" s="227">
        <f>SUM(O9:O15)</f>
        <v>0.84000000000000008</v>
      </c>
      <c r="P8" s="227"/>
      <c r="Q8" s="227">
        <f>SUM(Q9:Q15)</f>
        <v>0</v>
      </c>
      <c r="R8" s="228"/>
      <c r="S8" s="228"/>
      <c r="T8" s="229"/>
      <c r="U8" s="223"/>
      <c r="V8" s="223">
        <f>SUM(V9:V15)</f>
        <v>47.28</v>
      </c>
      <c r="W8" s="223"/>
      <c r="X8" s="223"/>
      <c r="AG8" t="s">
        <v>171</v>
      </c>
    </row>
    <row r="9" spans="1:60" ht="22.5" outlineLevel="1" x14ac:dyDescent="0.2">
      <c r="A9" s="231">
        <v>1</v>
      </c>
      <c r="B9" s="232" t="s">
        <v>593</v>
      </c>
      <c r="C9" s="241" t="s">
        <v>594</v>
      </c>
      <c r="D9" s="233" t="s">
        <v>207</v>
      </c>
      <c r="E9" s="234">
        <v>97.3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8.3199999999999993E-3</v>
      </c>
      <c r="O9" s="234">
        <f>ROUND(E9*N9,2)</f>
        <v>0.81</v>
      </c>
      <c r="P9" s="234">
        <v>0</v>
      </c>
      <c r="Q9" s="234">
        <f>ROUND(E9*P9,2)</f>
        <v>0</v>
      </c>
      <c r="R9" s="236" t="s">
        <v>216</v>
      </c>
      <c r="S9" s="236" t="s">
        <v>217</v>
      </c>
      <c r="T9" s="237" t="s">
        <v>217</v>
      </c>
      <c r="U9" s="221">
        <v>0.39695999999999998</v>
      </c>
      <c r="V9" s="221">
        <f>ROUND(E9*U9,2)</f>
        <v>38.619999999999997</v>
      </c>
      <c r="W9" s="221"/>
      <c r="X9" s="22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3" t="s">
        <v>218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5" t="s">
        <v>595</v>
      </c>
      <c r="D11" s="258"/>
      <c r="E11" s="258"/>
      <c r="F11" s="258"/>
      <c r="G11" s="258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180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61" t="s">
        <v>1079</v>
      </c>
      <c r="D12" s="246"/>
      <c r="E12" s="247">
        <v>97.3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211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1">
        <v>2</v>
      </c>
      <c r="B13" s="232" t="s">
        <v>597</v>
      </c>
      <c r="C13" s="241" t="s">
        <v>598</v>
      </c>
      <c r="D13" s="233" t="s">
        <v>207</v>
      </c>
      <c r="E13" s="234">
        <v>97.3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2.9999999999999997E-4</v>
      </c>
      <c r="O13" s="234">
        <f>ROUND(E13*N13,2)</f>
        <v>0.03</v>
      </c>
      <c r="P13" s="234">
        <v>0</v>
      </c>
      <c r="Q13" s="234">
        <f>ROUND(E13*P13,2)</f>
        <v>0</v>
      </c>
      <c r="R13" s="236" t="s">
        <v>216</v>
      </c>
      <c r="S13" s="236" t="s">
        <v>217</v>
      </c>
      <c r="T13" s="237" t="s">
        <v>217</v>
      </c>
      <c r="U13" s="221">
        <v>8.8999999999999996E-2</v>
      </c>
      <c r="V13" s="221">
        <f>ROUND(E13*U13,2)</f>
        <v>8.66</v>
      </c>
      <c r="W13" s="221"/>
      <c r="X13" s="221" t="s">
        <v>208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209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3" t="s">
        <v>218</v>
      </c>
      <c r="D14" s="250"/>
      <c r="E14" s="250"/>
      <c r="F14" s="250"/>
      <c r="G14" s="250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219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1" t="s">
        <v>1080</v>
      </c>
      <c r="D15" s="246"/>
      <c r="E15" s="247">
        <v>97.3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211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4" t="s">
        <v>170</v>
      </c>
      <c r="B16" s="225" t="s">
        <v>90</v>
      </c>
      <c r="C16" s="240" t="s">
        <v>91</v>
      </c>
      <c r="D16" s="226"/>
      <c r="E16" s="227"/>
      <c r="F16" s="228"/>
      <c r="G16" s="228">
        <f>SUMIF(AG17:AG19,"&lt;&gt;NOR",G17:G19)</f>
        <v>0</v>
      </c>
      <c r="H16" s="228"/>
      <c r="I16" s="228">
        <f>SUM(I17:I19)</f>
        <v>0</v>
      </c>
      <c r="J16" s="228"/>
      <c r="K16" s="228">
        <f>SUM(K17:K19)</f>
        <v>0</v>
      </c>
      <c r="L16" s="228"/>
      <c r="M16" s="228">
        <f>SUM(M17:M19)</f>
        <v>0</v>
      </c>
      <c r="N16" s="227"/>
      <c r="O16" s="227">
        <f>SUM(O17:O19)</f>
        <v>0.05</v>
      </c>
      <c r="P16" s="227"/>
      <c r="Q16" s="227">
        <f>SUM(Q17:Q19)</f>
        <v>0</v>
      </c>
      <c r="R16" s="228"/>
      <c r="S16" s="228"/>
      <c r="T16" s="229"/>
      <c r="U16" s="223"/>
      <c r="V16" s="223">
        <f>SUM(V17:V19)</f>
        <v>3.38</v>
      </c>
      <c r="W16" s="223"/>
      <c r="X16" s="223"/>
      <c r="AG16" t="s">
        <v>171</v>
      </c>
    </row>
    <row r="17" spans="1:60" ht="22.5" outlineLevel="1" x14ac:dyDescent="0.2">
      <c r="A17" s="231">
        <v>3</v>
      </c>
      <c r="B17" s="232" t="s">
        <v>1081</v>
      </c>
      <c r="C17" s="241" t="s">
        <v>1082</v>
      </c>
      <c r="D17" s="233" t="s">
        <v>207</v>
      </c>
      <c r="E17" s="234">
        <v>14.595000000000001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3.14E-3</v>
      </c>
      <c r="O17" s="234">
        <f>ROUND(E17*N17,2)</f>
        <v>0.05</v>
      </c>
      <c r="P17" s="234">
        <v>0</v>
      </c>
      <c r="Q17" s="234">
        <f>ROUND(E17*P17,2)</f>
        <v>0</v>
      </c>
      <c r="R17" s="236" t="s">
        <v>602</v>
      </c>
      <c r="S17" s="236" t="s">
        <v>217</v>
      </c>
      <c r="T17" s="237" t="s">
        <v>217</v>
      </c>
      <c r="U17" s="221">
        <v>0.23144000000000001</v>
      </c>
      <c r="V17" s="221">
        <f>ROUND(E17*U17,2)</f>
        <v>3.38</v>
      </c>
      <c r="W17" s="221"/>
      <c r="X17" s="221" t="s">
        <v>208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209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2" t="s">
        <v>1083</v>
      </c>
      <c r="D18" s="239"/>
      <c r="E18" s="239"/>
      <c r="F18" s="239"/>
      <c r="G18" s="239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180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1084</v>
      </c>
      <c r="D19" s="246"/>
      <c r="E19" s="247">
        <v>14.595000000000001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211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4" t="s">
        <v>170</v>
      </c>
      <c r="B20" s="225" t="s">
        <v>94</v>
      </c>
      <c r="C20" s="240" t="s">
        <v>95</v>
      </c>
      <c r="D20" s="226"/>
      <c r="E20" s="227"/>
      <c r="F20" s="228"/>
      <c r="G20" s="228">
        <f>SUMIF(AG21:AG25,"&lt;&gt;NOR",G21:G25)</f>
        <v>0</v>
      </c>
      <c r="H20" s="228"/>
      <c r="I20" s="228">
        <f>SUM(I21:I25)</f>
        <v>0</v>
      </c>
      <c r="J20" s="228"/>
      <c r="K20" s="228">
        <f>SUM(K21:K25)</f>
        <v>0</v>
      </c>
      <c r="L20" s="228"/>
      <c r="M20" s="228">
        <f>SUM(M21:M25)</f>
        <v>0</v>
      </c>
      <c r="N20" s="227"/>
      <c r="O20" s="227">
        <f>SUM(O21:O25)</f>
        <v>3.29</v>
      </c>
      <c r="P20" s="227"/>
      <c r="Q20" s="227">
        <f>SUM(Q21:Q25)</f>
        <v>0</v>
      </c>
      <c r="R20" s="228"/>
      <c r="S20" s="228"/>
      <c r="T20" s="229"/>
      <c r="U20" s="223"/>
      <c r="V20" s="223">
        <f>SUM(V21:V25)</f>
        <v>28.41</v>
      </c>
      <c r="W20" s="223"/>
      <c r="X20" s="223"/>
      <c r="AG20" t="s">
        <v>171</v>
      </c>
    </row>
    <row r="21" spans="1:60" outlineLevel="1" x14ac:dyDescent="0.2">
      <c r="A21" s="251">
        <v>4</v>
      </c>
      <c r="B21" s="252" t="s">
        <v>1085</v>
      </c>
      <c r="C21" s="264" t="s">
        <v>1086</v>
      </c>
      <c r="D21" s="253" t="s">
        <v>1087</v>
      </c>
      <c r="E21" s="254">
        <v>40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21</v>
      </c>
      <c r="M21" s="256">
        <f>G21*(1+L21/100)</f>
        <v>0</v>
      </c>
      <c r="N21" s="254">
        <v>0</v>
      </c>
      <c r="O21" s="254">
        <f>ROUND(E21*N21,2)</f>
        <v>0</v>
      </c>
      <c r="P21" s="254">
        <v>0</v>
      </c>
      <c r="Q21" s="254">
        <f>ROUND(E21*P21,2)</f>
        <v>0</v>
      </c>
      <c r="R21" s="256" t="s">
        <v>1088</v>
      </c>
      <c r="S21" s="256" t="s">
        <v>217</v>
      </c>
      <c r="T21" s="257" t="s">
        <v>217</v>
      </c>
      <c r="U21" s="221">
        <v>0</v>
      </c>
      <c r="V21" s="221">
        <f>ROUND(E21*U21,2)</f>
        <v>0</v>
      </c>
      <c r="W21" s="221"/>
      <c r="X21" s="22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5</v>
      </c>
      <c r="B22" s="232" t="s">
        <v>534</v>
      </c>
      <c r="C22" s="241" t="s">
        <v>535</v>
      </c>
      <c r="D22" s="233" t="s">
        <v>207</v>
      </c>
      <c r="E22" s="234">
        <v>194.6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1.6910000000000001E-2</v>
      </c>
      <c r="O22" s="234">
        <f>ROUND(E22*N22,2)</f>
        <v>3.29</v>
      </c>
      <c r="P22" s="234">
        <v>0</v>
      </c>
      <c r="Q22" s="234">
        <f>ROUND(E22*P22,2)</f>
        <v>0</v>
      </c>
      <c r="R22" s="236" t="s">
        <v>1088</v>
      </c>
      <c r="S22" s="236" t="s">
        <v>217</v>
      </c>
      <c r="T22" s="237" t="s">
        <v>217</v>
      </c>
      <c r="U22" s="221">
        <v>0.08</v>
      </c>
      <c r="V22" s="221">
        <f>ROUND(E22*U22,2)</f>
        <v>15.57</v>
      </c>
      <c r="W22" s="221"/>
      <c r="X22" s="221" t="s">
        <v>208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209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1" t="s">
        <v>1089</v>
      </c>
      <c r="D23" s="246"/>
      <c r="E23" s="247">
        <v>194.6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6</v>
      </c>
      <c r="B24" s="232" t="s">
        <v>540</v>
      </c>
      <c r="C24" s="241" t="s">
        <v>541</v>
      </c>
      <c r="D24" s="233" t="s">
        <v>207</v>
      </c>
      <c r="E24" s="234">
        <v>194.6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1088</v>
      </c>
      <c r="S24" s="236" t="s">
        <v>217</v>
      </c>
      <c r="T24" s="237" t="s">
        <v>217</v>
      </c>
      <c r="U24" s="221">
        <v>6.6000000000000003E-2</v>
      </c>
      <c r="V24" s="221">
        <f>ROUND(E24*U24,2)</f>
        <v>12.84</v>
      </c>
      <c r="W24" s="221"/>
      <c r="X24" s="22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1090</v>
      </c>
      <c r="D25" s="246"/>
      <c r="E25" s="247">
        <v>194.6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211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224" t="s">
        <v>170</v>
      </c>
      <c r="B26" s="225" t="s">
        <v>96</v>
      </c>
      <c r="C26" s="240" t="s">
        <v>97</v>
      </c>
      <c r="D26" s="226"/>
      <c r="E26" s="227"/>
      <c r="F26" s="228"/>
      <c r="G26" s="228">
        <f>SUMIF(AG27:AG28,"&lt;&gt;NOR",G27:G28)</f>
        <v>0</v>
      </c>
      <c r="H26" s="228"/>
      <c r="I26" s="228">
        <f>SUM(I27:I28)</f>
        <v>0</v>
      </c>
      <c r="J26" s="228"/>
      <c r="K26" s="228">
        <f>SUM(K27:K28)</f>
        <v>0</v>
      </c>
      <c r="L26" s="228"/>
      <c r="M26" s="228">
        <f>SUM(M27:M28)</f>
        <v>0</v>
      </c>
      <c r="N26" s="227"/>
      <c r="O26" s="227">
        <f>SUM(O27:O28)</f>
        <v>0.01</v>
      </c>
      <c r="P26" s="227"/>
      <c r="Q26" s="227">
        <f>SUM(Q27:Q28)</f>
        <v>0</v>
      </c>
      <c r="R26" s="228"/>
      <c r="S26" s="228"/>
      <c r="T26" s="229"/>
      <c r="U26" s="223"/>
      <c r="V26" s="223">
        <f>SUM(V27:V28)</f>
        <v>59.94</v>
      </c>
      <c r="W26" s="223"/>
      <c r="X26" s="223"/>
      <c r="AG26" t="s">
        <v>171</v>
      </c>
    </row>
    <row r="27" spans="1:60" ht="56.25" outlineLevel="1" x14ac:dyDescent="0.2">
      <c r="A27" s="231">
        <v>7</v>
      </c>
      <c r="B27" s="232" t="s">
        <v>238</v>
      </c>
      <c r="C27" s="241" t="s">
        <v>239</v>
      </c>
      <c r="D27" s="233" t="s">
        <v>207</v>
      </c>
      <c r="E27" s="234">
        <v>194.6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4.0000000000000003E-5</v>
      </c>
      <c r="O27" s="234">
        <f>ROUND(E27*N27,2)</f>
        <v>0.01</v>
      </c>
      <c r="P27" s="234">
        <v>0</v>
      </c>
      <c r="Q27" s="234">
        <f>ROUND(E27*P27,2)</f>
        <v>0</v>
      </c>
      <c r="R27" s="236" t="s">
        <v>216</v>
      </c>
      <c r="S27" s="236" t="s">
        <v>217</v>
      </c>
      <c r="T27" s="237" t="s">
        <v>217</v>
      </c>
      <c r="U27" s="221">
        <v>0.308</v>
      </c>
      <c r="V27" s="221">
        <f>ROUND(E27*U27,2)</f>
        <v>59.94</v>
      </c>
      <c r="W27" s="221"/>
      <c r="X27" s="221" t="s">
        <v>208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209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1091</v>
      </c>
      <c r="D28" s="246"/>
      <c r="E28" s="247">
        <v>194.6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211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4" t="s">
        <v>170</v>
      </c>
      <c r="B29" s="225" t="s">
        <v>98</v>
      </c>
      <c r="C29" s="240" t="s">
        <v>99</v>
      </c>
      <c r="D29" s="226"/>
      <c r="E29" s="227"/>
      <c r="F29" s="228"/>
      <c r="G29" s="228">
        <f>SUMIF(AG30:AG38,"&lt;&gt;NOR",G30:G38)</f>
        <v>0</v>
      </c>
      <c r="H29" s="228"/>
      <c r="I29" s="228">
        <f>SUM(I30:I38)</f>
        <v>0</v>
      </c>
      <c r="J29" s="228"/>
      <c r="K29" s="228">
        <f>SUM(K30:K38)</f>
        <v>0</v>
      </c>
      <c r="L29" s="228"/>
      <c r="M29" s="228">
        <f>SUM(M30:M38)</f>
        <v>0</v>
      </c>
      <c r="N29" s="227"/>
      <c r="O29" s="227">
        <f>SUM(O30:O38)</f>
        <v>0</v>
      </c>
      <c r="P29" s="227"/>
      <c r="Q29" s="227">
        <f>SUM(Q30:Q38)</f>
        <v>2.48</v>
      </c>
      <c r="R29" s="228"/>
      <c r="S29" s="228"/>
      <c r="T29" s="229"/>
      <c r="U29" s="223"/>
      <c r="V29" s="223">
        <f>SUM(V30:V38)</f>
        <v>58.43</v>
      </c>
      <c r="W29" s="223"/>
      <c r="X29" s="223"/>
      <c r="AG29" t="s">
        <v>171</v>
      </c>
    </row>
    <row r="30" spans="1:60" ht="22.5" outlineLevel="1" x14ac:dyDescent="0.2">
      <c r="A30" s="231">
        <v>8</v>
      </c>
      <c r="B30" s="232" t="s">
        <v>1092</v>
      </c>
      <c r="C30" s="241" t="s">
        <v>1093</v>
      </c>
      <c r="D30" s="233" t="s">
        <v>527</v>
      </c>
      <c r="E30" s="234">
        <v>3.62324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972</v>
      </c>
      <c r="S30" s="236" t="s">
        <v>217</v>
      </c>
      <c r="T30" s="237" t="s">
        <v>176</v>
      </c>
      <c r="U30" s="221">
        <v>12.555</v>
      </c>
      <c r="V30" s="221">
        <f>ROUND(E30*U30,2)</f>
        <v>45.49</v>
      </c>
      <c r="W30" s="221"/>
      <c r="X30" s="221" t="s">
        <v>208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209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3" t="s">
        <v>973</v>
      </c>
      <c r="D31" s="250"/>
      <c r="E31" s="250"/>
      <c r="F31" s="250"/>
      <c r="G31" s="250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219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1" t="s">
        <v>1094</v>
      </c>
      <c r="D32" s="246"/>
      <c r="E32" s="247">
        <v>2.4895200000000002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211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1" t="s">
        <v>1095</v>
      </c>
      <c r="D33" s="246"/>
      <c r="E33" s="247">
        <v>0.44491999999999998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211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1" t="s">
        <v>1096</v>
      </c>
      <c r="D34" s="246"/>
      <c r="E34" s="247">
        <v>0.68879999999999997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211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9</v>
      </c>
      <c r="B35" s="232" t="s">
        <v>665</v>
      </c>
      <c r="C35" s="241" t="s">
        <v>1097</v>
      </c>
      <c r="D35" s="233" t="s">
        <v>207</v>
      </c>
      <c r="E35" s="234">
        <v>97.3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0</v>
      </c>
      <c r="O35" s="234">
        <f>ROUND(E35*N35,2)</f>
        <v>0</v>
      </c>
      <c r="P35" s="234">
        <v>2.546E-2</v>
      </c>
      <c r="Q35" s="234">
        <f>ROUND(E35*P35,2)</f>
        <v>2.48</v>
      </c>
      <c r="R35" s="236" t="s">
        <v>245</v>
      </c>
      <c r="S35" s="236" t="s">
        <v>217</v>
      </c>
      <c r="T35" s="237" t="s">
        <v>217</v>
      </c>
      <c r="U35" s="221">
        <v>0.13300000000000001</v>
      </c>
      <c r="V35" s="221">
        <f>ROUND(E35*U35,2)</f>
        <v>12.94</v>
      </c>
      <c r="W35" s="221"/>
      <c r="X35" s="221" t="s">
        <v>208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1" t="s">
        <v>1098</v>
      </c>
      <c r="D36" s="246"/>
      <c r="E36" s="247">
        <v>97.3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211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10</v>
      </c>
      <c r="B37" s="232" t="s">
        <v>1099</v>
      </c>
      <c r="C37" s="241" t="s">
        <v>1100</v>
      </c>
      <c r="D37" s="233" t="s">
        <v>527</v>
      </c>
      <c r="E37" s="234">
        <v>3.62324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/>
      <c r="S37" s="236" t="s">
        <v>175</v>
      </c>
      <c r="T37" s="237" t="s">
        <v>176</v>
      </c>
      <c r="U37" s="221">
        <v>0</v>
      </c>
      <c r="V37" s="221">
        <f>ROUND(E37*U37,2)</f>
        <v>0</v>
      </c>
      <c r="W37" s="221"/>
      <c r="X37" s="221" t="s">
        <v>208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1" t="s">
        <v>1101</v>
      </c>
      <c r="D38" s="246"/>
      <c r="E38" s="247">
        <v>3.62324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211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4" t="s">
        <v>170</v>
      </c>
      <c r="B39" s="225" t="s">
        <v>130</v>
      </c>
      <c r="C39" s="240" t="s">
        <v>131</v>
      </c>
      <c r="D39" s="226"/>
      <c r="E39" s="227"/>
      <c r="F39" s="228"/>
      <c r="G39" s="228">
        <f>SUMIF(AG40:AG49,"&lt;&gt;NOR",G40:G49)</f>
        <v>0</v>
      </c>
      <c r="H39" s="228"/>
      <c r="I39" s="228">
        <f>SUM(I40:I49)</f>
        <v>0</v>
      </c>
      <c r="J39" s="228"/>
      <c r="K39" s="228">
        <f>SUM(K40:K49)</f>
        <v>0</v>
      </c>
      <c r="L39" s="228"/>
      <c r="M39" s="228">
        <f>SUM(M40:M49)</f>
        <v>0</v>
      </c>
      <c r="N39" s="227"/>
      <c r="O39" s="227">
        <f>SUM(O40:O49)</f>
        <v>0.12</v>
      </c>
      <c r="P39" s="227"/>
      <c r="Q39" s="227">
        <f>SUM(Q40:Q49)</f>
        <v>0</v>
      </c>
      <c r="R39" s="228"/>
      <c r="S39" s="228"/>
      <c r="T39" s="229"/>
      <c r="U39" s="223"/>
      <c r="V39" s="223">
        <f>SUM(V40:V49)</f>
        <v>133.11000000000001</v>
      </c>
      <c r="W39" s="223"/>
      <c r="X39" s="223"/>
      <c r="AG39" t="s">
        <v>171</v>
      </c>
    </row>
    <row r="40" spans="1:60" outlineLevel="1" x14ac:dyDescent="0.2">
      <c r="A40" s="231">
        <v>11</v>
      </c>
      <c r="B40" s="232" t="s">
        <v>1102</v>
      </c>
      <c r="C40" s="241" t="s">
        <v>1103</v>
      </c>
      <c r="D40" s="233" t="s">
        <v>207</v>
      </c>
      <c r="E40" s="234">
        <v>209.2884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1.0000000000000001E-5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462</v>
      </c>
      <c r="S40" s="236" t="s">
        <v>217</v>
      </c>
      <c r="T40" s="237" t="s">
        <v>217</v>
      </c>
      <c r="U40" s="221">
        <v>0.13</v>
      </c>
      <c r="V40" s="221">
        <f>ROUND(E40*U40,2)</f>
        <v>27.21</v>
      </c>
      <c r="W40" s="221"/>
      <c r="X40" s="221" t="s">
        <v>208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209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1" t="s">
        <v>1104</v>
      </c>
      <c r="D41" s="246"/>
      <c r="E41" s="247">
        <v>146.124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211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1105</v>
      </c>
      <c r="D42" s="246"/>
      <c r="E42" s="247">
        <v>24.788399999999999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211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1106</v>
      </c>
      <c r="D43" s="246"/>
      <c r="E43" s="247">
        <v>38.375999999999998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1">
        <v>12</v>
      </c>
      <c r="B44" s="232" t="s">
        <v>1107</v>
      </c>
      <c r="C44" s="241" t="s">
        <v>1060</v>
      </c>
      <c r="D44" s="233" t="s">
        <v>207</v>
      </c>
      <c r="E44" s="234">
        <v>41.857680000000002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6.0000000000000002E-5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462</v>
      </c>
      <c r="S44" s="236" t="s">
        <v>217</v>
      </c>
      <c r="T44" s="237" t="s">
        <v>217</v>
      </c>
      <c r="U44" s="221">
        <v>0.16</v>
      </c>
      <c r="V44" s="221">
        <f>ROUND(E44*U44,2)</f>
        <v>6.7</v>
      </c>
      <c r="W44" s="221"/>
      <c r="X44" s="221" t="s">
        <v>208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209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1108</v>
      </c>
      <c r="D45" s="246"/>
      <c r="E45" s="247">
        <v>41.857680000000002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211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13</v>
      </c>
      <c r="B46" s="232" t="s">
        <v>1072</v>
      </c>
      <c r="C46" s="241" t="s">
        <v>1073</v>
      </c>
      <c r="D46" s="233" t="s">
        <v>207</v>
      </c>
      <c r="E46" s="234">
        <v>209.2884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5.5999999999999995E-4</v>
      </c>
      <c r="O46" s="234">
        <f>ROUND(E46*N46,2)</f>
        <v>0.12</v>
      </c>
      <c r="P46" s="234">
        <v>0</v>
      </c>
      <c r="Q46" s="234">
        <f>ROUND(E46*P46,2)</f>
        <v>0</v>
      </c>
      <c r="R46" s="236" t="s">
        <v>462</v>
      </c>
      <c r="S46" s="236" t="s">
        <v>217</v>
      </c>
      <c r="T46" s="237" t="s">
        <v>217</v>
      </c>
      <c r="U46" s="221">
        <v>0.47399999999999998</v>
      </c>
      <c r="V46" s="221">
        <f>ROUND(E46*U46,2)</f>
        <v>99.2</v>
      </c>
      <c r="W46" s="221"/>
      <c r="X46" s="221" t="s">
        <v>208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209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1104</v>
      </c>
      <c r="D47" s="246"/>
      <c r="E47" s="247">
        <v>146.124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211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1105</v>
      </c>
      <c r="D48" s="246"/>
      <c r="E48" s="247">
        <v>24.788399999999999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1" t="s">
        <v>1106</v>
      </c>
      <c r="D49" s="246"/>
      <c r="E49" s="247">
        <v>38.375999999999998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211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4" t="s">
        <v>170</v>
      </c>
      <c r="B50" s="225" t="s">
        <v>132</v>
      </c>
      <c r="C50" s="240" t="s">
        <v>133</v>
      </c>
      <c r="D50" s="226"/>
      <c r="E50" s="227"/>
      <c r="F50" s="228"/>
      <c r="G50" s="228">
        <f>SUMIF(AG51:AG58,"&lt;&gt;NOR",G51:G58)</f>
        <v>0</v>
      </c>
      <c r="H50" s="228"/>
      <c r="I50" s="228">
        <f>SUM(I51:I58)</f>
        <v>0</v>
      </c>
      <c r="J50" s="228"/>
      <c r="K50" s="228">
        <f>SUM(K51:K58)</f>
        <v>0</v>
      </c>
      <c r="L50" s="228"/>
      <c r="M50" s="228">
        <f>SUM(M51:M58)</f>
        <v>0</v>
      </c>
      <c r="N50" s="227"/>
      <c r="O50" s="227">
        <f>SUM(O51:O58)</f>
        <v>0.11000000000000001</v>
      </c>
      <c r="P50" s="227"/>
      <c r="Q50" s="227">
        <f>SUM(Q51:Q58)</f>
        <v>0</v>
      </c>
      <c r="R50" s="228"/>
      <c r="S50" s="228"/>
      <c r="T50" s="229"/>
      <c r="U50" s="223"/>
      <c r="V50" s="223">
        <f>SUM(V51:V58)</f>
        <v>36.870000000000005</v>
      </c>
      <c r="W50" s="223"/>
      <c r="X50" s="223"/>
      <c r="AG50" t="s">
        <v>171</v>
      </c>
    </row>
    <row r="51" spans="1:60" outlineLevel="1" x14ac:dyDescent="0.2">
      <c r="A51" s="231">
        <v>14</v>
      </c>
      <c r="B51" s="232" t="s">
        <v>1109</v>
      </c>
      <c r="C51" s="241" t="s">
        <v>1110</v>
      </c>
      <c r="D51" s="233" t="s">
        <v>207</v>
      </c>
      <c r="E51" s="234">
        <v>97.3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</v>
      </c>
      <c r="Q51" s="234">
        <f>ROUND(E51*P51,2)</f>
        <v>0</v>
      </c>
      <c r="R51" s="236" t="s">
        <v>887</v>
      </c>
      <c r="S51" s="236" t="s">
        <v>217</v>
      </c>
      <c r="T51" s="237" t="s">
        <v>217</v>
      </c>
      <c r="U51" s="221">
        <v>8.2250000000000004E-2</v>
      </c>
      <c r="V51" s="221">
        <f>ROUND(E51*U51,2)</f>
        <v>8</v>
      </c>
      <c r="W51" s="221"/>
      <c r="X51" s="221" t="s">
        <v>208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209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1111</v>
      </c>
      <c r="D52" s="246"/>
      <c r="E52" s="247">
        <v>97.3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211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15</v>
      </c>
      <c r="B53" s="232" t="s">
        <v>889</v>
      </c>
      <c r="C53" s="241" t="s">
        <v>890</v>
      </c>
      <c r="D53" s="233" t="s">
        <v>207</v>
      </c>
      <c r="E53" s="234">
        <v>194.6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6.9999999999999994E-5</v>
      </c>
      <c r="O53" s="234">
        <f>ROUND(E53*N53,2)</f>
        <v>0.01</v>
      </c>
      <c r="P53" s="234">
        <v>0</v>
      </c>
      <c r="Q53" s="234">
        <f>ROUND(E53*P53,2)</f>
        <v>0</v>
      </c>
      <c r="R53" s="236" t="s">
        <v>887</v>
      </c>
      <c r="S53" s="236" t="s">
        <v>217</v>
      </c>
      <c r="T53" s="237" t="s">
        <v>217</v>
      </c>
      <c r="U53" s="221">
        <v>3.2480000000000002E-2</v>
      </c>
      <c r="V53" s="221">
        <f>ROUND(E53*U53,2)</f>
        <v>6.32</v>
      </c>
      <c r="W53" s="221"/>
      <c r="X53" s="221" t="s">
        <v>208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209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1112</v>
      </c>
      <c r="D54" s="246"/>
      <c r="E54" s="247">
        <v>194.6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1">
        <v>16</v>
      </c>
      <c r="B55" s="232" t="s">
        <v>1113</v>
      </c>
      <c r="C55" s="241" t="s">
        <v>1114</v>
      </c>
      <c r="D55" s="233" t="s">
        <v>207</v>
      </c>
      <c r="E55" s="234">
        <v>194.6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1.4999999999999999E-4</v>
      </c>
      <c r="O55" s="234">
        <f>ROUND(E55*N55,2)</f>
        <v>0.03</v>
      </c>
      <c r="P55" s="234">
        <v>0</v>
      </c>
      <c r="Q55" s="234">
        <f>ROUND(E55*P55,2)</f>
        <v>0</v>
      </c>
      <c r="R55" s="236" t="s">
        <v>887</v>
      </c>
      <c r="S55" s="236" t="s">
        <v>217</v>
      </c>
      <c r="T55" s="237" t="s">
        <v>217</v>
      </c>
      <c r="U55" s="221">
        <v>0.10191</v>
      </c>
      <c r="V55" s="221">
        <f>ROUND(E55*U55,2)</f>
        <v>19.829999999999998</v>
      </c>
      <c r="W55" s="221"/>
      <c r="X55" s="221" t="s">
        <v>208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1112</v>
      </c>
      <c r="D56" s="246"/>
      <c r="E56" s="247">
        <v>194.6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1">
        <v>17</v>
      </c>
      <c r="B57" s="252" t="s">
        <v>557</v>
      </c>
      <c r="C57" s="264" t="s">
        <v>558</v>
      </c>
      <c r="D57" s="253" t="s">
        <v>207</v>
      </c>
      <c r="E57" s="254">
        <v>194.6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21</v>
      </c>
      <c r="M57" s="256">
        <f>G57*(1+L57/100)</f>
        <v>0</v>
      </c>
      <c r="N57" s="254">
        <v>3.5E-4</v>
      </c>
      <c r="O57" s="254">
        <f>ROUND(E57*N57,2)</f>
        <v>7.0000000000000007E-2</v>
      </c>
      <c r="P57" s="254">
        <v>0</v>
      </c>
      <c r="Q57" s="254">
        <f>ROUND(E57*P57,2)</f>
        <v>0</v>
      </c>
      <c r="R57" s="256" t="s">
        <v>887</v>
      </c>
      <c r="S57" s="256" t="s">
        <v>217</v>
      </c>
      <c r="T57" s="257" t="s">
        <v>217</v>
      </c>
      <c r="U57" s="221">
        <v>1.35E-2</v>
      </c>
      <c r="V57" s="221">
        <f>ROUND(E57*U57,2)</f>
        <v>2.63</v>
      </c>
      <c r="W57" s="221"/>
      <c r="X57" s="221" t="s">
        <v>208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209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18</v>
      </c>
      <c r="B58" s="232" t="s">
        <v>1115</v>
      </c>
      <c r="C58" s="241" t="s">
        <v>1116</v>
      </c>
      <c r="D58" s="233" t="s">
        <v>271</v>
      </c>
      <c r="E58" s="234">
        <v>3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6"/>
      <c r="S58" s="236" t="s">
        <v>175</v>
      </c>
      <c r="T58" s="237" t="s">
        <v>176</v>
      </c>
      <c r="U58" s="221">
        <v>2.9000000000000001E-2</v>
      </c>
      <c r="V58" s="221">
        <f>ROUND(E58*U58,2)</f>
        <v>0.09</v>
      </c>
      <c r="W58" s="221"/>
      <c r="X58" s="221" t="s">
        <v>208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209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4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157</v>
      </c>
    </row>
    <row r="60" spans="1:60" x14ac:dyDescent="0.2">
      <c r="A60" s="213"/>
      <c r="B60" s="214" t="s">
        <v>29</v>
      </c>
      <c r="C60" s="244"/>
      <c r="D60" s="215"/>
      <c r="E60" s="216"/>
      <c r="F60" s="216"/>
      <c r="G60" s="230">
        <f>G8+G16+G20+G26+G29+G39+G50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202</v>
      </c>
    </row>
    <row r="61" spans="1:60" x14ac:dyDescent="0.2">
      <c r="C61" s="245"/>
      <c r="D61" s="10"/>
      <c r="AG61" t="s">
        <v>203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aCwRB5obGN01r9QTNAU3YmBHrzRLop/fAbPTK2u7ZkQrg0PKGSFhT+6ZixZGfS5T0HTPR9mZ6AKAsOexrdEwg==" saltValue="Vl0y4o+Gkr3bXdFFJbk4eA==" spinCount="100000" sheet="1"/>
  <mergeCells count="9">
    <mergeCell ref="C14:G14"/>
    <mergeCell ref="C18:G18"/>
    <mergeCell ref="C31:G3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204</v>
      </c>
      <c r="B1" s="195"/>
      <c r="C1" s="195"/>
      <c r="D1" s="195"/>
      <c r="E1" s="195"/>
      <c r="F1" s="195"/>
      <c r="G1" s="195"/>
      <c r="AG1" t="s">
        <v>142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143</v>
      </c>
    </row>
    <row r="3" spans="1:60" ht="24.95" customHeight="1" x14ac:dyDescent="0.2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143</v>
      </c>
      <c r="AG3" t="s">
        <v>147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148</v>
      </c>
    </row>
    <row r="5" spans="1:60" x14ac:dyDescent="0.2">
      <c r="D5" s="10"/>
    </row>
    <row r="6" spans="1:60" ht="38.25" x14ac:dyDescent="0.2">
      <c r="A6" s="206" t="s">
        <v>149</v>
      </c>
      <c r="B6" s="208" t="s">
        <v>150</v>
      </c>
      <c r="C6" s="208" t="s">
        <v>151</v>
      </c>
      <c r="D6" s="207" t="s">
        <v>152</v>
      </c>
      <c r="E6" s="206" t="s">
        <v>153</v>
      </c>
      <c r="F6" s="205" t="s">
        <v>154</v>
      </c>
      <c r="G6" s="206" t="s">
        <v>29</v>
      </c>
      <c r="H6" s="209" t="s">
        <v>30</v>
      </c>
      <c r="I6" s="209" t="s">
        <v>155</v>
      </c>
      <c r="J6" s="209" t="s">
        <v>31</v>
      </c>
      <c r="K6" s="209" t="s">
        <v>156</v>
      </c>
      <c r="L6" s="209" t="s">
        <v>157</v>
      </c>
      <c r="M6" s="209" t="s">
        <v>158</v>
      </c>
      <c r="N6" s="209" t="s">
        <v>159</v>
      </c>
      <c r="O6" s="209" t="s">
        <v>160</v>
      </c>
      <c r="P6" s="209" t="s">
        <v>161</v>
      </c>
      <c r="Q6" s="209" t="s">
        <v>162</v>
      </c>
      <c r="R6" s="209" t="s">
        <v>163</v>
      </c>
      <c r="S6" s="209" t="s">
        <v>164</v>
      </c>
      <c r="T6" s="209" t="s">
        <v>165</v>
      </c>
      <c r="U6" s="209" t="s">
        <v>166</v>
      </c>
      <c r="V6" s="209" t="s">
        <v>167</v>
      </c>
      <c r="W6" s="209" t="s">
        <v>168</v>
      </c>
      <c r="X6" s="209" t="s">
        <v>169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170</v>
      </c>
      <c r="B8" s="225" t="s">
        <v>88</v>
      </c>
      <c r="C8" s="240" t="s">
        <v>89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0</v>
      </c>
      <c r="L8" s="228"/>
      <c r="M8" s="228">
        <f>SUM(M9:M14)</f>
        <v>0</v>
      </c>
      <c r="N8" s="227"/>
      <c r="O8" s="227">
        <f>SUM(O9:O14)</f>
        <v>0.02</v>
      </c>
      <c r="P8" s="227"/>
      <c r="Q8" s="227">
        <f>SUM(Q9:Q14)</f>
        <v>0</v>
      </c>
      <c r="R8" s="228"/>
      <c r="S8" s="228"/>
      <c r="T8" s="229"/>
      <c r="U8" s="223"/>
      <c r="V8" s="223">
        <f>SUM(V9:V14)</f>
        <v>1.55</v>
      </c>
      <c r="W8" s="223"/>
      <c r="X8" s="223"/>
      <c r="AG8" t="s">
        <v>171</v>
      </c>
    </row>
    <row r="9" spans="1:60" outlineLevel="1" x14ac:dyDescent="0.2">
      <c r="A9" s="231">
        <v>1</v>
      </c>
      <c r="B9" s="232" t="s">
        <v>214</v>
      </c>
      <c r="C9" s="241" t="s">
        <v>215</v>
      </c>
      <c r="D9" s="233" t="s">
        <v>207</v>
      </c>
      <c r="E9" s="234">
        <v>4.8280000000000003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4.8999999999999998E-3</v>
      </c>
      <c r="O9" s="234">
        <f>ROUND(E9*N9,2)</f>
        <v>0.02</v>
      </c>
      <c r="P9" s="234">
        <v>0</v>
      </c>
      <c r="Q9" s="234">
        <f>ROUND(E9*P9,2)</f>
        <v>0</v>
      </c>
      <c r="R9" s="236" t="s">
        <v>216</v>
      </c>
      <c r="S9" s="236" t="s">
        <v>217</v>
      </c>
      <c r="T9" s="237" t="s">
        <v>217</v>
      </c>
      <c r="U9" s="221">
        <v>0.25</v>
      </c>
      <c r="V9" s="221">
        <f>ROUND(E9*U9,2)</f>
        <v>1.21</v>
      </c>
      <c r="W9" s="221"/>
      <c r="X9" s="221" t="s">
        <v>208</v>
      </c>
      <c r="Y9" s="210"/>
      <c r="Z9" s="210"/>
      <c r="AA9" s="210"/>
      <c r="AB9" s="210"/>
      <c r="AC9" s="210"/>
      <c r="AD9" s="210"/>
      <c r="AE9" s="210"/>
      <c r="AF9" s="210"/>
      <c r="AG9" s="210" t="s">
        <v>209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3" t="s">
        <v>218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219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1117</v>
      </c>
      <c r="D11" s="246"/>
      <c r="E11" s="247">
        <v>4.8280000000000003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211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1">
        <v>2</v>
      </c>
      <c r="B12" s="232" t="s">
        <v>1118</v>
      </c>
      <c r="C12" s="241" t="s">
        <v>1119</v>
      </c>
      <c r="D12" s="233" t="s">
        <v>207</v>
      </c>
      <c r="E12" s="234">
        <v>4.8280000000000003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2.9999999999999997E-4</v>
      </c>
      <c r="O12" s="234">
        <f>ROUND(E12*N12,2)</f>
        <v>0</v>
      </c>
      <c r="P12" s="234">
        <v>0</v>
      </c>
      <c r="Q12" s="234">
        <f>ROUND(E12*P12,2)</f>
        <v>0</v>
      </c>
      <c r="R12" s="236" t="s">
        <v>216</v>
      </c>
      <c r="S12" s="236" t="s">
        <v>217</v>
      </c>
      <c r="T12" s="237" t="s">
        <v>217</v>
      </c>
      <c r="U12" s="221">
        <v>7.0000000000000007E-2</v>
      </c>
      <c r="V12" s="221">
        <f>ROUND(E12*U12,2)</f>
        <v>0.34</v>
      </c>
      <c r="W12" s="221"/>
      <c r="X12" s="221" t="s">
        <v>208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209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3" t="s">
        <v>218</v>
      </c>
      <c r="D13" s="250"/>
      <c r="E13" s="250"/>
      <c r="F13" s="250"/>
      <c r="G13" s="250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219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1120</v>
      </c>
      <c r="D14" s="246"/>
      <c r="E14" s="247">
        <v>4.8280000000000003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211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4" t="s">
        <v>170</v>
      </c>
      <c r="B15" s="225" t="s">
        <v>98</v>
      </c>
      <c r="C15" s="240" t="s">
        <v>99</v>
      </c>
      <c r="D15" s="226"/>
      <c r="E15" s="227"/>
      <c r="F15" s="228"/>
      <c r="G15" s="228">
        <f>SUMIF(AG16:AG17,"&lt;&gt;NOR",G16:G17)</f>
        <v>0</v>
      </c>
      <c r="H15" s="228"/>
      <c r="I15" s="228">
        <f>SUM(I16:I17)</f>
        <v>0</v>
      </c>
      <c r="J15" s="228"/>
      <c r="K15" s="228">
        <f>SUM(K16:K17)</f>
        <v>0</v>
      </c>
      <c r="L15" s="228"/>
      <c r="M15" s="228">
        <f>SUM(M16:M17)</f>
        <v>0</v>
      </c>
      <c r="N15" s="227"/>
      <c r="O15" s="227">
        <f>SUM(O16:O17)</f>
        <v>0</v>
      </c>
      <c r="P15" s="227"/>
      <c r="Q15" s="227">
        <f>SUM(Q16:Q17)</f>
        <v>0.14000000000000001</v>
      </c>
      <c r="R15" s="228"/>
      <c r="S15" s="228"/>
      <c r="T15" s="229"/>
      <c r="U15" s="223"/>
      <c r="V15" s="223">
        <f>SUM(V16:V17)</f>
        <v>0.51</v>
      </c>
      <c r="W15" s="223"/>
      <c r="X15" s="223"/>
      <c r="AG15" t="s">
        <v>171</v>
      </c>
    </row>
    <row r="16" spans="1:60" outlineLevel="1" x14ac:dyDescent="0.2">
      <c r="A16" s="231">
        <v>3</v>
      </c>
      <c r="B16" s="232" t="s">
        <v>243</v>
      </c>
      <c r="C16" s="241" t="s">
        <v>244</v>
      </c>
      <c r="D16" s="233" t="s">
        <v>207</v>
      </c>
      <c r="E16" s="234">
        <v>4.8280000000000003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2.7980000000000001E-2</v>
      </c>
      <c r="Q16" s="234">
        <f>ROUND(E16*P16,2)</f>
        <v>0.14000000000000001</v>
      </c>
      <c r="R16" s="236" t="s">
        <v>245</v>
      </c>
      <c r="S16" s="236" t="s">
        <v>217</v>
      </c>
      <c r="T16" s="237" t="s">
        <v>217</v>
      </c>
      <c r="U16" s="221">
        <v>0.105</v>
      </c>
      <c r="V16" s="221">
        <f>ROUND(E16*U16,2)</f>
        <v>0.51</v>
      </c>
      <c r="W16" s="221"/>
      <c r="X16" s="221" t="s">
        <v>208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1121</v>
      </c>
      <c r="D17" s="246"/>
      <c r="E17" s="247">
        <v>4.8280000000000003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211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4" t="s">
        <v>170</v>
      </c>
      <c r="B18" s="225" t="s">
        <v>116</v>
      </c>
      <c r="C18" s="240" t="s">
        <v>117</v>
      </c>
      <c r="D18" s="226"/>
      <c r="E18" s="227"/>
      <c r="F18" s="228"/>
      <c r="G18" s="228">
        <f>SUMIF(AG19:AG31,"&lt;&gt;NOR",G19:G31)</f>
        <v>0</v>
      </c>
      <c r="H18" s="228"/>
      <c r="I18" s="228">
        <f>SUM(I19:I31)</f>
        <v>0</v>
      </c>
      <c r="J18" s="228"/>
      <c r="K18" s="228">
        <f>SUM(K19:K31)</f>
        <v>0</v>
      </c>
      <c r="L18" s="228"/>
      <c r="M18" s="228">
        <f>SUM(M19:M31)</f>
        <v>0</v>
      </c>
      <c r="N18" s="227"/>
      <c r="O18" s="227">
        <f>SUM(O19:O31)</f>
        <v>0.02</v>
      </c>
      <c r="P18" s="227"/>
      <c r="Q18" s="227">
        <f>SUM(Q19:Q31)</f>
        <v>0.09</v>
      </c>
      <c r="R18" s="228"/>
      <c r="S18" s="228"/>
      <c r="T18" s="229"/>
      <c r="U18" s="223"/>
      <c r="V18" s="223">
        <f>SUM(V19:V31)</f>
        <v>18.07</v>
      </c>
      <c r="W18" s="223"/>
      <c r="X18" s="223"/>
      <c r="AG18" t="s">
        <v>171</v>
      </c>
    </row>
    <row r="19" spans="1:60" ht="22.5" outlineLevel="1" x14ac:dyDescent="0.2">
      <c r="A19" s="231">
        <v>4</v>
      </c>
      <c r="B19" s="232" t="s">
        <v>1122</v>
      </c>
      <c r="C19" s="241" t="s">
        <v>1123</v>
      </c>
      <c r="D19" s="233" t="s">
        <v>207</v>
      </c>
      <c r="E19" s="234">
        <v>3.7223999999999999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7.2000000000000005E-4</v>
      </c>
      <c r="O19" s="234">
        <f>ROUND(E19*N19,2)</f>
        <v>0</v>
      </c>
      <c r="P19" s="234">
        <v>0</v>
      </c>
      <c r="Q19" s="234">
        <f>ROUND(E19*P19,2)</f>
        <v>0</v>
      </c>
      <c r="R19" s="236" t="s">
        <v>333</v>
      </c>
      <c r="S19" s="236" t="s">
        <v>217</v>
      </c>
      <c r="T19" s="237" t="s">
        <v>217</v>
      </c>
      <c r="U19" s="221">
        <v>0.92500000000000004</v>
      </c>
      <c r="V19" s="221">
        <f>ROUND(E19*U19,2)</f>
        <v>3.44</v>
      </c>
      <c r="W19" s="221"/>
      <c r="X19" s="221" t="s">
        <v>208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209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1" t="s">
        <v>1124</v>
      </c>
      <c r="D20" s="246"/>
      <c r="E20" s="247">
        <v>3.7223999999999999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211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1">
        <v>5</v>
      </c>
      <c r="B21" s="232" t="s">
        <v>331</v>
      </c>
      <c r="C21" s="241" t="s">
        <v>332</v>
      </c>
      <c r="D21" s="233" t="s">
        <v>207</v>
      </c>
      <c r="E21" s="234">
        <v>22.509899999999998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7.2000000000000005E-4</v>
      </c>
      <c r="O21" s="234">
        <f>ROUND(E21*N21,2)</f>
        <v>0.02</v>
      </c>
      <c r="P21" s="234">
        <v>0</v>
      </c>
      <c r="Q21" s="234">
        <f>ROUND(E21*P21,2)</f>
        <v>0</v>
      </c>
      <c r="R21" s="236" t="s">
        <v>333</v>
      </c>
      <c r="S21" s="236" t="s">
        <v>217</v>
      </c>
      <c r="T21" s="237" t="s">
        <v>217</v>
      </c>
      <c r="U21" s="221">
        <v>0.60699999999999998</v>
      </c>
      <c r="V21" s="221">
        <f>ROUND(E21*U21,2)</f>
        <v>13.66</v>
      </c>
      <c r="W21" s="221"/>
      <c r="X21" s="221" t="s">
        <v>208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209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1" t="s">
        <v>1125</v>
      </c>
      <c r="D22" s="246"/>
      <c r="E22" s="247">
        <v>18.787500000000001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211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1" t="s">
        <v>1126</v>
      </c>
      <c r="D23" s="246"/>
      <c r="E23" s="247">
        <v>3.7223999999999999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211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6</v>
      </c>
      <c r="B24" s="232" t="s">
        <v>759</v>
      </c>
      <c r="C24" s="241" t="s">
        <v>760</v>
      </c>
      <c r="D24" s="233" t="s">
        <v>207</v>
      </c>
      <c r="E24" s="234">
        <v>3.7223999999999999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2.4649999999999998E-2</v>
      </c>
      <c r="Q24" s="234">
        <f>ROUND(E24*P24,2)</f>
        <v>0.09</v>
      </c>
      <c r="R24" s="236" t="s">
        <v>341</v>
      </c>
      <c r="S24" s="236" t="s">
        <v>217</v>
      </c>
      <c r="T24" s="237" t="s">
        <v>217</v>
      </c>
      <c r="U24" s="221">
        <v>0.25</v>
      </c>
      <c r="V24" s="221">
        <f>ROUND(E24*U24,2)</f>
        <v>0.93</v>
      </c>
      <c r="W24" s="221"/>
      <c r="X24" s="221" t="s">
        <v>208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209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1126</v>
      </c>
      <c r="D25" s="246"/>
      <c r="E25" s="247">
        <v>3.7223999999999999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211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7</v>
      </c>
      <c r="B26" s="232" t="s">
        <v>1127</v>
      </c>
      <c r="C26" s="241" t="s">
        <v>1128</v>
      </c>
      <c r="D26" s="233" t="s">
        <v>340</v>
      </c>
      <c r="E26" s="234">
        <v>4.0946400000000001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175</v>
      </c>
      <c r="T26" s="237" t="s">
        <v>176</v>
      </c>
      <c r="U26" s="221">
        <v>0</v>
      </c>
      <c r="V26" s="221">
        <f>ROUND(E26*U26,2)</f>
        <v>0</v>
      </c>
      <c r="W26" s="221"/>
      <c r="X26" s="221" t="s">
        <v>272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1" t="s">
        <v>1129</v>
      </c>
      <c r="D27" s="246"/>
      <c r="E27" s="247">
        <v>4.0946400000000001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211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1">
        <v>8</v>
      </c>
      <c r="B28" s="232" t="s">
        <v>1130</v>
      </c>
      <c r="C28" s="241" t="s">
        <v>1131</v>
      </c>
      <c r="D28" s="233" t="s">
        <v>340</v>
      </c>
      <c r="E28" s="234">
        <v>23.635400000000001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/>
      <c r="S28" s="236" t="s">
        <v>175</v>
      </c>
      <c r="T28" s="237" t="s">
        <v>176</v>
      </c>
      <c r="U28" s="221">
        <v>0</v>
      </c>
      <c r="V28" s="221">
        <f>ROUND(E28*U28,2)</f>
        <v>0</v>
      </c>
      <c r="W28" s="221"/>
      <c r="X28" s="221" t="s">
        <v>272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1132</v>
      </c>
      <c r="D29" s="246"/>
      <c r="E29" s="247">
        <v>23.635400000000001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211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9</v>
      </c>
      <c r="B30" s="232" t="s">
        <v>360</v>
      </c>
      <c r="C30" s="241" t="s">
        <v>361</v>
      </c>
      <c r="D30" s="233" t="s">
        <v>255</v>
      </c>
      <c r="E30" s="234">
        <v>1.8890000000000001E-2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341</v>
      </c>
      <c r="S30" s="236" t="s">
        <v>217</v>
      </c>
      <c r="T30" s="237" t="s">
        <v>217</v>
      </c>
      <c r="U30" s="221">
        <v>2.2549999999999999</v>
      </c>
      <c r="V30" s="221">
        <f>ROUND(E30*U30,2)</f>
        <v>0.04</v>
      </c>
      <c r="W30" s="221"/>
      <c r="X30" s="221" t="s">
        <v>256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257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3" t="s">
        <v>362</v>
      </c>
      <c r="D31" s="250"/>
      <c r="E31" s="250"/>
      <c r="F31" s="250"/>
      <c r="G31" s="250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219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4" t="s">
        <v>170</v>
      </c>
      <c r="B32" s="225" t="s">
        <v>124</v>
      </c>
      <c r="C32" s="240" t="s">
        <v>125</v>
      </c>
      <c r="D32" s="226"/>
      <c r="E32" s="227"/>
      <c r="F32" s="228"/>
      <c r="G32" s="228">
        <f>SUMIF(AG33:AG34,"&lt;&gt;NOR",G33:G34)</f>
        <v>0</v>
      </c>
      <c r="H32" s="228"/>
      <c r="I32" s="228">
        <f>SUM(I33:I34)</f>
        <v>0</v>
      </c>
      <c r="J32" s="228"/>
      <c r="K32" s="228">
        <f>SUM(K33:K34)</f>
        <v>0</v>
      </c>
      <c r="L32" s="228"/>
      <c r="M32" s="228">
        <f>SUM(M33:M34)</f>
        <v>0</v>
      </c>
      <c r="N32" s="227"/>
      <c r="O32" s="227">
        <f>SUM(O33:O34)</f>
        <v>0</v>
      </c>
      <c r="P32" s="227"/>
      <c r="Q32" s="227">
        <f>SUM(Q33:Q34)</f>
        <v>0.02</v>
      </c>
      <c r="R32" s="228"/>
      <c r="S32" s="228"/>
      <c r="T32" s="229"/>
      <c r="U32" s="223"/>
      <c r="V32" s="223">
        <f>SUM(V33:V34)</f>
        <v>5.03</v>
      </c>
      <c r="W32" s="223"/>
      <c r="X32" s="223"/>
      <c r="AG32" t="s">
        <v>171</v>
      </c>
    </row>
    <row r="33" spans="1:60" ht="22.5" outlineLevel="1" x14ac:dyDescent="0.2">
      <c r="A33" s="231">
        <v>10</v>
      </c>
      <c r="B33" s="232" t="s">
        <v>1133</v>
      </c>
      <c r="C33" s="241" t="s">
        <v>422</v>
      </c>
      <c r="D33" s="233" t="s">
        <v>207</v>
      </c>
      <c r="E33" s="234">
        <v>19.327500000000001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1E-3</v>
      </c>
      <c r="Q33" s="234">
        <f>ROUND(E33*P33,2)</f>
        <v>0.02</v>
      </c>
      <c r="R33" s="236"/>
      <c r="S33" s="236" t="s">
        <v>217</v>
      </c>
      <c r="T33" s="237" t="s">
        <v>176</v>
      </c>
      <c r="U33" s="221">
        <v>0.26</v>
      </c>
      <c r="V33" s="221">
        <f>ROUND(E33*U33,2)</f>
        <v>5.03</v>
      </c>
      <c r="W33" s="221"/>
      <c r="X33" s="221" t="s">
        <v>208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1" t="s">
        <v>1134</v>
      </c>
      <c r="D34" s="246"/>
      <c r="E34" s="247">
        <v>19.327500000000001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211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4" t="s">
        <v>170</v>
      </c>
      <c r="B35" s="225" t="s">
        <v>130</v>
      </c>
      <c r="C35" s="240" t="s">
        <v>131</v>
      </c>
      <c r="D35" s="226"/>
      <c r="E35" s="227"/>
      <c r="F35" s="228"/>
      <c r="G35" s="228">
        <f>SUMIF(AG36:AG63,"&lt;&gt;NOR",G36:G63)</f>
        <v>0</v>
      </c>
      <c r="H35" s="228"/>
      <c r="I35" s="228">
        <f>SUM(I36:I63)</f>
        <v>0</v>
      </c>
      <c r="J35" s="228"/>
      <c r="K35" s="228">
        <f>SUM(K36:K63)</f>
        <v>0</v>
      </c>
      <c r="L35" s="228"/>
      <c r="M35" s="228">
        <f>SUM(M36:M63)</f>
        <v>0</v>
      </c>
      <c r="N35" s="227"/>
      <c r="O35" s="227">
        <f>SUM(O36:O63)</f>
        <v>0.1</v>
      </c>
      <c r="P35" s="227"/>
      <c r="Q35" s="227">
        <f>SUM(Q36:Q63)</f>
        <v>0</v>
      </c>
      <c r="R35" s="228"/>
      <c r="S35" s="228"/>
      <c r="T35" s="229"/>
      <c r="U35" s="223"/>
      <c r="V35" s="223">
        <f>SUM(V36:V63)</f>
        <v>131.87</v>
      </c>
      <c r="W35" s="223"/>
      <c r="X35" s="223"/>
      <c r="AG35" t="s">
        <v>171</v>
      </c>
    </row>
    <row r="36" spans="1:60" outlineLevel="1" x14ac:dyDescent="0.2">
      <c r="A36" s="231">
        <v>11</v>
      </c>
      <c r="B36" s="232" t="s">
        <v>1135</v>
      </c>
      <c r="C36" s="241" t="s">
        <v>1136</v>
      </c>
      <c r="D36" s="233" t="s">
        <v>207</v>
      </c>
      <c r="E36" s="234">
        <v>173.80410000000001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1.0000000000000001E-5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462</v>
      </c>
      <c r="S36" s="236" t="s">
        <v>217</v>
      </c>
      <c r="T36" s="237" t="s">
        <v>217</v>
      </c>
      <c r="U36" s="221">
        <v>0.107</v>
      </c>
      <c r="V36" s="221">
        <f>ROUND(E36*U36,2)</f>
        <v>18.600000000000001</v>
      </c>
      <c r="W36" s="221"/>
      <c r="X36" s="221" t="s">
        <v>208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1137</v>
      </c>
      <c r="D37" s="246"/>
      <c r="E37" s="247">
        <v>29.887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211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1" t="s">
        <v>1138</v>
      </c>
      <c r="D38" s="246"/>
      <c r="E38" s="247">
        <v>38.766750000000002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211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2" t="s">
        <v>213</v>
      </c>
      <c r="D39" s="248"/>
      <c r="E39" s="249">
        <v>68.653750000000002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211</v>
      </c>
      <c r="AH39" s="210">
        <v>1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1" t="s">
        <v>1139</v>
      </c>
      <c r="D40" s="246"/>
      <c r="E40" s="247">
        <v>29.811199999999999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211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1" t="s">
        <v>1140</v>
      </c>
      <c r="D41" s="246"/>
      <c r="E41" s="247">
        <v>10.487399999999999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211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1141</v>
      </c>
      <c r="D42" s="246"/>
      <c r="E42" s="247">
        <v>8.1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211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1142</v>
      </c>
      <c r="D43" s="246"/>
      <c r="E43" s="247">
        <v>10.44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211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2" t="s">
        <v>213</v>
      </c>
      <c r="D44" s="248"/>
      <c r="E44" s="249">
        <v>58.8386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211</v>
      </c>
      <c r="AH44" s="210">
        <v>1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1143</v>
      </c>
      <c r="D45" s="246"/>
      <c r="E45" s="247">
        <v>12.24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211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1" t="s">
        <v>1144</v>
      </c>
      <c r="D46" s="246"/>
      <c r="E46" s="247">
        <v>9.7080000000000002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211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1145</v>
      </c>
      <c r="D47" s="246"/>
      <c r="E47" s="247">
        <v>18.697500000000002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211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1146</v>
      </c>
      <c r="D48" s="246"/>
      <c r="E48" s="247">
        <v>5.6662499999999998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211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2" t="s">
        <v>213</v>
      </c>
      <c r="D49" s="248"/>
      <c r="E49" s="249">
        <v>46.311750000000004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211</v>
      </c>
      <c r="AH49" s="210">
        <v>1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1">
        <v>12</v>
      </c>
      <c r="B50" s="232" t="s">
        <v>1107</v>
      </c>
      <c r="C50" s="241" t="s">
        <v>1060</v>
      </c>
      <c r="D50" s="233" t="s">
        <v>207</v>
      </c>
      <c r="E50" s="234">
        <v>58.894199999999998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6.0000000000000002E-5</v>
      </c>
      <c r="O50" s="234">
        <f>ROUND(E50*N50,2)</f>
        <v>0</v>
      </c>
      <c r="P50" s="234">
        <v>0</v>
      </c>
      <c r="Q50" s="234">
        <f>ROUND(E50*P50,2)</f>
        <v>0</v>
      </c>
      <c r="R50" s="236" t="s">
        <v>462</v>
      </c>
      <c r="S50" s="236" t="s">
        <v>217</v>
      </c>
      <c r="T50" s="237" t="s">
        <v>217</v>
      </c>
      <c r="U50" s="221">
        <v>0.16</v>
      </c>
      <c r="V50" s="221">
        <f>ROUND(E50*U50,2)</f>
        <v>9.42</v>
      </c>
      <c r="W50" s="221"/>
      <c r="X50" s="221" t="s">
        <v>208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209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1147</v>
      </c>
      <c r="D51" s="246"/>
      <c r="E51" s="247">
        <v>58.894199999999998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211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13</v>
      </c>
      <c r="B52" s="232" t="s">
        <v>468</v>
      </c>
      <c r="C52" s="241" t="s">
        <v>469</v>
      </c>
      <c r="D52" s="233" t="s">
        <v>207</v>
      </c>
      <c r="E52" s="234">
        <v>196.31399999999999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4.8999999999999998E-4</v>
      </c>
      <c r="O52" s="234">
        <f>ROUND(E52*N52,2)</f>
        <v>0.1</v>
      </c>
      <c r="P52" s="234">
        <v>0</v>
      </c>
      <c r="Q52" s="234">
        <f>ROUND(E52*P52,2)</f>
        <v>0</v>
      </c>
      <c r="R52" s="236" t="s">
        <v>462</v>
      </c>
      <c r="S52" s="236" t="s">
        <v>217</v>
      </c>
      <c r="T52" s="237" t="s">
        <v>217</v>
      </c>
      <c r="U52" s="221">
        <v>0.52900000000000003</v>
      </c>
      <c r="V52" s="221">
        <f>ROUND(E52*U52,2)</f>
        <v>103.85</v>
      </c>
      <c r="W52" s="221"/>
      <c r="X52" s="221" t="s">
        <v>208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209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1" t="s">
        <v>1137</v>
      </c>
      <c r="D53" s="246"/>
      <c r="E53" s="247">
        <v>29.887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211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1138</v>
      </c>
      <c r="D54" s="246"/>
      <c r="E54" s="247">
        <v>38.766750000000002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211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1" t="s">
        <v>1139</v>
      </c>
      <c r="D55" s="246"/>
      <c r="E55" s="247">
        <v>29.811199999999999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211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1140</v>
      </c>
      <c r="D56" s="246"/>
      <c r="E56" s="247">
        <v>10.487399999999999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211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1" t="s">
        <v>1141</v>
      </c>
      <c r="D57" s="246"/>
      <c r="E57" s="247">
        <v>8.1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211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1142</v>
      </c>
      <c r="D58" s="246"/>
      <c r="E58" s="247">
        <v>10.44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211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1143</v>
      </c>
      <c r="D59" s="246"/>
      <c r="E59" s="247">
        <v>12.24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211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1" t="s">
        <v>1144</v>
      </c>
      <c r="D60" s="246"/>
      <c r="E60" s="247">
        <v>9.7080000000000002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211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1" t="s">
        <v>1145</v>
      </c>
      <c r="D61" s="246"/>
      <c r="E61" s="247">
        <v>18.697500000000002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211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1146</v>
      </c>
      <c r="D62" s="246"/>
      <c r="E62" s="247">
        <v>5.6662499999999998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211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1" t="s">
        <v>1148</v>
      </c>
      <c r="D63" s="246"/>
      <c r="E63" s="247">
        <v>22.509899999999998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211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24" t="s">
        <v>170</v>
      </c>
      <c r="B64" s="225" t="s">
        <v>132</v>
      </c>
      <c r="C64" s="240" t="s">
        <v>133</v>
      </c>
      <c r="D64" s="226"/>
      <c r="E64" s="227"/>
      <c r="F64" s="228"/>
      <c r="G64" s="228">
        <f>SUMIF(AG65:AG85,"&lt;&gt;NOR",G65:G85)</f>
        <v>0</v>
      </c>
      <c r="H64" s="228"/>
      <c r="I64" s="228">
        <f>SUM(I65:I85)</f>
        <v>0</v>
      </c>
      <c r="J64" s="228"/>
      <c r="K64" s="228">
        <f>SUM(K65:K85)</f>
        <v>0</v>
      </c>
      <c r="L64" s="228"/>
      <c r="M64" s="228">
        <f>SUM(M65:M85)</f>
        <v>0</v>
      </c>
      <c r="N64" s="227"/>
      <c r="O64" s="227">
        <f>SUM(O65:O85)</f>
        <v>0.15</v>
      </c>
      <c r="P64" s="227"/>
      <c r="Q64" s="227">
        <f>SUM(Q65:Q85)</f>
        <v>0</v>
      </c>
      <c r="R64" s="228"/>
      <c r="S64" s="228"/>
      <c r="T64" s="229"/>
      <c r="U64" s="223"/>
      <c r="V64" s="223">
        <f>SUM(V65:V85)</f>
        <v>44.1</v>
      </c>
      <c r="W64" s="223"/>
      <c r="X64" s="223"/>
      <c r="AG64" t="s">
        <v>171</v>
      </c>
    </row>
    <row r="65" spans="1:60" outlineLevel="1" x14ac:dyDescent="0.2">
      <c r="A65" s="231">
        <v>14</v>
      </c>
      <c r="B65" s="232" t="s">
        <v>885</v>
      </c>
      <c r="C65" s="241" t="s">
        <v>886</v>
      </c>
      <c r="D65" s="233" t="s">
        <v>207</v>
      </c>
      <c r="E65" s="234">
        <v>181.5635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6" t="s">
        <v>887</v>
      </c>
      <c r="S65" s="236" t="s">
        <v>217</v>
      </c>
      <c r="T65" s="237" t="s">
        <v>217</v>
      </c>
      <c r="U65" s="221">
        <v>7.6679999999999998E-2</v>
      </c>
      <c r="V65" s="221">
        <f>ROUND(E65*U65,2)</f>
        <v>13.92</v>
      </c>
      <c r="W65" s="221"/>
      <c r="X65" s="221" t="s">
        <v>208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209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1" t="s">
        <v>1149</v>
      </c>
      <c r="D66" s="246"/>
      <c r="E66" s="247">
        <v>71.233500000000006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211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1" t="s">
        <v>1150</v>
      </c>
      <c r="D67" s="246"/>
      <c r="E67" s="247">
        <v>68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211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1" t="s">
        <v>1151</v>
      </c>
      <c r="D68" s="246"/>
      <c r="E68" s="247">
        <v>38.97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211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1" t="s">
        <v>1152</v>
      </c>
      <c r="D69" s="246"/>
      <c r="E69" s="247">
        <v>3.36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211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15</v>
      </c>
      <c r="B70" s="232" t="s">
        <v>889</v>
      </c>
      <c r="C70" s="241" t="s">
        <v>890</v>
      </c>
      <c r="D70" s="233" t="s">
        <v>207</v>
      </c>
      <c r="E70" s="234">
        <v>186.39150000000001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6.9999999999999994E-5</v>
      </c>
      <c r="O70" s="234">
        <f>ROUND(E70*N70,2)</f>
        <v>0.01</v>
      </c>
      <c r="P70" s="234">
        <v>0</v>
      </c>
      <c r="Q70" s="234">
        <f>ROUND(E70*P70,2)</f>
        <v>0</v>
      </c>
      <c r="R70" s="236" t="s">
        <v>887</v>
      </c>
      <c r="S70" s="236" t="s">
        <v>217</v>
      </c>
      <c r="T70" s="237" t="s">
        <v>217</v>
      </c>
      <c r="U70" s="221">
        <v>3.2480000000000002E-2</v>
      </c>
      <c r="V70" s="221">
        <f>ROUND(E70*U70,2)</f>
        <v>6.05</v>
      </c>
      <c r="W70" s="221"/>
      <c r="X70" s="221" t="s">
        <v>208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209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1" t="s">
        <v>1153</v>
      </c>
      <c r="D71" s="246"/>
      <c r="E71" s="247">
        <v>186.39150000000001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211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1">
        <v>16</v>
      </c>
      <c r="B72" s="232" t="s">
        <v>896</v>
      </c>
      <c r="C72" s="241" t="s">
        <v>897</v>
      </c>
      <c r="D72" s="233" t="s">
        <v>207</v>
      </c>
      <c r="E72" s="234">
        <v>186.39150000000001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2.9E-4</v>
      </c>
      <c r="O72" s="234">
        <f>ROUND(E72*N72,2)</f>
        <v>0.05</v>
      </c>
      <c r="P72" s="234">
        <v>0</v>
      </c>
      <c r="Q72" s="234">
        <f>ROUND(E72*P72,2)</f>
        <v>0</v>
      </c>
      <c r="R72" s="236" t="s">
        <v>887</v>
      </c>
      <c r="S72" s="236" t="s">
        <v>217</v>
      </c>
      <c r="T72" s="237" t="s">
        <v>217</v>
      </c>
      <c r="U72" s="221">
        <v>0.10191</v>
      </c>
      <c r="V72" s="221">
        <f>ROUND(E72*U72,2)</f>
        <v>19</v>
      </c>
      <c r="W72" s="221"/>
      <c r="X72" s="221" t="s">
        <v>208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1" t="s">
        <v>1154</v>
      </c>
      <c r="D73" s="246"/>
      <c r="E73" s="247">
        <v>71.233500000000006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211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1" t="s">
        <v>1155</v>
      </c>
      <c r="D74" s="246"/>
      <c r="E74" s="247">
        <v>68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211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1" t="s">
        <v>1156</v>
      </c>
      <c r="D75" s="246"/>
      <c r="E75" s="247">
        <v>4.8280000000000003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211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1" t="s">
        <v>1157</v>
      </c>
      <c r="D76" s="246"/>
      <c r="E76" s="247">
        <v>38.97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211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1" t="s">
        <v>1158</v>
      </c>
      <c r="D77" s="246"/>
      <c r="E77" s="247">
        <v>3.36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211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1">
        <v>17</v>
      </c>
      <c r="B78" s="232" t="s">
        <v>1159</v>
      </c>
      <c r="C78" s="241" t="s">
        <v>1160</v>
      </c>
      <c r="D78" s="233" t="s">
        <v>353</v>
      </c>
      <c r="E78" s="234">
        <v>21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1.0000000000000001E-5</v>
      </c>
      <c r="O78" s="234">
        <f>ROUND(E78*N78,2)</f>
        <v>0</v>
      </c>
      <c r="P78" s="234">
        <v>0</v>
      </c>
      <c r="Q78" s="234">
        <f>ROUND(E78*P78,2)</f>
        <v>0</v>
      </c>
      <c r="R78" s="236" t="s">
        <v>887</v>
      </c>
      <c r="S78" s="236" t="s">
        <v>217</v>
      </c>
      <c r="T78" s="237" t="s">
        <v>217</v>
      </c>
      <c r="U78" s="221">
        <v>0.05</v>
      </c>
      <c r="V78" s="221">
        <f>ROUND(E78*U78,2)</f>
        <v>1.05</v>
      </c>
      <c r="W78" s="221"/>
      <c r="X78" s="221" t="s">
        <v>208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209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2" t="s">
        <v>1161</v>
      </c>
      <c r="D79" s="239"/>
      <c r="E79" s="239"/>
      <c r="F79" s="239"/>
      <c r="G79" s="239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180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1">
        <v>18</v>
      </c>
      <c r="B80" s="232" t="s">
        <v>1162</v>
      </c>
      <c r="C80" s="241" t="s">
        <v>1163</v>
      </c>
      <c r="D80" s="233" t="s">
        <v>207</v>
      </c>
      <c r="E80" s="234">
        <v>55.917450000000002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6" t="s">
        <v>887</v>
      </c>
      <c r="S80" s="236" t="s">
        <v>217</v>
      </c>
      <c r="T80" s="237" t="s">
        <v>217</v>
      </c>
      <c r="U80" s="221">
        <v>0.01</v>
      </c>
      <c r="V80" s="221">
        <f>ROUND(E80*U80,2)</f>
        <v>0.56000000000000005</v>
      </c>
      <c r="W80" s="221"/>
      <c r="X80" s="221" t="s">
        <v>208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209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1" t="s">
        <v>1164</v>
      </c>
      <c r="D81" s="246"/>
      <c r="E81" s="247">
        <v>55.917450000000002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211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19</v>
      </c>
      <c r="B82" s="232" t="s">
        <v>557</v>
      </c>
      <c r="C82" s="241" t="s">
        <v>558</v>
      </c>
      <c r="D82" s="233" t="s">
        <v>207</v>
      </c>
      <c r="E82" s="234">
        <v>260.7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3.5E-4</v>
      </c>
      <c r="O82" s="234">
        <f>ROUND(E82*N82,2)</f>
        <v>0.09</v>
      </c>
      <c r="P82" s="234">
        <v>0</v>
      </c>
      <c r="Q82" s="234">
        <f>ROUND(E82*P82,2)</f>
        <v>0</v>
      </c>
      <c r="R82" s="236" t="s">
        <v>887</v>
      </c>
      <c r="S82" s="236" t="s">
        <v>217</v>
      </c>
      <c r="T82" s="237" t="s">
        <v>217</v>
      </c>
      <c r="U82" s="221">
        <v>1.35E-2</v>
      </c>
      <c r="V82" s="221">
        <f>ROUND(E82*U82,2)</f>
        <v>3.52</v>
      </c>
      <c r="W82" s="221"/>
      <c r="X82" s="221" t="s">
        <v>208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209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1" t="s">
        <v>1165</v>
      </c>
      <c r="D83" s="246"/>
      <c r="E83" s="247">
        <v>155.68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211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1" t="s">
        <v>1166</v>
      </c>
      <c r="D84" s="246"/>
      <c r="E84" s="247">
        <v>8.1199999999999992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211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1167</v>
      </c>
      <c r="D85" s="246"/>
      <c r="E85" s="247">
        <v>96.9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211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3"/>
      <c r="B86" s="4"/>
      <c r="C86" s="24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157</v>
      </c>
    </row>
    <row r="87" spans="1:60" x14ac:dyDescent="0.2">
      <c r="A87" s="213"/>
      <c r="B87" s="214" t="s">
        <v>29</v>
      </c>
      <c r="C87" s="244"/>
      <c r="D87" s="215"/>
      <c r="E87" s="216"/>
      <c r="F87" s="216"/>
      <c r="G87" s="230">
        <f>G8+G15+G18+G32+G35+G64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202</v>
      </c>
    </row>
    <row r="88" spans="1:60" x14ac:dyDescent="0.2">
      <c r="C88" s="245"/>
      <c r="D88" s="10"/>
      <c r="AG88" t="s">
        <v>203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rGvKK6ni3xmt2RBOljMlt8ZZFVVYa3Sh6essWqjbtDTVCagMSqewjak2UZPtY7iSqvyrpJwBmaI9vHUpXB2rg==" saltValue="yv52tWLfDMtqhim6J9at6Q==" spinCount="100000" sheet="1"/>
  <mergeCells count="8">
    <mergeCell ref="C31:G31"/>
    <mergeCell ref="C79:G7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OVN 00 00.1.1. Naklady</vt:lpstr>
      <vt:lpstr>SO 01.4 01.4.a Pol</vt:lpstr>
      <vt:lpstr>SO 01.4 01.4.b Pol</vt:lpstr>
      <vt:lpstr>SO 01.4 01.4.c Pol</vt:lpstr>
      <vt:lpstr>SO 01.4 01.4.d Pol</vt:lpstr>
      <vt:lpstr>SO 01.4 01.4.e Pol</vt:lpstr>
      <vt:lpstr>SO 01.4 01.4.f Pol</vt:lpstr>
      <vt:lpstr>SO 01.4 01.4.g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'OVN 00 00.1.1. Naklady'!Názvy_tisku</vt:lpstr>
      <vt:lpstr>'SO 01.4 01.4.a Pol'!Názvy_tisku</vt:lpstr>
      <vt:lpstr>'SO 01.4 01.4.b Pol'!Názvy_tisku</vt:lpstr>
      <vt:lpstr>'SO 01.4 01.4.c Pol'!Názvy_tisku</vt:lpstr>
      <vt:lpstr>'SO 01.4 01.4.d Pol'!Názvy_tisku</vt:lpstr>
      <vt:lpstr>'SO 01.4 01.4.e Pol'!Názvy_tisku</vt:lpstr>
      <vt:lpstr>'SO 01.4 01.4.f Pol'!Názvy_tisku</vt:lpstr>
      <vt:lpstr>'SO 01.4 01.4.g Pol'!Názvy_tisku</vt:lpstr>
      <vt:lpstr>oadresa</vt:lpstr>
      <vt:lpstr>Stavba!Objednatel</vt:lpstr>
      <vt:lpstr>Stavba!Objekt</vt:lpstr>
      <vt:lpstr>'OVN 00 00.1.1. Naklady'!Oblast_tisku</vt:lpstr>
      <vt:lpstr>'SO 01.4 01.4.a Pol'!Oblast_tisku</vt:lpstr>
      <vt:lpstr>'SO 01.4 01.4.b Pol'!Oblast_tisku</vt:lpstr>
      <vt:lpstr>'SO 01.4 01.4.c Pol'!Oblast_tisku</vt:lpstr>
      <vt:lpstr>'SO 01.4 01.4.d Pol'!Oblast_tisku</vt:lpstr>
      <vt:lpstr>'SO 01.4 01.4.e Pol'!Oblast_tisku</vt:lpstr>
      <vt:lpstr>'SO 01.4 01.4.f Pol'!Oblast_tisku</vt:lpstr>
      <vt:lpstr>'SO 01.4 01.4.g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NTBHP07</dc:creator>
  <cp:lastModifiedBy>NTBHP07</cp:lastModifiedBy>
  <cp:lastPrinted>2019-03-19T12:27:02Z</cp:lastPrinted>
  <dcterms:created xsi:type="dcterms:W3CDTF">2009-04-08T07:15:50Z</dcterms:created>
  <dcterms:modified xsi:type="dcterms:W3CDTF">2022-03-04T09:52:45Z</dcterms:modified>
</cp:coreProperties>
</file>