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nderacz-my.sharepoint.com/personal/hlavacek_tendera_cz/Documents/Olešnice-oprava KD/final/"/>
    </mc:Choice>
  </mc:AlternateContent>
  <xr:revisionPtr revIDLastSave="2" documentId="11_32A887203000DD6B643032586AD23B942F66EF5F" xr6:coauthVersionLast="47" xr6:coauthVersionMax="47" xr10:uidLastSave="{8C336063-AE38-4B23-9B7B-C18B71CF71F8}"/>
  <bookViews>
    <workbookView xWindow="-120" yWindow="-120" windowWidth="29040" windowHeight="15840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OVN 00 00.1.1. Naklady" sheetId="12" r:id="rId4"/>
    <sheet name="SO 01.1 01 Pol" sheetId="13" r:id="rId5"/>
    <sheet name="SO 01.1 02 Pol" sheetId="14" r:id="rId6"/>
    <sheet name="SO 01.2 01 Pol" sheetId="15" r:id="rId7"/>
    <sheet name="SO 01.2 02 Pol" sheetId="16" r:id="rId8"/>
    <sheet name="SO 01.3 01 Pol" sheetId="17" r:id="rId9"/>
  </sheets>
  <externalReferences>
    <externalReference r:id="rId10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'OVN 00 00.1.1. Naklady'!$1:$7</definedName>
    <definedName name="_xlnm.Print_Titles" localSheetId="4">'SO 01.1 01 Pol'!$1:$7</definedName>
    <definedName name="_xlnm.Print_Titles" localSheetId="5">'SO 01.1 02 Pol'!$1:$7</definedName>
    <definedName name="_xlnm.Print_Titles" localSheetId="6">'SO 01.2 01 Pol'!$1:$7</definedName>
    <definedName name="_xlnm.Print_Titles" localSheetId="7">'SO 01.2 02 Pol'!$1:$7</definedName>
    <definedName name="_xlnm.Print_Titles" localSheetId="8">'SO 01.3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'OVN 00 00.1.1. Naklady'!$A$1:$X$28</definedName>
    <definedName name="_xlnm.Print_Area" localSheetId="4">'SO 01.1 01 Pol'!$A$1:$X$461</definedName>
    <definedName name="_xlnm.Print_Area" localSheetId="5">'SO 01.1 02 Pol'!$A$1:$X$117</definedName>
    <definedName name="_xlnm.Print_Area" localSheetId="6">'SO 01.2 01 Pol'!$A$1:$X$158</definedName>
    <definedName name="_xlnm.Print_Area" localSheetId="7">'SO 01.2 02 Pol'!$A$1:$X$82</definedName>
    <definedName name="_xlnm.Print_Area" localSheetId="8">'SO 01.3 01 Pol'!$A$1:$X$41</definedName>
    <definedName name="_xlnm.Print_Area" localSheetId="1">Stavba!$A$1:$J$84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9" i="1" l="1"/>
  <c r="F47" i="1"/>
  <c r="BA13" i="17"/>
  <c r="G9" i="17"/>
  <c r="M9" i="17" s="1"/>
  <c r="I9" i="17"/>
  <c r="K9" i="17"/>
  <c r="O9" i="17"/>
  <c r="Q9" i="17"/>
  <c r="V9" i="17"/>
  <c r="G12" i="17"/>
  <c r="M12" i="17" s="1"/>
  <c r="I12" i="17"/>
  <c r="K12" i="17"/>
  <c r="O12" i="17"/>
  <c r="Q12" i="17"/>
  <c r="V12" i="17"/>
  <c r="G15" i="17"/>
  <c r="I15" i="17"/>
  <c r="K15" i="17"/>
  <c r="M15" i="17"/>
  <c r="O15" i="17"/>
  <c r="Q15" i="17"/>
  <c r="V15" i="17"/>
  <c r="G17" i="17"/>
  <c r="M17" i="17" s="1"/>
  <c r="I17" i="17"/>
  <c r="K17" i="17"/>
  <c r="O17" i="17"/>
  <c r="Q17" i="17"/>
  <c r="V17" i="17"/>
  <c r="G19" i="17"/>
  <c r="M19" i="17" s="1"/>
  <c r="I19" i="17"/>
  <c r="K19" i="17"/>
  <c r="O19" i="17"/>
  <c r="Q19" i="17"/>
  <c r="V19" i="17"/>
  <c r="G21" i="17"/>
  <c r="I21" i="17"/>
  <c r="K21" i="17"/>
  <c r="M21" i="17"/>
  <c r="O21" i="17"/>
  <c r="Q21" i="17"/>
  <c r="V21" i="17"/>
  <c r="G24" i="17"/>
  <c r="M24" i="17" s="1"/>
  <c r="I24" i="17"/>
  <c r="K24" i="17"/>
  <c r="O24" i="17"/>
  <c r="Q24" i="17"/>
  <c r="V24" i="17"/>
  <c r="G27" i="17"/>
  <c r="G8" i="17" s="1"/>
  <c r="G40" i="17" s="1"/>
  <c r="I27" i="17"/>
  <c r="K27" i="17"/>
  <c r="O27" i="17"/>
  <c r="Q27" i="17"/>
  <c r="V27" i="17"/>
  <c r="G29" i="17"/>
  <c r="M29" i="17" s="1"/>
  <c r="I29" i="17"/>
  <c r="K29" i="17"/>
  <c r="O29" i="17"/>
  <c r="Q29" i="17"/>
  <c r="V29" i="17"/>
  <c r="G31" i="17"/>
  <c r="I31" i="17"/>
  <c r="K31" i="17"/>
  <c r="M31" i="17"/>
  <c r="O31" i="17"/>
  <c r="Q31" i="17"/>
  <c r="V31" i="17"/>
  <c r="G35" i="17"/>
  <c r="M35" i="17" s="1"/>
  <c r="I35" i="17"/>
  <c r="K35" i="17"/>
  <c r="O35" i="17"/>
  <c r="Q35" i="17"/>
  <c r="V35" i="17"/>
  <c r="AE40" i="17"/>
  <c r="F50" i="1" s="1"/>
  <c r="BA72" i="16"/>
  <c r="BA46" i="16"/>
  <c r="BA40" i="16"/>
  <c r="G9" i="16"/>
  <c r="I9" i="16"/>
  <c r="K9" i="16"/>
  <c r="M9" i="16"/>
  <c r="O9" i="16"/>
  <c r="Q9" i="16"/>
  <c r="V9" i="16"/>
  <c r="V8" i="16" s="1"/>
  <c r="G11" i="16"/>
  <c r="G8" i="16" s="1"/>
  <c r="I11" i="16"/>
  <c r="K11" i="16"/>
  <c r="O11" i="16"/>
  <c r="O8" i="16" s="1"/>
  <c r="Q11" i="16"/>
  <c r="V11" i="16"/>
  <c r="G15" i="16"/>
  <c r="G14" i="16" s="1"/>
  <c r="I15" i="16"/>
  <c r="K15" i="16"/>
  <c r="O15" i="16"/>
  <c r="Q15" i="16"/>
  <c r="V15" i="16"/>
  <c r="G19" i="16"/>
  <c r="M19" i="16" s="1"/>
  <c r="I19" i="16"/>
  <c r="K19" i="16"/>
  <c r="O19" i="16"/>
  <c r="Q19" i="16"/>
  <c r="V19" i="16"/>
  <c r="G22" i="16"/>
  <c r="M22" i="16" s="1"/>
  <c r="I22" i="16"/>
  <c r="K22" i="16"/>
  <c r="O22" i="16"/>
  <c r="Q22" i="16"/>
  <c r="V22" i="16"/>
  <c r="G23" i="16"/>
  <c r="I23" i="16"/>
  <c r="K23" i="16"/>
  <c r="M23" i="16"/>
  <c r="O23" i="16"/>
  <c r="Q23" i="16"/>
  <c r="V23" i="16"/>
  <c r="G25" i="16"/>
  <c r="I25" i="16"/>
  <c r="K25" i="16"/>
  <c r="M25" i="16"/>
  <c r="O25" i="16"/>
  <c r="Q25" i="16"/>
  <c r="V25" i="16"/>
  <c r="G27" i="16"/>
  <c r="M27" i="16" s="1"/>
  <c r="I27" i="16"/>
  <c r="K27" i="16"/>
  <c r="O27" i="16"/>
  <c r="O24" i="16" s="1"/>
  <c r="Q27" i="16"/>
  <c r="V27" i="16"/>
  <c r="G29" i="16"/>
  <c r="M29" i="16" s="1"/>
  <c r="I29" i="16"/>
  <c r="K29" i="16"/>
  <c r="O29" i="16"/>
  <c r="Q29" i="16"/>
  <c r="V29" i="16"/>
  <c r="G32" i="16"/>
  <c r="M32" i="16" s="1"/>
  <c r="I32" i="16"/>
  <c r="K32" i="16"/>
  <c r="O32" i="16"/>
  <c r="Q32" i="16"/>
  <c r="V32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7" i="16"/>
  <c r="G36" i="16" s="1"/>
  <c r="I37" i="16"/>
  <c r="K37" i="16"/>
  <c r="O37" i="16"/>
  <c r="Q37" i="16"/>
  <c r="Q36" i="16" s="1"/>
  <c r="V37" i="16"/>
  <c r="G45" i="16"/>
  <c r="M45" i="16" s="1"/>
  <c r="I45" i="16"/>
  <c r="K45" i="16"/>
  <c r="O45" i="16"/>
  <c r="Q45" i="16"/>
  <c r="V45" i="16"/>
  <c r="G50" i="16"/>
  <c r="I50" i="16"/>
  <c r="K50" i="16"/>
  <c r="M50" i="16"/>
  <c r="O50" i="16"/>
  <c r="Q50" i="16"/>
  <c r="V50" i="16"/>
  <c r="G54" i="16"/>
  <c r="M54" i="16" s="1"/>
  <c r="I54" i="16"/>
  <c r="K54" i="16"/>
  <c r="O54" i="16"/>
  <c r="Q54" i="16"/>
  <c r="V54" i="16"/>
  <c r="G58" i="16"/>
  <c r="M58" i="16" s="1"/>
  <c r="I58" i="16"/>
  <c r="K58" i="16"/>
  <c r="O58" i="16"/>
  <c r="Q58" i="16"/>
  <c r="V58" i="16"/>
  <c r="G63" i="16"/>
  <c r="M63" i="16" s="1"/>
  <c r="I63" i="16"/>
  <c r="K63" i="16"/>
  <c r="O63" i="16"/>
  <c r="Q63" i="16"/>
  <c r="V63" i="16"/>
  <c r="G67" i="16"/>
  <c r="M67" i="16" s="1"/>
  <c r="I67" i="16"/>
  <c r="K67" i="16"/>
  <c r="O67" i="16"/>
  <c r="Q67" i="16"/>
  <c r="V67" i="16"/>
  <c r="G71" i="16"/>
  <c r="I71" i="16"/>
  <c r="K71" i="16"/>
  <c r="M71" i="16"/>
  <c r="O71" i="16"/>
  <c r="Q71" i="16"/>
  <c r="V71" i="16"/>
  <c r="G76" i="16"/>
  <c r="M76" i="16" s="1"/>
  <c r="I76" i="16"/>
  <c r="K76" i="16"/>
  <c r="O76" i="16"/>
  <c r="Q76" i="16"/>
  <c r="V76" i="16"/>
  <c r="AE81" i="16"/>
  <c r="F48" i="1" s="1"/>
  <c r="BA148" i="15"/>
  <c r="BA122" i="15"/>
  <c r="BA117" i="15"/>
  <c r="BA111" i="15"/>
  <c r="G8" i="15"/>
  <c r="I69" i="1" s="1"/>
  <c r="O8" i="15"/>
  <c r="G9" i="15"/>
  <c r="I9" i="15"/>
  <c r="I8" i="15" s="1"/>
  <c r="K9" i="15"/>
  <c r="K8" i="15" s="1"/>
  <c r="M9" i="15"/>
  <c r="M8" i="15" s="1"/>
  <c r="O9" i="15"/>
  <c r="Q9" i="15"/>
  <c r="Q8" i="15" s="1"/>
  <c r="V9" i="15"/>
  <c r="V8" i="15" s="1"/>
  <c r="K16" i="15"/>
  <c r="V16" i="15"/>
  <c r="G17" i="15"/>
  <c r="G16" i="15" s="1"/>
  <c r="I17" i="15"/>
  <c r="I16" i="15" s="1"/>
  <c r="K17" i="15"/>
  <c r="O17" i="15"/>
  <c r="O16" i="15" s="1"/>
  <c r="Q17" i="15"/>
  <c r="Q16" i="15" s="1"/>
  <c r="V17" i="15"/>
  <c r="G22" i="15"/>
  <c r="M22" i="15" s="1"/>
  <c r="I22" i="15"/>
  <c r="K22" i="15"/>
  <c r="O22" i="15"/>
  <c r="Q22" i="15"/>
  <c r="V22" i="15"/>
  <c r="G30" i="15"/>
  <c r="M30" i="15" s="1"/>
  <c r="I30" i="15"/>
  <c r="K30" i="15"/>
  <c r="O30" i="15"/>
  <c r="O21" i="15" s="1"/>
  <c r="Q30" i="15"/>
  <c r="V30" i="15"/>
  <c r="G32" i="15"/>
  <c r="M32" i="15" s="1"/>
  <c r="I32" i="15"/>
  <c r="K32" i="15"/>
  <c r="O32" i="15"/>
  <c r="Q32" i="15"/>
  <c r="V32" i="15"/>
  <c r="G33" i="15"/>
  <c r="I33" i="15"/>
  <c r="K33" i="15"/>
  <c r="O33" i="15"/>
  <c r="Q33" i="15"/>
  <c r="V33" i="15"/>
  <c r="G35" i="15"/>
  <c r="G34" i="15" s="1"/>
  <c r="I35" i="15"/>
  <c r="K35" i="15"/>
  <c r="O35" i="15"/>
  <c r="Q35" i="15"/>
  <c r="V35" i="15"/>
  <c r="G42" i="15"/>
  <c r="M42" i="15" s="1"/>
  <c r="I42" i="15"/>
  <c r="K42" i="15"/>
  <c r="O42" i="15"/>
  <c r="Q42" i="15"/>
  <c r="V42" i="15"/>
  <c r="G45" i="15"/>
  <c r="M45" i="15" s="1"/>
  <c r="I45" i="15"/>
  <c r="K45" i="15"/>
  <c r="O45" i="15"/>
  <c r="Q45" i="15"/>
  <c r="V45" i="15"/>
  <c r="G49" i="15"/>
  <c r="I49" i="15"/>
  <c r="K49" i="15"/>
  <c r="M49" i="15"/>
  <c r="O49" i="15"/>
  <c r="Q49" i="15"/>
  <c r="V49" i="15"/>
  <c r="G51" i="15"/>
  <c r="M51" i="15" s="1"/>
  <c r="I51" i="15"/>
  <c r="K51" i="15"/>
  <c r="O51" i="15"/>
  <c r="Q51" i="15"/>
  <c r="V51" i="15"/>
  <c r="G54" i="15"/>
  <c r="M54" i="15" s="1"/>
  <c r="I54" i="15"/>
  <c r="K54" i="15"/>
  <c r="O54" i="15"/>
  <c r="Q54" i="15"/>
  <c r="V54" i="15"/>
  <c r="G59" i="15"/>
  <c r="I59" i="15"/>
  <c r="K59" i="15"/>
  <c r="O59" i="15"/>
  <c r="Q59" i="15"/>
  <c r="V59" i="15"/>
  <c r="G63" i="15"/>
  <c r="M63" i="15" s="1"/>
  <c r="I63" i="15"/>
  <c r="K63" i="15"/>
  <c r="O63" i="15"/>
  <c r="Q63" i="15"/>
  <c r="V63" i="15"/>
  <c r="G65" i="15"/>
  <c r="M65" i="15" s="1"/>
  <c r="I65" i="15"/>
  <c r="K65" i="15"/>
  <c r="O65" i="15"/>
  <c r="Q65" i="15"/>
  <c r="V65" i="15"/>
  <c r="G68" i="15"/>
  <c r="I68" i="15"/>
  <c r="K68" i="15"/>
  <c r="M68" i="15"/>
  <c r="O68" i="15"/>
  <c r="Q68" i="15"/>
  <c r="V68" i="15"/>
  <c r="G72" i="15"/>
  <c r="M72" i="15" s="1"/>
  <c r="I72" i="15"/>
  <c r="K72" i="15"/>
  <c r="O72" i="15"/>
  <c r="Q72" i="15"/>
  <c r="V72" i="15"/>
  <c r="G76" i="15"/>
  <c r="M76" i="15" s="1"/>
  <c r="I76" i="15"/>
  <c r="K76" i="15"/>
  <c r="O76" i="15"/>
  <c r="Q76" i="15"/>
  <c r="V76" i="15"/>
  <c r="G82" i="15"/>
  <c r="M82" i="15" s="1"/>
  <c r="I82" i="15"/>
  <c r="K82" i="15"/>
  <c r="O82" i="15"/>
  <c r="Q82" i="15"/>
  <c r="V82" i="15"/>
  <c r="G83" i="15"/>
  <c r="I83" i="15"/>
  <c r="K83" i="15"/>
  <c r="M83" i="15"/>
  <c r="O83" i="15"/>
  <c r="Q83" i="15"/>
  <c r="V83" i="15"/>
  <c r="G85" i="15"/>
  <c r="M85" i="15" s="1"/>
  <c r="I85" i="15"/>
  <c r="K85" i="15"/>
  <c r="O85" i="15"/>
  <c r="Q85" i="15"/>
  <c r="V85" i="15"/>
  <c r="G90" i="15"/>
  <c r="M90" i="15" s="1"/>
  <c r="I90" i="15"/>
  <c r="K90" i="15"/>
  <c r="O90" i="15"/>
  <c r="Q90" i="15"/>
  <c r="V90" i="15"/>
  <c r="G96" i="15"/>
  <c r="M96" i="15" s="1"/>
  <c r="I96" i="15"/>
  <c r="K96" i="15"/>
  <c r="O96" i="15"/>
  <c r="Q96" i="15"/>
  <c r="V96" i="15"/>
  <c r="G100" i="15"/>
  <c r="M100" i="15" s="1"/>
  <c r="I100" i="15"/>
  <c r="K100" i="15"/>
  <c r="O100" i="15"/>
  <c r="Q100" i="15"/>
  <c r="V100" i="15"/>
  <c r="G103" i="15"/>
  <c r="M103" i="15" s="1"/>
  <c r="I103" i="15"/>
  <c r="K103" i="15"/>
  <c r="O103" i="15"/>
  <c r="Q103" i="15"/>
  <c r="V103" i="15"/>
  <c r="G104" i="15"/>
  <c r="M104" i="15" s="1"/>
  <c r="I104" i="15"/>
  <c r="K104" i="15"/>
  <c r="O104" i="15"/>
  <c r="Q104" i="15"/>
  <c r="V104" i="15"/>
  <c r="G105" i="15"/>
  <c r="I105" i="15"/>
  <c r="K105" i="15"/>
  <c r="M105" i="15"/>
  <c r="O105" i="15"/>
  <c r="Q105" i="15"/>
  <c r="V105" i="15"/>
  <c r="G106" i="15"/>
  <c r="G84" i="15" s="1"/>
  <c r="I78" i="1" s="1"/>
  <c r="I106" i="15"/>
  <c r="K106" i="15"/>
  <c r="O106" i="15"/>
  <c r="Q106" i="15"/>
  <c r="V106" i="15"/>
  <c r="G108" i="15"/>
  <c r="I108" i="15"/>
  <c r="K108" i="15"/>
  <c r="O108" i="15"/>
  <c r="Q108" i="15"/>
  <c r="V108" i="15"/>
  <c r="G116" i="15"/>
  <c r="M116" i="15" s="1"/>
  <c r="I116" i="15"/>
  <c r="K116" i="15"/>
  <c r="O116" i="15"/>
  <c r="Q116" i="15"/>
  <c r="V116" i="15"/>
  <c r="G121" i="15"/>
  <c r="M121" i="15" s="1"/>
  <c r="I121" i="15"/>
  <c r="K121" i="15"/>
  <c r="O121" i="15"/>
  <c r="Q121" i="15"/>
  <c r="V121" i="15"/>
  <c r="G126" i="15"/>
  <c r="I126" i="15"/>
  <c r="K126" i="15"/>
  <c r="M126" i="15"/>
  <c r="O126" i="15"/>
  <c r="Q126" i="15"/>
  <c r="V126" i="15"/>
  <c r="G130" i="15"/>
  <c r="M130" i="15" s="1"/>
  <c r="I130" i="15"/>
  <c r="K130" i="15"/>
  <c r="O130" i="15"/>
  <c r="Q130" i="15"/>
  <c r="V130" i="15"/>
  <c r="G134" i="15"/>
  <c r="I134" i="15"/>
  <c r="K134" i="15"/>
  <c r="M134" i="15"/>
  <c r="O134" i="15"/>
  <c r="Q134" i="15"/>
  <c r="V134" i="15"/>
  <c r="G139" i="15"/>
  <c r="M139" i="15" s="1"/>
  <c r="I139" i="15"/>
  <c r="K139" i="15"/>
  <c r="O139" i="15"/>
  <c r="Q139" i="15"/>
  <c r="V139" i="15"/>
  <c r="G143" i="15"/>
  <c r="M143" i="15" s="1"/>
  <c r="I143" i="15"/>
  <c r="K143" i="15"/>
  <c r="O143" i="15"/>
  <c r="Q143" i="15"/>
  <c r="V143" i="15"/>
  <c r="G147" i="15"/>
  <c r="M147" i="15" s="1"/>
  <c r="I147" i="15"/>
  <c r="K147" i="15"/>
  <c r="O147" i="15"/>
  <c r="Q147" i="15"/>
  <c r="V147" i="15"/>
  <c r="G152" i="15"/>
  <c r="M152" i="15" s="1"/>
  <c r="I152" i="15"/>
  <c r="K152" i="15"/>
  <c r="O152" i="15"/>
  <c r="Q152" i="15"/>
  <c r="V152" i="15"/>
  <c r="AE157" i="15"/>
  <c r="F46" i="1" s="1"/>
  <c r="G9" i="14"/>
  <c r="M9" i="14" s="1"/>
  <c r="I9" i="14"/>
  <c r="K9" i="14"/>
  <c r="O9" i="14"/>
  <c r="Q9" i="14"/>
  <c r="V9" i="14"/>
  <c r="V8" i="14" s="1"/>
  <c r="G13" i="14"/>
  <c r="I13" i="14"/>
  <c r="K13" i="14"/>
  <c r="M13" i="14"/>
  <c r="O13" i="14"/>
  <c r="Q13" i="14"/>
  <c r="V13" i="14"/>
  <c r="G17" i="14"/>
  <c r="I17" i="14"/>
  <c r="K17" i="14"/>
  <c r="O17" i="14"/>
  <c r="Q17" i="14"/>
  <c r="V17" i="14"/>
  <c r="G20" i="14"/>
  <c r="M20" i="14" s="1"/>
  <c r="I20" i="14"/>
  <c r="K20" i="14"/>
  <c r="O20" i="14"/>
  <c r="Q20" i="14"/>
  <c r="V20" i="14"/>
  <c r="G23" i="14"/>
  <c r="M23" i="14" s="1"/>
  <c r="I23" i="14"/>
  <c r="K23" i="14"/>
  <c r="O23" i="14"/>
  <c r="Q23" i="14"/>
  <c r="V23" i="14"/>
  <c r="G29" i="14"/>
  <c r="I29" i="14"/>
  <c r="K29" i="14"/>
  <c r="M29" i="14"/>
  <c r="O29" i="14"/>
  <c r="Q29" i="14"/>
  <c r="V29" i="14"/>
  <c r="G32" i="14"/>
  <c r="M32" i="14" s="1"/>
  <c r="I32" i="14"/>
  <c r="K32" i="14"/>
  <c r="O32" i="14"/>
  <c r="Q32" i="14"/>
  <c r="V32" i="14"/>
  <c r="G37" i="14"/>
  <c r="M37" i="14" s="1"/>
  <c r="I37" i="14"/>
  <c r="K37" i="14"/>
  <c r="O37" i="14"/>
  <c r="Q37" i="14"/>
  <c r="V37" i="14"/>
  <c r="G41" i="14"/>
  <c r="M41" i="14" s="1"/>
  <c r="I41" i="14"/>
  <c r="K41" i="14"/>
  <c r="O41" i="14"/>
  <c r="Q41" i="14"/>
  <c r="V41" i="14"/>
  <c r="G46" i="14"/>
  <c r="M46" i="14" s="1"/>
  <c r="I46" i="14"/>
  <c r="K46" i="14"/>
  <c r="O46" i="14"/>
  <c r="Q46" i="14"/>
  <c r="V46" i="14"/>
  <c r="G49" i="14"/>
  <c r="M49" i="14" s="1"/>
  <c r="I49" i="14"/>
  <c r="K49" i="14"/>
  <c r="O49" i="14"/>
  <c r="Q49" i="14"/>
  <c r="V49" i="14"/>
  <c r="G51" i="14"/>
  <c r="I51" i="14"/>
  <c r="K51" i="14"/>
  <c r="M51" i="14"/>
  <c r="O51" i="14"/>
  <c r="Q51" i="14"/>
  <c r="V51" i="14"/>
  <c r="G56" i="14"/>
  <c r="M56" i="14" s="1"/>
  <c r="I56" i="14"/>
  <c r="K56" i="14"/>
  <c r="O56" i="14"/>
  <c r="Q56" i="14"/>
  <c r="V56" i="14"/>
  <c r="G60" i="14"/>
  <c r="I60" i="14"/>
  <c r="K60" i="14"/>
  <c r="M60" i="14"/>
  <c r="O60" i="14"/>
  <c r="Q60" i="14"/>
  <c r="V60" i="14"/>
  <c r="G62" i="14"/>
  <c r="M62" i="14" s="1"/>
  <c r="I62" i="14"/>
  <c r="K62" i="14"/>
  <c r="O62" i="14"/>
  <c r="Q62" i="14"/>
  <c r="V62" i="14"/>
  <c r="G64" i="14"/>
  <c r="M64" i="14" s="1"/>
  <c r="I64" i="14"/>
  <c r="K64" i="14"/>
  <c r="O64" i="14"/>
  <c r="Q64" i="14"/>
  <c r="V64" i="14"/>
  <c r="G70" i="14"/>
  <c r="M70" i="14" s="1"/>
  <c r="I70" i="14"/>
  <c r="K70" i="14"/>
  <c r="O70" i="14"/>
  <c r="Q70" i="14"/>
  <c r="V70" i="14"/>
  <c r="G76" i="14"/>
  <c r="M76" i="14" s="1"/>
  <c r="I76" i="14"/>
  <c r="K76" i="14"/>
  <c r="O76" i="14"/>
  <c r="Q76" i="14"/>
  <c r="V76" i="14"/>
  <c r="G82" i="14"/>
  <c r="M82" i="14" s="1"/>
  <c r="I82" i="14"/>
  <c r="K82" i="14"/>
  <c r="O82" i="14"/>
  <c r="Q82" i="14"/>
  <c r="V82" i="14"/>
  <c r="G88" i="14"/>
  <c r="M88" i="14" s="1"/>
  <c r="I88" i="14"/>
  <c r="K88" i="14"/>
  <c r="O88" i="14"/>
  <c r="Q88" i="14"/>
  <c r="V88" i="14"/>
  <c r="G90" i="14"/>
  <c r="M90" i="14" s="1"/>
  <c r="I90" i="14"/>
  <c r="K90" i="14"/>
  <c r="O90" i="14"/>
  <c r="Q90" i="14"/>
  <c r="V90" i="14"/>
  <c r="G92" i="14"/>
  <c r="I92" i="14"/>
  <c r="K92" i="14"/>
  <c r="M92" i="14"/>
  <c r="O92" i="14"/>
  <c r="Q92" i="14"/>
  <c r="V92" i="14"/>
  <c r="G94" i="14"/>
  <c r="M94" i="14" s="1"/>
  <c r="I94" i="14"/>
  <c r="K94" i="14"/>
  <c r="O94" i="14"/>
  <c r="Q94" i="14"/>
  <c r="V94" i="14"/>
  <c r="G96" i="14"/>
  <c r="M96" i="14" s="1"/>
  <c r="I96" i="14"/>
  <c r="K96" i="14"/>
  <c r="O96" i="14"/>
  <c r="Q96" i="14"/>
  <c r="V96" i="14"/>
  <c r="G98" i="14"/>
  <c r="M98" i="14" s="1"/>
  <c r="I98" i="14"/>
  <c r="K98" i="14"/>
  <c r="O98" i="14"/>
  <c r="Q98" i="14"/>
  <c r="V98" i="14"/>
  <c r="G101" i="14"/>
  <c r="M101" i="14" s="1"/>
  <c r="I101" i="14"/>
  <c r="K101" i="14"/>
  <c r="O101" i="14"/>
  <c r="Q101" i="14"/>
  <c r="V101" i="14"/>
  <c r="G104" i="14"/>
  <c r="M104" i="14" s="1"/>
  <c r="I104" i="14"/>
  <c r="K104" i="14"/>
  <c r="O104" i="14"/>
  <c r="Q104" i="14"/>
  <c r="V104" i="14"/>
  <c r="G107" i="14"/>
  <c r="I107" i="14"/>
  <c r="K107" i="14"/>
  <c r="M107" i="14"/>
  <c r="O107" i="14"/>
  <c r="Q107" i="14"/>
  <c r="V107" i="14"/>
  <c r="G110" i="14"/>
  <c r="M110" i="14" s="1"/>
  <c r="I110" i="14"/>
  <c r="K110" i="14"/>
  <c r="O110" i="14"/>
  <c r="Q110" i="14"/>
  <c r="V110" i="14"/>
  <c r="G113" i="14"/>
  <c r="I113" i="14"/>
  <c r="K113" i="14"/>
  <c r="M113" i="14"/>
  <c r="O113" i="14"/>
  <c r="Q113" i="14"/>
  <c r="V113" i="14"/>
  <c r="G114" i="14"/>
  <c r="M114" i="14" s="1"/>
  <c r="I114" i="14"/>
  <c r="K114" i="14"/>
  <c r="O114" i="14"/>
  <c r="Q114" i="14"/>
  <c r="V114" i="14"/>
  <c r="AE116" i="14"/>
  <c r="F45" i="1" s="1"/>
  <c r="H45" i="1" s="1"/>
  <c r="I45" i="1" s="1"/>
  <c r="AF116" i="14"/>
  <c r="G45" i="1" s="1"/>
  <c r="BA426" i="13"/>
  <c r="BA420" i="13"/>
  <c r="BA362" i="13"/>
  <c r="BA353" i="13"/>
  <c r="BA346" i="13"/>
  <c r="G9" i="13"/>
  <c r="M9" i="13" s="1"/>
  <c r="I9" i="13"/>
  <c r="K9" i="13"/>
  <c r="O9" i="13"/>
  <c r="Q9" i="13"/>
  <c r="V9" i="13"/>
  <c r="G16" i="13"/>
  <c r="I16" i="13"/>
  <c r="K16" i="13"/>
  <c r="M16" i="13"/>
  <c r="O16" i="13"/>
  <c r="Q16" i="13"/>
  <c r="V16" i="13"/>
  <c r="G19" i="13"/>
  <c r="M19" i="13" s="1"/>
  <c r="I19" i="13"/>
  <c r="K19" i="13"/>
  <c r="O19" i="13"/>
  <c r="Q19" i="13"/>
  <c r="V19" i="13"/>
  <c r="G21" i="13"/>
  <c r="M21" i="13" s="1"/>
  <c r="I21" i="13"/>
  <c r="K21" i="13"/>
  <c r="O21" i="13"/>
  <c r="Q21" i="13"/>
  <c r="V21" i="13"/>
  <c r="G23" i="13"/>
  <c r="M23" i="13" s="1"/>
  <c r="I23" i="13"/>
  <c r="K23" i="13"/>
  <c r="O23" i="13"/>
  <c r="Q23" i="13"/>
  <c r="V23" i="13"/>
  <c r="G25" i="13"/>
  <c r="M25" i="13" s="1"/>
  <c r="I25" i="13"/>
  <c r="K25" i="13"/>
  <c r="O25" i="13"/>
  <c r="Q25" i="13"/>
  <c r="V25" i="13"/>
  <c r="G27" i="13"/>
  <c r="M27" i="13" s="1"/>
  <c r="I27" i="13"/>
  <c r="K27" i="13"/>
  <c r="O27" i="13"/>
  <c r="Q27" i="13"/>
  <c r="V27" i="13"/>
  <c r="G29" i="13"/>
  <c r="M29" i="13" s="1"/>
  <c r="I29" i="13"/>
  <c r="K29" i="13"/>
  <c r="O29" i="13"/>
  <c r="Q29" i="13"/>
  <c r="V29" i="13"/>
  <c r="G32" i="13"/>
  <c r="M32" i="13" s="1"/>
  <c r="I32" i="13"/>
  <c r="K32" i="13"/>
  <c r="O32" i="13"/>
  <c r="Q32" i="13"/>
  <c r="V32" i="13"/>
  <c r="G34" i="13"/>
  <c r="M34" i="13" s="1"/>
  <c r="I34" i="13"/>
  <c r="K34" i="13"/>
  <c r="O34" i="13"/>
  <c r="Q34" i="13"/>
  <c r="V34" i="13"/>
  <c r="G36" i="13"/>
  <c r="M36" i="13" s="1"/>
  <c r="I36" i="13"/>
  <c r="K36" i="13"/>
  <c r="O36" i="13"/>
  <c r="Q36" i="13"/>
  <c r="V36" i="13"/>
  <c r="G37" i="13"/>
  <c r="I37" i="13"/>
  <c r="K37" i="13"/>
  <c r="M37" i="13"/>
  <c r="O37" i="13"/>
  <c r="Q37" i="13"/>
  <c r="V37" i="13"/>
  <c r="G39" i="13"/>
  <c r="M39" i="13" s="1"/>
  <c r="I39" i="13"/>
  <c r="K39" i="13"/>
  <c r="O39" i="13"/>
  <c r="Q39" i="13"/>
  <c r="V39" i="13"/>
  <c r="G41" i="13"/>
  <c r="M41" i="13" s="1"/>
  <c r="I41" i="13"/>
  <c r="K41" i="13"/>
  <c r="O41" i="13"/>
  <c r="Q41" i="13"/>
  <c r="V41" i="13"/>
  <c r="G45" i="13"/>
  <c r="M45" i="13" s="1"/>
  <c r="I45" i="13"/>
  <c r="K45" i="13"/>
  <c r="O45" i="13"/>
  <c r="O44" i="13" s="1"/>
  <c r="Q45" i="13"/>
  <c r="V45" i="13"/>
  <c r="G49" i="13"/>
  <c r="M49" i="13" s="1"/>
  <c r="I49" i="13"/>
  <c r="K49" i="13"/>
  <c r="O49" i="13"/>
  <c r="Q49" i="13"/>
  <c r="V49" i="13"/>
  <c r="V44" i="13" s="1"/>
  <c r="G54" i="13"/>
  <c r="I54" i="13"/>
  <c r="K54" i="13"/>
  <c r="M54" i="13"/>
  <c r="O54" i="13"/>
  <c r="Q54" i="13"/>
  <c r="V54" i="13"/>
  <c r="G56" i="13"/>
  <c r="M56" i="13" s="1"/>
  <c r="I56" i="13"/>
  <c r="K56" i="13"/>
  <c r="O56" i="13"/>
  <c r="Q56" i="13"/>
  <c r="V56" i="13"/>
  <c r="G61" i="13"/>
  <c r="I61" i="13"/>
  <c r="K61" i="13"/>
  <c r="M61" i="13"/>
  <c r="O61" i="13"/>
  <c r="Q61" i="13"/>
  <c r="V61" i="13"/>
  <c r="G65" i="13"/>
  <c r="M65" i="13" s="1"/>
  <c r="I65" i="13"/>
  <c r="K65" i="13"/>
  <c r="O65" i="13"/>
  <c r="Q65" i="13"/>
  <c r="V65" i="13"/>
  <c r="G67" i="13"/>
  <c r="M67" i="13" s="1"/>
  <c r="I67" i="13"/>
  <c r="K67" i="13"/>
  <c r="O67" i="13"/>
  <c r="Q67" i="13"/>
  <c r="V67" i="13"/>
  <c r="G69" i="13"/>
  <c r="M69" i="13" s="1"/>
  <c r="I69" i="13"/>
  <c r="K69" i="13"/>
  <c r="O69" i="13"/>
  <c r="Q69" i="13"/>
  <c r="V69" i="13"/>
  <c r="G71" i="13"/>
  <c r="M71" i="13" s="1"/>
  <c r="I71" i="13"/>
  <c r="K71" i="13"/>
  <c r="O71" i="13"/>
  <c r="Q71" i="13"/>
  <c r="V71" i="13"/>
  <c r="G73" i="13"/>
  <c r="M73" i="13" s="1"/>
  <c r="I73" i="13"/>
  <c r="K73" i="13"/>
  <c r="O73" i="13"/>
  <c r="Q73" i="13"/>
  <c r="V73" i="13"/>
  <c r="G76" i="13"/>
  <c r="I76" i="13"/>
  <c r="K76" i="13"/>
  <c r="M76" i="13"/>
  <c r="O76" i="13"/>
  <c r="Q76" i="13"/>
  <c r="V76" i="13"/>
  <c r="G78" i="13"/>
  <c r="M78" i="13" s="1"/>
  <c r="I78" i="13"/>
  <c r="K78" i="13"/>
  <c r="O78" i="13"/>
  <c r="Q78" i="13"/>
  <c r="V78" i="13"/>
  <c r="G81" i="13"/>
  <c r="I81" i="13"/>
  <c r="K81" i="13"/>
  <c r="M81" i="13"/>
  <c r="O81" i="13"/>
  <c r="Q81" i="13"/>
  <c r="V81" i="13"/>
  <c r="G86" i="13"/>
  <c r="M86" i="13" s="1"/>
  <c r="I86" i="13"/>
  <c r="K86" i="13"/>
  <c r="O86" i="13"/>
  <c r="Q86" i="13"/>
  <c r="V86" i="13"/>
  <c r="G89" i="13"/>
  <c r="M89" i="13" s="1"/>
  <c r="I89" i="13"/>
  <c r="K89" i="13"/>
  <c r="O89" i="13"/>
  <c r="Q89" i="13"/>
  <c r="V89" i="13"/>
  <c r="G92" i="13"/>
  <c r="M92" i="13" s="1"/>
  <c r="I92" i="13"/>
  <c r="K92" i="13"/>
  <c r="O92" i="13"/>
  <c r="Q92" i="13"/>
  <c r="V92" i="13"/>
  <c r="G98" i="13"/>
  <c r="M98" i="13" s="1"/>
  <c r="I98" i="13"/>
  <c r="K98" i="13"/>
  <c r="O98" i="13"/>
  <c r="Q98" i="13"/>
  <c r="V98" i="13"/>
  <c r="G105" i="13"/>
  <c r="M105" i="13" s="1"/>
  <c r="I105" i="13"/>
  <c r="K105" i="13"/>
  <c r="O105" i="13"/>
  <c r="Q105" i="13"/>
  <c r="V105" i="13"/>
  <c r="G120" i="13"/>
  <c r="I120" i="13"/>
  <c r="K120" i="13"/>
  <c r="M120" i="13"/>
  <c r="O120" i="13"/>
  <c r="Q120" i="13"/>
  <c r="V120" i="13"/>
  <c r="G121" i="13"/>
  <c r="I121" i="13"/>
  <c r="K121" i="13"/>
  <c r="M121" i="13"/>
  <c r="O121" i="13"/>
  <c r="Q121" i="13"/>
  <c r="V121" i="13"/>
  <c r="G126" i="13"/>
  <c r="M126" i="13" s="1"/>
  <c r="I126" i="13"/>
  <c r="K126" i="13"/>
  <c r="O126" i="13"/>
  <c r="Q126" i="13"/>
  <c r="V126" i="13"/>
  <c r="G132" i="13"/>
  <c r="M132" i="13" s="1"/>
  <c r="I132" i="13"/>
  <c r="K132" i="13"/>
  <c r="O132" i="13"/>
  <c r="Q132" i="13"/>
  <c r="V132" i="13"/>
  <c r="G134" i="13"/>
  <c r="M134" i="13" s="1"/>
  <c r="I134" i="13"/>
  <c r="K134" i="13"/>
  <c r="O134" i="13"/>
  <c r="Q134" i="13"/>
  <c r="V134" i="13"/>
  <c r="G138" i="13"/>
  <c r="M138" i="13" s="1"/>
  <c r="I138" i="13"/>
  <c r="K138" i="13"/>
  <c r="O138" i="13"/>
  <c r="Q138" i="13"/>
  <c r="V138" i="13"/>
  <c r="G143" i="13"/>
  <c r="I143" i="13"/>
  <c r="K143" i="13"/>
  <c r="M143" i="13"/>
  <c r="O143" i="13"/>
  <c r="Q143" i="13"/>
  <c r="V143" i="13"/>
  <c r="G148" i="13"/>
  <c r="M148" i="13" s="1"/>
  <c r="I148" i="13"/>
  <c r="K148" i="13"/>
  <c r="O148" i="13"/>
  <c r="Q148" i="13"/>
  <c r="V148" i="13"/>
  <c r="G151" i="13"/>
  <c r="M151" i="13" s="1"/>
  <c r="I151" i="13"/>
  <c r="K151" i="13"/>
  <c r="O151" i="13"/>
  <c r="Q151" i="13"/>
  <c r="V151" i="13"/>
  <c r="G153" i="13"/>
  <c r="I153" i="13"/>
  <c r="K153" i="13"/>
  <c r="M153" i="13"/>
  <c r="O153" i="13"/>
  <c r="Q153" i="13"/>
  <c r="V153" i="13"/>
  <c r="G159" i="13"/>
  <c r="M159" i="13" s="1"/>
  <c r="I159" i="13"/>
  <c r="K159" i="13"/>
  <c r="O159" i="13"/>
  <c r="Q159" i="13"/>
  <c r="V159" i="13"/>
  <c r="G164" i="13"/>
  <c r="M164" i="13" s="1"/>
  <c r="I164" i="13"/>
  <c r="K164" i="13"/>
  <c r="O164" i="13"/>
  <c r="Q164" i="13"/>
  <c r="V164" i="13"/>
  <c r="G167" i="13"/>
  <c r="M167" i="13" s="1"/>
  <c r="I167" i="13"/>
  <c r="K167" i="13"/>
  <c r="O167" i="13"/>
  <c r="Q167" i="13"/>
  <c r="V167" i="13"/>
  <c r="G170" i="13"/>
  <c r="I170" i="13"/>
  <c r="K170" i="13"/>
  <c r="O170" i="13"/>
  <c r="Q170" i="13"/>
  <c r="V170" i="13"/>
  <c r="G177" i="13"/>
  <c r="M177" i="13" s="1"/>
  <c r="I177" i="13"/>
  <c r="K177" i="13"/>
  <c r="O177" i="13"/>
  <c r="Q177" i="13"/>
  <c r="V177" i="13"/>
  <c r="G182" i="13"/>
  <c r="M182" i="13" s="1"/>
  <c r="I182" i="13"/>
  <c r="K182" i="13"/>
  <c r="O182" i="13"/>
  <c r="Q182" i="13"/>
  <c r="V182" i="13"/>
  <c r="G186" i="13"/>
  <c r="M186" i="13" s="1"/>
  <c r="I186" i="13"/>
  <c r="K186" i="13"/>
  <c r="O186" i="13"/>
  <c r="Q186" i="13"/>
  <c r="V186" i="13"/>
  <c r="G188" i="13"/>
  <c r="I188" i="13"/>
  <c r="K188" i="13"/>
  <c r="M188" i="13"/>
  <c r="O188" i="13"/>
  <c r="Q188" i="13"/>
  <c r="V188" i="13"/>
  <c r="G195" i="13"/>
  <c r="M195" i="13" s="1"/>
  <c r="I195" i="13"/>
  <c r="K195" i="13"/>
  <c r="O195" i="13"/>
  <c r="Q195" i="13"/>
  <c r="V195" i="13"/>
  <c r="G198" i="13"/>
  <c r="M198" i="13" s="1"/>
  <c r="I198" i="13"/>
  <c r="K198" i="13"/>
  <c r="O198" i="13"/>
  <c r="Q198" i="13"/>
  <c r="V198" i="13"/>
  <c r="G201" i="13"/>
  <c r="M201" i="13" s="1"/>
  <c r="I201" i="13"/>
  <c r="K201" i="13"/>
  <c r="O201" i="13"/>
  <c r="Q201" i="13"/>
  <c r="V201" i="13"/>
  <c r="G206" i="13"/>
  <c r="M206" i="13" s="1"/>
  <c r="I206" i="13"/>
  <c r="K206" i="13"/>
  <c r="O206" i="13"/>
  <c r="Q206" i="13"/>
  <c r="V206" i="13"/>
  <c r="G214" i="13"/>
  <c r="I214" i="13"/>
  <c r="K214" i="13"/>
  <c r="M214" i="13"/>
  <c r="O214" i="13"/>
  <c r="Q214" i="13"/>
  <c r="V214" i="13"/>
  <c r="G217" i="13"/>
  <c r="M217" i="13" s="1"/>
  <c r="I217" i="13"/>
  <c r="K217" i="13"/>
  <c r="O217" i="13"/>
  <c r="Q217" i="13"/>
  <c r="V217" i="13"/>
  <c r="G221" i="13"/>
  <c r="M221" i="13" s="1"/>
  <c r="I221" i="13"/>
  <c r="K221" i="13"/>
  <c r="O221" i="13"/>
  <c r="Q221" i="13"/>
  <c r="V221" i="13"/>
  <c r="G227" i="13"/>
  <c r="M227" i="13" s="1"/>
  <c r="I227" i="13"/>
  <c r="K227" i="13"/>
  <c r="O227" i="13"/>
  <c r="Q227" i="13"/>
  <c r="V227" i="13"/>
  <c r="G233" i="13"/>
  <c r="M233" i="13" s="1"/>
  <c r="I233" i="13"/>
  <c r="K233" i="13"/>
  <c r="O233" i="13"/>
  <c r="Q233" i="13"/>
  <c r="V233" i="13"/>
  <c r="G236" i="13"/>
  <c r="M236" i="13" s="1"/>
  <c r="I236" i="13"/>
  <c r="K236" i="13"/>
  <c r="O236" i="13"/>
  <c r="Q236" i="13"/>
  <c r="V236" i="13"/>
  <c r="G239" i="13"/>
  <c r="M239" i="13" s="1"/>
  <c r="I239" i="13"/>
  <c r="K239" i="13"/>
  <c r="O239" i="13"/>
  <c r="Q239" i="13"/>
  <c r="V239" i="13"/>
  <c r="G246" i="13"/>
  <c r="M246" i="13" s="1"/>
  <c r="I246" i="13"/>
  <c r="K246" i="13"/>
  <c r="O246" i="13"/>
  <c r="Q246" i="13"/>
  <c r="V246" i="13"/>
  <c r="G253" i="13"/>
  <c r="I253" i="13"/>
  <c r="K253" i="13"/>
  <c r="M253" i="13"/>
  <c r="O253" i="13"/>
  <c r="Q253" i="13"/>
  <c r="V253" i="13"/>
  <c r="G256" i="13"/>
  <c r="M256" i="13" s="1"/>
  <c r="I256" i="13"/>
  <c r="K256" i="13"/>
  <c r="O256" i="13"/>
  <c r="Q256" i="13"/>
  <c r="V256" i="13"/>
  <c r="G257" i="13"/>
  <c r="I257" i="13"/>
  <c r="K257" i="13"/>
  <c r="M257" i="13"/>
  <c r="O257" i="13"/>
  <c r="Q257" i="13"/>
  <c r="V257" i="13"/>
  <c r="G261" i="13"/>
  <c r="M261" i="13" s="1"/>
  <c r="I261" i="13"/>
  <c r="K261" i="13"/>
  <c r="O261" i="13"/>
  <c r="Q261" i="13"/>
  <c r="V261" i="13"/>
  <c r="G265" i="13"/>
  <c r="M265" i="13" s="1"/>
  <c r="I265" i="13"/>
  <c r="K265" i="13"/>
  <c r="O265" i="13"/>
  <c r="Q265" i="13"/>
  <c r="V265" i="13"/>
  <c r="G269" i="13"/>
  <c r="M269" i="13" s="1"/>
  <c r="I269" i="13"/>
  <c r="K269" i="13"/>
  <c r="O269" i="13"/>
  <c r="Q269" i="13"/>
  <c r="V269" i="13"/>
  <c r="G274" i="13"/>
  <c r="M274" i="13" s="1"/>
  <c r="I274" i="13"/>
  <c r="K274" i="13"/>
  <c r="O274" i="13"/>
  <c r="Q274" i="13"/>
  <c r="V274" i="13"/>
  <c r="G279" i="13"/>
  <c r="M279" i="13" s="1"/>
  <c r="I279" i="13"/>
  <c r="K279" i="13"/>
  <c r="O279" i="13"/>
  <c r="Q279" i="13"/>
  <c r="V279" i="13"/>
  <c r="G285" i="13"/>
  <c r="I285" i="13"/>
  <c r="K285" i="13"/>
  <c r="M285" i="13"/>
  <c r="O285" i="13"/>
  <c r="Q285" i="13"/>
  <c r="V285" i="13"/>
  <c r="G287" i="13"/>
  <c r="I287" i="13"/>
  <c r="K287" i="13"/>
  <c r="M287" i="13"/>
  <c r="O287" i="13"/>
  <c r="Q287" i="13"/>
  <c r="V287" i="13"/>
  <c r="G289" i="13"/>
  <c r="I289" i="13"/>
  <c r="K289" i="13"/>
  <c r="M289" i="13"/>
  <c r="O289" i="13"/>
  <c r="Q289" i="13"/>
  <c r="V289" i="13"/>
  <c r="G293" i="13"/>
  <c r="M293" i="13" s="1"/>
  <c r="I293" i="13"/>
  <c r="K293" i="13"/>
  <c r="O293" i="13"/>
  <c r="Q293" i="13"/>
  <c r="V293" i="13"/>
  <c r="G298" i="13"/>
  <c r="I298" i="13"/>
  <c r="K298" i="13"/>
  <c r="M298" i="13"/>
  <c r="O298" i="13"/>
  <c r="Q298" i="13"/>
  <c r="V298" i="13"/>
  <c r="G300" i="13"/>
  <c r="M300" i="13" s="1"/>
  <c r="I300" i="13"/>
  <c r="K300" i="13"/>
  <c r="O300" i="13"/>
  <c r="Q300" i="13"/>
  <c r="V300" i="13"/>
  <c r="G302" i="13"/>
  <c r="M302" i="13" s="1"/>
  <c r="I302" i="13"/>
  <c r="K302" i="13"/>
  <c r="O302" i="13"/>
  <c r="Q302" i="13"/>
  <c r="V302" i="13"/>
  <c r="G304" i="13"/>
  <c r="M304" i="13" s="1"/>
  <c r="I304" i="13"/>
  <c r="K304" i="13"/>
  <c r="O304" i="13"/>
  <c r="Q304" i="13"/>
  <c r="V304" i="13"/>
  <c r="G306" i="13"/>
  <c r="I306" i="13"/>
  <c r="K306" i="13"/>
  <c r="M306" i="13"/>
  <c r="O306" i="13"/>
  <c r="Q306" i="13"/>
  <c r="V306" i="13"/>
  <c r="G308" i="13"/>
  <c r="I308" i="13"/>
  <c r="K308" i="13"/>
  <c r="M308" i="13"/>
  <c r="O308" i="13"/>
  <c r="Q308" i="13"/>
  <c r="V308" i="13"/>
  <c r="G310" i="13"/>
  <c r="I310" i="13"/>
  <c r="K310" i="13"/>
  <c r="M310" i="13"/>
  <c r="O310" i="13"/>
  <c r="Q310" i="13"/>
  <c r="V310" i="13"/>
  <c r="G312" i="13"/>
  <c r="M312" i="13" s="1"/>
  <c r="I312" i="13"/>
  <c r="K312" i="13"/>
  <c r="O312" i="13"/>
  <c r="Q312" i="13"/>
  <c r="V312" i="13"/>
  <c r="G316" i="13"/>
  <c r="I316" i="13"/>
  <c r="K316" i="13"/>
  <c r="M316" i="13"/>
  <c r="O316" i="13"/>
  <c r="Q316" i="13"/>
  <c r="V316" i="13"/>
  <c r="G320" i="13"/>
  <c r="M320" i="13" s="1"/>
  <c r="I320" i="13"/>
  <c r="K320" i="13"/>
  <c r="O320" i="13"/>
  <c r="Q320" i="13"/>
  <c r="V320" i="13"/>
  <c r="G322" i="13"/>
  <c r="M322" i="13" s="1"/>
  <c r="I322" i="13"/>
  <c r="K322" i="13"/>
  <c r="O322" i="13"/>
  <c r="Q322" i="13"/>
  <c r="V322" i="13"/>
  <c r="G324" i="13"/>
  <c r="M324" i="13" s="1"/>
  <c r="I324" i="13"/>
  <c r="K324" i="13"/>
  <c r="O324" i="13"/>
  <c r="Q324" i="13"/>
  <c r="V324" i="13"/>
  <c r="G326" i="13"/>
  <c r="I326" i="13"/>
  <c r="K326" i="13"/>
  <c r="M326" i="13"/>
  <c r="O326" i="13"/>
  <c r="Q326" i="13"/>
  <c r="V326" i="13"/>
  <c r="G328" i="13"/>
  <c r="I328" i="13"/>
  <c r="K328" i="13"/>
  <c r="M328" i="13"/>
  <c r="O328" i="13"/>
  <c r="Q328" i="13"/>
  <c r="V328" i="13"/>
  <c r="G330" i="13"/>
  <c r="I330" i="13"/>
  <c r="K330" i="13"/>
  <c r="M330" i="13"/>
  <c r="O330" i="13"/>
  <c r="Q330" i="13"/>
  <c r="V330" i="13"/>
  <c r="G332" i="13"/>
  <c r="M332" i="13" s="1"/>
  <c r="I332" i="13"/>
  <c r="K332" i="13"/>
  <c r="O332" i="13"/>
  <c r="Q332" i="13"/>
  <c r="V332" i="13"/>
  <c r="G334" i="13"/>
  <c r="M334" i="13" s="1"/>
  <c r="I334" i="13"/>
  <c r="K334" i="13"/>
  <c r="O334" i="13"/>
  <c r="Q334" i="13"/>
  <c r="V334" i="13"/>
  <c r="G335" i="13"/>
  <c r="M335" i="13" s="1"/>
  <c r="I335" i="13"/>
  <c r="K335" i="13"/>
  <c r="O335" i="13"/>
  <c r="Q335" i="13"/>
  <c r="V335" i="13"/>
  <c r="G337" i="13"/>
  <c r="I337" i="13"/>
  <c r="K337" i="13"/>
  <c r="O337" i="13"/>
  <c r="Q337" i="13"/>
  <c r="V337" i="13"/>
  <c r="G343" i="13"/>
  <c r="M343" i="13" s="1"/>
  <c r="I343" i="13"/>
  <c r="K343" i="13"/>
  <c r="O343" i="13"/>
  <c r="Q343" i="13"/>
  <c r="V343" i="13"/>
  <c r="G345" i="13"/>
  <c r="I345" i="13"/>
  <c r="K345" i="13"/>
  <c r="M345" i="13"/>
  <c r="O345" i="13"/>
  <c r="Q345" i="13"/>
  <c r="V345" i="13"/>
  <c r="G352" i="13"/>
  <c r="I352" i="13"/>
  <c r="K352" i="13"/>
  <c r="M352" i="13"/>
  <c r="O352" i="13"/>
  <c r="Q352" i="13"/>
  <c r="V352" i="13"/>
  <c r="G355" i="13"/>
  <c r="M355" i="13" s="1"/>
  <c r="I355" i="13"/>
  <c r="K355" i="13"/>
  <c r="O355" i="13"/>
  <c r="Q355" i="13"/>
  <c r="V355" i="13"/>
  <c r="G361" i="13"/>
  <c r="I361" i="13"/>
  <c r="K361" i="13"/>
  <c r="M361" i="13"/>
  <c r="O361" i="13"/>
  <c r="Q361" i="13"/>
  <c r="V361" i="13"/>
  <c r="G364" i="13"/>
  <c r="M364" i="13" s="1"/>
  <c r="I364" i="13"/>
  <c r="K364" i="13"/>
  <c r="O364" i="13"/>
  <c r="Q364" i="13"/>
  <c r="V364" i="13"/>
  <c r="G369" i="13"/>
  <c r="M369" i="13" s="1"/>
  <c r="I369" i="13"/>
  <c r="K369" i="13"/>
  <c r="O369" i="13"/>
  <c r="Q369" i="13"/>
  <c r="V369" i="13"/>
  <c r="G373" i="13"/>
  <c r="M373" i="13" s="1"/>
  <c r="I373" i="13"/>
  <c r="K373" i="13"/>
  <c r="O373" i="13"/>
  <c r="Q373" i="13"/>
  <c r="V373" i="13"/>
  <c r="G377" i="13"/>
  <c r="M377" i="13" s="1"/>
  <c r="I377" i="13"/>
  <c r="K377" i="13"/>
  <c r="O377" i="13"/>
  <c r="Q377" i="13"/>
  <c r="V377" i="13"/>
  <c r="G379" i="13"/>
  <c r="I379" i="13"/>
  <c r="K379" i="13"/>
  <c r="M379" i="13"/>
  <c r="O379" i="13"/>
  <c r="Q379" i="13"/>
  <c r="V379" i="13"/>
  <c r="G381" i="13"/>
  <c r="M381" i="13" s="1"/>
  <c r="I381" i="13"/>
  <c r="K381" i="13"/>
  <c r="O381" i="13"/>
  <c r="Q381" i="13"/>
  <c r="V381" i="13"/>
  <c r="G383" i="13"/>
  <c r="M383" i="13" s="1"/>
  <c r="I383" i="13"/>
  <c r="K383" i="13"/>
  <c r="O383" i="13"/>
  <c r="Q383" i="13"/>
  <c r="V383" i="13"/>
  <c r="G385" i="13"/>
  <c r="I385" i="13"/>
  <c r="K385" i="13"/>
  <c r="M385" i="13"/>
  <c r="O385" i="13"/>
  <c r="Q385" i="13"/>
  <c r="V385" i="13"/>
  <c r="G387" i="13"/>
  <c r="M387" i="13" s="1"/>
  <c r="I387" i="13"/>
  <c r="K387" i="13"/>
  <c r="O387" i="13"/>
  <c r="Q387" i="13"/>
  <c r="V387" i="13"/>
  <c r="G389" i="13"/>
  <c r="M389" i="13" s="1"/>
  <c r="I389" i="13"/>
  <c r="K389" i="13"/>
  <c r="O389" i="13"/>
  <c r="Q389" i="13"/>
  <c r="V389" i="13"/>
  <c r="G390" i="13"/>
  <c r="M390" i="13" s="1"/>
  <c r="I390" i="13"/>
  <c r="K390" i="13"/>
  <c r="O390" i="13"/>
  <c r="Q390" i="13"/>
  <c r="V390" i="13"/>
  <c r="I391" i="13"/>
  <c r="Q391" i="13"/>
  <c r="G392" i="13"/>
  <c r="I392" i="13"/>
  <c r="K392" i="13"/>
  <c r="K391" i="13" s="1"/>
  <c r="M392" i="13"/>
  <c r="O392" i="13"/>
  <c r="Q392" i="13"/>
  <c r="V392" i="13"/>
  <c r="V391" i="13" s="1"/>
  <c r="G402" i="13"/>
  <c r="G391" i="13" s="1"/>
  <c r="I79" i="1" s="1"/>
  <c r="I402" i="13"/>
  <c r="K402" i="13"/>
  <c r="O402" i="13"/>
  <c r="Q402" i="13"/>
  <c r="V402" i="13"/>
  <c r="G413" i="13"/>
  <c r="I80" i="1" s="1"/>
  <c r="I18" i="1" s="1"/>
  <c r="M413" i="13"/>
  <c r="G414" i="13"/>
  <c r="M414" i="13" s="1"/>
  <c r="I414" i="13"/>
  <c r="I413" i="13" s="1"/>
  <c r="K414" i="13"/>
  <c r="K413" i="13" s="1"/>
  <c r="O414" i="13"/>
  <c r="O413" i="13" s="1"/>
  <c r="Q414" i="13"/>
  <c r="Q413" i="13" s="1"/>
  <c r="V414" i="13"/>
  <c r="V413" i="13" s="1"/>
  <c r="G417" i="13"/>
  <c r="I417" i="13"/>
  <c r="I416" i="13" s="1"/>
  <c r="K417" i="13"/>
  <c r="M417" i="13"/>
  <c r="O417" i="13"/>
  <c r="Q417" i="13"/>
  <c r="V417" i="13"/>
  <c r="G425" i="13"/>
  <c r="M425" i="13" s="1"/>
  <c r="I425" i="13"/>
  <c r="K425" i="13"/>
  <c r="O425" i="13"/>
  <c r="Q425" i="13"/>
  <c r="V425" i="13"/>
  <c r="G430" i="13"/>
  <c r="M430" i="13" s="1"/>
  <c r="I430" i="13"/>
  <c r="K430" i="13"/>
  <c r="O430" i="13"/>
  <c r="Q430" i="13"/>
  <c r="V430" i="13"/>
  <c r="G434" i="13"/>
  <c r="M434" i="13" s="1"/>
  <c r="I434" i="13"/>
  <c r="K434" i="13"/>
  <c r="O434" i="13"/>
  <c r="Q434" i="13"/>
  <c r="V434" i="13"/>
  <c r="G439" i="13"/>
  <c r="I439" i="13"/>
  <c r="K439" i="13"/>
  <c r="M439" i="13"/>
  <c r="O439" i="13"/>
  <c r="Q439" i="13"/>
  <c r="V439" i="13"/>
  <c r="G443" i="13"/>
  <c r="M443" i="13" s="1"/>
  <c r="I443" i="13"/>
  <c r="K443" i="13"/>
  <c r="O443" i="13"/>
  <c r="Q443" i="13"/>
  <c r="V443" i="13"/>
  <c r="G447" i="13"/>
  <c r="M447" i="13" s="1"/>
  <c r="I447" i="13"/>
  <c r="K447" i="13"/>
  <c r="O447" i="13"/>
  <c r="Q447" i="13"/>
  <c r="V447" i="13"/>
  <c r="G451" i="13"/>
  <c r="M451" i="13" s="1"/>
  <c r="I451" i="13"/>
  <c r="K451" i="13"/>
  <c r="O451" i="13"/>
  <c r="Q451" i="13"/>
  <c r="V451" i="13"/>
  <c r="G455" i="13"/>
  <c r="M455" i="13" s="1"/>
  <c r="I455" i="13"/>
  <c r="K455" i="13"/>
  <c r="O455" i="13"/>
  <c r="Q455" i="13"/>
  <c r="V455" i="13"/>
  <c r="AE460" i="13"/>
  <c r="F44" i="1" s="1"/>
  <c r="BA25" i="12"/>
  <c r="BA23" i="12"/>
  <c r="BA21" i="12"/>
  <c r="BA16" i="12"/>
  <c r="BA14" i="12"/>
  <c r="BA12" i="12"/>
  <c r="BA10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V19" i="12"/>
  <c r="G20" i="12"/>
  <c r="I20" i="12"/>
  <c r="K20" i="12"/>
  <c r="M20" i="12"/>
  <c r="O20" i="12"/>
  <c r="Q20" i="12"/>
  <c r="V20" i="12"/>
  <c r="G22" i="12"/>
  <c r="M22" i="12" s="1"/>
  <c r="I22" i="12"/>
  <c r="K22" i="12"/>
  <c r="O22" i="12"/>
  <c r="Q22" i="12"/>
  <c r="Q19" i="12" s="1"/>
  <c r="V22" i="12"/>
  <c r="G24" i="12"/>
  <c r="M24" i="12" s="1"/>
  <c r="I24" i="12"/>
  <c r="I19" i="12" s="1"/>
  <c r="K24" i="12"/>
  <c r="O24" i="12"/>
  <c r="Q24" i="12"/>
  <c r="V24" i="12"/>
  <c r="AE27" i="12"/>
  <c r="H42" i="1"/>
  <c r="I71" i="1" l="1"/>
  <c r="I77" i="1"/>
  <c r="F41" i="1"/>
  <c r="F39" i="1"/>
  <c r="I8" i="12"/>
  <c r="K416" i="13"/>
  <c r="Q416" i="13"/>
  <c r="K336" i="13"/>
  <c r="O142" i="13"/>
  <c r="V8" i="13"/>
  <c r="I8" i="13"/>
  <c r="Q8" i="14"/>
  <c r="G8" i="14"/>
  <c r="G116" i="14" s="1"/>
  <c r="I8" i="14"/>
  <c r="K84" i="15"/>
  <c r="Q84" i="15"/>
  <c r="V14" i="16"/>
  <c r="I14" i="16"/>
  <c r="M402" i="13"/>
  <c r="M391" i="13" s="1"/>
  <c r="K142" i="13"/>
  <c r="K53" i="13"/>
  <c r="M17" i="14"/>
  <c r="Q34" i="15"/>
  <c r="O34" i="15"/>
  <c r="O36" i="16"/>
  <c r="M11" i="16"/>
  <c r="M8" i="16" s="1"/>
  <c r="F43" i="1"/>
  <c r="O8" i="12"/>
  <c r="G8" i="12"/>
  <c r="Q336" i="13"/>
  <c r="G336" i="13"/>
  <c r="I76" i="1" s="1"/>
  <c r="G142" i="13"/>
  <c r="I75" i="1" s="1"/>
  <c r="G53" i="13"/>
  <c r="I74" i="1" s="1"/>
  <c r="V53" i="13"/>
  <c r="O8" i="14"/>
  <c r="AF157" i="15"/>
  <c r="K34" i="15"/>
  <c r="G21" i="15"/>
  <c r="V21" i="15"/>
  <c r="G157" i="15"/>
  <c r="K36" i="16"/>
  <c r="K24" i="16"/>
  <c r="Q24" i="16"/>
  <c r="I24" i="16"/>
  <c r="I107" i="15"/>
  <c r="K107" i="15"/>
  <c r="I21" i="15"/>
  <c r="K19" i="12"/>
  <c r="V142" i="13"/>
  <c r="Q8" i="13"/>
  <c r="V107" i="15"/>
  <c r="I34" i="15"/>
  <c r="K21" i="15"/>
  <c r="Q21" i="15"/>
  <c r="M17" i="15"/>
  <c r="M16" i="15" s="1"/>
  <c r="I36" i="16"/>
  <c r="V24" i="16"/>
  <c r="K14" i="16"/>
  <c r="Q8" i="17"/>
  <c r="O19" i="12"/>
  <c r="G19" i="12"/>
  <c r="I83" i="1" s="1"/>
  <c r="I20" i="1" s="1"/>
  <c r="V8" i="12"/>
  <c r="AF460" i="13"/>
  <c r="V416" i="13"/>
  <c r="O336" i="13"/>
  <c r="I53" i="13"/>
  <c r="I44" i="13"/>
  <c r="K8" i="13"/>
  <c r="O107" i="15"/>
  <c r="O84" i="15"/>
  <c r="I84" i="15"/>
  <c r="Q14" i="16"/>
  <c r="F40" i="1"/>
  <c r="I73" i="1"/>
  <c r="K8" i="17"/>
  <c r="K8" i="12"/>
  <c r="Q8" i="12"/>
  <c r="O416" i="13"/>
  <c r="G416" i="13"/>
  <c r="I81" i="1" s="1"/>
  <c r="O391" i="13"/>
  <c r="V336" i="13"/>
  <c r="I336" i="13"/>
  <c r="Q142" i="13"/>
  <c r="I142" i="13"/>
  <c r="Q53" i="13"/>
  <c r="O53" i="13"/>
  <c r="K44" i="13"/>
  <c r="Q44" i="13"/>
  <c r="M44" i="13"/>
  <c r="O8" i="13"/>
  <c r="K8" i="14"/>
  <c r="Q107" i="15"/>
  <c r="G107" i="15"/>
  <c r="V84" i="15"/>
  <c r="V34" i="15"/>
  <c r="V36" i="16"/>
  <c r="O14" i="16"/>
  <c r="K8" i="16"/>
  <c r="Q8" i="16"/>
  <c r="I8" i="16"/>
  <c r="O8" i="17"/>
  <c r="V8" i="17"/>
  <c r="I8" i="17"/>
  <c r="AF40" i="17"/>
  <c r="M27" i="17"/>
  <c r="M8" i="17" s="1"/>
  <c r="M24" i="16"/>
  <c r="M37" i="16"/>
  <c r="M36" i="16" s="1"/>
  <c r="AF81" i="16"/>
  <c r="G48" i="1" s="1"/>
  <c r="H48" i="1" s="1"/>
  <c r="I48" i="1" s="1"/>
  <c r="G24" i="16"/>
  <c r="G81" i="16" s="1"/>
  <c r="M15" i="16"/>
  <c r="M14" i="16" s="1"/>
  <c r="M106" i="15"/>
  <c r="M84" i="15" s="1"/>
  <c r="M59" i="15"/>
  <c r="M33" i="15"/>
  <c r="M21" i="15" s="1"/>
  <c r="M108" i="15"/>
  <c r="M107" i="15" s="1"/>
  <c r="M35" i="15"/>
  <c r="M8" i="14"/>
  <c r="M416" i="13"/>
  <c r="M53" i="13"/>
  <c r="M8" i="13"/>
  <c r="M337" i="13"/>
  <c r="M336" i="13" s="1"/>
  <c r="M170" i="13"/>
  <c r="M142" i="13" s="1"/>
  <c r="G44" i="13"/>
  <c r="I72" i="1" s="1"/>
  <c r="G8" i="13"/>
  <c r="M8" i="12"/>
  <c r="M19" i="12"/>
  <c r="AF27" i="12"/>
  <c r="J28" i="1"/>
  <c r="J26" i="1"/>
  <c r="G38" i="1"/>
  <c r="F38" i="1"/>
  <c r="J23" i="1"/>
  <c r="J24" i="1"/>
  <c r="J25" i="1"/>
  <c r="J27" i="1"/>
  <c r="E24" i="1"/>
  <c r="E26" i="1"/>
  <c r="G40" i="1" l="1"/>
  <c r="G39" i="1"/>
  <c r="G41" i="1"/>
  <c r="G49" i="1"/>
  <c r="H49" i="1" s="1"/>
  <c r="I49" i="1" s="1"/>
  <c r="G50" i="1"/>
  <c r="H50" i="1" s="1"/>
  <c r="I50" i="1" s="1"/>
  <c r="I17" i="1"/>
  <c r="H43" i="1"/>
  <c r="I43" i="1" s="1"/>
  <c r="H40" i="1"/>
  <c r="I40" i="1" s="1"/>
  <c r="I82" i="1"/>
  <c r="I19" i="1" s="1"/>
  <c r="G27" i="12"/>
  <c r="H41" i="1"/>
  <c r="I41" i="1" s="1"/>
  <c r="G47" i="1"/>
  <c r="H47" i="1" s="1"/>
  <c r="I47" i="1" s="1"/>
  <c r="G46" i="1"/>
  <c r="H46" i="1" s="1"/>
  <c r="I46" i="1" s="1"/>
  <c r="G43" i="1"/>
  <c r="G44" i="1"/>
  <c r="H44" i="1" s="1"/>
  <c r="I44" i="1" s="1"/>
  <c r="I70" i="1"/>
  <c r="G460" i="13"/>
  <c r="F51" i="1"/>
  <c r="H39" i="1"/>
  <c r="H51" i="1" s="1"/>
  <c r="M34" i="15"/>
  <c r="I16" i="1" l="1"/>
  <c r="I21" i="1" s="1"/>
  <c r="I84" i="1"/>
  <c r="G23" i="1"/>
  <c r="A23" i="1" s="1"/>
  <c r="G28" i="1"/>
  <c r="G51" i="1"/>
  <c r="G25" i="1" s="1"/>
  <c r="A25" i="1" s="1"/>
  <c r="I39" i="1"/>
  <c r="I51" i="1" s="1"/>
  <c r="G24" i="1" l="1"/>
  <c r="A24" i="1"/>
  <c r="J46" i="1"/>
  <c r="J48" i="1"/>
  <c r="J50" i="1"/>
  <c r="J40" i="1"/>
  <c r="J41" i="1"/>
  <c r="J47" i="1"/>
  <c r="J49" i="1"/>
  <c r="J43" i="1"/>
  <c r="J39" i="1"/>
  <c r="J51" i="1" s="1"/>
  <c r="J44" i="1"/>
  <c r="J45" i="1"/>
  <c r="J83" i="1"/>
  <c r="J72" i="1"/>
  <c r="J73" i="1"/>
  <c r="J78" i="1"/>
  <c r="J79" i="1"/>
  <c r="J80" i="1"/>
  <c r="J70" i="1"/>
  <c r="J71" i="1"/>
  <c r="J77" i="1"/>
  <c r="J69" i="1"/>
  <c r="J74" i="1"/>
  <c r="J75" i="1"/>
  <c r="J76" i="1"/>
  <c r="J81" i="1"/>
  <c r="J82" i="1"/>
  <c r="A26" i="1"/>
  <c r="G26" i="1"/>
  <c r="J84" i="1" l="1"/>
  <c r="A27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NTBHP07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NTBHP07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NTBHP07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NTBHP07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NTBHP07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NTBHP07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<sst xmlns="http://schemas.openxmlformats.org/spreadsheetml/2006/main" count="3260" uniqueCount="894">
  <si>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</si>
  <si>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</si>
  <si>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</si>
  <si>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</si>
  <si>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</si>
  <si>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</si>
  <si>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</si>
  <si>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</si>
  <si>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</si>
  <si>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</si>
  <si>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</si>
  <si>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</si>
  <si>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</si>
  <si>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</si>
  <si>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</si>
  <si>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</si>
  <si>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</si>
  <si>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</si>
  <si>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</si>
  <si>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</si>
  <si>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</si>
  <si>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</si>
  <si>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</si>
  <si>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</si>
  <si>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</si>
  <si>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</si>
  <si>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</si>
  <si>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</si>
  <si>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</si>
  <si>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</si>
  <si>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</si>
  <si>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</si>
  <si>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</si>
  <si>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</si>
  <si>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</si>
  <si>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</si>
  <si>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</si>
  <si>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</si>
  <si>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</si>
  <si>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</si>
  <si>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</si>
  <si>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</si>
  <si>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</si>
  <si>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 xml:space="preserve">SO 01 </t>
  </si>
  <si>
    <t>Oprava kulturního domu Olešnice - 1.část venkovní opravy</t>
  </si>
  <si>
    <t>Stavba</t>
  </si>
  <si>
    <t>Ostatní a vedlejší náklady</t>
  </si>
  <si>
    <t>00.1.1.</t>
  </si>
  <si>
    <t xml:space="preserve">Ostatní  a vedlejší náklady pro rekonstrukci </t>
  </si>
  <si>
    <t>Stavební objekt</t>
  </si>
  <si>
    <t>SO 01.1</t>
  </si>
  <si>
    <t>Výměna krytiny, klempířských prvků a hromosvodu</t>
  </si>
  <si>
    <t>01</t>
  </si>
  <si>
    <t>Výměna střešní krytiny a výměna hromosvodu</t>
  </si>
  <si>
    <t>02</t>
  </si>
  <si>
    <t>Výměna klempířských prvků nad vchody a klempířské prvky ve fasádě (lešení při fasádě, nebo střeše)</t>
  </si>
  <si>
    <t>SO 01.2</t>
  </si>
  <si>
    <t>Výměna otvorových prvků v obvodových zdech a ve střeše</t>
  </si>
  <si>
    <t>Výměna otvorových výplní</t>
  </si>
  <si>
    <t>Výměna otvorových výplní ve střeše</t>
  </si>
  <si>
    <t>SO 01.3</t>
  </si>
  <si>
    <t xml:space="preserve">Zateplení střechy a stropních podhledů </t>
  </si>
  <si>
    <t>Zateplení střechy a stropních podhledů</t>
  </si>
  <si>
    <t>Celkem za stavbu</t>
  </si>
  <si>
    <t>CZK</t>
  </si>
  <si>
    <t>#POPS</t>
  </si>
  <si>
    <t>Popis stavby: SO 01  - Oprava kulturního domu Olešnice - 1.část venkovní opravy</t>
  </si>
  <si>
    <t>#POPO</t>
  </si>
  <si>
    <t xml:space="preserve">Popis objektu: OVN 00 - Ostatní a vedlejší náklady </t>
  </si>
  <si>
    <t>#POPR</t>
  </si>
  <si>
    <t xml:space="preserve">Popis rozpočtu: 00.1.1. - Ostatní  a vedlejší náklady pro rekonstrukci </t>
  </si>
  <si>
    <t>Popis objektu: SO 01.1 - Výměna krytiny, klempířských prvků a hromosvodu</t>
  </si>
  <si>
    <t>Popis rozpočtu: 01 - Výměna střešní krytiny a výměna hromosvodu</t>
  </si>
  <si>
    <t>Popis rozpočtu: 02 - Výměna klempířských prvků nad vchody a klempířské prvky ve fasádě (lešení při fasádě, nebo střeše)</t>
  </si>
  <si>
    <t>Popis objektu: SO 01.2 - Výměna otvorových prvků v obvodových zdech a ve střeše</t>
  </si>
  <si>
    <t>Popis rozpočtu: 01 - Výměna otvorových výplní</t>
  </si>
  <si>
    <t>Popis rozpočtu: 02 - Výměna otvorových výplní ve střeše</t>
  </si>
  <si>
    <t xml:space="preserve">Popis objektu: SO 01.3 - Zateplení střechy a stropních podhledů </t>
  </si>
  <si>
    <t>Popis rozpočtu: 01 - Zateplení střechy a stropních podhledů</t>
  </si>
  <si>
    <t>Rekapitulace dílů</t>
  </si>
  <si>
    <t>Typ dílu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</si>
  <si>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</si>
  <si>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</si>
  <si>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</si>
  <si>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</si>
  <si>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</si>
  <si>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</si>
  <si>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</si>
  <si>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</si>
  <si>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713</t>
  </si>
  <si>
    <t>Izolace tepelné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</si>
  <si>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</si>
  <si>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</si>
  <si>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</si>
  <si>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</si>
  <si>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</si>
  <si>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</si>
  <si>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</si>
  <si>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</si>
  <si>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</si>
  <si>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</si>
  <si>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783</t>
  </si>
  <si>
    <t>Nátěry</t>
  </si>
  <si>
    <t>M21</t>
  </si>
  <si>
    <t>Elektromontáže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</si>
  <si>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</si>
  <si>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</si>
  <si>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</si>
  <si>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</si>
  <si>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</si>
  <si>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</si>
  <si>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</si>
  <si>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</si>
  <si>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OVN 00</t>
  </si>
  <si>
    <t xml:space="preserve">Ostatní a vedlejší náklady 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</si>
  <si>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</si>
  <si>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</si>
  <si>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</si>
  <si>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</si>
  <si>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</si>
  <si>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</si>
  <si>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</si>
  <si>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</si>
  <si>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</si>
  <si>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</si>
  <si>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</si>
  <si>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</si>
  <si>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</si>
  <si>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</si>
  <si>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</si>
  <si>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</si>
  <si>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</si>
  <si>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</si>
  <si>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</si>
  <si>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</si>
  <si>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</si>
  <si>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</si>
  <si>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</si>
  <si>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</si>
  <si>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</si>
  <si>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</si>
  <si>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</si>
  <si>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</si>
  <si>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</si>
  <si>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Vlastní</t>
  </si>
  <si>
    <t>Indiv</t>
  </si>
  <si>
    <t>VRN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</si>
  <si>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</si>
  <si>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</si>
  <si>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</si>
  <si>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</si>
  <si>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>Provoz zařízení staveniště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</si>
  <si>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</si>
  <si>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</si>
  <si>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</si>
  <si>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</si>
  <si>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</si>
  <si>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>Provoz objednatele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</si>
  <si>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</si>
  <si>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</si>
  <si>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</si>
  <si>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</si>
  <si>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</t>
  </si>
  <si>
    <t>Zabezpečení poškození prostoru objektu</t>
  </si>
  <si>
    <t>Kompletní zabezpečení prostoru školy proti poškození a znečištění, tzn. zakrytí podlahovin, radiátorů, oken, dveří apod.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</si>
  <si>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</si>
  <si>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</si>
  <si>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</si>
  <si>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</si>
  <si>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>Dokumentace skutečného provedení</t>
  </si>
  <si>
    <t>Náklady na vyhotovení dokumentace skutečného provedení stavby a její předání objednateli v požadované formě a požadovaném počtu.</t>
  </si>
  <si>
    <t>SUM</t>
  </si>
  <si>
    <t>END</t>
  </si>
  <si>
    <t>Položkový soupis prací a dodávek</t>
  </si>
  <si>
    <t>941941041R00</t>
  </si>
  <si>
    <t>Montáž lešení lehkého pracovního řadového s podlahami šířky od 1,00 do 1,20 m, výšky do 10 m</t>
  </si>
  <si>
    <t>m2</t>
  </si>
  <si>
    <t>Práce</t>
  </si>
  <si>
    <t>POL1_1</t>
  </si>
  <si>
    <t>Včetně kotvení lešení.</t>
  </si>
  <si>
    <t>"fasáda boční k sousedovi" : 225</t>
  </si>
  <si>
    <t>VV</t>
  </si>
  <si>
    <t>"fasáda boční do uličky" : 399</t>
  </si>
  <si>
    <t>"fasády dvorní" : 301</t>
  </si>
  <si>
    <t>"fasáda štítová kina" : 32</t>
  </si>
  <si>
    <t>Mezisoučet</t>
  </si>
  <si>
    <t>941941042R00</t>
  </si>
  <si>
    <t>Montáž lešení lehkého pracovního řadového s podlahami šířky od 1,00 do 1,20 m, výšky přes 10 do 30 m</t>
  </si>
  <si>
    <t>"fasáda přední" : (26,4+1,2+1,2)*13,05</t>
  </si>
  <si>
    <t>941941291R00</t>
  </si>
  <si>
    <t>Montáž lešení lehkého pracovního řadového s podlahami příplatek za každý další i započatý měsíc použití lešení
 šířky od 1,00 do 1,20 m a výšky do 10 m</t>
  </si>
  <si>
    <t>POL1_</t>
  </si>
  <si>
    <t>Odkaz na mn. položky pořadí 1 : 957,00000*2</t>
  </si>
  <si>
    <t>941941292R00</t>
  </si>
  <si>
    <t>Montáž lešení lehkého pracovního řadového s podlahami příplatek za každý další i započatý měsíc použití lešení
 šířky od 1,00 do 1,20 m a výšky přes 10 do 30 m</t>
  </si>
  <si>
    <t>Odkaz na mn. položky pořadí 2 : 375,84000*2</t>
  </si>
  <si>
    <t>941941841R00</t>
  </si>
  <si>
    <t>Demontáž lešení lehkého řadového s podlahami šířky přes 1 do 1,2 m, výšky do 10 m</t>
  </si>
  <si>
    <t>Odkaz na mn. položky pořadí 1 : 957,00000</t>
  </si>
  <si>
    <t>941941842R00</t>
  </si>
  <si>
    <t>Demontáž lešení lehkého řadového s podlahami šířky přes 1 do 1,2 m, výšky přes 10 do 30 m</t>
  </si>
  <si>
    <t>Odkaz na mn. položky pořadí 2 : 375,84000</t>
  </si>
  <si>
    <t>941955004R00</t>
  </si>
  <si>
    <t>Lešení lehké pracovní pomocné pomocné, o výšce lešeňové podlahy přes 2,5 do 3,5 m</t>
  </si>
  <si>
    <t>"v prostoru krovu"    19 * 10 : 19*10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</si>
  <si>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</si>
  <si>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</si>
  <si>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</si>
  <si>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
 z umělých vláken</t>
  </si>
  <si>
    <t>Odkaz na mn. položky pořadí 8 : 1332,84000*2</t>
  </si>
  <si>
    <t>944944081R00</t>
  </si>
  <si>
    <t xml:space="preserve">Demontáž ochranné sítě z umělých vláken </t>
  </si>
  <si>
    <t>Odkaz na mn. položky pořadí 8 : 1332,84000</t>
  </si>
  <si>
    <t>944945012R00</t>
  </si>
  <si>
    <t>Montáž záchytné stříšky šířky do 2 m</t>
  </si>
  <si>
    <t>m</t>
  </si>
  <si>
    <t>944945192R00</t>
  </si>
  <si>
    <t>Montáž záchytné stříšky příplatek k ceně za každý další i započatý měsíc použití záchytné stříšky
 šířky do 2 m</t>
  </si>
  <si>
    <t>Odkaz na mn. položky pořadí 11 : 10,00000*2</t>
  </si>
  <si>
    <t>944945812R00</t>
  </si>
  <si>
    <t>Demontáž záchytné stříšky šířky do 2 m</t>
  </si>
  <si>
    <t>Odkaz na mn. položky pořadí 11 : 10,00000</t>
  </si>
  <si>
    <t>975053150</t>
  </si>
  <si>
    <t>Podpůrná konstrukce lešení v místě střechy souseda (půda)</t>
  </si>
  <si>
    <t xml:space="preserve">"fasáda boční k sousedovi"   40 * 1,5 : </t>
  </si>
  <si>
    <t>60</t>
  </si>
  <si>
    <t>999281111R00</t>
  </si>
  <si>
    <t xml:space="preserve">Přesun hmot pro opravy a údržbu objektů pro opravy a údržbu dosavadních objektů včetně vnějších plášťů
 výšky do 25 m,  </t>
  </si>
  <si>
    <t>t</t>
  </si>
  <si>
    <t xml:space="preserve">Hmotnosti z položek s pořadovými čísly: : </t>
  </si>
  <si>
    <t xml:space="preserve">1,2,3,4,7,9,11,12,14, : </t>
  </si>
  <si>
    <t>Součet: : 12,19454</t>
  </si>
  <si>
    <t>999281151R00</t>
  </si>
  <si>
    <t>Přesun hmot pro opravy a údržbu objektů pro opravy a údržbu dosavadních objektů včetně vnějších plášťů
 výšky do 25 m, nošením</t>
  </si>
  <si>
    <t>Součet: : 18,29182</t>
  </si>
  <si>
    <t>762086112R00</t>
  </si>
  <si>
    <t>Otesání tesařských prvků průřezové plochy řeziva od 120 do 224 cm2</t>
  </si>
  <si>
    <t>Odkaz na mn. položky pořadí 18 : 159,34000</t>
  </si>
  <si>
    <t>762331921R00</t>
  </si>
  <si>
    <t>Vázané konstrukce krovů vyřezání střešní vazby
 průřezové plochy řeziva přes 120 do 224 cm2, délky vyřezané části krovu do 3 m</t>
  </si>
  <si>
    <t xml:space="preserve">předpoklad 20% : </t>
  </si>
  <si>
    <t>"Střecha  nad KD"   662,2 * 0,20 : 662,2*0,2</t>
  </si>
  <si>
    <t>"Střecha nad schodištěm"    134,5 * 0,20 : 134,5*0,2</t>
  </si>
  <si>
    <t>762331931R00</t>
  </si>
  <si>
    <t>Vázané konstrukce krovů vyřezání střešní vazby
 průřezové plochy řeziva přes 224 do 288 cm2, délky vyřezané části krovu do 3 m</t>
  </si>
  <si>
    <t>"Střecha nad KD" : 151,2*0,2</t>
  </si>
  <si>
    <t>762331941R00</t>
  </si>
  <si>
    <t>Vázané konstrukce krovů vyřezání střešní vazby
 průřezové plochy řeziva přes 288 do 450 cm2, délky vyřezané části krovu do 3 m</t>
  </si>
  <si>
    <t>předpoklad 20%    56 *0,2 : 56*0,2</t>
  </si>
  <si>
    <t>762332932R00</t>
  </si>
  <si>
    <t>Vázané konstrukce krovů doplnění části střešní vazby z hranolků, hranolů včetně dodávky řeziva
 průřezové plochy přes 120 do 224 cm2, včetně dodávky hranolů 120 x 140 mm</t>
  </si>
  <si>
    <t>762332933R00</t>
  </si>
  <si>
    <t>Vázané konstrukce krovů doplnění části střešní vazby z hranolků, hranolů včetně dodávky řeziva
 průřezové plochy přes 224 do 288 cm2, včetně dodávky hranolů 140 x 200 mm</t>
  </si>
  <si>
    <t>Odkaz na mn. položky pořadí 19 : 30,24000</t>
  </si>
  <si>
    <t>762332934R00</t>
  </si>
  <si>
    <t>Vázané konstrukce krovů doplnění části střešní vazby z hranolků, hranolů včetně dodávky řeziva
 průřezové plochy přes 288 do 450 cm2, včetně dodávky hranolů 160 x 220 mm</t>
  </si>
  <si>
    <t>Odkaz na mn. položky pořadí 20 : 11,20000</t>
  </si>
  <si>
    <t>762341210R00</t>
  </si>
  <si>
    <t xml:space="preserve">Montáž bednění střech rovných o sklonu do 60° z prken hrubých na sraz tloušťky do 32 mm včetně vyřezání otvorů ,  </t>
  </si>
  <si>
    <t xml:space="preserve">střecha KL01 : </t>
  </si>
  <si>
    <t>Odkaz na mn. položky pořadí 28 : 44,00000</t>
  </si>
  <si>
    <t>762341610R00</t>
  </si>
  <si>
    <t xml:space="preserve">Montáž bednění okapových říms, krajnic, závětrných prken, a žaluzií ve spádu nebo rovnoběžně s okapem z prken hrubých tloušťky do 32 mm,  </t>
  </si>
  <si>
    <t>Odkaz na mn. položky pořadí 30 : 58,42000</t>
  </si>
  <si>
    <t>762342203R00</t>
  </si>
  <si>
    <t xml:space="preserve">Montáž laťování střech o sklonu do 60° při vzdálenost latí přes 220 do 360 mm,  </t>
  </si>
  <si>
    <t xml:space="preserve">střecha ST01 a ST02 : </t>
  </si>
  <si>
    <t>Odkaz na mn. položky pořadí 29 : 622,50000</t>
  </si>
  <si>
    <t>762342204R00</t>
  </si>
  <si>
    <t>Montáž kontralatí přibitím, bez dodávky řeziva</t>
  </si>
  <si>
    <t>"střecha KD" : 564,2</t>
  </si>
  <si>
    <t>"střecha schodiště" : 99</t>
  </si>
  <si>
    <t>762341821R00</t>
  </si>
  <si>
    <t>Demontáž bednění a laťování bednění střech rovných, obloukových, o sklonu do 60 stupňů včetně všech nadstřešních konstrukcí z fošen hrubých</t>
  </si>
  <si>
    <t xml:space="preserve">bourání střech B17 : </t>
  </si>
  <si>
    <t>"plechové střechy u střechy nad schodištěm"  18 + 26 : 18+26</t>
  </si>
  <si>
    <t>762342812R00</t>
  </si>
  <si>
    <t>Demontáž bednění a laťování laťování střech o sklonu do 60 stupňů včetně všech nadstřešních konstrukcí rozteč latí přes 22 do 50 cm</t>
  </si>
  <si>
    <t>Odkaz na mn. položky pořadí 93 : 622,50000</t>
  </si>
  <si>
    <t>762343811R00</t>
  </si>
  <si>
    <t>Demontáž bednění a laťování bednění okapů a štítových říms, včetně kostry, krajnice a závětrného prkna, střešních žlabů, pevných žaluzií a bednění z dílců z prken hrubých do 32 m</t>
  </si>
  <si>
    <t>"čelní fasáda - nadřímsový žlab" : 27,6 * 1,0</t>
  </si>
  <si>
    <t>"fasáda do dvora - oplechování okapů" : 13 *1,0</t>
  </si>
  <si>
    <t>"úžlabí" : 41,4*0,3</t>
  </si>
  <si>
    <t>"střešní okna" : 1,8*3</t>
  </si>
  <si>
    <t>762395000R00</t>
  </si>
  <si>
    <t>Spojovací a ochranné prostředky svory, prkna, hřebíky, pásová ocel, vruty, impregnace</t>
  </si>
  <si>
    <t>m3</t>
  </si>
  <si>
    <t>"výměna prvků krovu" : 0,0224*159,34+0,0288*30,24+0,045*11,2</t>
  </si>
  <si>
    <t>"bednění pod plechovou falcovanou krytinu" : 1,495</t>
  </si>
  <si>
    <t>"laťování" : 4,815</t>
  </si>
  <si>
    <t>"kontralatě" : 2,626</t>
  </si>
  <si>
    <t>"z pol. bednění okapových říms atd. : 2,337</t>
  </si>
  <si>
    <t>762911111R00</t>
  </si>
  <si>
    <t xml:space="preserve">Impregnace řeziva máčením, ochrana proti dřevokazným houbám, plísním a dřevokaznému hmyzu </t>
  </si>
  <si>
    <t xml:space="preserve">nátěr měněných dřevěných prvků krovu : </t>
  </si>
  <si>
    <t xml:space="preserve">"střecha KD" : </t>
  </si>
  <si>
    <t>prvky 224cm2 - 662,2m.b. : (0,1*2+0,224*2)*662,2*0,2</t>
  </si>
  <si>
    <t>prvky 288cm2 - 151,2m.b. : (0,1*2+0,288*2)*151,2*0,2</t>
  </si>
  <si>
    <t>prvky 450cm2 - 56 m.b. : (0,1*2+0,45*2)*56*0,2</t>
  </si>
  <si>
    <t xml:space="preserve">"střecha schodiště" : </t>
  </si>
  <si>
    <t>prvky 224cm2 134,5m.b. : (0,1*2+0,224*2)*134,5*0,2</t>
  </si>
  <si>
    <t>bednění plechové střechy nad schodištěm 32mm - 44m2 : 44*2+0,032*8*44*2</t>
  </si>
  <si>
    <t>bednění okapů, říms atd. 40mm - 58,42m2 : 58,42*2+0,04*8*58,42*2</t>
  </si>
  <si>
    <t>latě 40/60 - 1856m.b. x 1,1 : (0,04*2+0,06*2)*1856*1,1</t>
  </si>
  <si>
    <t>kontralatě 60/60 - 663,2m.b. x1,1 : 0,06*4*663,2*1,1</t>
  </si>
  <si>
    <t>762085109R1</t>
  </si>
  <si>
    <t>Kotevní železa - odhad  (D+M)</t>
  </si>
  <si>
    <t>kus</t>
  </si>
  <si>
    <t>60517111R</t>
  </si>
  <si>
    <t>lať průřez 24 cm2</t>
  </si>
  <si>
    <t>Specifikace</t>
  </si>
  <si>
    <t>POL3_0</t>
  </si>
  <si>
    <t>"střecha KD" : 1856*0,04*0,06*1,1</t>
  </si>
  <si>
    <t>"střecha nad schodištěm" : 322*0,04*0,06*1,1</t>
  </si>
  <si>
    <t>60596001R</t>
  </si>
  <si>
    <t>prkno</t>
  </si>
  <si>
    <t>"bednění pro plechovou falcovou krytinu" KL01 : 44*0,032*1,1</t>
  </si>
  <si>
    <t xml:space="preserve">pro bednění žlabů, okapů, atd. : </t>
  </si>
  <si>
    <t>Odkaz na mn. položky pořadí 25 : 58,42000*0,044</t>
  </si>
  <si>
    <t>60596002R</t>
  </si>
  <si>
    <t>hranol</t>
  </si>
  <si>
    <t>Odkaz na mn. položky pořadí 27 : 663,19949*0,00396</t>
  </si>
  <si>
    <t>998762103R00</t>
  </si>
  <si>
    <t>Přesun hmot pro konstrukce tesařské v objektech výšky do 24 m</t>
  </si>
  <si>
    <t>POL1_7</t>
  </si>
  <si>
    <t xml:space="preserve">18,19,20,21,22,23,31,32,33,34,35,36, : </t>
  </si>
  <si>
    <t>Součet: : 10,47988</t>
  </si>
  <si>
    <t>998762102R01</t>
  </si>
  <si>
    <t>Příplatek k přesunu hmot tonážní 762 bez použití mechanizace</t>
  </si>
  <si>
    <t>764311292R00</t>
  </si>
  <si>
    <t xml:space="preserve">Krytiny z pozinkovaného plechu montáž krytiny hladké z Pz, tabule 2 x 0,67 m,  </t>
  </si>
  <si>
    <t xml:space="preserve">Montáž krytiny střechy rovné drážkováním ze svitků rš do 600 mm sklonu do 30° : </t>
  </si>
  <si>
    <t>"Nové plechové střechu u schodiště" : 44</t>
  </si>
  <si>
    <t>764311295R00</t>
  </si>
  <si>
    <t>Krytiny z pozinkovaného plechu montáž zhotovení okapů z Pz, bez zednických výpomocí</t>
  </si>
  <si>
    <t>Montáž okapu bez dodávky spojovacích prostředků a materiálu .</t>
  </si>
  <si>
    <t>okapy KL02 : 64,75</t>
  </si>
  <si>
    <t>764392291R00</t>
  </si>
  <si>
    <t>Ostatní střešní prvky z pozinkovaného plechu montáž vč. spojovacích prostředků úžlabí</t>
  </si>
  <si>
    <t>úžlabí střešních rovin : 40</t>
  </si>
  <si>
    <t>764352391R00</t>
  </si>
  <si>
    <t>Žlaby z hlníkového plechu montáž žlabů a příslušenství žlabů Al podokapních půlkruhových</t>
  </si>
  <si>
    <t>včetně spojovacích prostředků a těsnící hmoty.</t>
  </si>
  <si>
    <t xml:space="preserve">okapové žlaby KL02 : </t>
  </si>
  <si>
    <t>"střecha KD" : 25</t>
  </si>
  <si>
    <t>"střecha schodiště" : 57</t>
  </si>
  <si>
    <t>764352393R00</t>
  </si>
  <si>
    <t>Žlaby z hlníkového plechu montáž žlabů a příslušenství rohů žlabů Al půlkruhových</t>
  </si>
  <si>
    <t xml:space="preserve">"střecha nad schodištěm"  2 : </t>
  </si>
  <si>
    <t>2</t>
  </si>
  <si>
    <t>764352394R00</t>
  </si>
  <si>
    <t>Žlaby z hlníkového plechu montáž žlabů a příslušenství čel žlabů Al půlkruhových</t>
  </si>
  <si>
    <t>včetně těsnící hmoty.</t>
  </si>
  <si>
    <t>okapové žlaby KL02 : 10</t>
  </si>
  <si>
    <t>764359392R00</t>
  </si>
  <si>
    <t>Žlaby z hlníkového plechu montáž doplňků žlabů - kotlíků Al kónických
 oválných</t>
  </si>
  <si>
    <t>okapové svody KL08 : 6</t>
  </si>
  <si>
    <t>764454391R00</t>
  </si>
  <si>
    <t>Odpadní trouby z hliníkového plechu montáž trub Al odpadních kruhových</t>
  </si>
  <si>
    <t>včetně spojovacích prostředků a těsnicí hmoty.</t>
  </si>
  <si>
    <t xml:space="preserve">okapové svody KL08 : </t>
  </si>
  <si>
    <t>"střecha KD" : 31</t>
  </si>
  <si>
    <t>"objekt kina - do uličky" : 9</t>
  </si>
  <si>
    <t>"střecha nad schodištěm" : 21,9</t>
  </si>
  <si>
    <t>764454393R00</t>
  </si>
  <si>
    <t>Odpadní trouby z hliníkového plechu montáž kolena Al kruhového</t>
  </si>
  <si>
    <t xml:space="preserve">"čelní fasáda"  2*2 : </t>
  </si>
  <si>
    <t>4</t>
  </si>
  <si>
    <t>764454394R00</t>
  </si>
  <si>
    <t>Odpadní trouby z hliníkového plechu montáž odskoku Al kruhového</t>
  </si>
  <si>
    <t>Montáž horního dvojitého kolena kruhového svodu : 5</t>
  </si>
  <si>
    <t>764554492R00</t>
  </si>
  <si>
    <t>Odpadní trouby z titanzinkového plechu montáž zděře Ti-Zn kruhové</t>
  </si>
  <si>
    <t>okapové svody KL08 : 30</t>
  </si>
  <si>
    <t>764904011R00</t>
  </si>
  <si>
    <t xml:space="preserve">Krytina hladká z tabulí, z pozinkovaného plechu s povrchem z polyesteru tl. 0,5 mm, sklon střechy nad 30°, dodávka a montáž </t>
  </si>
  <si>
    <t>včetně spojovacích prostředků.</t>
  </si>
  <si>
    <t xml:space="preserve">prvky KL04 a KL07 : </t>
  </si>
  <si>
    <t xml:space="preserve">Lemování rovných zdí střech s krytinou skládanou z Pz s povrchovou úpravou rš 500 mm : </t>
  </si>
  <si>
    <t>"střecha KD"  44 : 44*0,5</t>
  </si>
  <si>
    <t>"střecha nad schodištěm"   20 + 4,35 : (20+4,35)*0,5</t>
  </si>
  <si>
    <t>764311822R00</t>
  </si>
  <si>
    <t xml:space="preserve">Demontáž krytiny hladké střešní z tabulí 2 x 1 m, plochy přes 25 m, sklonu do 30° </t>
  </si>
  <si>
    <t>"střechy plechové u schodiště" : 26+18</t>
  </si>
  <si>
    <t>764321861R00</t>
  </si>
  <si>
    <t>Demontáž oplechování říms pod nadřímsovým žlabem, rš 1000 mm, sklonu přes 30 do 45°</t>
  </si>
  <si>
    <t>"zaatikový žlab" : 27,6</t>
  </si>
  <si>
    <t>764322851R00</t>
  </si>
  <si>
    <t>Demontáž oplechování okapů na střechách s tvrdou krytinou, rš 660 mm, sklonu přes 30 do 45°</t>
  </si>
  <si>
    <t>"střecha KD - podokapní žlab - fasáda do dvora" : 8+13</t>
  </si>
  <si>
    <t>"střecha nad schodištěm" : 10,8*2+5,5+7,0</t>
  </si>
  <si>
    <t>764331861R00</t>
  </si>
  <si>
    <t>Demontáž lemování zdí
 na střechách s tvrdou krytinou, rš 660 a 750 mm, sklonu přes 30 do 45°</t>
  </si>
  <si>
    <t xml:space="preserve">"střecha KD"   45 : </t>
  </si>
  <si>
    <t xml:space="preserve">"střecha KD - komíny"   0,75 *2 : </t>
  </si>
  <si>
    <t xml:space="preserve">"střecha nad schodištěm + plechové střechy"  20 : </t>
  </si>
  <si>
    <t xml:space="preserve">"plechové střechy u schodiště"   4,35 : </t>
  </si>
  <si>
    <t xml:space="preserve">Součet : </t>
  </si>
  <si>
    <t>70,85</t>
  </si>
  <si>
    <t>764348814R00</t>
  </si>
  <si>
    <t>Demontáž ostatních kusových prvků demontáž sněhového zachytávače, držáku lana bleskosvodu
 sklonu přes 30 do 45°</t>
  </si>
  <si>
    <t>"fasáda do dvora" : 15</t>
  </si>
  <si>
    <t>764351821R00</t>
  </si>
  <si>
    <t>Demontáž žlabů podokapních čtyřhranných rovných, rš 400 mm, sklonu přes 30 do 45°</t>
  </si>
  <si>
    <t xml:space="preserve">Demontáž  zaatikového žlabu do suti : </t>
  </si>
  <si>
    <t>"čelní fasáda" : 27</t>
  </si>
  <si>
    <t>764352811R00</t>
  </si>
  <si>
    <t>Demontáž žlabů podokapních půlkruhových rovných, rš 330 mm, sklonu přes 30 do 45°</t>
  </si>
  <si>
    <t>"fasáda do dvora" : 8</t>
  </si>
  <si>
    <t>"objekt kina do uličky" : 12</t>
  </si>
  <si>
    <t>"střecha nad schodištěm  +plechové střechy" : 10,8*2+5,5+7+7,5</t>
  </si>
  <si>
    <t>764352821R00</t>
  </si>
  <si>
    <t>Demontáž žlabů podokapních půlkruhových rovných, rš 400 a 500 mm, sklonu přes 30 do 45°</t>
  </si>
  <si>
    <t>"střecha KD" : 8</t>
  </si>
  <si>
    <t>"objekt kina" : 12</t>
  </si>
  <si>
    <t>"střecha nad schodištěm" : 41,6</t>
  </si>
  <si>
    <t>764367801R00</t>
  </si>
  <si>
    <t>Demontáž střešních otvorů oplechování střešního vikýře,   , sklonu přes 30 do 45°</t>
  </si>
  <si>
    <t>"Oplechování vikýřů" : 2,2*6</t>
  </si>
  <si>
    <t>764392851R00</t>
  </si>
  <si>
    <t>Demontáž ostatních prvků střešních úžlabí, rš 660 mm, sklonu přes 30 do 45°</t>
  </si>
  <si>
    <t>"střecha + střešní vikýře" : 4,5*2+8,4*2+2,2*6</t>
  </si>
  <si>
    <t>764430850R00</t>
  </si>
  <si>
    <t>Demontáž oplechování zdí a nadezdívek rš 600 mm</t>
  </si>
  <si>
    <t xml:space="preserve">demontáž oplechování horních ploch zdí a nadezdívek do suti : </t>
  </si>
  <si>
    <t>"nadřímsový žlab - čelní fasáda" : 27,6</t>
  </si>
  <si>
    <t>"lemování zdí štítových + nadezdívky" : 45</t>
  </si>
  <si>
    <t>"plechové střechy u schodiště" : 4,35</t>
  </si>
  <si>
    <t>764454803R00</t>
  </si>
  <si>
    <t>Demontáž odpadních trub nebo součástí trub kruhových , o průměru 150 mm</t>
  </si>
  <si>
    <t>"čelní fasáda" : 2*12</t>
  </si>
  <si>
    <t>"Objekt kina - do uličky" : 8</t>
  </si>
  <si>
    <t>"fasáda do dvora" : 7</t>
  </si>
  <si>
    <t>"střecha nad schodištěm + plechové střechy" : 3,9+4,5+5,5+7+1</t>
  </si>
  <si>
    <t>764002831R1</t>
  </si>
  <si>
    <t>Demontáž sněhového zachytávače do suti</t>
  </si>
  <si>
    <t>"čelní fasáda" : 7,5+8</t>
  </si>
  <si>
    <t>764215646R1</t>
  </si>
  <si>
    <t>Příplatek za zvýšenou pracnost při oplechování rohů nadezdívek(atik)z Pz s povrch úprav rš přes400mm</t>
  </si>
  <si>
    <t>764218604R1</t>
  </si>
  <si>
    <t>Oplechování rovné římsy mechanicky kotvené z Pz s upraveným povrchem rš 330 mm</t>
  </si>
  <si>
    <t xml:space="preserve">prvky nástřešního žlabu KL03 : </t>
  </si>
  <si>
    <t xml:space="preserve">"střecha KD - zaatikový žlab"   26,5 : </t>
  </si>
  <si>
    <t>26,5</t>
  </si>
  <si>
    <t>764311614R1</t>
  </si>
  <si>
    <t>Oplechování rámu střešních vikýřů střech s krytinou skládanou z Pz s povrchovou úpravou rš 330 mm</t>
  </si>
  <si>
    <t xml:space="preserve">oplechování vikýřů : </t>
  </si>
  <si>
    <t xml:space="preserve">"střecha KD"   13,2 : </t>
  </si>
  <si>
    <t>13,2</t>
  </si>
  <si>
    <t>764311615R1</t>
  </si>
  <si>
    <t>Lemování rovných zdí střech s krytinou skládanou z Pz s povrchovou úpravou rš 400 mm</t>
  </si>
  <si>
    <t xml:space="preserve">KL04 : </t>
  </si>
  <si>
    <t xml:space="preserve">"střecha KD - komíny"   0,75 * 2 : </t>
  </si>
  <si>
    <t>1,5</t>
  </si>
  <si>
    <t>764512439R1</t>
  </si>
  <si>
    <t>Žlab nadřímsový hranatý uložený v lůžku z Pz plechu s povrchovou úpravou rš do 1000 mm</t>
  </si>
  <si>
    <t/>
  </si>
  <si>
    <t xml:space="preserve">"sttřecha KD"   27,6 : </t>
  </si>
  <si>
    <t>27,6</t>
  </si>
  <si>
    <t>764908301R01</t>
  </si>
  <si>
    <t>Oplechování horních ploch a atik bez rohů z Pz s povrch úpravou mechanicky kotvené rš 150 mm</t>
  </si>
  <si>
    <t>včetně spojovacích prostředků a zednických výpomocí.</t>
  </si>
  <si>
    <t xml:space="preserve">"nadřímsový žlab - krycí plech"    26,5 : </t>
  </si>
  <si>
    <t>764908304R01</t>
  </si>
  <si>
    <t>Oplechování horních ploch a atik bez rohů z Pz s povrch úpravou mechanicky kotvené rš 500 mm</t>
  </si>
  <si>
    <t xml:space="preserve">KL07 : </t>
  </si>
  <si>
    <t>"střecha KD"  45 : 45</t>
  </si>
  <si>
    <t>"střecha nad schodištěm"   4,35 : 4,35</t>
  </si>
  <si>
    <t>55350723130R</t>
  </si>
  <si>
    <t>krytina tabulová falcovaná; ocelový plech; tl. 0,60 mm; povrch zinkování 350 g/m2, mat; šedá; krycí šířka 530 mm</t>
  </si>
  <si>
    <t>střecha KL01 : 44*1,2</t>
  </si>
  <si>
    <t>55351770R</t>
  </si>
  <si>
    <t>okapnice plech žárově pozinkovaný; l = 1 850 mm</t>
  </si>
  <si>
    <t>okapy střech KL02 : 35</t>
  </si>
  <si>
    <t>5535303021R</t>
  </si>
  <si>
    <t>žlab podokapní půlkruhový; barvený legovaný hliník; l = 6 000,0 mm; rš = 333 mm; š = 153 mm; barva červená, cihlová, zelená</t>
  </si>
  <si>
    <t xml:space="preserve">KL02 : </t>
  </si>
  <si>
    <t>"střecha nad schodištěm"   41,6 : 41,6</t>
  </si>
  <si>
    <t>5535303030R</t>
  </si>
  <si>
    <t>žlab podokapní půlkruhový; barvený legovaný hliník; l = 6 000,0 mm; rš = 400 mm; š = 192 mm; barva hnědá, šedá, antracitová</t>
  </si>
  <si>
    <t>"střecha kina - do uličky" : 12</t>
  </si>
  <si>
    <t>5535303151R</t>
  </si>
  <si>
    <t>hák žlabový kulatý; barvený legovaný hliník; dl. 383 mm; rš žlabu 333 mm; barva červená, cihlová, zelená</t>
  </si>
  <si>
    <t>okapové žlaby KL02 : 57</t>
  </si>
  <si>
    <t>5535303180R</t>
  </si>
  <si>
    <t>hák žlabový kulatý; barvený legovaný hliník; dl. 452 mm; rš žlabu 400 mm; barva hnědá, šedá, antracitová</t>
  </si>
  <si>
    <t>okapové žlaby KL02 : 25</t>
  </si>
  <si>
    <t>5535303321R</t>
  </si>
  <si>
    <t>čelo žlabu půlkulaté; barvený legovaný hliník; rš = 333 mm; barva červená, cihlová, zelená</t>
  </si>
  <si>
    <t>okapové žlaby KL02 : 6</t>
  </si>
  <si>
    <t>5535303330R</t>
  </si>
  <si>
    <t>čelo žlabu půlkulaté; barvený legovaný hliník; rš = 400 mm; barva hnědá, šedá, antracitová</t>
  </si>
  <si>
    <t>okapové žlaby KL02 : 4</t>
  </si>
  <si>
    <t>5535303421R</t>
  </si>
  <si>
    <t>roh žlabu půlkulatý; barvený legovaný hliník; rš = 333 mm; barva červená, cihlová, zelená</t>
  </si>
  <si>
    <t>okapové žlaby KL02 : 2</t>
  </si>
  <si>
    <t>5535303551R</t>
  </si>
  <si>
    <t>kotlík žlabový kulatý; barvený legovaný hliník; 333 x d 120 mm; barva červená, cihlová, zelená</t>
  </si>
  <si>
    <t>okapové žlaby KL02 : 3</t>
  </si>
  <si>
    <t>5535303570R</t>
  </si>
  <si>
    <t>kotlík žlabový kulatý; barvený legovaný hliník; 400 x d 150 mm; barva hnědá, šedá, antracitová</t>
  </si>
  <si>
    <t>5535304221R</t>
  </si>
  <si>
    <t>roura svodová kruhová falcovaná; barvený legovaný hliník; DN 120,0 mm; l = 3 000,0 mm; barva červená, cihlová, zelená</t>
  </si>
  <si>
    <t xml:space="preserve">"střecha nad schodištěm"   21,9 : </t>
  </si>
  <si>
    <t>21,9</t>
  </si>
  <si>
    <t>5535304230R</t>
  </si>
  <si>
    <t>roura svodová kruhová falcovaná; barvený legovaný hliník; DN 150,0 mm; l = 3 000,0 mm; barva hnědá, šedá, antracitová</t>
  </si>
  <si>
    <t xml:space="preserve">"střecha KD + kino"   39 : </t>
  </si>
  <si>
    <t>39</t>
  </si>
  <si>
    <t>55353044021R</t>
  </si>
  <si>
    <t>objímka svodové roury se závitem M10; s pevnou maticí; barvený legovaný hliník; DN 120,0 mm; barva červená, cihlová, zelená</t>
  </si>
  <si>
    <t>okapové svody KL08 : 11</t>
  </si>
  <si>
    <t>55353044030R</t>
  </si>
  <si>
    <t>objímka svodové roury se závitem M10; s pevnou maticí; barvený legovaný hliník; DN 150,0 mm; barva hnědá, šedá, antracitová</t>
  </si>
  <si>
    <t>okapové svody KL08 : 19</t>
  </si>
  <si>
    <t>5535304521R</t>
  </si>
  <si>
    <t>koleno okapového svodu barvený legovaný hliník; 72,0 °; d svodu 120 mm; barva červená, cihlová, zelená</t>
  </si>
  <si>
    <t>okapové svody KL08 : 4</t>
  </si>
  <si>
    <t>5535304530R</t>
  </si>
  <si>
    <t>koleno okapového svodu barvený legovaný hliník; 72,0 °; d svodu 150 mm; barva hnědá, šedá, antracitová</t>
  </si>
  <si>
    <t>5535304690R</t>
  </si>
  <si>
    <t>koleno soklové pro svod kruhový; barvený legovaný hliník; vyložení 60 mm; d svodu 150 mm; barva hnědá, šedá, antracitová</t>
  </si>
  <si>
    <t>59243913.AR</t>
  </si>
  <si>
    <t>úžlabí pozink; tl = 0,5 mm; š = 460,0 mm; l = 2000,0 mm</t>
  </si>
  <si>
    <t>úžlabí KL09 : 20</t>
  </si>
  <si>
    <t>59244038R</t>
  </si>
  <si>
    <t>úžlabí spojovací; polyizobutylen; š = 140,0 mm; l = 5000,0 mm; samolepicí</t>
  </si>
  <si>
    <t>úžlabí KL09 : 1</t>
  </si>
  <si>
    <t>998764203R00</t>
  </si>
  <si>
    <t>Přesun hmot pro konstrukce klempířské v objektech výšky do 24 m</t>
  </si>
  <si>
    <t>998764294R01</t>
  </si>
  <si>
    <t>Příplatek k přesunu hmot  764 bez použití mechanizace</t>
  </si>
  <si>
    <t>765311810R00</t>
  </si>
  <si>
    <t>Demontáž pálené krytiny z tašek bobrovek, na sucho, do suti</t>
  </si>
  <si>
    <t>"čelní fasáda" : 220+1,25*6</t>
  </si>
  <si>
    <t>"fasáda do dvora" : 303</t>
  </si>
  <si>
    <t>"střecha nad schodištěm" : 92</t>
  </si>
  <si>
    <t>765318861R00</t>
  </si>
  <si>
    <t>Demontáž pálené krytiny hřebenů a nároží  z hřebenáčů, se zvětralou maltou, do suti</t>
  </si>
  <si>
    <t>bourání střech B17 : 25,3+1,5*3+10,5+4,35*2</t>
  </si>
  <si>
    <t>765331221RU2</t>
  </si>
  <si>
    <t>Krytina betonová Krytina betonová střech složitých drážkových, v barvě ebenově černé, terracotta, kaštanové</t>
  </si>
  <si>
    <t>Dodávka a montáž základní, půlené tašky, odvětrávací a protisněhové tašky včetně spojovacích prostředků.</t>
  </si>
  <si>
    <t>Vzdálenost latí 315-340 mm.</t>
  </si>
  <si>
    <t xml:space="preserve">střechy ST01 a ST02 : </t>
  </si>
  <si>
    <t>"střecha KD" : 530,5</t>
  </si>
  <si>
    <t>765331233R00</t>
  </si>
  <si>
    <t xml:space="preserve">Krytina betonová Doplňky pro zastřešení krytinou betonovou drážkovou, hřeben s větracím pásem,  </t>
  </si>
  <si>
    <t>Dodávka a montáž hřebenáče, hřebenové latě, uzávěry hřebene a větracího pásu včetně spojovacích prostředků.</t>
  </si>
  <si>
    <t>střechy ST01 a ST02 : 25,3+1,5*3+10,5+4,35*2</t>
  </si>
  <si>
    <t>765331261RU2</t>
  </si>
  <si>
    <t xml:space="preserve">Krytina betonová Doplňky pro zastřešení krytinou betonovou drážkovou, tašky krajní,  </t>
  </si>
  <si>
    <t>Dodávka a montáž tašky krajní levé včetně spojovacích prostředků.</t>
  </si>
  <si>
    <t>"pravá" : 32*0,315</t>
  </si>
  <si>
    <t>"levá" : 18*0,315</t>
  </si>
  <si>
    <t>765331652RU2</t>
  </si>
  <si>
    <t xml:space="preserve">Krytina betonová Doplňky pro zastřešení krytinou betonovou drážkovou, kovová stoupací plošina do 90 cm,  </t>
  </si>
  <si>
    <t>Dodávka a montáž stoupací plošiny, stoupacích nosných tašek, držáku stoupací plošiny, laťování včetně spojovacích prostředků.</t>
  </si>
  <si>
    <t>střechy ST01 a ST02 : 1</t>
  </si>
  <si>
    <t>765901119R00</t>
  </si>
  <si>
    <t xml:space="preserve">Fólie parotěsné, difúzní a vodotěsné Fólie podstřešní difuzní na krokve,  </t>
  </si>
  <si>
    <t>Dodávka a montáž hydroizolační fólie včetně spojovacích prostředků.</t>
  </si>
  <si>
    <t>plocha střech + vytažení a členitost : 622,5*1,1</t>
  </si>
  <si>
    <t>765901185R00</t>
  </si>
  <si>
    <t>Fólie parotěsné, difúzní a vodotěsné Fólie podstřešní vodotěsné  plechových střech na bednění, s intergrovanými samolepicími okraji včetně kotvení sponami a přelepení svislých spojů tmelem</t>
  </si>
  <si>
    <t>"plechová falcovaná krytina" : (26+18)*1,1</t>
  </si>
  <si>
    <t>592439930R</t>
  </si>
  <si>
    <t>taška protisněhová; beton; drážková, profilová; l = 420,0 mm; š = 330 mm; h profilu 25 mm; povrch. úprava jemnozrnný beton + reflexní vrstva; barva kaštanově hnědá, ebenově černá, terakota</t>
  </si>
  <si>
    <t>POL3_</t>
  </si>
  <si>
    <t>Potřeba protisněhových tašek dle PD 1872ks : 1872</t>
  </si>
  <si>
    <t>v položce střechy již obsaženo (0,8ks/m2) : -1*0,8*622,5</t>
  </si>
  <si>
    <t>592440330R1</t>
  </si>
  <si>
    <t>mřížka  větrací dl. 100 cm</t>
  </si>
  <si>
    <t>střechy ST01 a ST02 : 62</t>
  </si>
  <si>
    <t>59244046.AR</t>
  </si>
  <si>
    <t>pás klínový utěsňovací mezi tašky a úžlabí; pěnový polyuretan; rozměry 30 x 60 x 1000 mm; samolepicí</t>
  </si>
  <si>
    <t>střechy ST01 a ST02 : 77</t>
  </si>
  <si>
    <t>592444240R1</t>
  </si>
  <si>
    <t>Taška povrch. úprava jemnozrnný beton + reflexní vrstva-  hromosvodová</t>
  </si>
  <si>
    <t>střechy ST01 a ST02 : 55</t>
  </si>
  <si>
    <t>592444831R1</t>
  </si>
  <si>
    <t>EU hřebenáč hromosvodový s jednou příchytkou - odhad, povrch. úprava jemnozrnný beton + reflexní vrstva</t>
  </si>
  <si>
    <t>střechy ST01 a ST02 : 40</t>
  </si>
  <si>
    <t>596602321R1</t>
  </si>
  <si>
    <t>pás ochranný větrací okapní 80 mm CČ</t>
  </si>
  <si>
    <t>ks</t>
  </si>
  <si>
    <t>střechy ST01 a ST02 : 13</t>
  </si>
  <si>
    <t>673522375R</t>
  </si>
  <si>
    <t>páska těsnicí polymer; pod kontralatě; š = 50,0 mm; l = 30,000 m; funkce vodotěsnost, k utěsnění hřebíků</t>
  </si>
  <si>
    <t>střechy ST01 a ST02 : 26</t>
  </si>
  <si>
    <t>998765203R00</t>
  </si>
  <si>
    <t>Přesun hmot pro krytiny tvrdé v objektech výšky do 24 m</t>
  </si>
  <si>
    <t>998765294R01</t>
  </si>
  <si>
    <t>Příplatek k přesunu hmot 765 bez použití mechanizace</t>
  </si>
  <si>
    <t>952903111R00</t>
  </si>
  <si>
    <t>Čištění budov odstranění prachu z trámů</t>
  </si>
  <si>
    <t xml:space="preserve">pro nátěr ponechaných dřevěných prvků krovu (očištění proveditelné cca na 60% ploch) : </t>
  </si>
  <si>
    <t>prvky 224cm2 - 662,2m.b. : (0,1*2+0,224*2)*662,2*0,8*0,6</t>
  </si>
  <si>
    <t>prvky 288cm2 - 151,2m.b. : (0,1*2+0,288*2)*151,2*0,8*0,6</t>
  </si>
  <si>
    <t>prvky 450cm2 - 56 m.b. : (0,1*2+0,45*2)*56*0,8*0,6</t>
  </si>
  <si>
    <t>prvky 224cm2 134,5m.b. : (0,1*2+0,224*2)*134,5*0,8*0,6</t>
  </si>
  <si>
    <t>783782205R00</t>
  </si>
  <si>
    <t>Nátěry tesařských konstrukcí ochranné fungicidní+ biocidní (proti plísním, houbám a hmyzu), dvojnásobný</t>
  </si>
  <si>
    <t>včetně montáže, dodávky a demontáže lešení.</t>
  </si>
  <si>
    <t xml:space="preserve">nátěr ponechaných dřevěných prvků krovu : </t>
  </si>
  <si>
    <t>prvky 224cm2 - 662,2m.b. : (0,1*2+0,224*2)*662,2*0,8</t>
  </si>
  <si>
    <t>prvky 288cm2 - 151,2m.b. : (0,1*2+0,288*2)*151,2*0,8</t>
  </si>
  <si>
    <t>prvky 450cm2 - 56 m.b. : (0,1*2+0,45*2)*56*0,8</t>
  </si>
  <si>
    <t>prvky 224cm2 134,5m.b. : (0,1*2+0,224*2)*134,5*0,8</t>
  </si>
  <si>
    <t>210200020RAB</t>
  </si>
  <si>
    <t>Hromosvod pro administrativní budovy</t>
  </si>
  <si>
    <t>kompl</t>
  </si>
  <si>
    <t>Agregovaná položka</t>
  </si>
  <si>
    <t>POL2_</t>
  </si>
  <si>
    <t>Předběžnou obhlídku a revize hotového díla.</t>
  </si>
  <si>
    <t>979086112R00</t>
  </si>
  <si>
    <t xml:space="preserve">Vodorovná doprava suti a vybouraných hmot nakládání nebo překládání suti a vybouraných hmot na dopravní prostředek při vodorovné dopravě,  ,  </t>
  </si>
  <si>
    <t>POL1_9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</si>
  <si>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</si>
  <si>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</si>
  <si>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</si>
  <si>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</si>
  <si>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Demontážní hmotnosti z položek s pořadovými čísly: : </t>
  </si>
  <si>
    <t xml:space="preserve">18,19,20,28,29,30,51,52,53,54,55,56,57,58,59,60,61,62,63,93,94, : </t>
  </si>
  <si>
    <t>Součet: : 52,87020</t>
  </si>
  <si>
    <t>979951161R00</t>
  </si>
  <si>
    <t>Výkup kovů zinek, plechy</t>
  </si>
  <si>
    <t>Pro vyjádření výnosu ve prospěch zhotovitele je nutné jednotkovou cenu uvést se záporným znaménkem. (Získaná částka ponižuje náklad stavby.)</t>
  </si>
  <si>
    <t>Součet: : 2,46269</t>
  </si>
  <si>
    <t>979011311RT1</t>
  </si>
  <si>
    <t>Svislá doprava suti a vybouraných hmot shozem s naložením suti do shozu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</si>
  <si>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</si>
  <si>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</si>
  <si>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</si>
  <si>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</si>
  <si>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</si>
  <si>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793,05293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</si>
  <si>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</si>
  <si>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</si>
  <si>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</si>
  <si>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</si>
  <si>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Součet: : 211,48078</t>
  </si>
  <si>
    <t>979990101R00</t>
  </si>
  <si>
    <t>Poplatek za skládku směsi betonu a cihel do 30x30 cm, skupina 17 01 01 a 17 01 02 z Katalogu odpadů</t>
  </si>
  <si>
    <t>979990161R00</t>
  </si>
  <si>
    <t>Poplatek za skládku dřevo, skupina 17 02 01 z Katalogu odpadů</t>
  </si>
  <si>
    <t>Součet: : 7,57313</t>
  </si>
  <si>
    <t>"fasáda přední - vstup"   8 : 8</t>
  </si>
  <si>
    <t>"fasády dvorní - vstup"   6,45 : 6,45</t>
  </si>
  <si>
    <t>nad vchodem do dvora : 4</t>
  </si>
  <si>
    <t>okapové žlaby KL02 : 1</t>
  </si>
  <si>
    <t>"fasáda přední - zpětná montáž svodů ze střechy + nové svody vstupu" : 11,5 *2 + 4*2</t>
  </si>
  <si>
    <t>"fasáda boční do uličky - zpětná montáž svodů ze střech" : 22</t>
  </si>
  <si>
    <t>okapové svody KL08 : 1</t>
  </si>
  <si>
    <t>"fasáda boční do uličky" : 2+2</t>
  </si>
  <si>
    <t>"fasáda čelní - vstup" : 2*2</t>
  </si>
  <si>
    <t>"přední fasáda - nové svody vstupu" : 2 + 2</t>
  </si>
  <si>
    <t>"Fasáda čelní" : 9,45 + 9,3</t>
  </si>
  <si>
    <t>764352800R00</t>
  </si>
  <si>
    <t>Demontáž žlabů podokapních půlkruhových rovných, rš 250 mm, sklonu do 30°</t>
  </si>
  <si>
    <t>bourání střech B17 : 4</t>
  </si>
  <si>
    <t>"přední fasáda - vstup" : 8,85</t>
  </si>
  <si>
    <t>"fasáda dvorní  - vstup" : 6,5</t>
  </si>
  <si>
    <t>764218603R1</t>
  </si>
  <si>
    <t>Oplechování rovné římsy mechanicky kotvené z Pz s upraveným povrchem rš 250 mm, ukončení větrané fasády</t>
  </si>
  <si>
    <t>"fasáda boční do uličky" : 50,5</t>
  </si>
  <si>
    <t>"fasády dvorní" : 34,75</t>
  </si>
  <si>
    <t>"fasáda přední"   9,45 + 9,3 : 9,45+9,3</t>
  </si>
  <si>
    <t>"fasáda boční k sousedovi" : 41*1,05</t>
  </si>
  <si>
    <t>764454803R01</t>
  </si>
  <si>
    <t>Demontáž odpadních trub kruhových,D 150 mm, k dalšímu použití</t>
  </si>
  <si>
    <t>"fasáda přední - 2x svod ze střechy + 2x svod vstupu" : 11,5*2 +  4*2</t>
  </si>
  <si>
    <t>"fasáda boční do uličky" : 7,5 + 6,5 + 5,5 + 2,5</t>
  </si>
  <si>
    <t>"fasády dvorní" : 37</t>
  </si>
  <si>
    <t>764908304R011</t>
  </si>
  <si>
    <t>Oplechování horních ploch a atik bez rohů z Pz s povrch úpravou mechanicky kotvené rš 400 mm</t>
  </si>
  <si>
    <t>"fasáda přední - vstup"   8,85 : 8,85</t>
  </si>
  <si>
    <t>"fasáda boční do uličky - pilíř elektro u vstupu do kina"  0,85 : 0,85</t>
  </si>
  <si>
    <t>"fasády dvorní vstup"   6,5 : 6,5</t>
  </si>
  <si>
    <t>nabídka 1</t>
  </si>
  <si>
    <t>Práce a dodávky spojené s úpravou svodu z důvodu provedení větrané fasády (vložení soklového kolena)</t>
  </si>
  <si>
    <t xml:space="preserve">střešní svody KL08 : </t>
  </si>
  <si>
    <t xml:space="preserve">"fasáda boční do uličky"  2 : </t>
  </si>
  <si>
    <t xml:space="preserve">"fasády dvorní"  3 : </t>
  </si>
  <si>
    <t>5</t>
  </si>
  <si>
    <t>nabídka 2</t>
  </si>
  <si>
    <t>Větrací pás větrané fasády (D+M)</t>
  </si>
  <si>
    <t xml:space="preserve">"fasáda přední - u  teracového soklu + u fasádní římsy"  (9,45 + 9,3)*2 : </t>
  </si>
  <si>
    <t xml:space="preserve">"fasáda boční do uličky" 50 * 2 : </t>
  </si>
  <si>
    <t xml:space="preserve">"fasády dvorní"   34,75 * 2 : </t>
  </si>
  <si>
    <t>207</t>
  </si>
  <si>
    <t>Odkaz na mn. položky pořadí 1 : 14,45000*1,1</t>
  </si>
  <si>
    <t>5535303001R</t>
  </si>
  <si>
    <t>žlab podokapní půlkruhový; barvený legovaný hliník; l = 6 000,0 mm; rš = 250 mm; š = 105 mm; barva červená, cihlová, zelená</t>
  </si>
  <si>
    <t>5535303101R</t>
  </si>
  <si>
    <t>hák žlabový kulatý; barvený legovaný hliník; dl. 335 mm; rš žlabu 250 mm; barva červená, cihlová, zelená</t>
  </si>
  <si>
    <t>5535303301R</t>
  </si>
  <si>
    <t>čelo žlabu půlkulaté; barvený legovaný hliník; rš = 250 mm; barva červená, cihlová, zelená</t>
  </si>
  <si>
    <t>5535303501R</t>
  </si>
  <si>
    <t>kotlík žlabový kulatý; barvený legovaný hliník; 250 x d 80 mm; barva červená, cihlová, zelená</t>
  </si>
  <si>
    <t>střešní svody KL08 : 1</t>
  </si>
  <si>
    <t>5535304201R</t>
  </si>
  <si>
    <t>roura svodová kruhová falcovaná; barvený legovaný hliník; DN 80,0 mm; l = 3 000,0 mm; barva červená, cihlová, zelená</t>
  </si>
  <si>
    <t>"fasáda přední" : 4*2</t>
  </si>
  <si>
    <t>5535304661R</t>
  </si>
  <si>
    <t>koleno soklové pro svod kruhový; barvený legovaný hliník; vyložení 60 mm; d svodu 80 mm; barva červená, cihlová, zelená</t>
  </si>
  <si>
    <t>998764202R00</t>
  </si>
  <si>
    <t>Přesun hmot pro konstrukce klempířské v objektech výšky do 12 m</t>
  </si>
  <si>
    <t>612425931R00</t>
  </si>
  <si>
    <t>Omítka vápenná vnitřního ostění omítkou štukovou</t>
  </si>
  <si>
    <t>01/P : 0,5*0,6*3*2</t>
  </si>
  <si>
    <t>02/P : 0,3*(1,2+1,6*2)*(1+8)</t>
  </si>
  <si>
    <t>03/P : 0,3*1,5*3*2</t>
  </si>
  <si>
    <t xml:space="preserve">04/P (vykázáno v rámci rozpočtu otvorových výplní ve střeše "C.02") : </t>
  </si>
  <si>
    <t>05/P : 0,3*(1,5+1,2*2)*1</t>
  </si>
  <si>
    <t>999281148R00</t>
  </si>
  <si>
    <t>Přesun hmot pro opravy a údržbu objektů pro opravy a údržbu dosavadních objektů včetně vnějších plášťů
 výšky do 12 m, nošením</t>
  </si>
  <si>
    <t xml:space="preserve">1, : </t>
  </si>
  <si>
    <t>Součet: : 0,94226</t>
  </si>
  <si>
    <t>764908303R00</t>
  </si>
  <si>
    <t>Oplechování parapetů včetně rohů, z pozinkovaného plechu s povrchem z polyesteru v barvě hnědé a cihlově červené tl. 0,5 mm, rš 330 mm, dodávka a montáž</t>
  </si>
  <si>
    <t>01/P : 0,6*2</t>
  </si>
  <si>
    <t>02/P : 1,2*(1+8)</t>
  </si>
  <si>
    <t>03/P : 1,5*2</t>
  </si>
  <si>
    <t>05/P : 1,5</t>
  </si>
  <si>
    <t>764410850R00</t>
  </si>
  <si>
    <t>Demontáž oplechování parapetů rš od 100 do 330 mm</t>
  </si>
  <si>
    <t>Odkaz na mn. položky pořadí 3 : 16,50000</t>
  </si>
  <si>
    <t>Příplatek k přesunu hmot 764 bez použití mechanizace</t>
  </si>
  <si>
    <t>968061112R00</t>
  </si>
  <si>
    <t>Vyvěšení nebo zavěšení dřevěných křídel oken, plochy do 1,5 m2</t>
  </si>
  <si>
    <t>01/P : 1*2</t>
  </si>
  <si>
    <t>02/P : 1*(1+8)</t>
  </si>
  <si>
    <t>03/P : 1*2</t>
  </si>
  <si>
    <t>05/P : 2</t>
  </si>
  <si>
    <t>968062354R00</t>
  </si>
  <si>
    <t>Vybourání dřevěných rámů oken dvojitých nebo zdvojených, plochy do 1 m2</t>
  </si>
  <si>
    <t>01/P : 0,6*0,6*2</t>
  </si>
  <si>
    <t>968062355R00</t>
  </si>
  <si>
    <t>Vybourání dřevěných rámů oken dvojitých nebo zdvojených, plochy do 2 m2</t>
  </si>
  <si>
    <t>02/P : 1,2*1,6*(1+8)</t>
  </si>
  <si>
    <t>05/P : 1,5*1,2</t>
  </si>
  <si>
    <t>968062356R00</t>
  </si>
  <si>
    <t>Vybourání dřevěných rámů oken dvojitých nebo zdvojených, plochy do 4 m2</t>
  </si>
  <si>
    <t>03/P : 1,5*1,5*2</t>
  </si>
  <si>
    <t>766629301R00</t>
  </si>
  <si>
    <t>Montáž otvorových prvků plastových nebo z dřevěných europrofilů oken, plochy do 1,50 m2</t>
  </si>
  <si>
    <t>01/P : 2</t>
  </si>
  <si>
    <t>766629302R00</t>
  </si>
  <si>
    <t>Montáž otvorových prvků plastových nebo z dřevěných europrofilů oken, plochy do 2,70 m2</t>
  </si>
  <si>
    <t>02/P : 1+8</t>
  </si>
  <si>
    <t>03/P : 2</t>
  </si>
  <si>
    <t>05/P : 1</t>
  </si>
  <si>
    <t>76667-R</t>
  </si>
  <si>
    <t>Zednické zapravení podlahy po osazení nových dveří v obvodové stěně</t>
  </si>
  <si>
    <t>m.b.</t>
  </si>
  <si>
    <t>1/Z : 2,8</t>
  </si>
  <si>
    <t>2/Z : 2,7</t>
  </si>
  <si>
    <t>61143580R</t>
  </si>
  <si>
    <t>okno plastové š = 600 mm; h = 600,0 mm; OS1; Uskla 1,10 W/m2K; barva bílá; profil 5-komorový; tl. rámu 68 mm; tl. křídla 60,0 mm; mikroventilace</t>
  </si>
  <si>
    <t>61143592R1</t>
  </si>
  <si>
    <t>Okno plastové š = 1 200 mm; h = 1 600,0 mm; OS1; Uskla 0,6 W/m2K; barva bílá, profil 5-komorový; tl. rámu 68 mm; tl. křídla 60,0 mm; mikroventilace</t>
  </si>
  <si>
    <t>61143597R1</t>
  </si>
  <si>
    <t>Okno plastové š = 1 500 mm; h = 1 500,0 mm; OS1; Uskla 0,60 W/m2K; barva bílá; profil 5-komorový;, tl. křídla 68,0 mm; mikroventilace</t>
  </si>
  <si>
    <t xml:space="preserve">03/P : </t>
  </si>
  <si>
    <t xml:space="preserve">"fasády dvorní"  2 : </t>
  </si>
  <si>
    <t>61143636R1</t>
  </si>
  <si>
    <t>Okno plastové š = 1 500 mm; h = 1 200,0 mm; dvoukřídlové O+OS; Uskla 0,60 W/m2K; barva bílá; profil, 5-komorový; tl. křídla 68,0 mm; mikroventilace</t>
  </si>
  <si>
    <t xml:space="preserve">05/P : </t>
  </si>
  <si>
    <t xml:space="preserve">"fasáda štítová kina"  1 : </t>
  </si>
  <si>
    <t>1</t>
  </si>
  <si>
    <t>61145R1</t>
  </si>
  <si>
    <t>Příplatek k oknům za specifické vlastnosti nad rámec položek cenové soustavy, požadované dle PD viz. tab. prvků</t>
  </si>
  <si>
    <t>Uw (pro celé okno) max.0,60 W/m2K</t>
  </si>
  <si>
    <t>Barva okenních rámů a křídel hnědá. (sladit s již vyměněnými okny v objektu).</t>
  </si>
  <si>
    <t>Odkaz na mn. položky pořadí 8 : 0,72000</t>
  </si>
  <si>
    <t>Odkaz na mn. položky pořadí 9 : 19,08000</t>
  </si>
  <si>
    <t>Odkaz na mn. položky pořadí 10 : 4,50000</t>
  </si>
  <si>
    <t>998766202R00</t>
  </si>
  <si>
    <t>Přesun hmot pro konstrukce truhlářské v objektech výšky do 12 m</t>
  </si>
  <si>
    <t>998766294R01</t>
  </si>
  <si>
    <t>Příplatek k přesunu hmot pro truhlářské konstrukce bez použití mechanizace</t>
  </si>
  <si>
    <t>968071125R00</t>
  </si>
  <si>
    <t>Vyvěšení nebo zavěšení kovových křídel dveří, plochy do 2 m2</t>
  </si>
  <si>
    <t xml:space="preserve">bourání B17 : </t>
  </si>
  <si>
    <t>"fasáda přední - vstupní dveře"  2 + 2 : 2+2</t>
  </si>
  <si>
    <t>"fasáda dvorní - vstupní dveře"   2 + 2 : 2+2</t>
  </si>
  <si>
    <t>767712812R00</t>
  </si>
  <si>
    <t>Demontáž výkladců zapuštěných svařovaných</t>
  </si>
  <si>
    <t xml:space="preserve">Demontáž konstrukce vchodových dveří kovových : </t>
  </si>
  <si>
    <t>"fasáda přední"  2,7*2,7 : 2,7*2,7</t>
  </si>
  <si>
    <t>"fasády dvorní"   2,8 * 3,0 : 2,8*3</t>
  </si>
  <si>
    <t>767640224R1</t>
  </si>
  <si>
    <t>Montáž dveří ocelových vchodových dvoukřídlových s dvojitým pevným bočním dílem a nadsvětlíkem</t>
  </si>
  <si>
    <t>"fasáda přední"    01/Z : 1</t>
  </si>
  <si>
    <t>"fasdády dvorní"  02/Z : 1</t>
  </si>
  <si>
    <t>767662120</t>
  </si>
  <si>
    <t>Demontáž + zpětná montáž  mříží pevných</t>
  </si>
  <si>
    <t xml:space="preserve">"fasáda štítová kina"  1,5*1,2 * 2 : </t>
  </si>
  <si>
    <t>3,6</t>
  </si>
  <si>
    <t>553R1</t>
  </si>
  <si>
    <t>dveře hliníkové vchodové dvoukřídlové s nadsvětlíkem + 2x pevný díl do stavebního otvoru 2,7x2,7m, prvek 02/Z</t>
  </si>
  <si>
    <t>553R2</t>
  </si>
  <si>
    <t>dveře hliníkové vchodové dvoukřídlové s nadsvětlíkem + 2x pevný díl do stavebního otvoru 2,8x3,0m, prvek 01/Z</t>
  </si>
  <si>
    <t>998767202R00</t>
  </si>
  <si>
    <t>Přesun hmot pro kovové stavební doplňk. konstrukce v objektech výšky do 12 m</t>
  </si>
  <si>
    <t>998767202R01</t>
  </si>
  <si>
    <t>Příplatek k přesunu hmot pro zámečnické konstr.bez použití mechanizace</t>
  </si>
  <si>
    <t xml:space="preserve">4,8,9,10,22, : </t>
  </si>
  <si>
    <t>Součet: : 1,78466</t>
  </si>
  <si>
    <t>979951112R00</t>
  </si>
  <si>
    <t>Výkup kovů železný šrot, tloušťky nad 4 mm</t>
  </si>
  <si>
    <t>Součet: : 0,24821</t>
  </si>
  <si>
    <t>Součet: : 0,02345</t>
  </si>
  <si>
    <t>979011211R00</t>
  </si>
  <si>
    <t>Svislá doprava suti a vybouraných hmot nošením za prvé podlaží nad základním podlažím</t>
  </si>
  <si>
    <t>979011219R00</t>
  </si>
  <si>
    <t>Svislá doprava suti a vybouraných hmot nošením příplatek zakaždé další podlaží nad prvním základním podlažím</t>
  </si>
  <si>
    <t>Součet: : 3,56931</t>
  </si>
  <si>
    <t>Součet: : 26,76982</t>
  </si>
  <si>
    <t>979990162R00</t>
  </si>
  <si>
    <t>Poplatek za skládku dřevo+sklo, skupina 17 02 01 a 17 02 02 z Katalogu odpadů</t>
  </si>
  <si>
    <t>Součet: : 1,51299</t>
  </si>
  <si>
    <t>979087311R00</t>
  </si>
  <si>
    <t>Vodorovné přemístění suti nošením k místu nakládky vodorovné přemístění suti nošením nebo přehozením, na vzdálenost 10 m</t>
  </si>
  <si>
    <t>S naložením suti nebo vybouraných hmot do dopravního prostředku a na jejich vyložením, popřípadě přeložením na normální dopravní prostředek.</t>
  </si>
  <si>
    <t>979087391R00</t>
  </si>
  <si>
    <t xml:space="preserve">Vodorovné přemístění suti nošením k místu nakládky příplatek za každých dalších i započatých 10 m vzdálenosti suti,  </t>
  </si>
  <si>
    <t>"vikýře" 04/P : 2*3</t>
  </si>
  <si>
    <t>"vikýře"  2,25 * 3 : 2,25*3</t>
  </si>
  <si>
    <t>764908302R00</t>
  </si>
  <si>
    <t>Oplechování parapetů včetně rohů, z pozinkovaného plechu s povrchem z polyesteru v barvě hnědé a cihlově červené tl. 0,5 mm, rš 250 mm, dodávka a montáž</t>
  </si>
  <si>
    <t xml:space="preserve">"střešní vikýře"  3 * 3 KL/05 : </t>
  </si>
  <si>
    <t>9</t>
  </si>
  <si>
    <t xml:space="preserve">Bourání B17 : </t>
  </si>
  <si>
    <t>"střešní vikýře"   3 * 3 : 3*3</t>
  </si>
  <si>
    <t>Příplatek k přesunu hmot tonážní 764 bez použití mechanizace</t>
  </si>
  <si>
    <t>766628674R00</t>
  </si>
  <si>
    <t>Montáž oken kompletizovaných zdvojených do zdiva nebo celostěnových panelů a ocelových osazovacích rámů dřevo-hliík, kyvných, dvoukřídlových se sklápěcím křídlem, o ploše přes 2,20 do 3,30 m2</t>
  </si>
  <si>
    <t>"vikýře"   3ks 04/P : 3</t>
  </si>
  <si>
    <t>766624041R00</t>
  </si>
  <si>
    <t>Montáž střešních oken rozměru 55/78 cm</t>
  </si>
  <si>
    <t>střešní výlezy, poloha bude upřesněna a odsouhlasena při realizaci : 1</t>
  </si>
  <si>
    <t>611116280R1</t>
  </si>
  <si>
    <t>okno dřevěné z europrofilů atypické trojúhelníkové 300x150 cm - otevíravé sklopné dvoukřídlové O+S, (5P)</t>
  </si>
  <si>
    <t xml:space="preserve">"okno vikýře"   3 04/P : </t>
  </si>
  <si>
    <t>3</t>
  </si>
  <si>
    <t>61141315R</t>
  </si>
  <si>
    <t>okno střešní š = 640 mm; h = 640,0 mm; výstupní otvor 600x600 mm; výlezové; křídlo a rám dřevo/hliník; oplechování lak. hliník; ovládání ruční; včetně lemování; do nezateplených prostorů</t>
  </si>
  <si>
    <t>998766203R00</t>
  </si>
  <si>
    <t>Přesun hmot pro konstrukce truhlářské v objektech výšky do 24 m</t>
  </si>
  <si>
    <t xml:space="preserve">2,4, : </t>
  </si>
  <si>
    <t>Součet: : 0,43065</t>
  </si>
  <si>
    <t>Součet: : 0,01215</t>
  </si>
  <si>
    <t>Součet: : 0,86130</t>
  </si>
  <si>
    <t>Součet: : 6,45975</t>
  </si>
  <si>
    <t>Součet: : 0,41850</t>
  </si>
  <si>
    <t>713111111RT2</t>
  </si>
  <si>
    <t>Montáž tepelné izolace stropů kladené vrchem, volně, dvouvrstvá</t>
  </si>
  <si>
    <t>zateplení prostor galerie ze strany střechy - skladba C007 : (2*15,25 + 5,15*2)*1,1</t>
  </si>
  <si>
    <t>"šikmá střecha galerie provedení ze strany střechy" skladba ST02 : (1,25*13+1,65*2,25)*1,1</t>
  </si>
  <si>
    <t>713181111RT1</t>
  </si>
  <si>
    <t>Izolace foukaná do dutin stropů, minerální</t>
  </si>
  <si>
    <t>Vyříznutí otvoru v podkladu pro osazení stroje na foukání izolace, foukání a dodávka izolace. Zapravení vyřezaného otvoru.</t>
  </si>
  <si>
    <t>"půda nad hledištěm"   P06 : 10,14*19,2*0,15</t>
  </si>
  <si>
    <t>713521131R00</t>
  </si>
  <si>
    <t>Izolace protipožární Montáž protipožárního obkladu (desky ve specifikaci)  podhledů na nosné konstrukci, jednovrstvé</t>
  </si>
  <si>
    <t>"Stěna nad stropem galerie"   skladba W016 : 2*25,5</t>
  </si>
  <si>
    <t>713521141R00</t>
  </si>
  <si>
    <t>Izolace protipožární Montáž protipožárního obkladu (desky ve specifikaci)  příček jednostranně, jednovrstvé</t>
  </si>
  <si>
    <t>"dřevěná příčka galerie" skladba W015 : 1,6*17,5+1,3*3,4</t>
  </si>
  <si>
    <t>713521141R03</t>
  </si>
  <si>
    <t>Příplatek k položce izolace příček požár.1str.obkladem - příprava, očištění a vyrovnání podkladu</t>
  </si>
  <si>
    <t>59533126R</t>
  </si>
  <si>
    <t>deska izolační masivní monolitická; minerální; tl. 125,0 mm; R = 2,980 m2K/W; obj. hmotnost 110,00 kg/m3</t>
  </si>
  <si>
    <t xml:space="preserve">skladba W016 : </t>
  </si>
  <si>
    <t>Odkaz na mn. položky pořadí 3 : 51,00000*1,1</t>
  </si>
  <si>
    <t>59533127R</t>
  </si>
  <si>
    <t>deska izolační masivní monolitická; minerální; tl. 150,0 mm; R = 3,570 m2K/W; obj. hmotnost 110,00 kg/m3</t>
  </si>
  <si>
    <t xml:space="preserve">skladba W015 : </t>
  </si>
  <si>
    <t>Odkaz na mn. položky pořadí 4 : 32,42000*1,1</t>
  </si>
  <si>
    <t>63140545R</t>
  </si>
  <si>
    <t>deska izolační univerzální; minerální vlákno; rovná hrana; tl. 100,0 mm; součinitel tepelné vodivosti 0,037 W/mK; R = 2,700 m2K/W; obj. hmotnost 30,00 kg/m3; hydrofobizováno</t>
  </si>
  <si>
    <t>Odkaz na mn. položky pořadí 9 : 68,17553</t>
  </si>
  <si>
    <t>631405493R</t>
  </si>
  <si>
    <t>deska izolační univerzální; minerální vlákno; rovná hrana; tl. 200,0 mm; součinitel tepelné vodivosti 0,037 W/mK; R = 5,400 m2K/W; obj. hmotnost 30,00 kg/m3; hydrofobizováno</t>
  </si>
  <si>
    <t>Odkaz na mn. položky pořadí 1 : 66,83875*1,02</t>
  </si>
  <si>
    <t>998713103R00</t>
  </si>
  <si>
    <t>Přesun hmot pro izolace tepelné v objektech výšky do 24 m</t>
  </si>
  <si>
    <t xml:space="preserve">2,3,4,5,6,7,8,9, : </t>
  </si>
  <si>
    <t>Součet: : 2,86947</t>
  </si>
  <si>
    <t>998713103R01</t>
  </si>
  <si>
    <t>Příplatek k přesunu hmot tonážní 713 bez použití mechanizace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</si>
</sst>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3" t="s">
        <v>39</v>
      </c>
      <c r="B2" s="193"/>
      <c r="C2" s="193"/>
      <c r="D2" s="193"/>
      <c r="E2" s="193"/>
      <c r="F2" s="193"/>
      <c r="G2" s="193"/>
    </row>
  </sheetData>
  <sheetProtection algorithmName="SHA-512" hashValue="pCMEeUTpXXkDx0SpcY6rwKuEjOUl+V7ferR7RPa3NC093Uw2jTaA0gsidQpBmzAteu5vsSOeUKC1zftfa0QYEA==" saltValue="7v2Slu0aneNRaftlYNZWz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7"/>
  <sheetViews>
    <sheetView showGridLines="0" topLeftCell="B4" zoomScaleNormal="100" zoomScaleSheetLayoutView="75" workbookViewId="0">
      <selection activeCell="D12" sqref="D12:G1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8" t="s">
        <v>41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2"/>
      <c r="B2" s="76" t="s">
        <v>22</v>
      </c>
      <c r="C2" s="77"/>
      <c r="D2" s="78" t="s">
        <v>43</v>
      </c>
      <c r="E2" s="234" t="s">
        <v>44</v>
      </c>
      <c r="F2" s="235"/>
      <c r="G2" s="235"/>
      <c r="H2" s="235"/>
      <c r="I2" s="235"/>
      <c r="J2" s="236"/>
      <c r="O2" s="1"/>
    </row>
    <row r="3" spans="1:15" ht="27" hidden="1" customHeight="1" x14ac:dyDescent="0.2">
      <c r="A3" s="2"/>
      <c r="B3" s="79"/>
      <c r="C3" s="77"/>
      <c r="D3" s="80"/>
      <c r="E3" s="237"/>
      <c r="F3" s="238"/>
      <c r="G3" s="238"/>
      <c r="H3" s="238"/>
      <c r="I3" s="238"/>
      <c r="J3" s="239"/>
    </row>
    <row r="4" spans="1:15" ht="23.25" customHeight="1" x14ac:dyDescent="0.2">
      <c r="A4" s="2"/>
      <c r="B4" s="81"/>
      <c r="C4" s="82"/>
      <c r="D4" s="83"/>
      <c r="E4" s="218"/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42</v>
      </c>
      <c r="D5" s="222"/>
      <c r="E5" s="223"/>
      <c r="F5" s="223"/>
      <c r="G5" s="22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4"/>
      <c r="E6" s="225"/>
      <c r="F6" s="225"/>
      <c r="G6" s="225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6"/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1"/>
      <c r="E11" s="241"/>
      <c r="F11" s="241"/>
      <c r="G11" s="241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0"/>
      <c r="F15" s="240"/>
      <c r="G15" s="242"/>
      <c r="H15" s="242"/>
      <c r="I15" s="242" t="s">
        <v>29</v>
      </c>
      <c r="J15" s="243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6"/>
      <c r="F16" s="207"/>
      <c r="G16" s="206"/>
      <c r="H16" s="207"/>
      <c r="I16" s="206">
        <f>SUMIF(F69:F83,A16,I69:I83)+SUMIF(F69:F83,"PSU",I69:I83)</f>
        <v>0</v>
      </c>
      <c r="J16" s="208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6"/>
      <c r="F17" s="207"/>
      <c r="G17" s="206"/>
      <c r="H17" s="207"/>
      <c r="I17" s="206">
        <f>SUMIF(F69:F83,A17,I69:I83)</f>
        <v>0</v>
      </c>
      <c r="J17" s="208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6"/>
      <c r="F18" s="207"/>
      <c r="G18" s="206"/>
      <c r="H18" s="207"/>
      <c r="I18" s="206">
        <f>SUMIF(F69:F83,A18,I69:I83)</f>
        <v>0</v>
      </c>
      <c r="J18" s="208"/>
    </row>
    <row r="19" spans="1:10" ht="23.25" customHeight="1" x14ac:dyDescent="0.2">
      <c r="A19" s="138" t="s">
        <v>108</v>
      </c>
      <c r="B19" s="38" t="s">
        <v>27</v>
      </c>
      <c r="C19" s="62"/>
      <c r="D19" s="63"/>
      <c r="E19" s="206"/>
      <c r="F19" s="207"/>
      <c r="G19" s="206"/>
      <c r="H19" s="207"/>
      <c r="I19" s="206">
        <f>SUMIF(F69:F83,A19,I69:I83)</f>
        <v>0</v>
      </c>
      <c r="J19" s="208"/>
    </row>
    <row r="20" spans="1:10" ht="23.25" customHeight="1" x14ac:dyDescent="0.2">
      <c r="A20" s="138" t="s">
        <v>109</v>
      </c>
      <c r="B20" s="38" t="s">
        <v>28</v>
      </c>
      <c r="C20" s="62"/>
      <c r="D20" s="63"/>
      <c r="E20" s="206"/>
      <c r="F20" s="207"/>
      <c r="G20" s="206"/>
      <c r="H20" s="207"/>
      <c r="I20" s="206">
        <f>SUMIF(F69:F83,A20,I69:I83)</f>
        <v>0</v>
      </c>
      <c r="J20" s="208"/>
    </row>
    <row r="21" spans="1:10" ht="23.25" customHeight="1" x14ac:dyDescent="0.2">
      <c r="A21" s="2"/>
      <c r="B21" s="48" t="s">
        <v>29</v>
      </c>
      <c r="C21" s="64"/>
      <c r="D21" s="65"/>
      <c r="E21" s="209"/>
      <c r="F21" s="244"/>
      <c r="G21" s="209"/>
      <c r="H21" s="244"/>
      <c r="I21" s="209">
        <f>SUM(I16:J20)</f>
        <v>0</v>
      </c>
      <c r="J21" s="210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2">
        <f>A23</f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1">
        <f>A25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3">
        <f>CenaCelkem-(ZakladDPHSni+DPHSni+ZakladDPHZakl+DPHZakl)</f>
        <v>0</v>
      </c>
      <c r="H27" s="233"/>
      <c r="I27" s="233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12">
        <f>ZakladDPHSniVypocet+ZakladDPHZaklVypocet</f>
        <v>0</v>
      </c>
      <c r="H28" s="212"/>
      <c r="I28" s="212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11">
        <f>A27</f>
        <v>0</v>
      </c>
      <c r="H29" s="211"/>
      <c r="I29" s="211"/>
      <c r="J29" s="119" t="s">
        <v>64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45</v>
      </c>
      <c r="C39" s="197"/>
      <c r="D39" s="197"/>
      <c r="E39" s="197"/>
      <c r="F39" s="99">
        <f>'OVN 00 00.1.1. Naklady'!AE27+'SO 01.1 01 Pol'!AE460+'SO 01.1 02 Pol'!AE116+'SO 01.2 01 Pol'!AE157+'SO 01.2 02 Pol'!AE81+'SO 01.3 01 Pol'!AE40</f>
        <v>0</v>
      </c>
      <c r="G39" s="100">
        <f>'OVN 00 00.1.1. Naklady'!AF27+'SO 01.1 01 Pol'!AF460+'SO 01.1 02 Pol'!AF116+'SO 01.2 01 Pol'!AF157+'SO 01.2 02 Pol'!AF81+'SO 01.3 01 Pol'!AF40</f>
        <v>0</v>
      </c>
      <c r="H39" s="101">
        <f t="shared" ref="H39:H50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/>
      <c r="C40" s="196" t="s">
        <v>46</v>
      </c>
      <c r="D40" s="196"/>
      <c r="E40" s="196"/>
      <c r="F40" s="104">
        <f>'OVN 00 00.1.1. Naklady'!AE27</f>
        <v>0</v>
      </c>
      <c r="G40" s="105">
        <f>'OVN 00 00.1.1. Naklady'!AF27</f>
        <v>0</v>
      </c>
      <c r="H40" s="105">
        <f t="shared" si="1"/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 x14ac:dyDescent="0.2">
      <c r="A41" s="88">
        <v>3</v>
      </c>
      <c r="B41" s="107" t="s">
        <v>47</v>
      </c>
      <c r="C41" s="197" t="s">
        <v>48</v>
      </c>
      <c r="D41" s="197"/>
      <c r="E41" s="197"/>
      <c r="F41" s="108">
        <f>'OVN 00 00.1.1. Naklady'!AE27</f>
        <v>0</v>
      </c>
      <c r="G41" s="101">
        <f>'OVN 00 00.1.1. Naklady'!AF27</f>
        <v>0</v>
      </c>
      <c r="H41" s="101">
        <f t="shared" si="1"/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 x14ac:dyDescent="0.2">
      <c r="A42" s="88">
        <v>2</v>
      </c>
      <c r="B42" s="103"/>
      <c r="C42" s="196" t="s">
        <v>49</v>
      </c>
      <c r="D42" s="196"/>
      <c r="E42" s="196"/>
      <c r="F42" s="104"/>
      <c r="G42" s="105"/>
      <c r="H42" s="105">
        <f t="shared" si="1"/>
        <v>0</v>
      </c>
      <c r="I42" s="105"/>
      <c r="J42" s="106"/>
    </row>
    <row r="43" spans="1:10" ht="25.5" customHeight="1" x14ac:dyDescent="0.2">
      <c r="A43" s="88">
        <v>2</v>
      </c>
      <c r="B43" s="103" t="s">
        <v>50</v>
      </c>
      <c r="C43" s="196" t="s">
        <v>51</v>
      </c>
      <c r="D43" s="196"/>
      <c r="E43" s="196"/>
      <c r="F43" s="104">
        <f>'SO 01.1 01 Pol'!AE460+'SO 01.1 02 Pol'!AE116</f>
        <v>0</v>
      </c>
      <c r="G43" s="105">
        <f>'SO 01.1 01 Pol'!AF460+'SO 01.1 02 Pol'!AF116</f>
        <v>0</v>
      </c>
      <c r="H43" s="105">
        <f t="shared" si="1"/>
        <v>0</v>
      </c>
      <c r="I43" s="105">
        <f t="shared" ref="I43:I50" si="2">F43+G43+H43</f>
        <v>0</v>
      </c>
      <c r="J43" s="106" t="str">
        <f t="shared" ref="J43:J50" si="3">IF(CenaCelkemVypocet=0,"",I43/CenaCelkemVypocet*100)</f>
        <v/>
      </c>
    </row>
    <row r="44" spans="1:10" ht="25.5" customHeight="1" x14ac:dyDescent="0.2">
      <c r="A44" s="88">
        <v>3</v>
      </c>
      <c r="B44" s="107" t="s">
        <v>52</v>
      </c>
      <c r="C44" s="197" t="s">
        <v>53</v>
      </c>
      <c r="D44" s="197"/>
      <c r="E44" s="197"/>
      <c r="F44" s="108">
        <f>'SO 01.1 01 Pol'!AE460</f>
        <v>0</v>
      </c>
      <c r="G44" s="101">
        <f>'SO 01.1 01 Pol'!AF460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3</v>
      </c>
      <c r="B45" s="107" t="s">
        <v>54</v>
      </c>
      <c r="C45" s="197" t="s">
        <v>55</v>
      </c>
      <c r="D45" s="197"/>
      <c r="E45" s="197"/>
      <c r="F45" s="108">
        <f>'SO 01.1 02 Pol'!AE116</f>
        <v>0</v>
      </c>
      <c r="G45" s="101">
        <f>'SO 01.1 02 Pol'!AF116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88">
        <v>2</v>
      </c>
      <c r="B46" s="103" t="s">
        <v>56</v>
      </c>
      <c r="C46" s="196" t="s">
        <v>57</v>
      </c>
      <c r="D46" s="196"/>
      <c r="E46" s="196"/>
      <c r="F46" s="104">
        <f>'SO 01.2 01 Pol'!AE157+'SO 01.2 02 Pol'!AE81</f>
        <v>0</v>
      </c>
      <c r="G46" s="105">
        <f>'SO 01.2 01 Pol'!AF157+'SO 01.2 02 Pol'!AF81</f>
        <v>0</v>
      </c>
      <c r="H46" s="105">
        <f t="shared" si="1"/>
        <v>0</v>
      </c>
      <c r="I46" s="105">
        <f t="shared" si="2"/>
        <v>0</v>
      </c>
      <c r="J46" s="106" t="str">
        <f t="shared" si="3"/>
        <v/>
      </c>
    </row>
    <row r="47" spans="1:10" ht="25.5" customHeight="1" x14ac:dyDescent="0.2">
      <c r="A47" s="88">
        <v>3</v>
      </c>
      <c r="B47" s="107" t="s">
        <v>52</v>
      </c>
      <c r="C47" s="197" t="s">
        <v>58</v>
      </c>
      <c r="D47" s="197"/>
      <c r="E47" s="197"/>
      <c r="F47" s="108">
        <f>'SO 01.2 01 Pol'!AE157</f>
        <v>0</v>
      </c>
      <c r="G47" s="101">
        <f>'SO 01.2 01 Pol'!AF157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 x14ac:dyDescent="0.2">
      <c r="A48" s="88">
        <v>3</v>
      </c>
      <c r="B48" s="107" t="s">
        <v>54</v>
      </c>
      <c r="C48" s="197" t="s">
        <v>59</v>
      </c>
      <c r="D48" s="197"/>
      <c r="E48" s="197"/>
      <c r="F48" s="108">
        <f>'SO 01.2 02 Pol'!AE81</f>
        <v>0</v>
      </c>
      <c r="G48" s="101">
        <f>'SO 01.2 02 Pol'!AF81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">
      <c r="A49" s="88">
        <v>2</v>
      </c>
      <c r="B49" s="103" t="s">
        <v>60</v>
      </c>
      <c r="C49" s="196" t="s">
        <v>61</v>
      </c>
      <c r="D49" s="196"/>
      <c r="E49" s="196"/>
      <c r="F49" s="104">
        <f>'SO 01.3 01 Pol'!AE40</f>
        <v>0</v>
      </c>
      <c r="G49" s="105">
        <f>'SO 01.3 01 Pol'!AF40</f>
        <v>0</v>
      </c>
      <c r="H49" s="105">
        <f t="shared" si="1"/>
        <v>0</v>
      </c>
      <c r="I49" s="105">
        <f t="shared" si="2"/>
        <v>0</v>
      </c>
      <c r="J49" s="106" t="str">
        <f t="shared" si="3"/>
        <v/>
      </c>
    </row>
    <row r="50" spans="1:10" ht="25.5" customHeight="1" x14ac:dyDescent="0.2">
      <c r="A50" s="88">
        <v>3</v>
      </c>
      <c r="B50" s="107" t="s">
        <v>52</v>
      </c>
      <c r="C50" s="197" t="s">
        <v>62</v>
      </c>
      <c r="D50" s="197"/>
      <c r="E50" s="197"/>
      <c r="F50" s="108">
        <f>'SO 01.3 01 Pol'!AE40</f>
        <v>0</v>
      </c>
      <c r="G50" s="101">
        <f>'SO 01.3 01 Pol'!AF40</f>
        <v>0</v>
      </c>
      <c r="H50" s="101">
        <f t="shared" si="1"/>
        <v>0</v>
      </c>
      <c r="I50" s="101">
        <f t="shared" si="2"/>
        <v>0</v>
      </c>
      <c r="J50" s="102" t="str">
        <f t="shared" si="3"/>
        <v/>
      </c>
    </row>
    <row r="51" spans="1:10" ht="25.5" customHeight="1" x14ac:dyDescent="0.2">
      <c r="A51" s="88"/>
      <c r="B51" s="198" t="s">
        <v>63</v>
      </c>
      <c r="C51" s="199"/>
      <c r="D51" s="199"/>
      <c r="E51" s="200"/>
      <c r="F51" s="109">
        <f>SUMIF(A39:A50,"=1",F39:F50)</f>
        <v>0</v>
      </c>
      <c r="G51" s="110">
        <f>SUMIF(A39:A50,"=1",G39:G50)</f>
        <v>0</v>
      </c>
      <c r="H51" s="110">
        <f>SUMIF(A39:A50,"=1",H39:H50)</f>
        <v>0</v>
      </c>
      <c r="I51" s="110">
        <f>SUMIF(A39:A50,"=1",I39:I50)</f>
        <v>0</v>
      </c>
      <c r="J51" s="111">
        <f>SUMIF(A39:A50,"=1",J39:J50)</f>
        <v>0</v>
      </c>
    </row>
    <row r="53" spans="1:10" x14ac:dyDescent="0.2">
      <c r="A53" t="s">
        <v>65</v>
      </c>
      <c r="B53" t="s">
        <v>66</v>
      </c>
    </row>
    <row r="54" spans="1:10" x14ac:dyDescent="0.2">
      <c r="A54" t="s">
        <v>67</v>
      </c>
      <c r="B54" t="s">
        <v>68</v>
      </c>
    </row>
    <row r="55" spans="1:10" x14ac:dyDescent="0.2">
      <c r="A55" t="s">
        <v>69</v>
      </c>
      <c r="B55" t="s">
        <v>70</v>
      </c>
    </row>
    <row r="56" spans="1:10" x14ac:dyDescent="0.2">
      <c r="A56" t="s">
        <v>67</v>
      </c>
      <c r="B56" t="s">
        <v>71</v>
      </c>
    </row>
    <row r="57" spans="1:10" x14ac:dyDescent="0.2">
      <c r="A57" t="s">
        <v>69</v>
      </c>
      <c r="B57" t="s">
        <v>72</v>
      </c>
    </row>
    <row r="58" spans="1:10" x14ac:dyDescent="0.2">
      <c r="A58" t="s">
        <v>69</v>
      </c>
      <c r="B58" t="s">
        <v>73</v>
      </c>
    </row>
    <row r="59" spans="1:10" x14ac:dyDescent="0.2">
      <c r="A59" t="s">
        <v>67</v>
      </c>
      <c r="B59" t="s">
        <v>74</v>
      </c>
    </row>
    <row r="60" spans="1:10" x14ac:dyDescent="0.2">
      <c r="A60" t="s">
        <v>69</v>
      </c>
      <c r="B60" t="s">
        <v>75</v>
      </c>
    </row>
    <row r="61" spans="1:10" x14ac:dyDescent="0.2">
      <c r="A61" t="s">
        <v>69</v>
      </c>
      <c r="B61" t="s">
        <v>76</v>
      </c>
    </row>
    <row r="62" spans="1:10" x14ac:dyDescent="0.2">
      <c r="A62" t="s">
        <v>67</v>
      </c>
      <c r="B62" t="s">
        <v>77</v>
      </c>
    </row>
    <row r="63" spans="1:10" x14ac:dyDescent="0.2">
      <c r="A63" t="s">
        <v>69</v>
      </c>
      <c r="B63" t="s">
        <v>78</v>
      </c>
    </row>
    <row r="66" spans="1:10" ht="15.75" x14ac:dyDescent="0.25">
      <c r="B66" s="120" t="s">
        <v>79</v>
      </c>
    </row>
    <row r="68" spans="1:10" ht="25.5" customHeight="1" x14ac:dyDescent="0.2">
      <c r="A68" s="122"/>
      <c r="B68" s="125" t="s">
        <v>17</v>
      </c>
      <c r="C68" s="125" t="s">
        <v>5</v>
      </c>
      <c r="D68" s="126"/>
      <c r="E68" s="126"/>
      <c r="F68" s="127" t="s">
        <v>80</v>
      </c>
      <c r="G68" s="127"/>
      <c r="H68" s="127"/>
      <c r="I68" s="127" t="s">
        <v>29</v>
      </c>
      <c r="J68" s="127" t="s">
        <v>0</v>
      </c>
    </row>
    <row r="69" spans="1:10" ht="36.75" customHeight="1" x14ac:dyDescent="0.2">
      <c r="A69" s="123"/>
      <c r="B69" s="128" t="s">
        <v>81</v>
      </c>
      <c r="C69" s="194" t="s">
        <v>82</v>
      </c>
      <c r="D69" s="195"/>
      <c r="E69" s="195"/>
      <c r="F69" s="134" t="s">
        <v>24</v>
      </c>
      <c r="G69" s="135"/>
      <c r="H69" s="135"/>
      <c r="I69" s="135">
        <f>'SO 01.2 01 Pol'!G8</f>
        <v>0</v>
      </c>
      <c r="J69" s="132" t="str">
        <f>IF(I84=0,"",I69/I84*100)</f>
        <v/>
      </c>
    </row>
    <row r="70" spans="1:10" ht="36.75" customHeight="1" x14ac:dyDescent="0.2">
      <c r="A70" s="123"/>
      <c r="B70" s="128" t="s">
        <v>83</v>
      </c>
      <c r="C70" s="194" t="s">
        <v>84</v>
      </c>
      <c r="D70" s="195"/>
      <c r="E70" s="195"/>
      <c r="F70" s="134" t="s">
        <v>24</v>
      </c>
      <c r="G70" s="135"/>
      <c r="H70" s="135"/>
      <c r="I70" s="135">
        <f>'SO 01.1 01 Pol'!G8</f>
        <v>0</v>
      </c>
      <c r="J70" s="132" t="str">
        <f>IF(I84=0,"",I70/I84*100)</f>
        <v/>
      </c>
    </row>
    <row r="71" spans="1:10" ht="36.75" customHeight="1" x14ac:dyDescent="0.2">
      <c r="A71" s="123"/>
      <c r="B71" s="128" t="s">
        <v>85</v>
      </c>
      <c r="C71" s="194" t="s">
        <v>86</v>
      </c>
      <c r="D71" s="195"/>
      <c r="E71" s="195"/>
      <c r="F71" s="134" t="s">
        <v>24</v>
      </c>
      <c r="G71" s="135"/>
      <c r="H71" s="135"/>
      <c r="I71" s="135">
        <f>'SO 01.2 02 Pol'!G8</f>
        <v>0</v>
      </c>
      <c r="J71" s="132" t="str">
        <f>IF(I84=0,"",I71/I84*100)</f>
        <v/>
      </c>
    </row>
    <row r="72" spans="1:10" ht="36.75" customHeight="1" x14ac:dyDescent="0.2">
      <c r="A72" s="123"/>
      <c r="B72" s="128" t="s">
        <v>87</v>
      </c>
      <c r="C72" s="194" t="s">
        <v>88</v>
      </c>
      <c r="D72" s="195"/>
      <c r="E72" s="195"/>
      <c r="F72" s="134" t="s">
        <v>24</v>
      </c>
      <c r="G72" s="135"/>
      <c r="H72" s="135"/>
      <c r="I72" s="135">
        <f>'SO 01.1 01 Pol'!G44+'SO 01.2 01 Pol'!G16</f>
        <v>0</v>
      </c>
      <c r="J72" s="132" t="str">
        <f>IF(I84=0,"",I72/I84*100)</f>
        <v/>
      </c>
    </row>
    <row r="73" spans="1:10" ht="36.75" customHeight="1" x14ac:dyDescent="0.2">
      <c r="A73" s="123"/>
      <c r="B73" s="128" t="s">
        <v>89</v>
      </c>
      <c r="C73" s="194" t="s">
        <v>90</v>
      </c>
      <c r="D73" s="195"/>
      <c r="E73" s="195"/>
      <c r="F73" s="134" t="s">
        <v>25</v>
      </c>
      <c r="G73" s="135"/>
      <c r="H73" s="135"/>
      <c r="I73" s="135">
        <f>'SO 01.3 01 Pol'!G8</f>
        <v>0</v>
      </c>
      <c r="J73" s="132" t="str">
        <f>IF(I84=0,"",I73/I84*100)</f>
        <v/>
      </c>
    </row>
    <row r="74" spans="1:10" ht="36.75" customHeight="1" x14ac:dyDescent="0.2">
      <c r="A74" s="123"/>
      <c r="B74" s="128" t="s">
        <v>91</v>
      </c>
      <c r="C74" s="194" t="s">
        <v>92</v>
      </c>
      <c r="D74" s="195"/>
      <c r="E74" s="195"/>
      <c r="F74" s="134" t="s">
        <v>25</v>
      </c>
      <c r="G74" s="135"/>
      <c r="H74" s="135"/>
      <c r="I74" s="135">
        <f>'SO 01.1 01 Pol'!G53</f>
        <v>0</v>
      </c>
      <c r="J74" s="132" t="str">
        <f>IF(I84=0,"",I74/I84*100)</f>
        <v/>
      </c>
    </row>
    <row r="75" spans="1:10" ht="36.75" customHeight="1" x14ac:dyDescent="0.2">
      <c r="A75" s="123"/>
      <c r="B75" s="128" t="s">
        <v>93</v>
      </c>
      <c r="C75" s="194" t="s">
        <v>94</v>
      </c>
      <c r="D75" s="195"/>
      <c r="E75" s="195"/>
      <c r="F75" s="134" t="s">
        <v>25</v>
      </c>
      <c r="G75" s="135"/>
      <c r="H75" s="135"/>
      <c r="I75" s="135">
        <f>'SO 01.1 01 Pol'!G142+'SO 01.1 02 Pol'!G8+'SO 01.2 01 Pol'!G21+'SO 01.2 02 Pol'!G14</f>
        <v>0</v>
      </c>
      <c r="J75" s="132" t="str">
        <f>IF(I84=0,"",I75/I84*100)</f>
        <v/>
      </c>
    </row>
    <row r="76" spans="1:10" ht="36.75" customHeight="1" x14ac:dyDescent="0.2">
      <c r="A76" s="123"/>
      <c r="B76" s="128" t="s">
        <v>95</v>
      </c>
      <c r="C76" s="194" t="s">
        <v>96</v>
      </c>
      <c r="D76" s="195"/>
      <c r="E76" s="195"/>
      <c r="F76" s="134" t="s">
        <v>25</v>
      </c>
      <c r="G76" s="135"/>
      <c r="H76" s="135"/>
      <c r="I76" s="135">
        <f>'SO 01.1 01 Pol'!G336</f>
        <v>0</v>
      </c>
      <c r="J76" s="132" t="str">
        <f>IF(I84=0,"",I76/I84*100)</f>
        <v/>
      </c>
    </row>
    <row r="77" spans="1:10" ht="36.75" customHeight="1" x14ac:dyDescent="0.2">
      <c r="A77" s="123"/>
      <c r="B77" s="128" t="s">
        <v>97</v>
      </c>
      <c r="C77" s="194" t="s">
        <v>98</v>
      </c>
      <c r="D77" s="195"/>
      <c r="E77" s="195"/>
      <c r="F77" s="134" t="s">
        <v>25</v>
      </c>
      <c r="G77" s="135"/>
      <c r="H77" s="135"/>
      <c r="I77" s="135">
        <f>'SO 01.2 01 Pol'!G34+'SO 01.2 02 Pol'!G24</f>
        <v>0</v>
      </c>
      <c r="J77" s="132" t="str">
        <f>IF(I84=0,"",I77/I84*100)</f>
        <v/>
      </c>
    </row>
    <row r="78" spans="1:10" ht="36.75" customHeight="1" x14ac:dyDescent="0.2">
      <c r="A78" s="123"/>
      <c r="B78" s="128" t="s">
        <v>99</v>
      </c>
      <c r="C78" s="194" t="s">
        <v>100</v>
      </c>
      <c r="D78" s="195"/>
      <c r="E78" s="195"/>
      <c r="F78" s="134" t="s">
        <v>25</v>
      </c>
      <c r="G78" s="135"/>
      <c r="H78" s="135"/>
      <c r="I78" s="135">
        <f>'SO 01.2 01 Pol'!G84</f>
        <v>0</v>
      </c>
      <c r="J78" s="132" t="str">
        <f>IF(I84=0,"",I78/I84*100)</f>
        <v/>
      </c>
    </row>
    <row r="79" spans="1:10" ht="36.75" customHeight="1" x14ac:dyDescent="0.2">
      <c r="A79" s="123"/>
      <c r="B79" s="128" t="s">
        <v>101</v>
      </c>
      <c r="C79" s="194" t="s">
        <v>102</v>
      </c>
      <c r="D79" s="195"/>
      <c r="E79" s="195"/>
      <c r="F79" s="134" t="s">
        <v>25</v>
      </c>
      <c r="G79" s="135"/>
      <c r="H79" s="135"/>
      <c r="I79" s="135">
        <f>'SO 01.1 01 Pol'!G391</f>
        <v>0</v>
      </c>
      <c r="J79" s="132" t="str">
        <f>IF(I84=0,"",I79/I84*100)</f>
        <v/>
      </c>
    </row>
    <row r="80" spans="1:10" ht="36.75" customHeight="1" x14ac:dyDescent="0.2">
      <c r="A80" s="123"/>
      <c r="B80" s="128" t="s">
        <v>103</v>
      </c>
      <c r="C80" s="194" t="s">
        <v>104</v>
      </c>
      <c r="D80" s="195"/>
      <c r="E80" s="195"/>
      <c r="F80" s="134" t="s">
        <v>26</v>
      </c>
      <c r="G80" s="135"/>
      <c r="H80" s="135"/>
      <c r="I80" s="135">
        <f>'SO 01.1 01 Pol'!G413</f>
        <v>0</v>
      </c>
      <c r="J80" s="132" t="str">
        <f>IF(I84=0,"",I80/I84*100)</f>
        <v/>
      </c>
    </row>
    <row r="81" spans="1:10" ht="36.75" customHeight="1" x14ac:dyDescent="0.2">
      <c r="A81" s="123"/>
      <c r="B81" s="128" t="s">
        <v>105</v>
      </c>
      <c r="C81" s="194" t="s">
        <v>106</v>
      </c>
      <c r="D81" s="195"/>
      <c r="E81" s="195"/>
      <c r="F81" s="134" t="s">
        <v>107</v>
      </c>
      <c r="G81" s="135"/>
      <c r="H81" s="135"/>
      <c r="I81" s="135">
        <f>'SO 01.1 01 Pol'!G416+'SO 01.2 01 Pol'!G107+'SO 01.2 02 Pol'!G36</f>
        <v>0</v>
      </c>
      <c r="J81" s="132" t="str">
        <f>IF(I84=0,"",I81/I84*100)</f>
        <v/>
      </c>
    </row>
    <row r="82" spans="1:10" ht="36.75" customHeight="1" x14ac:dyDescent="0.2">
      <c r="A82" s="123"/>
      <c r="B82" s="128" t="s">
        <v>108</v>
      </c>
      <c r="C82" s="194" t="s">
        <v>27</v>
      </c>
      <c r="D82" s="195"/>
      <c r="E82" s="195"/>
      <c r="F82" s="134" t="s">
        <v>108</v>
      </c>
      <c r="G82" s="135"/>
      <c r="H82" s="135"/>
      <c r="I82" s="135">
        <f>'OVN 00 00.1.1. Naklady'!G8</f>
        <v>0</v>
      </c>
      <c r="J82" s="132" t="str">
        <f>IF(I84=0,"",I82/I84*100)</f>
        <v/>
      </c>
    </row>
    <row r="83" spans="1:10" ht="36.75" customHeight="1" x14ac:dyDescent="0.2">
      <c r="A83" s="123"/>
      <c r="B83" s="128" t="s">
        <v>109</v>
      </c>
      <c r="C83" s="194" t="s">
        <v>28</v>
      </c>
      <c r="D83" s="195"/>
      <c r="E83" s="195"/>
      <c r="F83" s="134" t="s">
        <v>109</v>
      </c>
      <c r="G83" s="135"/>
      <c r="H83" s="135"/>
      <c r="I83" s="135">
        <f>'OVN 00 00.1.1. Naklady'!G19</f>
        <v>0</v>
      </c>
      <c r="J83" s="132" t="str">
        <f>IF(I84=0,"",I83/I84*100)</f>
        <v/>
      </c>
    </row>
    <row r="84" spans="1:10" ht="25.5" customHeight="1" x14ac:dyDescent="0.2">
      <c r="A84" s="124"/>
      <c r="B84" s="129" t="s">
        <v>1</v>
      </c>
      <c r="C84" s="130"/>
      <c r="D84" s="131"/>
      <c r="E84" s="131"/>
      <c r="F84" s="136"/>
      <c r="G84" s="137"/>
      <c r="H84" s="137"/>
      <c r="I84" s="137">
        <f>SUM(I69:I83)</f>
        <v>0</v>
      </c>
      <c r="J84" s="133">
        <f>SUM(J69:J83)</f>
        <v>0</v>
      </c>
    </row>
    <row r="85" spans="1:10" x14ac:dyDescent="0.2">
      <c r="F85" s="86"/>
      <c r="G85" s="86"/>
      <c r="H85" s="86"/>
      <c r="I85" s="86"/>
      <c r="J85" s="87"/>
    </row>
    <row r="86" spans="1:10" x14ac:dyDescent="0.2">
      <c r="F86" s="86"/>
      <c r="G86" s="86"/>
      <c r="H86" s="86"/>
      <c r="I86" s="86"/>
      <c r="J86" s="87"/>
    </row>
    <row r="87" spans="1:10" x14ac:dyDescent="0.2">
      <c r="F87" s="86"/>
      <c r="G87" s="86"/>
      <c r="H87" s="86"/>
      <c r="I87" s="86"/>
      <c r="J87" s="87"/>
    </row>
  </sheetData>
  <sheetProtection algorithmName="SHA-512" hashValue="4+DYygJqIq0BVMYne35PTjJm99ukGhlyV3u5Hgy12IwUAEoXQqTP43g+DCeoeQm2Vlna89v+sAaf6dSyiKCKjw==" saltValue="sraZlCIoyXfifcuTk5RYj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B51:E51"/>
    <mergeCell ref="C69:E69"/>
    <mergeCell ref="C70:E70"/>
    <mergeCell ref="C71:E71"/>
    <mergeCell ref="C72:E72"/>
    <mergeCell ref="C73:E73"/>
    <mergeCell ref="C74:E74"/>
    <mergeCell ref="C75:E75"/>
    <mergeCell ref="C81:E81"/>
    <mergeCell ref="C82:E82"/>
    <mergeCell ref="C83:E83"/>
    <mergeCell ref="C76:E76"/>
    <mergeCell ref="C77:E77"/>
    <mergeCell ref="C78:E78"/>
    <mergeCell ref="C79:E79"/>
    <mergeCell ref="C80:E8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6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7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8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9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sheetProtection algorithmName="SHA-512" hashValue="E+1bmi8KoExXZJFp31GDXXVm6lubxFlEWTDkZt3FrjVdJPdaWPPkpBrKWs9BzOeXYNvujcxBoVAGxlnLEEaETg==" saltValue="POXZzQNKrERWHQITEfCiS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F17" sqref="F17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1" t="s">
        <v>110</v>
      </c>
      <c r="B1" s="251"/>
      <c r="C1" s="251"/>
      <c r="D1" s="251"/>
      <c r="E1" s="251"/>
      <c r="F1" s="251"/>
      <c r="G1" s="251"/>
      <c r="AG1" t="s">
        <v>111</v>
      </c>
    </row>
    <row r="2" spans="1:60" ht="24.95" customHeight="1" x14ac:dyDescent="0.2">
      <c r="A2" s="139" t="s">
        <v>7</v>
      </c>
      <c r="B2" s="49" t="s">
        <v>43</v>
      </c>
      <c r="C2" s="252" t="s">
        <v>44</v>
      </c>
      <c r="D2" s="253"/>
      <c r="E2" s="253"/>
      <c r="F2" s="253"/>
      <c r="G2" s="254"/>
      <c r="AG2" t="s">
        <v>112</v>
      </c>
    </row>
    <row r="3" spans="1:60" ht="24.95" customHeight="1" x14ac:dyDescent="0.2">
      <c r="A3" s="139" t="s">
        <v>8</v>
      </c>
      <c r="B3" s="49" t="s">
        <v>113</v>
      </c>
      <c r="C3" s="252" t="s">
        <v>114</v>
      </c>
      <c r="D3" s="253"/>
      <c r="E3" s="253"/>
      <c r="F3" s="253"/>
      <c r="G3" s="254"/>
      <c r="AC3" s="121" t="s">
        <v>115</v>
      </c>
      <c r="AG3" t="s">
        <v>116</v>
      </c>
    </row>
    <row r="4" spans="1:60" ht="24.95" customHeight="1" x14ac:dyDescent="0.2">
      <c r="A4" s="140" t="s">
        <v>9</v>
      </c>
      <c r="B4" s="141" t="s">
        <v>47</v>
      </c>
      <c r="C4" s="255" t="s">
        <v>48</v>
      </c>
      <c r="D4" s="256"/>
      <c r="E4" s="256"/>
      <c r="F4" s="256"/>
      <c r="G4" s="257"/>
      <c r="AG4" t="s">
        <v>117</v>
      </c>
    </row>
    <row r="5" spans="1:60" x14ac:dyDescent="0.2">
      <c r="D5" s="10"/>
    </row>
    <row r="6" spans="1:60" ht="38.25" x14ac:dyDescent="0.2">
      <c r="A6" s="143" t="s">
        <v>118</v>
      </c>
      <c r="B6" s="145" t="s">
        <v>119</v>
      </c>
      <c r="C6" s="145" t="s">
        <v>120</v>
      </c>
      <c r="D6" s="144" t="s">
        <v>121</v>
      </c>
      <c r="E6" s="143" t="s">
        <v>122</v>
      </c>
      <c r="F6" s="142" t="s">
        <v>123</v>
      </c>
      <c r="G6" s="143" t="s">
        <v>29</v>
      </c>
      <c r="H6" s="146" t="s">
        <v>30</v>
      </c>
      <c r="I6" s="146" t="s">
        <v>124</v>
      </c>
      <c r="J6" s="146" t="s">
        <v>31</v>
      </c>
      <c r="K6" s="146" t="s">
        <v>125</v>
      </c>
      <c r="L6" s="146" t="s">
        <v>126</v>
      </c>
      <c r="M6" s="146" t="s">
        <v>127</v>
      </c>
      <c r="N6" s="146" t="s">
        <v>128</v>
      </c>
      <c r="O6" s="146" t="s">
        <v>129</v>
      </c>
      <c r="P6" s="146" t="s">
        <v>130</v>
      </c>
      <c r="Q6" s="146" t="s">
        <v>131</v>
      </c>
      <c r="R6" s="146" t="s">
        <v>132</v>
      </c>
      <c r="S6" s="146" t="s">
        <v>133</v>
      </c>
      <c r="T6" s="146" t="s">
        <v>134</v>
      </c>
      <c r="U6" s="146" t="s">
        <v>135</v>
      </c>
      <c r="V6" s="146" t="s">
        <v>136</v>
      </c>
      <c r="W6" s="146" t="s">
        <v>137</v>
      </c>
      <c r="X6" s="146" t="s">
        <v>138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59" t="s">
        <v>139</v>
      </c>
      <c r="B8" s="160" t="s">
        <v>108</v>
      </c>
      <c r="C8" s="174" t="s">
        <v>27</v>
      </c>
      <c r="D8" s="161"/>
      <c r="E8" s="162"/>
      <c r="F8" s="163"/>
      <c r="G8" s="163">
        <f>SUMIF(AG9:AG18,"&lt;&gt;NOR",G9:G18)</f>
        <v>0</v>
      </c>
      <c r="H8" s="163"/>
      <c r="I8" s="163">
        <f>SUM(I9:I18)</f>
        <v>0</v>
      </c>
      <c r="J8" s="163"/>
      <c r="K8" s="163">
        <f>SUM(K9:K18)</f>
        <v>0</v>
      </c>
      <c r="L8" s="163"/>
      <c r="M8" s="163">
        <f>SUM(M9:M18)</f>
        <v>0</v>
      </c>
      <c r="N8" s="162"/>
      <c r="O8" s="162">
        <f>SUM(O9:O18)</f>
        <v>0</v>
      </c>
      <c r="P8" s="162"/>
      <c r="Q8" s="162">
        <f>SUM(Q9:Q18)</f>
        <v>0</v>
      </c>
      <c r="R8" s="163"/>
      <c r="S8" s="163"/>
      <c r="T8" s="164"/>
      <c r="U8" s="158"/>
      <c r="V8" s="158">
        <f>SUM(V9:V18)</f>
        <v>0</v>
      </c>
      <c r="W8" s="158"/>
      <c r="X8" s="158"/>
      <c r="AG8" t="s">
        <v>140</v>
      </c>
    </row>
    <row r="9" spans="1:60" outlineLevel="1" x14ac:dyDescent="0.2">
      <c r="A9" s="166">
        <v>1</v>
      </c>
      <c r="B9" s="167" t="s">
        <v>141</v>
      </c>
      <c r="C9" s="175" t="s">
        <v>142</v>
      </c>
      <c r="D9" s="168" t="s">
        <v>143</v>
      </c>
      <c r="E9" s="169">
        <v>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71"/>
      <c r="S9" s="171" t="s">
        <v>144</v>
      </c>
      <c r="T9" s="172" t="s">
        <v>145</v>
      </c>
      <c r="U9" s="157">
        <v>0</v>
      </c>
      <c r="V9" s="157">
        <f>ROUND(E9*U9,2)</f>
        <v>0</v>
      </c>
      <c r="W9" s="157"/>
      <c r="X9" s="157" t="s">
        <v>146</v>
      </c>
      <c r="Y9" s="147"/>
      <c r="Z9" s="147"/>
      <c r="AA9" s="147"/>
      <c r="AB9" s="147"/>
      <c r="AC9" s="147"/>
      <c r="AD9" s="147"/>
      <c r="AE9" s="147"/>
      <c r="AF9" s="147"/>
      <c r="AG9" s="147" t="s">
        <v>147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54"/>
      <c r="B10" s="155"/>
      <c r="C10" s="249" t="s">
        <v>148</v>
      </c>
      <c r="D10" s="250"/>
      <c r="E10" s="250"/>
      <c r="F10" s="250"/>
      <c r="G10" s="25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149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3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6">
        <v>2</v>
      </c>
      <c r="B11" s="167" t="s">
        <v>150</v>
      </c>
      <c r="C11" s="175" t="s">
        <v>151</v>
      </c>
      <c r="D11" s="168" t="s">
        <v>143</v>
      </c>
      <c r="E11" s="169">
        <v>1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69">
        <v>0</v>
      </c>
      <c r="O11" s="169">
        <f>ROUND(E11*N11,2)</f>
        <v>0</v>
      </c>
      <c r="P11" s="169">
        <v>0</v>
      </c>
      <c r="Q11" s="169">
        <f>ROUND(E11*P11,2)</f>
        <v>0</v>
      </c>
      <c r="R11" s="171"/>
      <c r="S11" s="171" t="s">
        <v>144</v>
      </c>
      <c r="T11" s="172" t="s">
        <v>145</v>
      </c>
      <c r="U11" s="157">
        <v>0</v>
      </c>
      <c r="V11" s="157">
        <f>ROUND(E11*U11,2)</f>
        <v>0</v>
      </c>
      <c r="W11" s="157"/>
      <c r="X11" s="157" t="s">
        <v>146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147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33.75" outlineLevel="1" x14ac:dyDescent="0.2">
      <c r="A12" s="154"/>
      <c r="B12" s="155"/>
      <c r="C12" s="249" t="s">
        <v>152</v>
      </c>
      <c r="D12" s="250"/>
      <c r="E12" s="250"/>
      <c r="F12" s="250"/>
      <c r="G12" s="250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149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3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6">
        <v>3</v>
      </c>
      <c r="B13" s="167" t="s">
        <v>153</v>
      </c>
      <c r="C13" s="175" t="s">
        <v>154</v>
      </c>
      <c r="D13" s="168" t="s">
        <v>143</v>
      </c>
      <c r="E13" s="169">
        <v>1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69">
        <v>0</v>
      </c>
      <c r="O13" s="169">
        <f>ROUND(E13*N13,2)</f>
        <v>0</v>
      </c>
      <c r="P13" s="169">
        <v>0</v>
      </c>
      <c r="Q13" s="169">
        <f>ROUND(E13*P13,2)</f>
        <v>0</v>
      </c>
      <c r="R13" s="171"/>
      <c r="S13" s="171" t="s">
        <v>144</v>
      </c>
      <c r="T13" s="172" t="s">
        <v>145</v>
      </c>
      <c r="U13" s="157">
        <v>0</v>
      </c>
      <c r="V13" s="157">
        <f>ROUND(E13*U13,2)</f>
        <v>0</v>
      </c>
      <c r="W13" s="157"/>
      <c r="X13" s="157" t="s">
        <v>146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147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54"/>
      <c r="B14" s="155"/>
      <c r="C14" s="249" t="s">
        <v>155</v>
      </c>
      <c r="D14" s="250"/>
      <c r="E14" s="250"/>
      <c r="F14" s="250"/>
      <c r="G14" s="250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149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3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6">
        <v>4</v>
      </c>
      <c r="B15" s="167" t="s">
        <v>156</v>
      </c>
      <c r="C15" s="175" t="s">
        <v>157</v>
      </c>
      <c r="D15" s="168" t="s">
        <v>143</v>
      </c>
      <c r="E15" s="169">
        <v>1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69">
        <v>0</v>
      </c>
      <c r="O15" s="169">
        <f>ROUND(E15*N15,2)</f>
        <v>0</v>
      </c>
      <c r="P15" s="169">
        <v>0</v>
      </c>
      <c r="Q15" s="169">
        <f>ROUND(E15*P15,2)</f>
        <v>0</v>
      </c>
      <c r="R15" s="171"/>
      <c r="S15" s="171" t="s">
        <v>144</v>
      </c>
      <c r="T15" s="172" t="s">
        <v>145</v>
      </c>
      <c r="U15" s="157">
        <v>0</v>
      </c>
      <c r="V15" s="157">
        <f>ROUND(E15*U15,2)</f>
        <v>0</v>
      </c>
      <c r="W15" s="157"/>
      <c r="X15" s="157" t="s">
        <v>146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147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54"/>
      <c r="B16" s="155"/>
      <c r="C16" s="249" t="s">
        <v>158</v>
      </c>
      <c r="D16" s="250"/>
      <c r="E16" s="250"/>
      <c r="F16" s="250"/>
      <c r="G16" s="250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149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3" t="str">
        <f>C16</f>
        <v>Náklady na ztížené provádění stavebních prací v důsledku nepřerušeného provozu na staveništi nebo v případech nepřerušeného provozu v objektech v nichž se stavební práce provádí.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6">
        <v>5</v>
      </c>
      <c r="B17" s="167" t="s">
        <v>159</v>
      </c>
      <c r="C17" s="175" t="s">
        <v>160</v>
      </c>
      <c r="D17" s="168" t="s">
        <v>143</v>
      </c>
      <c r="E17" s="169">
        <v>1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69">
        <v>0</v>
      </c>
      <c r="O17" s="169">
        <f>ROUND(E17*N17,2)</f>
        <v>0</v>
      </c>
      <c r="P17" s="169">
        <v>0</v>
      </c>
      <c r="Q17" s="169">
        <f>ROUND(E17*P17,2)</f>
        <v>0</v>
      </c>
      <c r="R17" s="171"/>
      <c r="S17" s="171" t="s">
        <v>144</v>
      </c>
      <c r="T17" s="172" t="s">
        <v>145</v>
      </c>
      <c r="U17" s="157">
        <v>0</v>
      </c>
      <c r="V17" s="157">
        <f>ROUND(E17*U17,2)</f>
        <v>0</v>
      </c>
      <c r="W17" s="157"/>
      <c r="X17" s="157" t="s">
        <v>146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147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9" t="s">
        <v>161</v>
      </c>
      <c r="D18" s="250"/>
      <c r="E18" s="250"/>
      <c r="F18" s="250"/>
      <c r="G18" s="250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149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59" t="s">
        <v>139</v>
      </c>
      <c r="B19" s="160" t="s">
        <v>109</v>
      </c>
      <c r="C19" s="174" t="s">
        <v>28</v>
      </c>
      <c r="D19" s="161"/>
      <c r="E19" s="162"/>
      <c r="F19" s="163"/>
      <c r="G19" s="163">
        <f>SUMIF(AG20:AG25,"&lt;&gt;NOR",G20:G25)</f>
        <v>0</v>
      </c>
      <c r="H19" s="163"/>
      <c r="I19" s="163">
        <f>SUM(I20:I25)</f>
        <v>0</v>
      </c>
      <c r="J19" s="163"/>
      <c r="K19" s="163">
        <f>SUM(K20:K25)</f>
        <v>0</v>
      </c>
      <c r="L19" s="163"/>
      <c r="M19" s="163">
        <f>SUM(M20:M25)</f>
        <v>0</v>
      </c>
      <c r="N19" s="162"/>
      <c r="O19" s="162">
        <f>SUM(O20:O25)</f>
        <v>0</v>
      </c>
      <c r="P19" s="162"/>
      <c r="Q19" s="162">
        <f>SUM(Q20:Q25)</f>
        <v>0</v>
      </c>
      <c r="R19" s="163"/>
      <c r="S19" s="163"/>
      <c r="T19" s="164"/>
      <c r="U19" s="158"/>
      <c r="V19" s="158">
        <f>SUM(V20:V25)</f>
        <v>0</v>
      </c>
      <c r="W19" s="158"/>
      <c r="X19" s="158"/>
      <c r="AG19" t="s">
        <v>140</v>
      </c>
    </row>
    <row r="20" spans="1:60" outlineLevel="1" x14ac:dyDescent="0.2">
      <c r="A20" s="166">
        <v>6</v>
      </c>
      <c r="B20" s="167" t="s">
        <v>162</v>
      </c>
      <c r="C20" s="175" t="s">
        <v>163</v>
      </c>
      <c r="D20" s="168" t="s">
        <v>143</v>
      </c>
      <c r="E20" s="169">
        <v>1</v>
      </c>
      <c r="F20" s="170"/>
      <c r="G20" s="171">
        <f>ROUND(E20*F20,2)</f>
        <v>0</v>
      </c>
      <c r="H20" s="170"/>
      <c r="I20" s="171">
        <f>ROUND(E20*H20,2)</f>
        <v>0</v>
      </c>
      <c r="J20" s="170"/>
      <c r="K20" s="171">
        <f>ROUND(E20*J20,2)</f>
        <v>0</v>
      </c>
      <c r="L20" s="171">
        <v>21</v>
      </c>
      <c r="M20" s="171">
        <f>G20*(1+L20/100)</f>
        <v>0</v>
      </c>
      <c r="N20" s="169">
        <v>0</v>
      </c>
      <c r="O20" s="169">
        <f>ROUND(E20*N20,2)</f>
        <v>0</v>
      </c>
      <c r="P20" s="169">
        <v>0</v>
      </c>
      <c r="Q20" s="169">
        <f>ROUND(E20*P20,2)</f>
        <v>0</v>
      </c>
      <c r="R20" s="171"/>
      <c r="S20" s="171" t="s">
        <v>144</v>
      </c>
      <c r="T20" s="172" t="s">
        <v>145</v>
      </c>
      <c r="U20" s="157">
        <v>0</v>
      </c>
      <c r="V20" s="157">
        <f>ROUND(E20*U20,2)</f>
        <v>0</v>
      </c>
      <c r="W20" s="157"/>
      <c r="X20" s="157" t="s">
        <v>146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147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49" t="s">
        <v>164</v>
      </c>
      <c r="D21" s="250"/>
      <c r="E21" s="250"/>
      <c r="F21" s="250"/>
      <c r="G21" s="250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149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73" t="str">
        <f>C21</f>
        <v>Kompletní zabezpečení prostoru školy proti poškození a znečištění, tzn. zakrytí podlahovin, radiátorů, oken, dveří apod.</v>
      </c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6">
        <v>7</v>
      </c>
      <c r="B22" s="167" t="s">
        <v>165</v>
      </c>
      <c r="C22" s="175" t="s">
        <v>166</v>
      </c>
      <c r="D22" s="168" t="s">
        <v>143</v>
      </c>
      <c r="E22" s="169">
        <v>1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69">
        <v>0</v>
      </c>
      <c r="O22" s="169">
        <f>ROUND(E22*N22,2)</f>
        <v>0</v>
      </c>
      <c r="P22" s="169">
        <v>0</v>
      </c>
      <c r="Q22" s="169">
        <f>ROUND(E22*P22,2)</f>
        <v>0</v>
      </c>
      <c r="R22" s="171"/>
      <c r="S22" s="171" t="s">
        <v>144</v>
      </c>
      <c r="T22" s="172" t="s">
        <v>145</v>
      </c>
      <c r="U22" s="157">
        <v>0</v>
      </c>
      <c r="V22" s="157">
        <f>ROUND(E22*U22,2)</f>
        <v>0</v>
      </c>
      <c r="W22" s="157"/>
      <c r="X22" s="157" t="s">
        <v>146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147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9" t="s">
        <v>167</v>
      </c>
      <c r="D23" s="250"/>
      <c r="E23" s="250"/>
      <c r="F23" s="250"/>
      <c r="G23" s="250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149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3" t="str">
        <f>C23</f>
        <v>Náklady zhotovitele, které vzniknou v souvislosti s povinnostmi zhotovitele při předání a převzetí díla.</v>
      </c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6">
        <v>8</v>
      </c>
      <c r="B24" s="167" t="s">
        <v>168</v>
      </c>
      <c r="C24" s="175" t="s">
        <v>169</v>
      </c>
      <c r="D24" s="168" t="s">
        <v>143</v>
      </c>
      <c r="E24" s="169">
        <v>1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21</v>
      </c>
      <c r="M24" s="171">
        <f>G24*(1+L24/100)</f>
        <v>0</v>
      </c>
      <c r="N24" s="169">
        <v>0</v>
      </c>
      <c r="O24" s="169">
        <f>ROUND(E24*N24,2)</f>
        <v>0</v>
      </c>
      <c r="P24" s="169">
        <v>0</v>
      </c>
      <c r="Q24" s="169">
        <f>ROUND(E24*P24,2)</f>
        <v>0</v>
      </c>
      <c r="R24" s="171"/>
      <c r="S24" s="171" t="s">
        <v>144</v>
      </c>
      <c r="T24" s="172" t="s">
        <v>145</v>
      </c>
      <c r="U24" s="157">
        <v>0</v>
      </c>
      <c r="V24" s="157">
        <f>ROUND(E24*U24,2)</f>
        <v>0</v>
      </c>
      <c r="W24" s="157"/>
      <c r="X24" s="157" t="s">
        <v>146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147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9" t="s">
        <v>170</v>
      </c>
      <c r="D25" s="250"/>
      <c r="E25" s="250"/>
      <c r="F25" s="250"/>
      <c r="G25" s="250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149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73" t="str">
        <f>C25</f>
        <v>Náklady na vyhotovení dokumentace skutečného provedení stavby a její předání objednateli v požadované formě a požadovaném počtu.</v>
      </c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3"/>
      <c r="B26" s="4"/>
      <c r="C26" s="176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v>15</v>
      </c>
      <c r="AF26">
        <v>21</v>
      </c>
      <c r="AG26" t="s">
        <v>126</v>
      </c>
    </row>
    <row r="27" spans="1:60" x14ac:dyDescent="0.2">
      <c r="A27" s="150"/>
      <c r="B27" s="151" t="s">
        <v>29</v>
      </c>
      <c r="C27" s="177"/>
      <c r="D27" s="152"/>
      <c r="E27" s="153"/>
      <c r="F27" s="153"/>
      <c r="G27" s="165">
        <f>G8+G19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f>SUMIF(L7:L25,AE26,G7:G25)</f>
        <v>0</v>
      </c>
      <c r="AF27">
        <f>SUMIF(L7:L25,AF26,G7:G25)</f>
        <v>0</v>
      </c>
      <c r="AG27" t="s">
        <v>171</v>
      </c>
    </row>
    <row r="28" spans="1:60" x14ac:dyDescent="0.2">
      <c r="C28" s="178"/>
      <c r="D28" s="10"/>
      <c r="AG28" t="s">
        <v>172</v>
      </c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gbqivH4/3mRwdGnhrQWMmn2GvOeUtjme3OgHajLxFJl/WczPtbqvHi9zekUUvAiRAUhxrudlnWhzekxGLuflA==" saltValue="Bv5J1lSmy76ExwIq4ynMug==" spinCount="100000" sheet="1"/>
  <mergeCells count="12">
    <mergeCell ref="C25:G25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1:G21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tabSelected="1" workbookViewId="0">
      <pane ySplit="7" topLeftCell="A41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1" t="s">
        <v>173</v>
      </c>
      <c r="B1" s="251"/>
      <c r="C1" s="251"/>
      <c r="D1" s="251"/>
      <c r="E1" s="251"/>
      <c r="F1" s="251"/>
      <c r="G1" s="251"/>
      <c r="AG1" t="s">
        <v>111</v>
      </c>
    </row>
    <row r="2" spans="1:60" ht="24.95" customHeight="1" x14ac:dyDescent="0.2">
      <c r="A2" s="139" t="s">
        <v>7</v>
      </c>
      <c r="B2" s="49" t="s">
        <v>43</v>
      </c>
      <c r="C2" s="252" t="s">
        <v>44</v>
      </c>
      <c r="D2" s="253"/>
      <c r="E2" s="253"/>
      <c r="F2" s="253"/>
      <c r="G2" s="254"/>
      <c r="AG2" t="s">
        <v>112</v>
      </c>
    </row>
    <row r="3" spans="1:60" ht="24.95" customHeight="1" x14ac:dyDescent="0.2">
      <c r="A3" s="139" t="s">
        <v>8</v>
      </c>
      <c r="B3" s="49" t="s">
        <v>50</v>
      </c>
      <c r="C3" s="252" t="s">
        <v>51</v>
      </c>
      <c r="D3" s="253"/>
      <c r="E3" s="253"/>
      <c r="F3" s="253"/>
      <c r="G3" s="254"/>
      <c r="AC3" s="121" t="s">
        <v>112</v>
      </c>
      <c r="AG3" t="s">
        <v>116</v>
      </c>
    </row>
    <row r="4" spans="1:60" ht="24.95" customHeight="1" x14ac:dyDescent="0.2">
      <c r="A4" s="140" t="s">
        <v>9</v>
      </c>
      <c r="B4" s="141" t="s">
        <v>52</v>
      </c>
      <c r="C4" s="255" t="s">
        <v>53</v>
      </c>
      <c r="D4" s="256"/>
      <c r="E4" s="256"/>
      <c r="F4" s="256"/>
      <c r="G4" s="257"/>
      <c r="AG4" t="s">
        <v>117</v>
      </c>
    </row>
    <row r="5" spans="1:60" x14ac:dyDescent="0.2">
      <c r="D5" s="10"/>
    </row>
    <row r="6" spans="1:60" ht="38.25" x14ac:dyDescent="0.2">
      <c r="A6" s="143" t="s">
        <v>118</v>
      </c>
      <c r="B6" s="145" t="s">
        <v>119</v>
      </c>
      <c r="C6" s="145" t="s">
        <v>120</v>
      </c>
      <c r="D6" s="144" t="s">
        <v>121</v>
      </c>
      <c r="E6" s="143" t="s">
        <v>122</v>
      </c>
      <c r="F6" s="142" t="s">
        <v>123</v>
      </c>
      <c r="G6" s="143" t="s">
        <v>29</v>
      </c>
      <c r="H6" s="146" t="s">
        <v>30</v>
      </c>
      <c r="I6" s="146" t="s">
        <v>124</v>
      </c>
      <c r="J6" s="146" t="s">
        <v>31</v>
      </c>
      <c r="K6" s="146" t="s">
        <v>125</v>
      </c>
      <c r="L6" s="146" t="s">
        <v>126</v>
      </c>
      <c r="M6" s="146" t="s">
        <v>127</v>
      </c>
      <c r="N6" s="146" t="s">
        <v>128</v>
      </c>
      <c r="O6" s="146" t="s">
        <v>129</v>
      </c>
      <c r="P6" s="146" t="s">
        <v>130</v>
      </c>
      <c r="Q6" s="146" t="s">
        <v>131</v>
      </c>
      <c r="R6" s="146" t="s">
        <v>132</v>
      </c>
      <c r="S6" s="146" t="s">
        <v>133</v>
      </c>
      <c r="T6" s="146" t="s">
        <v>134</v>
      </c>
      <c r="U6" s="146" t="s">
        <v>135</v>
      </c>
      <c r="V6" s="146" t="s">
        <v>136</v>
      </c>
      <c r="W6" s="146" t="s">
        <v>137</v>
      </c>
      <c r="X6" s="146" t="s">
        <v>138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59" t="s">
        <v>139</v>
      </c>
      <c r="B8" s="160" t="s">
        <v>83</v>
      </c>
      <c r="C8" s="174" t="s">
        <v>84</v>
      </c>
      <c r="D8" s="161"/>
      <c r="E8" s="162"/>
      <c r="F8" s="163"/>
      <c r="G8" s="163">
        <f>SUMIF(AG9:AG43,"&lt;&gt;NOR",G9:G43)</f>
        <v>0</v>
      </c>
      <c r="H8" s="163"/>
      <c r="I8" s="163">
        <f>SUM(I9:I43)</f>
        <v>0</v>
      </c>
      <c r="J8" s="163"/>
      <c r="K8" s="163">
        <f>SUM(K9:K43)</f>
        <v>0</v>
      </c>
      <c r="L8" s="163"/>
      <c r="M8" s="163">
        <f>SUM(M9:M43)</f>
        <v>0</v>
      </c>
      <c r="N8" s="162"/>
      <c r="O8" s="162">
        <f>SUM(O9:O43)</f>
        <v>30.49</v>
      </c>
      <c r="P8" s="162"/>
      <c r="Q8" s="162">
        <f>SUM(Q9:Q43)</f>
        <v>0</v>
      </c>
      <c r="R8" s="163"/>
      <c r="S8" s="163"/>
      <c r="T8" s="164"/>
      <c r="U8" s="158"/>
      <c r="V8" s="158">
        <f>SUM(V9:V43)</f>
        <v>495.12</v>
      </c>
      <c r="W8" s="158"/>
      <c r="X8" s="158"/>
      <c r="AG8" t="s">
        <v>140</v>
      </c>
    </row>
    <row r="9" spans="1:60" ht="22.5" outlineLevel="1" x14ac:dyDescent="0.2">
      <c r="A9" s="166">
        <v>1</v>
      </c>
      <c r="B9" s="167" t="s">
        <v>174</v>
      </c>
      <c r="C9" s="175" t="s">
        <v>175</v>
      </c>
      <c r="D9" s="168" t="s">
        <v>176</v>
      </c>
      <c r="E9" s="169">
        <v>957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1.8380000000000001E-2</v>
      </c>
      <c r="O9" s="169">
        <f>ROUND(E9*N9,2)</f>
        <v>17.59</v>
      </c>
      <c r="P9" s="169">
        <v>0</v>
      </c>
      <c r="Q9" s="169">
        <f>ROUND(E9*P9,2)</f>
        <v>0</v>
      </c>
      <c r="R9" s="171"/>
      <c r="S9" s="171" t="s">
        <v>144</v>
      </c>
      <c r="T9" s="172" t="s">
        <v>145</v>
      </c>
      <c r="U9" s="157">
        <v>0.14000000000000001</v>
      </c>
      <c r="V9" s="157">
        <f>ROUND(E9*U9,2)</f>
        <v>133.97999999999999</v>
      </c>
      <c r="W9" s="157"/>
      <c r="X9" s="157" t="s">
        <v>177</v>
      </c>
      <c r="Y9" s="147"/>
      <c r="Z9" s="147"/>
      <c r="AA9" s="147"/>
      <c r="AB9" s="147"/>
      <c r="AC9" s="147"/>
      <c r="AD9" s="147"/>
      <c r="AE9" s="147"/>
      <c r="AF9" s="147"/>
      <c r="AG9" s="147" t="s">
        <v>178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9" t="s">
        <v>179</v>
      </c>
      <c r="D10" s="250"/>
      <c r="E10" s="250"/>
      <c r="F10" s="250"/>
      <c r="G10" s="25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149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90" t="s">
        <v>180</v>
      </c>
      <c r="D11" s="179"/>
      <c r="E11" s="180">
        <v>225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181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90" t="s">
        <v>182</v>
      </c>
      <c r="D12" s="179"/>
      <c r="E12" s="180">
        <v>399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181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90" t="s">
        <v>183</v>
      </c>
      <c r="D13" s="179"/>
      <c r="E13" s="180">
        <v>301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181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90" t="s">
        <v>184</v>
      </c>
      <c r="D14" s="179"/>
      <c r="E14" s="180">
        <v>32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181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91" t="s">
        <v>185</v>
      </c>
      <c r="D15" s="181"/>
      <c r="E15" s="182">
        <v>957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181</v>
      </c>
      <c r="AH15" s="147">
        <v>1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66">
        <v>2</v>
      </c>
      <c r="B16" s="167" t="s">
        <v>186</v>
      </c>
      <c r="C16" s="175" t="s">
        <v>187</v>
      </c>
      <c r="D16" s="168" t="s">
        <v>176</v>
      </c>
      <c r="E16" s="169">
        <v>375.84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21</v>
      </c>
      <c r="M16" s="171">
        <f>G16*(1+L16/100)</f>
        <v>0</v>
      </c>
      <c r="N16" s="169">
        <v>1.8380000000000001E-2</v>
      </c>
      <c r="O16" s="169">
        <f>ROUND(E16*N16,2)</f>
        <v>6.91</v>
      </c>
      <c r="P16" s="169">
        <v>0</v>
      </c>
      <c r="Q16" s="169">
        <f>ROUND(E16*P16,2)</f>
        <v>0</v>
      </c>
      <c r="R16" s="171"/>
      <c r="S16" s="171" t="s">
        <v>144</v>
      </c>
      <c r="T16" s="172" t="s">
        <v>145</v>
      </c>
      <c r="U16" s="157">
        <v>0.14000000000000001</v>
      </c>
      <c r="V16" s="157">
        <f>ROUND(E16*U16,2)</f>
        <v>52.62</v>
      </c>
      <c r="W16" s="157"/>
      <c r="X16" s="157" t="s">
        <v>177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178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49" t="s">
        <v>179</v>
      </c>
      <c r="D17" s="250"/>
      <c r="E17" s="250"/>
      <c r="F17" s="250"/>
      <c r="G17" s="250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149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90" t="s">
        <v>188</v>
      </c>
      <c r="D18" s="179"/>
      <c r="E18" s="180">
        <v>375.84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181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3.75" outlineLevel="1" x14ac:dyDescent="0.2">
      <c r="A19" s="166">
        <v>3</v>
      </c>
      <c r="B19" s="167" t="s">
        <v>189</v>
      </c>
      <c r="C19" s="175" t="s">
        <v>190</v>
      </c>
      <c r="D19" s="168" t="s">
        <v>176</v>
      </c>
      <c r="E19" s="169">
        <v>1914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69">
        <v>9.7000000000000005E-4</v>
      </c>
      <c r="O19" s="169">
        <f>ROUND(E19*N19,2)</f>
        <v>1.86</v>
      </c>
      <c r="P19" s="169">
        <v>0</v>
      </c>
      <c r="Q19" s="169">
        <f>ROUND(E19*P19,2)</f>
        <v>0</v>
      </c>
      <c r="R19" s="171"/>
      <c r="S19" s="171" t="s">
        <v>144</v>
      </c>
      <c r="T19" s="172" t="s">
        <v>145</v>
      </c>
      <c r="U19" s="157">
        <v>0.01</v>
      </c>
      <c r="V19" s="157">
        <f>ROUND(E19*U19,2)</f>
        <v>19.14</v>
      </c>
      <c r="W19" s="157"/>
      <c r="X19" s="157" t="s">
        <v>177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191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90" t="s">
        <v>192</v>
      </c>
      <c r="D20" s="179"/>
      <c r="E20" s="180">
        <v>1914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181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3.75" outlineLevel="1" x14ac:dyDescent="0.2">
      <c r="A21" s="166">
        <v>4</v>
      </c>
      <c r="B21" s="167" t="s">
        <v>193</v>
      </c>
      <c r="C21" s="175" t="s">
        <v>194</v>
      </c>
      <c r="D21" s="168" t="s">
        <v>176</v>
      </c>
      <c r="E21" s="169">
        <v>751.68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69">
        <v>9.5E-4</v>
      </c>
      <c r="O21" s="169">
        <f>ROUND(E21*N21,2)</f>
        <v>0.71</v>
      </c>
      <c r="P21" s="169">
        <v>0</v>
      </c>
      <c r="Q21" s="169">
        <f>ROUND(E21*P21,2)</f>
        <v>0</v>
      </c>
      <c r="R21" s="171"/>
      <c r="S21" s="171" t="s">
        <v>144</v>
      </c>
      <c r="T21" s="172" t="s">
        <v>145</v>
      </c>
      <c r="U21" s="157">
        <v>0.01</v>
      </c>
      <c r="V21" s="157">
        <f>ROUND(E21*U21,2)</f>
        <v>7.52</v>
      </c>
      <c r="W21" s="157"/>
      <c r="X21" s="157" t="s">
        <v>177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191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90" t="s">
        <v>195</v>
      </c>
      <c r="D22" s="179"/>
      <c r="E22" s="180">
        <v>751.68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181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6">
        <v>5</v>
      </c>
      <c r="B23" s="167" t="s">
        <v>196</v>
      </c>
      <c r="C23" s="175" t="s">
        <v>197</v>
      </c>
      <c r="D23" s="168" t="s">
        <v>176</v>
      </c>
      <c r="E23" s="169">
        <v>957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69">
        <v>0</v>
      </c>
      <c r="O23" s="169">
        <f>ROUND(E23*N23,2)</f>
        <v>0</v>
      </c>
      <c r="P23" s="169">
        <v>0</v>
      </c>
      <c r="Q23" s="169">
        <f>ROUND(E23*P23,2)</f>
        <v>0</v>
      </c>
      <c r="R23" s="171"/>
      <c r="S23" s="171" t="s">
        <v>144</v>
      </c>
      <c r="T23" s="172" t="s">
        <v>145</v>
      </c>
      <c r="U23" s="157">
        <v>0.126</v>
      </c>
      <c r="V23" s="157">
        <f>ROUND(E23*U23,2)</f>
        <v>120.58</v>
      </c>
      <c r="W23" s="157"/>
      <c r="X23" s="157" t="s">
        <v>177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191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90" t="s">
        <v>198</v>
      </c>
      <c r="D24" s="179"/>
      <c r="E24" s="180">
        <v>957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181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66">
        <v>6</v>
      </c>
      <c r="B25" s="167" t="s">
        <v>199</v>
      </c>
      <c r="C25" s="175" t="s">
        <v>200</v>
      </c>
      <c r="D25" s="168" t="s">
        <v>176</v>
      </c>
      <c r="E25" s="169">
        <v>375.84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69">
        <v>0</v>
      </c>
      <c r="O25" s="169">
        <f>ROUND(E25*N25,2)</f>
        <v>0</v>
      </c>
      <c r="P25" s="169">
        <v>0</v>
      </c>
      <c r="Q25" s="169">
        <f>ROUND(E25*P25,2)</f>
        <v>0</v>
      </c>
      <c r="R25" s="171"/>
      <c r="S25" s="171" t="s">
        <v>144</v>
      </c>
      <c r="T25" s="172" t="s">
        <v>145</v>
      </c>
      <c r="U25" s="157">
        <v>0.11700000000000001</v>
      </c>
      <c r="V25" s="157">
        <f>ROUND(E25*U25,2)</f>
        <v>43.97</v>
      </c>
      <c r="W25" s="157"/>
      <c r="X25" s="157" t="s">
        <v>177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191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90" t="s">
        <v>201</v>
      </c>
      <c r="D26" s="179"/>
      <c r="E26" s="180">
        <v>375.84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181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6">
        <v>7</v>
      </c>
      <c r="B27" s="167" t="s">
        <v>202</v>
      </c>
      <c r="C27" s="175" t="s">
        <v>203</v>
      </c>
      <c r="D27" s="168" t="s">
        <v>176</v>
      </c>
      <c r="E27" s="169">
        <v>190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69">
        <v>6.3499999999999997E-3</v>
      </c>
      <c r="O27" s="169">
        <f>ROUND(E27*N27,2)</f>
        <v>1.21</v>
      </c>
      <c r="P27" s="169">
        <v>0</v>
      </c>
      <c r="Q27" s="169">
        <f>ROUND(E27*P27,2)</f>
        <v>0</v>
      </c>
      <c r="R27" s="171"/>
      <c r="S27" s="171" t="s">
        <v>144</v>
      </c>
      <c r="T27" s="172" t="s">
        <v>145</v>
      </c>
      <c r="U27" s="157">
        <v>0.26</v>
      </c>
      <c r="V27" s="157">
        <f>ROUND(E27*U27,2)</f>
        <v>49.4</v>
      </c>
      <c r="W27" s="157"/>
      <c r="X27" s="157" t="s">
        <v>177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178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90" t="s">
        <v>204</v>
      </c>
      <c r="D28" s="179"/>
      <c r="E28" s="180">
        <v>190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181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6">
        <v>8</v>
      </c>
      <c r="B29" s="167" t="s">
        <v>205</v>
      </c>
      <c r="C29" s="175" t="s">
        <v>206</v>
      </c>
      <c r="D29" s="168" t="s">
        <v>176</v>
      </c>
      <c r="E29" s="169">
        <v>1332.84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69">
        <v>0</v>
      </c>
      <c r="O29" s="169">
        <f>ROUND(E29*N29,2)</f>
        <v>0</v>
      </c>
      <c r="P29" s="169">
        <v>0</v>
      </c>
      <c r="Q29" s="169">
        <f>ROUND(E29*P29,2)</f>
        <v>0</v>
      </c>
      <c r="R29" s="171"/>
      <c r="S29" s="171" t="s">
        <v>144</v>
      </c>
      <c r="T29" s="172" t="s">
        <v>145</v>
      </c>
      <c r="U29" s="157">
        <v>3.0300000000000001E-2</v>
      </c>
      <c r="V29" s="157">
        <f>ROUND(E29*U29,2)</f>
        <v>40.39</v>
      </c>
      <c r="W29" s="157"/>
      <c r="X29" s="157" t="s">
        <v>177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191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90" t="s">
        <v>198</v>
      </c>
      <c r="D30" s="179"/>
      <c r="E30" s="180">
        <v>957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181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90" t="s">
        <v>201</v>
      </c>
      <c r="D31" s="179"/>
      <c r="E31" s="180">
        <v>375.84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181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33.75" outlineLevel="1" x14ac:dyDescent="0.2">
      <c r="A32" s="166">
        <v>9</v>
      </c>
      <c r="B32" s="167" t="s">
        <v>207</v>
      </c>
      <c r="C32" s="175" t="s">
        <v>208</v>
      </c>
      <c r="D32" s="168" t="s">
        <v>176</v>
      </c>
      <c r="E32" s="169">
        <v>2665.68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21</v>
      </c>
      <c r="M32" s="171">
        <f>G32*(1+L32/100)</f>
        <v>0</v>
      </c>
      <c r="N32" s="169">
        <v>5.0000000000000002E-5</v>
      </c>
      <c r="O32" s="169">
        <f>ROUND(E32*N32,2)</f>
        <v>0.13</v>
      </c>
      <c r="P32" s="169">
        <v>0</v>
      </c>
      <c r="Q32" s="169">
        <f>ROUND(E32*P32,2)</f>
        <v>0</v>
      </c>
      <c r="R32" s="171"/>
      <c r="S32" s="171" t="s">
        <v>144</v>
      </c>
      <c r="T32" s="172" t="s">
        <v>145</v>
      </c>
      <c r="U32" s="157">
        <v>0</v>
      </c>
      <c r="V32" s="157">
        <f>ROUND(E32*U32,2)</f>
        <v>0</v>
      </c>
      <c r="W32" s="157"/>
      <c r="X32" s="157" t="s">
        <v>177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191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90" t="s">
        <v>209</v>
      </c>
      <c r="D33" s="179"/>
      <c r="E33" s="180">
        <v>2665.68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181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6">
        <v>10</v>
      </c>
      <c r="B34" s="167" t="s">
        <v>210</v>
      </c>
      <c r="C34" s="175" t="s">
        <v>211</v>
      </c>
      <c r="D34" s="168" t="s">
        <v>176</v>
      </c>
      <c r="E34" s="169">
        <v>1332.84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21</v>
      </c>
      <c r="M34" s="171">
        <f>G34*(1+L34/100)</f>
        <v>0</v>
      </c>
      <c r="N34" s="169">
        <v>0</v>
      </c>
      <c r="O34" s="169">
        <f>ROUND(E34*N34,2)</f>
        <v>0</v>
      </c>
      <c r="P34" s="169">
        <v>0</v>
      </c>
      <c r="Q34" s="169">
        <f>ROUND(E34*P34,2)</f>
        <v>0</v>
      </c>
      <c r="R34" s="171"/>
      <c r="S34" s="171" t="s">
        <v>144</v>
      </c>
      <c r="T34" s="172" t="s">
        <v>145</v>
      </c>
      <c r="U34" s="157">
        <v>1.7999999999999999E-2</v>
      </c>
      <c r="V34" s="157">
        <f>ROUND(E34*U34,2)</f>
        <v>23.99</v>
      </c>
      <c r="W34" s="157"/>
      <c r="X34" s="157" t="s">
        <v>177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191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90" t="s">
        <v>212</v>
      </c>
      <c r="D35" s="179"/>
      <c r="E35" s="180">
        <v>1332.84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181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83">
        <v>11</v>
      </c>
      <c r="B36" s="184" t="s">
        <v>213</v>
      </c>
      <c r="C36" s="192" t="s">
        <v>214</v>
      </c>
      <c r="D36" s="185" t="s">
        <v>215</v>
      </c>
      <c r="E36" s="186">
        <v>10</v>
      </c>
      <c r="F36" s="187"/>
      <c r="G36" s="188">
        <f>ROUND(E36*F36,2)</f>
        <v>0</v>
      </c>
      <c r="H36" s="187"/>
      <c r="I36" s="188">
        <f>ROUND(E36*H36,2)</f>
        <v>0</v>
      </c>
      <c r="J36" s="187"/>
      <c r="K36" s="188">
        <f>ROUND(E36*J36,2)</f>
        <v>0</v>
      </c>
      <c r="L36" s="188">
        <v>21</v>
      </c>
      <c r="M36" s="188">
        <f>G36*(1+L36/100)</f>
        <v>0</v>
      </c>
      <c r="N36" s="186">
        <v>2.1909999999999999E-2</v>
      </c>
      <c r="O36" s="186">
        <f>ROUND(E36*N36,2)</f>
        <v>0.22</v>
      </c>
      <c r="P36" s="186">
        <v>0</v>
      </c>
      <c r="Q36" s="186">
        <f>ROUND(E36*P36,2)</f>
        <v>0</v>
      </c>
      <c r="R36" s="188"/>
      <c r="S36" s="188" t="s">
        <v>144</v>
      </c>
      <c r="T36" s="189" t="s">
        <v>145</v>
      </c>
      <c r="U36" s="157">
        <v>0.20300000000000001</v>
      </c>
      <c r="V36" s="157">
        <f>ROUND(E36*U36,2)</f>
        <v>2.0299999999999998</v>
      </c>
      <c r="W36" s="157"/>
      <c r="X36" s="157" t="s">
        <v>177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191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33.75" outlineLevel="1" x14ac:dyDescent="0.2">
      <c r="A37" s="166">
        <v>12</v>
      </c>
      <c r="B37" s="167" t="s">
        <v>216</v>
      </c>
      <c r="C37" s="175" t="s">
        <v>217</v>
      </c>
      <c r="D37" s="168" t="s">
        <v>215</v>
      </c>
      <c r="E37" s="169">
        <v>20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69">
        <v>1.7600000000000001E-3</v>
      </c>
      <c r="O37" s="169">
        <f>ROUND(E37*N37,2)</f>
        <v>0.04</v>
      </c>
      <c r="P37" s="169">
        <v>0</v>
      </c>
      <c r="Q37" s="169">
        <f>ROUND(E37*P37,2)</f>
        <v>0</v>
      </c>
      <c r="R37" s="171"/>
      <c r="S37" s="171" t="s">
        <v>144</v>
      </c>
      <c r="T37" s="172" t="s">
        <v>145</v>
      </c>
      <c r="U37" s="157">
        <v>0.01</v>
      </c>
      <c r="V37" s="157">
        <f>ROUND(E37*U37,2)</f>
        <v>0.2</v>
      </c>
      <c r="W37" s="157"/>
      <c r="X37" s="157" t="s">
        <v>177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191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90" t="s">
        <v>218</v>
      </c>
      <c r="D38" s="179"/>
      <c r="E38" s="180">
        <v>20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181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6">
        <v>13</v>
      </c>
      <c r="B39" s="167" t="s">
        <v>219</v>
      </c>
      <c r="C39" s="175" t="s">
        <v>220</v>
      </c>
      <c r="D39" s="168" t="s">
        <v>215</v>
      </c>
      <c r="E39" s="169">
        <v>10</v>
      </c>
      <c r="F39" s="170"/>
      <c r="G39" s="171">
        <f>ROUND(E39*F39,2)</f>
        <v>0</v>
      </c>
      <c r="H39" s="170"/>
      <c r="I39" s="171">
        <f>ROUND(E39*H39,2)</f>
        <v>0</v>
      </c>
      <c r="J39" s="170"/>
      <c r="K39" s="171">
        <f>ROUND(E39*J39,2)</f>
        <v>0</v>
      </c>
      <c r="L39" s="171">
        <v>21</v>
      </c>
      <c r="M39" s="171">
        <f>G39*(1+L39/100)</f>
        <v>0</v>
      </c>
      <c r="N39" s="169">
        <v>0</v>
      </c>
      <c r="O39" s="169">
        <f>ROUND(E39*N39,2)</f>
        <v>0</v>
      </c>
      <c r="P39" s="169">
        <v>0</v>
      </c>
      <c r="Q39" s="169">
        <f>ROUND(E39*P39,2)</f>
        <v>0</v>
      </c>
      <c r="R39" s="171"/>
      <c r="S39" s="171" t="s">
        <v>144</v>
      </c>
      <c r="T39" s="172" t="s">
        <v>145</v>
      </c>
      <c r="U39" s="157">
        <v>0.13</v>
      </c>
      <c r="V39" s="157">
        <f>ROUND(E39*U39,2)</f>
        <v>1.3</v>
      </c>
      <c r="W39" s="157"/>
      <c r="X39" s="157" t="s">
        <v>177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191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90" t="s">
        <v>221</v>
      </c>
      <c r="D40" s="179"/>
      <c r="E40" s="180">
        <v>10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181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6">
        <v>14</v>
      </c>
      <c r="B41" s="167" t="s">
        <v>222</v>
      </c>
      <c r="C41" s="175" t="s">
        <v>223</v>
      </c>
      <c r="D41" s="168" t="s">
        <v>215</v>
      </c>
      <c r="E41" s="169">
        <v>60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21</v>
      </c>
      <c r="M41" s="171">
        <f>G41*(1+L41/100)</f>
        <v>0</v>
      </c>
      <c r="N41" s="169">
        <v>3.04E-2</v>
      </c>
      <c r="O41" s="169">
        <f>ROUND(E41*N41,2)</f>
        <v>1.82</v>
      </c>
      <c r="P41" s="169">
        <v>0</v>
      </c>
      <c r="Q41" s="169">
        <f>ROUND(E41*P41,2)</f>
        <v>0</v>
      </c>
      <c r="R41" s="171"/>
      <c r="S41" s="171" t="s">
        <v>144</v>
      </c>
      <c r="T41" s="172" t="s">
        <v>145</v>
      </c>
      <c r="U41" s="157">
        <v>0</v>
      </c>
      <c r="V41" s="157">
        <f>ROUND(E41*U41,2)</f>
        <v>0</v>
      </c>
      <c r="W41" s="157"/>
      <c r="X41" s="157" t="s">
        <v>177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178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90" t="s">
        <v>224</v>
      </c>
      <c r="D42" s="179"/>
      <c r="E42" s="180"/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181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90" t="s">
        <v>225</v>
      </c>
      <c r="D43" s="179"/>
      <c r="E43" s="180">
        <v>60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181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59" t="s">
        <v>139</v>
      </c>
      <c r="B44" s="160" t="s">
        <v>87</v>
      </c>
      <c r="C44" s="174" t="s">
        <v>88</v>
      </c>
      <c r="D44" s="161"/>
      <c r="E44" s="162"/>
      <c r="F44" s="163"/>
      <c r="G44" s="163">
        <f>SUMIF(AG45:AG52,"&lt;&gt;NOR",G45:G52)</f>
        <v>0</v>
      </c>
      <c r="H44" s="163"/>
      <c r="I44" s="163">
        <f>SUM(I45:I52)</f>
        <v>0</v>
      </c>
      <c r="J44" s="163"/>
      <c r="K44" s="163">
        <f>SUM(K45:K52)</f>
        <v>0</v>
      </c>
      <c r="L44" s="163"/>
      <c r="M44" s="163">
        <f>SUM(M45:M52)</f>
        <v>0</v>
      </c>
      <c r="N44" s="162"/>
      <c r="O44" s="162">
        <f>SUM(O45:O52)</f>
        <v>0</v>
      </c>
      <c r="P44" s="162"/>
      <c r="Q44" s="162">
        <f>SUM(Q45:Q52)</f>
        <v>0</v>
      </c>
      <c r="R44" s="163"/>
      <c r="S44" s="163"/>
      <c r="T44" s="164"/>
      <c r="U44" s="158"/>
      <c r="V44" s="158">
        <f>SUM(V45:V52)</f>
        <v>132.07</v>
      </c>
      <c r="W44" s="158"/>
      <c r="X44" s="158"/>
      <c r="AG44" t="s">
        <v>140</v>
      </c>
    </row>
    <row r="45" spans="1:60" ht="33.75" outlineLevel="1" x14ac:dyDescent="0.2">
      <c r="A45" s="166">
        <v>15</v>
      </c>
      <c r="B45" s="167" t="s">
        <v>226</v>
      </c>
      <c r="C45" s="175" t="s">
        <v>227</v>
      </c>
      <c r="D45" s="168" t="s">
        <v>228</v>
      </c>
      <c r="E45" s="169">
        <v>12.19454</v>
      </c>
      <c r="F45" s="170"/>
      <c r="G45" s="171">
        <f>ROUND(E45*F45,2)</f>
        <v>0</v>
      </c>
      <c r="H45" s="170"/>
      <c r="I45" s="171">
        <f>ROUND(E45*H45,2)</f>
        <v>0</v>
      </c>
      <c r="J45" s="170"/>
      <c r="K45" s="171">
        <f>ROUND(E45*J45,2)</f>
        <v>0</v>
      </c>
      <c r="L45" s="171">
        <v>21</v>
      </c>
      <c r="M45" s="171">
        <f>G45*(1+L45/100)</f>
        <v>0</v>
      </c>
      <c r="N45" s="169">
        <v>0</v>
      </c>
      <c r="O45" s="169">
        <f>ROUND(E45*N45,2)</f>
        <v>0</v>
      </c>
      <c r="P45" s="169">
        <v>0</v>
      </c>
      <c r="Q45" s="169">
        <f>ROUND(E45*P45,2)</f>
        <v>0</v>
      </c>
      <c r="R45" s="171"/>
      <c r="S45" s="171" t="s">
        <v>144</v>
      </c>
      <c r="T45" s="172" t="s">
        <v>145</v>
      </c>
      <c r="U45" s="157">
        <v>2.58</v>
      </c>
      <c r="V45" s="157">
        <f>ROUND(E45*U45,2)</f>
        <v>31.46</v>
      </c>
      <c r="W45" s="157"/>
      <c r="X45" s="157" t="s">
        <v>177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178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90" t="s">
        <v>229</v>
      </c>
      <c r="D46" s="179"/>
      <c r="E46" s="180"/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181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90" t="s">
        <v>230</v>
      </c>
      <c r="D47" s="179"/>
      <c r="E47" s="180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181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90" t="s">
        <v>231</v>
      </c>
      <c r="D48" s="179"/>
      <c r="E48" s="180">
        <v>12.19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181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33.75" outlineLevel="1" x14ac:dyDescent="0.2">
      <c r="A49" s="166">
        <v>16</v>
      </c>
      <c r="B49" s="167" t="s">
        <v>232</v>
      </c>
      <c r="C49" s="175" t="s">
        <v>233</v>
      </c>
      <c r="D49" s="168" t="s">
        <v>228</v>
      </c>
      <c r="E49" s="169">
        <v>18.291820000000001</v>
      </c>
      <c r="F49" s="170"/>
      <c r="G49" s="171">
        <f>ROUND(E49*F49,2)</f>
        <v>0</v>
      </c>
      <c r="H49" s="170"/>
      <c r="I49" s="171">
        <f>ROUND(E49*H49,2)</f>
        <v>0</v>
      </c>
      <c r="J49" s="170"/>
      <c r="K49" s="171">
        <f>ROUND(E49*J49,2)</f>
        <v>0</v>
      </c>
      <c r="L49" s="171">
        <v>21</v>
      </c>
      <c r="M49" s="171">
        <f>G49*(1+L49/100)</f>
        <v>0</v>
      </c>
      <c r="N49" s="169">
        <v>0</v>
      </c>
      <c r="O49" s="169">
        <f>ROUND(E49*N49,2)</f>
        <v>0</v>
      </c>
      <c r="P49" s="169">
        <v>0</v>
      </c>
      <c r="Q49" s="169">
        <f>ROUND(E49*P49,2)</f>
        <v>0</v>
      </c>
      <c r="R49" s="171"/>
      <c r="S49" s="171" t="s">
        <v>144</v>
      </c>
      <c r="T49" s="172" t="s">
        <v>145</v>
      </c>
      <c r="U49" s="157">
        <v>5.5</v>
      </c>
      <c r="V49" s="157">
        <f>ROUND(E49*U49,2)</f>
        <v>100.61</v>
      </c>
      <c r="W49" s="157"/>
      <c r="X49" s="157" t="s">
        <v>177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178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90" t="s">
        <v>229</v>
      </c>
      <c r="D50" s="179"/>
      <c r="E50" s="180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181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90" t="s">
        <v>230</v>
      </c>
      <c r="D51" s="179"/>
      <c r="E51" s="180"/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181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90" t="s">
        <v>234</v>
      </c>
      <c r="D52" s="179"/>
      <c r="E52" s="180">
        <v>18.29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181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159" t="s">
        <v>139</v>
      </c>
      <c r="B53" s="160" t="s">
        <v>91</v>
      </c>
      <c r="C53" s="174" t="s">
        <v>92</v>
      </c>
      <c r="D53" s="161"/>
      <c r="E53" s="162"/>
      <c r="F53" s="163"/>
      <c r="G53" s="163">
        <f>SUMIF(AG54:AG141,"&lt;&gt;NOR",G54:G141)</f>
        <v>0</v>
      </c>
      <c r="H53" s="163"/>
      <c r="I53" s="163">
        <f>SUM(I54:I141)</f>
        <v>0</v>
      </c>
      <c r="J53" s="163"/>
      <c r="K53" s="163">
        <f>SUM(K54:K141)</f>
        <v>0</v>
      </c>
      <c r="L53" s="163"/>
      <c r="M53" s="163">
        <f>SUM(M54:M141)</f>
        <v>0</v>
      </c>
      <c r="N53" s="162"/>
      <c r="O53" s="162">
        <f>SUM(O54:O141)</f>
        <v>10.479999999999999</v>
      </c>
      <c r="P53" s="162"/>
      <c r="Q53" s="162">
        <f>SUM(Q54:Q141)</f>
        <v>7.57</v>
      </c>
      <c r="R53" s="163"/>
      <c r="S53" s="163"/>
      <c r="T53" s="164"/>
      <c r="U53" s="158"/>
      <c r="V53" s="158">
        <f>SUM(V54:V141)</f>
        <v>470.09999999999991</v>
      </c>
      <c r="W53" s="158"/>
      <c r="X53" s="158"/>
      <c r="AG53" t="s">
        <v>140</v>
      </c>
    </row>
    <row r="54" spans="1:60" outlineLevel="1" x14ac:dyDescent="0.2">
      <c r="A54" s="166">
        <v>17</v>
      </c>
      <c r="B54" s="167" t="s">
        <v>235</v>
      </c>
      <c r="C54" s="175" t="s">
        <v>236</v>
      </c>
      <c r="D54" s="168" t="s">
        <v>215</v>
      </c>
      <c r="E54" s="169">
        <v>159.34</v>
      </c>
      <c r="F54" s="170"/>
      <c r="G54" s="171">
        <f>ROUND(E54*F54,2)</f>
        <v>0</v>
      </c>
      <c r="H54" s="170"/>
      <c r="I54" s="171">
        <f>ROUND(E54*H54,2)</f>
        <v>0</v>
      </c>
      <c r="J54" s="170"/>
      <c r="K54" s="171">
        <f>ROUND(E54*J54,2)</f>
        <v>0</v>
      </c>
      <c r="L54" s="171">
        <v>21</v>
      </c>
      <c r="M54" s="171">
        <f>G54*(1+L54/100)</f>
        <v>0</v>
      </c>
      <c r="N54" s="169">
        <v>0</v>
      </c>
      <c r="O54" s="169">
        <f>ROUND(E54*N54,2)</f>
        <v>0</v>
      </c>
      <c r="P54" s="169">
        <v>0</v>
      </c>
      <c r="Q54" s="169">
        <f>ROUND(E54*P54,2)</f>
        <v>0</v>
      </c>
      <c r="R54" s="171"/>
      <c r="S54" s="171" t="s">
        <v>144</v>
      </c>
      <c r="T54" s="172" t="s">
        <v>145</v>
      </c>
      <c r="U54" s="157">
        <v>0.32</v>
      </c>
      <c r="V54" s="157">
        <f>ROUND(E54*U54,2)</f>
        <v>50.99</v>
      </c>
      <c r="W54" s="157"/>
      <c r="X54" s="157" t="s">
        <v>177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178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90" t="s">
        <v>237</v>
      </c>
      <c r="D55" s="179"/>
      <c r="E55" s="180">
        <v>159.34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181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66">
        <v>18</v>
      </c>
      <c r="B56" s="167" t="s">
        <v>238</v>
      </c>
      <c r="C56" s="175" t="s">
        <v>239</v>
      </c>
      <c r="D56" s="168" t="s">
        <v>215</v>
      </c>
      <c r="E56" s="169">
        <v>159.34</v>
      </c>
      <c r="F56" s="170"/>
      <c r="G56" s="171">
        <f>ROUND(E56*F56,2)</f>
        <v>0</v>
      </c>
      <c r="H56" s="170"/>
      <c r="I56" s="171">
        <f>ROUND(E56*H56,2)</f>
        <v>0</v>
      </c>
      <c r="J56" s="170"/>
      <c r="K56" s="171">
        <f>ROUND(E56*J56,2)</f>
        <v>0</v>
      </c>
      <c r="L56" s="171">
        <v>21</v>
      </c>
      <c r="M56" s="171">
        <f>G56*(1+L56/100)</f>
        <v>0</v>
      </c>
      <c r="N56" s="169">
        <v>1.6000000000000001E-4</v>
      </c>
      <c r="O56" s="169">
        <f>ROUND(E56*N56,2)</f>
        <v>0.03</v>
      </c>
      <c r="P56" s="169">
        <v>1.2319999999999999E-2</v>
      </c>
      <c r="Q56" s="169">
        <f>ROUND(E56*P56,2)</f>
        <v>1.96</v>
      </c>
      <c r="R56" s="171"/>
      <c r="S56" s="171" t="s">
        <v>144</v>
      </c>
      <c r="T56" s="172" t="s">
        <v>145</v>
      </c>
      <c r="U56" s="157">
        <v>0.34</v>
      </c>
      <c r="V56" s="157">
        <f>ROUND(E56*U56,2)</f>
        <v>54.18</v>
      </c>
      <c r="W56" s="157"/>
      <c r="X56" s="157" t="s">
        <v>177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178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90" t="s">
        <v>240</v>
      </c>
      <c r="D57" s="179"/>
      <c r="E57" s="180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181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90" t="s">
        <v>241</v>
      </c>
      <c r="D58" s="179"/>
      <c r="E58" s="180">
        <v>132.44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181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90" t="s">
        <v>242</v>
      </c>
      <c r="D59" s="179"/>
      <c r="E59" s="180">
        <v>26.9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181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91" t="s">
        <v>185</v>
      </c>
      <c r="D60" s="181"/>
      <c r="E60" s="182">
        <v>159.34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181</v>
      </c>
      <c r="AH60" s="147">
        <v>1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66">
        <v>19</v>
      </c>
      <c r="B61" s="167" t="s">
        <v>243</v>
      </c>
      <c r="C61" s="175" t="s">
        <v>244</v>
      </c>
      <c r="D61" s="168" t="s">
        <v>215</v>
      </c>
      <c r="E61" s="169">
        <v>30.24</v>
      </c>
      <c r="F61" s="170"/>
      <c r="G61" s="171">
        <f>ROUND(E61*F61,2)</f>
        <v>0</v>
      </c>
      <c r="H61" s="170"/>
      <c r="I61" s="171">
        <f>ROUND(E61*H61,2)</f>
        <v>0</v>
      </c>
      <c r="J61" s="170"/>
      <c r="K61" s="171">
        <f>ROUND(E61*J61,2)</f>
        <v>0</v>
      </c>
      <c r="L61" s="171">
        <v>21</v>
      </c>
      <c r="M61" s="171">
        <f>G61*(1+L61/100)</f>
        <v>0</v>
      </c>
      <c r="N61" s="169">
        <v>1.6000000000000001E-4</v>
      </c>
      <c r="O61" s="169">
        <f>ROUND(E61*N61,2)</f>
        <v>0</v>
      </c>
      <c r="P61" s="169">
        <v>1.584E-2</v>
      </c>
      <c r="Q61" s="169">
        <f>ROUND(E61*P61,2)</f>
        <v>0.48</v>
      </c>
      <c r="R61" s="171"/>
      <c r="S61" s="171" t="s">
        <v>144</v>
      </c>
      <c r="T61" s="172" t="s">
        <v>145</v>
      </c>
      <c r="U61" s="157">
        <v>0.42</v>
      </c>
      <c r="V61" s="157">
        <f>ROUND(E61*U61,2)</f>
        <v>12.7</v>
      </c>
      <c r="W61" s="157"/>
      <c r="X61" s="157" t="s">
        <v>177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178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90" t="s">
        <v>240</v>
      </c>
      <c r="D62" s="179"/>
      <c r="E62" s="180"/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181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90" t="s">
        <v>245</v>
      </c>
      <c r="D63" s="179"/>
      <c r="E63" s="180">
        <v>30.24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181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91" t="s">
        <v>185</v>
      </c>
      <c r="D64" s="181"/>
      <c r="E64" s="182">
        <v>30.24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181</v>
      </c>
      <c r="AH64" s="147">
        <v>1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66">
        <v>20</v>
      </c>
      <c r="B65" s="167" t="s">
        <v>246</v>
      </c>
      <c r="C65" s="175" t="s">
        <v>247</v>
      </c>
      <c r="D65" s="168" t="s">
        <v>215</v>
      </c>
      <c r="E65" s="169">
        <v>11.2</v>
      </c>
      <c r="F65" s="170"/>
      <c r="G65" s="171">
        <f>ROUND(E65*F65,2)</f>
        <v>0</v>
      </c>
      <c r="H65" s="170"/>
      <c r="I65" s="171">
        <f>ROUND(E65*H65,2)</f>
        <v>0</v>
      </c>
      <c r="J65" s="170"/>
      <c r="K65" s="171">
        <f>ROUND(E65*J65,2)</f>
        <v>0</v>
      </c>
      <c r="L65" s="171">
        <v>21</v>
      </c>
      <c r="M65" s="171">
        <f>G65*(1+L65/100)</f>
        <v>0</v>
      </c>
      <c r="N65" s="169">
        <v>1.6000000000000001E-4</v>
      </c>
      <c r="O65" s="169">
        <f>ROUND(E65*N65,2)</f>
        <v>0</v>
      </c>
      <c r="P65" s="169">
        <v>2.4750000000000001E-2</v>
      </c>
      <c r="Q65" s="169">
        <f>ROUND(E65*P65,2)</f>
        <v>0.28000000000000003</v>
      </c>
      <c r="R65" s="171"/>
      <c r="S65" s="171" t="s">
        <v>144</v>
      </c>
      <c r="T65" s="172" t="s">
        <v>145</v>
      </c>
      <c r="U65" s="157">
        <v>0.45</v>
      </c>
      <c r="V65" s="157">
        <f>ROUND(E65*U65,2)</f>
        <v>5.04</v>
      </c>
      <c r="W65" s="157"/>
      <c r="X65" s="157" t="s">
        <v>177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178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90" t="s">
        <v>248</v>
      </c>
      <c r="D66" s="179"/>
      <c r="E66" s="180">
        <v>11.2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181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33.75" outlineLevel="1" x14ac:dyDescent="0.2">
      <c r="A67" s="166">
        <v>21</v>
      </c>
      <c r="B67" s="167" t="s">
        <v>249</v>
      </c>
      <c r="C67" s="175" t="s">
        <v>250</v>
      </c>
      <c r="D67" s="168" t="s">
        <v>215</v>
      </c>
      <c r="E67" s="169">
        <v>159.34</v>
      </c>
      <c r="F67" s="170"/>
      <c r="G67" s="171">
        <f>ROUND(E67*F67,2)</f>
        <v>0</v>
      </c>
      <c r="H67" s="170"/>
      <c r="I67" s="171">
        <f>ROUND(E67*H67,2)</f>
        <v>0</v>
      </c>
      <c r="J67" s="170"/>
      <c r="K67" s="171">
        <f>ROUND(E67*J67,2)</f>
        <v>0</v>
      </c>
      <c r="L67" s="171">
        <v>21</v>
      </c>
      <c r="M67" s="171">
        <f>G67*(1+L67/100)</f>
        <v>0</v>
      </c>
      <c r="N67" s="169">
        <v>1.4670000000000001E-2</v>
      </c>
      <c r="O67" s="169">
        <f>ROUND(E67*N67,2)</f>
        <v>2.34</v>
      </c>
      <c r="P67" s="169">
        <v>0</v>
      </c>
      <c r="Q67" s="169">
        <f>ROUND(E67*P67,2)</f>
        <v>0</v>
      </c>
      <c r="R67" s="171"/>
      <c r="S67" s="171" t="s">
        <v>144</v>
      </c>
      <c r="T67" s="172" t="s">
        <v>145</v>
      </c>
      <c r="U67" s="157">
        <v>0.41599999999999998</v>
      </c>
      <c r="V67" s="157">
        <f>ROUND(E67*U67,2)</f>
        <v>66.290000000000006</v>
      </c>
      <c r="W67" s="157"/>
      <c r="X67" s="157" t="s">
        <v>177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178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90" t="s">
        <v>237</v>
      </c>
      <c r="D68" s="179"/>
      <c r="E68" s="180">
        <v>159.34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181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33.75" outlineLevel="1" x14ac:dyDescent="0.2">
      <c r="A69" s="166">
        <v>22</v>
      </c>
      <c r="B69" s="167" t="s">
        <v>251</v>
      </c>
      <c r="C69" s="175" t="s">
        <v>252</v>
      </c>
      <c r="D69" s="168" t="s">
        <v>215</v>
      </c>
      <c r="E69" s="169">
        <v>30.24</v>
      </c>
      <c r="F69" s="170"/>
      <c r="G69" s="171">
        <f>ROUND(E69*F69,2)</f>
        <v>0</v>
      </c>
      <c r="H69" s="170"/>
      <c r="I69" s="171">
        <f>ROUND(E69*H69,2)</f>
        <v>0</v>
      </c>
      <c r="J69" s="170"/>
      <c r="K69" s="171">
        <f>ROUND(E69*J69,2)</f>
        <v>0</v>
      </c>
      <c r="L69" s="171">
        <v>21</v>
      </c>
      <c r="M69" s="171">
        <f>G69*(1+L69/100)</f>
        <v>0</v>
      </c>
      <c r="N69" s="169">
        <v>1.602E-2</v>
      </c>
      <c r="O69" s="169">
        <f>ROUND(E69*N69,2)</f>
        <v>0.48</v>
      </c>
      <c r="P69" s="169">
        <v>0</v>
      </c>
      <c r="Q69" s="169">
        <f>ROUND(E69*P69,2)</f>
        <v>0</v>
      </c>
      <c r="R69" s="171"/>
      <c r="S69" s="171" t="s">
        <v>144</v>
      </c>
      <c r="T69" s="172" t="s">
        <v>145</v>
      </c>
      <c r="U69" s="157">
        <v>0.496</v>
      </c>
      <c r="V69" s="157">
        <f>ROUND(E69*U69,2)</f>
        <v>15</v>
      </c>
      <c r="W69" s="157"/>
      <c r="X69" s="157" t="s">
        <v>177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178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90" t="s">
        <v>253</v>
      </c>
      <c r="D70" s="179"/>
      <c r="E70" s="180">
        <v>30.24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181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33.75" outlineLevel="1" x14ac:dyDescent="0.2">
      <c r="A71" s="166">
        <v>23</v>
      </c>
      <c r="B71" s="167" t="s">
        <v>254</v>
      </c>
      <c r="C71" s="175" t="s">
        <v>255</v>
      </c>
      <c r="D71" s="168" t="s">
        <v>215</v>
      </c>
      <c r="E71" s="169">
        <v>11.2</v>
      </c>
      <c r="F71" s="170"/>
      <c r="G71" s="171">
        <f>ROUND(E71*F71,2)</f>
        <v>0</v>
      </c>
      <c r="H71" s="170"/>
      <c r="I71" s="171">
        <f>ROUND(E71*H71,2)</f>
        <v>0</v>
      </c>
      <c r="J71" s="170"/>
      <c r="K71" s="171">
        <f>ROUND(E71*J71,2)</f>
        <v>0</v>
      </c>
      <c r="L71" s="171">
        <v>21</v>
      </c>
      <c r="M71" s="171">
        <f>G71*(1+L71/100)</f>
        <v>0</v>
      </c>
      <c r="N71" s="169">
        <v>2.6409999999999999E-2</v>
      </c>
      <c r="O71" s="169">
        <f>ROUND(E71*N71,2)</f>
        <v>0.3</v>
      </c>
      <c r="P71" s="169">
        <v>0</v>
      </c>
      <c r="Q71" s="169">
        <f>ROUND(E71*P71,2)</f>
        <v>0</v>
      </c>
      <c r="R71" s="171"/>
      <c r="S71" s="171" t="s">
        <v>144</v>
      </c>
      <c r="T71" s="172" t="s">
        <v>145</v>
      </c>
      <c r="U71" s="157">
        <v>0.60599999999999998</v>
      </c>
      <c r="V71" s="157">
        <f>ROUND(E71*U71,2)</f>
        <v>6.79</v>
      </c>
      <c r="W71" s="157"/>
      <c r="X71" s="157" t="s">
        <v>177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178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90" t="s">
        <v>256</v>
      </c>
      <c r="D72" s="179"/>
      <c r="E72" s="180">
        <v>11.2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181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66">
        <v>24</v>
      </c>
      <c r="B73" s="167" t="s">
        <v>257</v>
      </c>
      <c r="C73" s="175" t="s">
        <v>258</v>
      </c>
      <c r="D73" s="168" t="s">
        <v>176</v>
      </c>
      <c r="E73" s="169">
        <v>44</v>
      </c>
      <c r="F73" s="170"/>
      <c r="G73" s="171">
        <f>ROUND(E73*F73,2)</f>
        <v>0</v>
      </c>
      <c r="H73" s="170"/>
      <c r="I73" s="171">
        <f>ROUND(E73*H73,2)</f>
        <v>0</v>
      </c>
      <c r="J73" s="170"/>
      <c r="K73" s="171">
        <f>ROUND(E73*J73,2)</f>
        <v>0</v>
      </c>
      <c r="L73" s="171">
        <v>21</v>
      </c>
      <c r="M73" s="171">
        <f>G73*(1+L73/100)</f>
        <v>0</v>
      </c>
      <c r="N73" s="169">
        <v>0</v>
      </c>
      <c r="O73" s="169">
        <f>ROUND(E73*N73,2)</f>
        <v>0</v>
      </c>
      <c r="P73" s="169">
        <v>0</v>
      </c>
      <c r="Q73" s="169">
        <f>ROUND(E73*P73,2)</f>
        <v>0</v>
      </c>
      <c r="R73" s="171"/>
      <c r="S73" s="171" t="s">
        <v>144</v>
      </c>
      <c r="T73" s="172" t="s">
        <v>145</v>
      </c>
      <c r="U73" s="157">
        <v>0.27</v>
      </c>
      <c r="V73" s="157">
        <f>ROUND(E73*U73,2)</f>
        <v>11.88</v>
      </c>
      <c r="W73" s="157"/>
      <c r="X73" s="157" t="s">
        <v>177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178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90" t="s">
        <v>259</v>
      </c>
      <c r="D74" s="179"/>
      <c r="E74" s="180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181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90" t="s">
        <v>260</v>
      </c>
      <c r="D75" s="179"/>
      <c r="E75" s="180">
        <v>44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181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66">
        <v>25</v>
      </c>
      <c r="B76" s="167" t="s">
        <v>261</v>
      </c>
      <c r="C76" s="175" t="s">
        <v>262</v>
      </c>
      <c r="D76" s="168" t="s">
        <v>176</v>
      </c>
      <c r="E76" s="169">
        <v>58.42</v>
      </c>
      <c r="F76" s="170"/>
      <c r="G76" s="171">
        <f>ROUND(E76*F76,2)</f>
        <v>0</v>
      </c>
      <c r="H76" s="170"/>
      <c r="I76" s="171">
        <f>ROUND(E76*H76,2)</f>
        <v>0</v>
      </c>
      <c r="J76" s="170"/>
      <c r="K76" s="171">
        <f>ROUND(E76*J76,2)</f>
        <v>0</v>
      </c>
      <c r="L76" s="171">
        <v>21</v>
      </c>
      <c r="M76" s="171">
        <f>G76*(1+L76/100)</f>
        <v>0</v>
      </c>
      <c r="N76" s="169">
        <v>0</v>
      </c>
      <c r="O76" s="169">
        <f>ROUND(E76*N76,2)</f>
        <v>0</v>
      </c>
      <c r="P76" s="169">
        <v>0</v>
      </c>
      <c r="Q76" s="169">
        <f>ROUND(E76*P76,2)</f>
        <v>0</v>
      </c>
      <c r="R76" s="171"/>
      <c r="S76" s="171" t="s">
        <v>144</v>
      </c>
      <c r="T76" s="172" t="s">
        <v>145</v>
      </c>
      <c r="U76" s="157">
        <v>0.75</v>
      </c>
      <c r="V76" s="157">
        <f>ROUND(E76*U76,2)</f>
        <v>43.82</v>
      </c>
      <c r="W76" s="157"/>
      <c r="X76" s="157" t="s">
        <v>177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178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90" t="s">
        <v>263</v>
      </c>
      <c r="D77" s="179"/>
      <c r="E77" s="180">
        <v>58.42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181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66">
        <v>26</v>
      </c>
      <c r="B78" s="167" t="s">
        <v>264</v>
      </c>
      <c r="C78" s="175" t="s">
        <v>265</v>
      </c>
      <c r="D78" s="168" t="s">
        <v>176</v>
      </c>
      <c r="E78" s="169">
        <v>622.5</v>
      </c>
      <c r="F78" s="170"/>
      <c r="G78" s="171">
        <f>ROUND(E78*F78,2)</f>
        <v>0</v>
      </c>
      <c r="H78" s="170"/>
      <c r="I78" s="171">
        <f>ROUND(E78*H78,2)</f>
        <v>0</v>
      </c>
      <c r="J78" s="170"/>
      <c r="K78" s="171">
        <f>ROUND(E78*J78,2)</f>
        <v>0</v>
      </c>
      <c r="L78" s="171">
        <v>21</v>
      </c>
      <c r="M78" s="171">
        <f>G78*(1+L78/100)</f>
        <v>0</v>
      </c>
      <c r="N78" s="169">
        <v>0</v>
      </c>
      <c r="O78" s="169">
        <f>ROUND(E78*N78,2)</f>
        <v>0</v>
      </c>
      <c r="P78" s="169">
        <v>0</v>
      </c>
      <c r="Q78" s="169">
        <f>ROUND(E78*P78,2)</f>
        <v>0</v>
      </c>
      <c r="R78" s="171"/>
      <c r="S78" s="171" t="s">
        <v>144</v>
      </c>
      <c r="T78" s="172" t="s">
        <v>145</v>
      </c>
      <c r="U78" s="157">
        <v>0.16</v>
      </c>
      <c r="V78" s="157">
        <f>ROUND(E78*U78,2)</f>
        <v>99.6</v>
      </c>
      <c r="W78" s="157"/>
      <c r="X78" s="157" t="s">
        <v>177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178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90" t="s">
        <v>266</v>
      </c>
      <c r="D79" s="179"/>
      <c r="E79" s="180"/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181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90" t="s">
        <v>267</v>
      </c>
      <c r="D80" s="179"/>
      <c r="E80" s="180">
        <v>622.5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181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66">
        <v>27</v>
      </c>
      <c r="B81" s="167" t="s">
        <v>268</v>
      </c>
      <c r="C81" s="175" t="s">
        <v>269</v>
      </c>
      <c r="D81" s="168" t="s">
        <v>176</v>
      </c>
      <c r="E81" s="169">
        <v>663.2</v>
      </c>
      <c r="F81" s="170"/>
      <c r="G81" s="171">
        <f>ROUND(E81*F81,2)</f>
        <v>0</v>
      </c>
      <c r="H81" s="170"/>
      <c r="I81" s="171">
        <f>ROUND(E81*H81,2)</f>
        <v>0</v>
      </c>
      <c r="J81" s="170"/>
      <c r="K81" s="171">
        <f>ROUND(E81*J81,2)</f>
        <v>0</v>
      </c>
      <c r="L81" s="171">
        <v>21</v>
      </c>
      <c r="M81" s="171">
        <f>G81*(1+L81/100)</f>
        <v>0</v>
      </c>
      <c r="N81" s="169">
        <v>0</v>
      </c>
      <c r="O81" s="169">
        <f>ROUND(E81*N81,2)</f>
        <v>0</v>
      </c>
      <c r="P81" s="169">
        <v>0</v>
      </c>
      <c r="Q81" s="169">
        <f>ROUND(E81*P81,2)</f>
        <v>0</v>
      </c>
      <c r="R81" s="171"/>
      <c r="S81" s="171" t="s">
        <v>144</v>
      </c>
      <c r="T81" s="172" t="s">
        <v>145</v>
      </c>
      <c r="U81" s="157">
        <v>0.06</v>
      </c>
      <c r="V81" s="157">
        <f>ROUND(E81*U81,2)</f>
        <v>39.79</v>
      </c>
      <c r="W81" s="157"/>
      <c r="X81" s="157" t="s">
        <v>177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178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90" t="s">
        <v>266</v>
      </c>
      <c r="D82" s="179"/>
      <c r="E82" s="180"/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181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90" t="s">
        <v>270</v>
      </c>
      <c r="D83" s="179"/>
      <c r="E83" s="180">
        <v>564.20000000000005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181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90" t="s">
        <v>271</v>
      </c>
      <c r="D84" s="179"/>
      <c r="E84" s="180">
        <v>99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181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91" t="s">
        <v>185</v>
      </c>
      <c r="D85" s="181"/>
      <c r="E85" s="182">
        <v>663.2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181</v>
      </c>
      <c r="AH85" s="147">
        <v>1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66">
        <v>28</v>
      </c>
      <c r="B86" s="167" t="s">
        <v>272</v>
      </c>
      <c r="C86" s="175" t="s">
        <v>273</v>
      </c>
      <c r="D86" s="168" t="s">
        <v>176</v>
      </c>
      <c r="E86" s="169">
        <v>44</v>
      </c>
      <c r="F86" s="170"/>
      <c r="G86" s="171">
        <f>ROUND(E86*F86,2)</f>
        <v>0</v>
      </c>
      <c r="H86" s="170"/>
      <c r="I86" s="171">
        <f>ROUND(E86*H86,2)</f>
        <v>0</v>
      </c>
      <c r="J86" s="170"/>
      <c r="K86" s="171">
        <f>ROUND(E86*J86,2)</f>
        <v>0</v>
      </c>
      <c r="L86" s="171">
        <v>21</v>
      </c>
      <c r="M86" s="171">
        <f>G86*(1+L86/100)</f>
        <v>0</v>
      </c>
      <c r="N86" s="169">
        <v>0</v>
      </c>
      <c r="O86" s="169">
        <f>ROUND(E86*N86,2)</f>
        <v>0</v>
      </c>
      <c r="P86" s="169">
        <v>1.7000000000000001E-2</v>
      </c>
      <c r="Q86" s="169">
        <f>ROUND(E86*P86,2)</f>
        <v>0.75</v>
      </c>
      <c r="R86" s="171"/>
      <c r="S86" s="171" t="s">
        <v>144</v>
      </c>
      <c r="T86" s="172" t="s">
        <v>145</v>
      </c>
      <c r="U86" s="157">
        <v>0.11</v>
      </c>
      <c r="V86" s="157">
        <f>ROUND(E86*U86,2)</f>
        <v>4.84</v>
      </c>
      <c r="W86" s="157"/>
      <c r="X86" s="157" t="s">
        <v>177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178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90" t="s">
        <v>274</v>
      </c>
      <c r="D87" s="179"/>
      <c r="E87" s="180"/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181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90" t="s">
        <v>275</v>
      </c>
      <c r="D88" s="179"/>
      <c r="E88" s="180">
        <v>44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181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66">
        <v>29</v>
      </c>
      <c r="B89" s="167" t="s">
        <v>276</v>
      </c>
      <c r="C89" s="175" t="s">
        <v>277</v>
      </c>
      <c r="D89" s="168" t="s">
        <v>176</v>
      </c>
      <c r="E89" s="169">
        <v>622.5</v>
      </c>
      <c r="F89" s="170"/>
      <c r="G89" s="171">
        <f>ROUND(E89*F89,2)</f>
        <v>0</v>
      </c>
      <c r="H89" s="170"/>
      <c r="I89" s="171">
        <f>ROUND(E89*H89,2)</f>
        <v>0</v>
      </c>
      <c r="J89" s="170"/>
      <c r="K89" s="171">
        <f>ROUND(E89*J89,2)</f>
        <v>0</v>
      </c>
      <c r="L89" s="171">
        <v>21</v>
      </c>
      <c r="M89" s="171">
        <f>G89*(1+L89/100)</f>
        <v>0</v>
      </c>
      <c r="N89" s="169">
        <v>0</v>
      </c>
      <c r="O89" s="169">
        <f>ROUND(E89*N89,2)</f>
        <v>0</v>
      </c>
      <c r="P89" s="169">
        <v>5.0000000000000001E-3</v>
      </c>
      <c r="Q89" s="169">
        <f>ROUND(E89*P89,2)</f>
        <v>3.11</v>
      </c>
      <c r="R89" s="171"/>
      <c r="S89" s="171" t="s">
        <v>144</v>
      </c>
      <c r="T89" s="172" t="s">
        <v>145</v>
      </c>
      <c r="U89" s="157">
        <v>0.05</v>
      </c>
      <c r="V89" s="157">
        <f>ROUND(E89*U89,2)</f>
        <v>31.13</v>
      </c>
      <c r="W89" s="157"/>
      <c r="X89" s="157" t="s">
        <v>177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178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90" t="s">
        <v>274</v>
      </c>
      <c r="D90" s="179"/>
      <c r="E90" s="180"/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181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90" t="s">
        <v>278</v>
      </c>
      <c r="D91" s="179"/>
      <c r="E91" s="180">
        <v>622.5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181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33.75" outlineLevel="1" x14ac:dyDescent="0.2">
      <c r="A92" s="166">
        <v>30</v>
      </c>
      <c r="B92" s="167" t="s">
        <v>279</v>
      </c>
      <c r="C92" s="175" t="s">
        <v>280</v>
      </c>
      <c r="D92" s="168" t="s">
        <v>176</v>
      </c>
      <c r="E92" s="169">
        <v>58.42</v>
      </c>
      <c r="F92" s="170"/>
      <c r="G92" s="171">
        <f>ROUND(E92*F92,2)</f>
        <v>0</v>
      </c>
      <c r="H92" s="170"/>
      <c r="I92" s="171">
        <f>ROUND(E92*H92,2)</f>
        <v>0</v>
      </c>
      <c r="J92" s="170"/>
      <c r="K92" s="171">
        <f>ROUND(E92*J92,2)</f>
        <v>0</v>
      </c>
      <c r="L92" s="171">
        <v>21</v>
      </c>
      <c r="M92" s="171">
        <f>G92*(1+L92/100)</f>
        <v>0</v>
      </c>
      <c r="N92" s="169">
        <v>0</v>
      </c>
      <c r="O92" s="169">
        <f>ROUND(E92*N92,2)</f>
        <v>0</v>
      </c>
      <c r="P92" s="169">
        <v>1.7000000000000001E-2</v>
      </c>
      <c r="Q92" s="169">
        <f>ROUND(E92*P92,2)</f>
        <v>0.99</v>
      </c>
      <c r="R92" s="171"/>
      <c r="S92" s="171" t="s">
        <v>144</v>
      </c>
      <c r="T92" s="172" t="s">
        <v>145</v>
      </c>
      <c r="U92" s="157">
        <v>0.14599999999999999</v>
      </c>
      <c r="V92" s="157">
        <f>ROUND(E92*U92,2)</f>
        <v>8.5299999999999994</v>
      </c>
      <c r="W92" s="157"/>
      <c r="X92" s="157" t="s">
        <v>177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178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90" t="s">
        <v>281</v>
      </c>
      <c r="D93" s="179"/>
      <c r="E93" s="180">
        <v>27.6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181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90" t="s">
        <v>282</v>
      </c>
      <c r="D94" s="179"/>
      <c r="E94" s="180">
        <v>13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181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90" t="s">
        <v>283</v>
      </c>
      <c r="D95" s="179"/>
      <c r="E95" s="180">
        <v>12.42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181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90" t="s">
        <v>284</v>
      </c>
      <c r="D96" s="179"/>
      <c r="E96" s="180">
        <v>5.4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181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91" t="s">
        <v>185</v>
      </c>
      <c r="D97" s="181"/>
      <c r="E97" s="182">
        <v>58.42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181</v>
      </c>
      <c r="AH97" s="147">
        <v>1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66">
        <v>31</v>
      </c>
      <c r="B98" s="167" t="s">
        <v>285</v>
      </c>
      <c r="C98" s="175" t="s">
        <v>286</v>
      </c>
      <c r="D98" s="168" t="s">
        <v>287</v>
      </c>
      <c r="E98" s="169">
        <v>16.217130000000001</v>
      </c>
      <c r="F98" s="170"/>
      <c r="G98" s="171">
        <f>ROUND(E98*F98,2)</f>
        <v>0</v>
      </c>
      <c r="H98" s="170"/>
      <c r="I98" s="171">
        <f>ROUND(E98*H98,2)</f>
        <v>0</v>
      </c>
      <c r="J98" s="170"/>
      <c r="K98" s="171">
        <f>ROUND(E98*J98,2)</f>
        <v>0</v>
      </c>
      <c r="L98" s="171">
        <v>21</v>
      </c>
      <c r="M98" s="171">
        <f>G98*(1+L98/100)</f>
        <v>0</v>
      </c>
      <c r="N98" s="169">
        <v>2.3570000000000001E-2</v>
      </c>
      <c r="O98" s="169">
        <f>ROUND(E98*N98,2)</f>
        <v>0.38</v>
      </c>
      <c r="P98" s="169">
        <v>0</v>
      </c>
      <c r="Q98" s="169">
        <f>ROUND(E98*P98,2)</f>
        <v>0</v>
      </c>
      <c r="R98" s="171"/>
      <c r="S98" s="171" t="s">
        <v>144</v>
      </c>
      <c r="T98" s="172" t="s">
        <v>145</v>
      </c>
      <c r="U98" s="157">
        <v>0</v>
      </c>
      <c r="V98" s="157">
        <f>ROUND(E98*U98,2)</f>
        <v>0</v>
      </c>
      <c r="W98" s="157"/>
      <c r="X98" s="157" t="s">
        <v>177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178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90" t="s">
        <v>288</v>
      </c>
      <c r="D99" s="179"/>
      <c r="E99" s="180">
        <v>4.9400000000000004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181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90" t="s">
        <v>289</v>
      </c>
      <c r="D100" s="179"/>
      <c r="E100" s="180">
        <v>1.5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181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90" t="s">
        <v>290</v>
      </c>
      <c r="D101" s="179"/>
      <c r="E101" s="180">
        <v>4.82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181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90" t="s">
        <v>291</v>
      </c>
      <c r="D102" s="179"/>
      <c r="E102" s="180">
        <v>2.63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181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90" t="s">
        <v>292</v>
      </c>
      <c r="D103" s="179"/>
      <c r="E103" s="180">
        <v>2.34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181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91" t="s">
        <v>185</v>
      </c>
      <c r="D104" s="181"/>
      <c r="E104" s="182">
        <v>16.22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181</v>
      </c>
      <c r="AH104" s="147">
        <v>1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66">
        <v>32</v>
      </c>
      <c r="B105" s="167" t="s">
        <v>293</v>
      </c>
      <c r="C105" s="175" t="s">
        <v>294</v>
      </c>
      <c r="D105" s="168" t="s">
        <v>176</v>
      </c>
      <c r="E105" s="169">
        <v>987.20015999999998</v>
      </c>
      <c r="F105" s="170"/>
      <c r="G105" s="171">
        <f>ROUND(E105*F105,2)</f>
        <v>0</v>
      </c>
      <c r="H105" s="170"/>
      <c r="I105" s="171">
        <f>ROUND(E105*H105,2)</f>
        <v>0</v>
      </c>
      <c r="J105" s="170"/>
      <c r="K105" s="171">
        <f>ROUND(E105*J105,2)</f>
        <v>0</v>
      </c>
      <c r="L105" s="171">
        <v>21</v>
      </c>
      <c r="M105" s="171">
        <f>G105*(1+L105/100)</f>
        <v>0</v>
      </c>
      <c r="N105" s="169">
        <v>6.0000000000000002E-5</v>
      </c>
      <c r="O105" s="169">
        <f>ROUND(E105*N105,2)</f>
        <v>0.06</v>
      </c>
      <c r="P105" s="169">
        <v>0</v>
      </c>
      <c r="Q105" s="169">
        <f>ROUND(E105*P105,2)</f>
        <v>0</v>
      </c>
      <c r="R105" s="171"/>
      <c r="S105" s="171" t="s">
        <v>144</v>
      </c>
      <c r="T105" s="172" t="s">
        <v>145</v>
      </c>
      <c r="U105" s="157">
        <v>0</v>
      </c>
      <c r="V105" s="157">
        <f>ROUND(E105*U105,2)</f>
        <v>0</v>
      </c>
      <c r="W105" s="157"/>
      <c r="X105" s="157" t="s">
        <v>177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178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90" t="s">
        <v>295</v>
      </c>
      <c r="D106" s="179"/>
      <c r="E106" s="180"/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181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90" t="s">
        <v>296</v>
      </c>
      <c r="D107" s="179"/>
      <c r="E107" s="180"/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181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90" t="s">
        <v>297</v>
      </c>
      <c r="D108" s="179"/>
      <c r="E108" s="180">
        <v>85.82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181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90" t="s">
        <v>298</v>
      </c>
      <c r="D109" s="179"/>
      <c r="E109" s="180">
        <v>23.47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181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90" t="s">
        <v>299</v>
      </c>
      <c r="D110" s="179"/>
      <c r="E110" s="180">
        <v>12.32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181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91" t="s">
        <v>185</v>
      </c>
      <c r="D111" s="181"/>
      <c r="E111" s="182">
        <v>121.61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181</v>
      </c>
      <c r="AH111" s="147">
        <v>1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90" t="s">
        <v>300</v>
      </c>
      <c r="D112" s="179"/>
      <c r="E112" s="180"/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181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90" t="s">
        <v>301</v>
      </c>
      <c r="D113" s="179"/>
      <c r="E113" s="180">
        <v>17.43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181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91" t="s">
        <v>185</v>
      </c>
      <c r="D114" s="181"/>
      <c r="E114" s="182">
        <v>17.43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181</v>
      </c>
      <c r="AH114" s="147">
        <v>1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90" t="s">
        <v>302</v>
      </c>
      <c r="D115" s="179"/>
      <c r="E115" s="180">
        <v>110.53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181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90" t="s">
        <v>303</v>
      </c>
      <c r="D116" s="179"/>
      <c r="E116" s="180">
        <v>154.22999999999999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181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90" t="s">
        <v>304</v>
      </c>
      <c r="D117" s="179"/>
      <c r="E117" s="180">
        <v>408.32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181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90" t="s">
        <v>305</v>
      </c>
      <c r="D118" s="179"/>
      <c r="E118" s="180">
        <v>175.08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181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91" t="s">
        <v>185</v>
      </c>
      <c r="D119" s="181"/>
      <c r="E119" s="182">
        <v>848.16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181</v>
      </c>
      <c r="AH119" s="147">
        <v>1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83">
        <v>33</v>
      </c>
      <c r="B120" s="184" t="s">
        <v>306</v>
      </c>
      <c r="C120" s="192" t="s">
        <v>307</v>
      </c>
      <c r="D120" s="185" t="s">
        <v>308</v>
      </c>
      <c r="E120" s="186">
        <v>6</v>
      </c>
      <c r="F120" s="187"/>
      <c r="G120" s="188">
        <f>ROUND(E120*F120,2)</f>
        <v>0</v>
      </c>
      <c r="H120" s="187"/>
      <c r="I120" s="188">
        <f>ROUND(E120*H120,2)</f>
        <v>0</v>
      </c>
      <c r="J120" s="187"/>
      <c r="K120" s="188">
        <f>ROUND(E120*J120,2)</f>
        <v>0</v>
      </c>
      <c r="L120" s="188">
        <v>21</v>
      </c>
      <c r="M120" s="188">
        <f>G120*(1+L120/100)</f>
        <v>0</v>
      </c>
      <c r="N120" s="186">
        <v>2.6700000000000001E-3</v>
      </c>
      <c r="O120" s="186">
        <f>ROUND(E120*N120,2)</f>
        <v>0.02</v>
      </c>
      <c r="P120" s="186">
        <v>0</v>
      </c>
      <c r="Q120" s="186">
        <f>ROUND(E120*P120,2)</f>
        <v>0</v>
      </c>
      <c r="R120" s="188"/>
      <c r="S120" s="188" t="s">
        <v>144</v>
      </c>
      <c r="T120" s="189" t="s">
        <v>145</v>
      </c>
      <c r="U120" s="157">
        <v>0</v>
      </c>
      <c r="V120" s="157">
        <f>ROUND(E120*U120,2)</f>
        <v>0</v>
      </c>
      <c r="W120" s="157"/>
      <c r="X120" s="157" t="s">
        <v>177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178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66">
        <v>34</v>
      </c>
      <c r="B121" s="167" t="s">
        <v>309</v>
      </c>
      <c r="C121" s="175" t="s">
        <v>310</v>
      </c>
      <c r="D121" s="168" t="s">
        <v>287</v>
      </c>
      <c r="E121" s="169">
        <v>5.7499200000000004</v>
      </c>
      <c r="F121" s="170"/>
      <c r="G121" s="171">
        <f>ROUND(E121*F121,2)</f>
        <v>0</v>
      </c>
      <c r="H121" s="170"/>
      <c r="I121" s="171">
        <f>ROUND(E121*H121,2)</f>
        <v>0</v>
      </c>
      <c r="J121" s="170"/>
      <c r="K121" s="171">
        <f>ROUND(E121*J121,2)</f>
        <v>0</v>
      </c>
      <c r="L121" s="171">
        <v>21</v>
      </c>
      <c r="M121" s="171">
        <f>G121*(1+L121/100)</f>
        <v>0</v>
      </c>
      <c r="N121" s="169">
        <v>0.55000000000000004</v>
      </c>
      <c r="O121" s="169">
        <f>ROUND(E121*N121,2)</f>
        <v>3.16</v>
      </c>
      <c r="P121" s="169">
        <v>0</v>
      </c>
      <c r="Q121" s="169">
        <f>ROUND(E121*P121,2)</f>
        <v>0</v>
      </c>
      <c r="R121" s="171"/>
      <c r="S121" s="171" t="s">
        <v>144</v>
      </c>
      <c r="T121" s="172" t="s">
        <v>145</v>
      </c>
      <c r="U121" s="157">
        <v>0</v>
      </c>
      <c r="V121" s="157">
        <f>ROUND(E121*U121,2)</f>
        <v>0</v>
      </c>
      <c r="W121" s="157"/>
      <c r="X121" s="157" t="s">
        <v>311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312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90" t="s">
        <v>266</v>
      </c>
      <c r="D122" s="179"/>
      <c r="E122" s="180"/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181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90" t="s">
        <v>313</v>
      </c>
      <c r="D123" s="179"/>
      <c r="E123" s="180">
        <v>4.9000000000000004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181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90" t="s">
        <v>314</v>
      </c>
      <c r="D124" s="179"/>
      <c r="E124" s="180">
        <v>0.85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181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91" t="s">
        <v>185</v>
      </c>
      <c r="D125" s="181"/>
      <c r="E125" s="182">
        <v>5.75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181</v>
      </c>
      <c r="AH125" s="147">
        <v>1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66">
        <v>35</v>
      </c>
      <c r="B126" s="167" t="s">
        <v>315</v>
      </c>
      <c r="C126" s="175" t="s">
        <v>316</v>
      </c>
      <c r="D126" s="168" t="s">
        <v>287</v>
      </c>
      <c r="E126" s="169">
        <v>4.1192799999999998</v>
      </c>
      <c r="F126" s="170"/>
      <c r="G126" s="171">
        <f>ROUND(E126*F126,2)</f>
        <v>0</v>
      </c>
      <c r="H126" s="170"/>
      <c r="I126" s="171">
        <f>ROUND(E126*H126,2)</f>
        <v>0</v>
      </c>
      <c r="J126" s="170"/>
      <c r="K126" s="171">
        <f>ROUND(E126*J126,2)</f>
        <v>0</v>
      </c>
      <c r="L126" s="171">
        <v>21</v>
      </c>
      <c r="M126" s="171">
        <f>G126*(1+L126/100)</f>
        <v>0</v>
      </c>
      <c r="N126" s="169">
        <v>0.55000000000000004</v>
      </c>
      <c r="O126" s="169">
        <f>ROUND(E126*N126,2)</f>
        <v>2.27</v>
      </c>
      <c r="P126" s="169">
        <v>0</v>
      </c>
      <c r="Q126" s="169">
        <f>ROUND(E126*P126,2)</f>
        <v>0</v>
      </c>
      <c r="R126" s="171"/>
      <c r="S126" s="171" t="s">
        <v>144</v>
      </c>
      <c r="T126" s="172" t="s">
        <v>145</v>
      </c>
      <c r="U126" s="157">
        <v>0</v>
      </c>
      <c r="V126" s="157">
        <f>ROUND(E126*U126,2)</f>
        <v>0</v>
      </c>
      <c r="W126" s="157"/>
      <c r="X126" s="157" t="s">
        <v>311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312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90" t="s">
        <v>317</v>
      </c>
      <c r="D127" s="179"/>
      <c r="E127" s="180">
        <v>1.55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181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91" t="s">
        <v>185</v>
      </c>
      <c r="D128" s="181"/>
      <c r="E128" s="182">
        <v>1.55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181</v>
      </c>
      <c r="AH128" s="147">
        <v>1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90" t="s">
        <v>318</v>
      </c>
      <c r="D129" s="179"/>
      <c r="E129" s="180"/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181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90" t="s">
        <v>319</v>
      </c>
      <c r="D130" s="179"/>
      <c r="E130" s="180">
        <v>2.57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181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91" t="s">
        <v>185</v>
      </c>
      <c r="D131" s="181"/>
      <c r="E131" s="182">
        <v>2.57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181</v>
      </c>
      <c r="AH131" s="147">
        <v>1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66">
        <v>36</v>
      </c>
      <c r="B132" s="167" t="s">
        <v>320</v>
      </c>
      <c r="C132" s="175" t="s">
        <v>321</v>
      </c>
      <c r="D132" s="168" t="s">
        <v>287</v>
      </c>
      <c r="E132" s="169">
        <v>2.6262699999999999</v>
      </c>
      <c r="F132" s="170"/>
      <c r="G132" s="171">
        <f>ROUND(E132*F132,2)</f>
        <v>0</v>
      </c>
      <c r="H132" s="170"/>
      <c r="I132" s="171">
        <f>ROUND(E132*H132,2)</f>
        <v>0</v>
      </c>
      <c r="J132" s="170"/>
      <c r="K132" s="171">
        <f>ROUND(E132*J132,2)</f>
        <v>0</v>
      </c>
      <c r="L132" s="171">
        <v>21</v>
      </c>
      <c r="M132" s="171">
        <f>G132*(1+L132/100)</f>
        <v>0</v>
      </c>
      <c r="N132" s="169">
        <v>0.55000000000000004</v>
      </c>
      <c r="O132" s="169">
        <f>ROUND(E132*N132,2)</f>
        <v>1.44</v>
      </c>
      <c r="P132" s="169">
        <v>0</v>
      </c>
      <c r="Q132" s="169">
        <f>ROUND(E132*P132,2)</f>
        <v>0</v>
      </c>
      <c r="R132" s="171"/>
      <c r="S132" s="171" t="s">
        <v>144</v>
      </c>
      <c r="T132" s="172" t="s">
        <v>145</v>
      </c>
      <c r="U132" s="157">
        <v>0</v>
      </c>
      <c r="V132" s="157">
        <f>ROUND(E132*U132,2)</f>
        <v>0</v>
      </c>
      <c r="W132" s="157"/>
      <c r="X132" s="157" t="s">
        <v>311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312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90" t="s">
        <v>322</v>
      </c>
      <c r="D133" s="179"/>
      <c r="E133" s="180">
        <v>2.63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181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66">
        <v>37</v>
      </c>
      <c r="B134" s="167" t="s">
        <v>323</v>
      </c>
      <c r="C134" s="175" t="s">
        <v>324</v>
      </c>
      <c r="D134" s="168" t="s">
        <v>228</v>
      </c>
      <c r="E134" s="169">
        <v>10.47988</v>
      </c>
      <c r="F134" s="170"/>
      <c r="G134" s="171">
        <f>ROUND(E134*F134,2)</f>
        <v>0</v>
      </c>
      <c r="H134" s="170"/>
      <c r="I134" s="171">
        <f>ROUND(E134*H134,2)</f>
        <v>0</v>
      </c>
      <c r="J134" s="170"/>
      <c r="K134" s="171">
        <f>ROUND(E134*J134,2)</f>
        <v>0</v>
      </c>
      <c r="L134" s="171">
        <v>21</v>
      </c>
      <c r="M134" s="171">
        <f>G134*(1+L134/100)</f>
        <v>0</v>
      </c>
      <c r="N134" s="169">
        <v>0</v>
      </c>
      <c r="O134" s="169">
        <f>ROUND(E134*N134,2)</f>
        <v>0</v>
      </c>
      <c r="P134" s="169">
        <v>0</v>
      </c>
      <c r="Q134" s="169">
        <f>ROUND(E134*P134,2)</f>
        <v>0</v>
      </c>
      <c r="R134" s="171"/>
      <c r="S134" s="171" t="s">
        <v>144</v>
      </c>
      <c r="T134" s="172" t="s">
        <v>145</v>
      </c>
      <c r="U134" s="157">
        <v>1.863</v>
      </c>
      <c r="V134" s="157">
        <f>ROUND(E134*U134,2)</f>
        <v>19.52</v>
      </c>
      <c r="W134" s="157"/>
      <c r="X134" s="157" t="s">
        <v>177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325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90" t="s">
        <v>229</v>
      </c>
      <c r="D135" s="179"/>
      <c r="E135" s="180"/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181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90" t="s">
        <v>326</v>
      </c>
      <c r="D136" s="179"/>
      <c r="E136" s="180"/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181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90" t="s">
        <v>327</v>
      </c>
      <c r="D137" s="179"/>
      <c r="E137" s="180">
        <v>10.48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181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66">
        <v>38</v>
      </c>
      <c r="B138" s="167" t="s">
        <v>328</v>
      </c>
      <c r="C138" s="175" t="s">
        <v>329</v>
      </c>
      <c r="D138" s="168" t="s">
        <v>228</v>
      </c>
      <c r="E138" s="169">
        <v>10.47988</v>
      </c>
      <c r="F138" s="170"/>
      <c r="G138" s="171">
        <f>ROUND(E138*F138,2)</f>
        <v>0</v>
      </c>
      <c r="H138" s="170"/>
      <c r="I138" s="171">
        <f>ROUND(E138*H138,2)</f>
        <v>0</v>
      </c>
      <c r="J138" s="170"/>
      <c r="K138" s="171">
        <f>ROUND(E138*J138,2)</f>
        <v>0</v>
      </c>
      <c r="L138" s="171">
        <v>21</v>
      </c>
      <c r="M138" s="171">
        <f>G138*(1+L138/100)</f>
        <v>0</v>
      </c>
      <c r="N138" s="169">
        <v>0</v>
      </c>
      <c r="O138" s="169">
        <f>ROUND(E138*N138,2)</f>
        <v>0</v>
      </c>
      <c r="P138" s="169">
        <v>0</v>
      </c>
      <c r="Q138" s="169">
        <f>ROUND(E138*P138,2)</f>
        <v>0</v>
      </c>
      <c r="R138" s="171"/>
      <c r="S138" s="171" t="s">
        <v>144</v>
      </c>
      <c r="T138" s="172" t="s">
        <v>145</v>
      </c>
      <c r="U138" s="157">
        <v>0</v>
      </c>
      <c r="V138" s="157">
        <f>ROUND(E138*U138,2)</f>
        <v>0</v>
      </c>
      <c r="W138" s="157"/>
      <c r="X138" s="157" t="s">
        <v>177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325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90" t="s">
        <v>229</v>
      </c>
      <c r="D139" s="179"/>
      <c r="E139" s="180"/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181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90" t="s">
        <v>326</v>
      </c>
      <c r="D140" s="179"/>
      <c r="E140" s="180"/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181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90" t="s">
        <v>327</v>
      </c>
      <c r="D141" s="179"/>
      <c r="E141" s="180">
        <v>10.48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181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x14ac:dyDescent="0.2">
      <c r="A142" s="159" t="s">
        <v>139</v>
      </c>
      <c r="B142" s="160" t="s">
        <v>93</v>
      </c>
      <c r="C142" s="174" t="s">
        <v>94</v>
      </c>
      <c r="D142" s="161"/>
      <c r="E142" s="162"/>
      <c r="F142" s="163"/>
      <c r="G142" s="163">
        <f>SUMIF(AG143:AG335,"&lt;&gt;NOR",G143:G335)</f>
        <v>0</v>
      </c>
      <c r="H142" s="163"/>
      <c r="I142" s="163">
        <f>SUM(I143:I335)</f>
        <v>0</v>
      </c>
      <c r="J142" s="163"/>
      <c r="K142" s="163">
        <f>SUM(K143:K335)</f>
        <v>0</v>
      </c>
      <c r="L142" s="163"/>
      <c r="M142" s="163">
        <f>SUM(M143:M335)</f>
        <v>0</v>
      </c>
      <c r="N142" s="162"/>
      <c r="O142" s="162">
        <f>SUM(O143:O335)</f>
        <v>2.02</v>
      </c>
      <c r="P142" s="162"/>
      <c r="Q142" s="162">
        <f>SUM(Q143:Q335)</f>
        <v>2.46</v>
      </c>
      <c r="R142" s="163"/>
      <c r="S142" s="163"/>
      <c r="T142" s="164"/>
      <c r="U142" s="158"/>
      <c r="V142" s="158">
        <f>SUM(V143:V335)</f>
        <v>323.25</v>
      </c>
      <c r="W142" s="158"/>
      <c r="X142" s="158"/>
      <c r="AG142" t="s">
        <v>140</v>
      </c>
    </row>
    <row r="143" spans="1:60" outlineLevel="1" x14ac:dyDescent="0.2">
      <c r="A143" s="166">
        <v>39</v>
      </c>
      <c r="B143" s="167" t="s">
        <v>330</v>
      </c>
      <c r="C143" s="175" t="s">
        <v>331</v>
      </c>
      <c r="D143" s="168" t="s">
        <v>176</v>
      </c>
      <c r="E143" s="169">
        <v>44</v>
      </c>
      <c r="F143" s="170"/>
      <c r="G143" s="171">
        <f>ROUND(E143*F143,2)</f>
        <v>0</v>
      </c>
      <c r="H143" s="170"/>
      <c r="I143" s="171">
        <f>ROUND(E143*H143,2)</f>
        <v>0</v>
      </c>
      <c r="J143" s="170"/>
      <c r="K143" s="171">
        <f>ROUND(E143*J143,2)</f>
        <v>0</v>
      </c>
      <c r="L143" s="171">
        <v>21</v>
      </c>
      <c r="M143" s="171">
        <f>G143*(1+L143/100)</f>
        <v>0</v>
      </c>
      <c r="N143" s="169">
        <v>1.3050000000000001E-2</v>
      </c>
      <c r="O143" s="169">
        <f>ROUND(E143*N143,2)</f>
        <v>0.56999999999999995</v>
      </c>
      <c r="P143" s="169">
        <v>0</v>
      </c>
      <c r="Q143" s="169">
        <f>ROUND(E143*P143,2)</f>
        <v>0</v>
      </c>
      <c r="R143" s="171"/>
      <c r="S143" s="171" t="s">
        <v>144</v>
      </c>
      <c r="T143" s="172" t="s">
        <v>145</v>
      </c>
      <c r="U143" s="157">
        <v>1.62</v>
      </c>
      <c r="V143" s="157">
        <f>ROUND(E143*U143,2)</f>
        <v>71.28</v>
      </c>
      <c r="W143" s="157"/>
      <c r="X143" s="157" t="s">
        <v>177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178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90" t="s">
        <v>259</v>
      </c>
      <c r="D144" s="179"/>
      <c r="E144" s="180"/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181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90" t="s">
        <v>332</v>
      </c>
      <c r="D145" s="179"/>
      <c r="E145" s="180"/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181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90" t="s">
        <v>333</v>
      </c>
      <c r="D146" s="179"/>
      <c r="E146" s="180">
        <v>44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181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91" t="s">
        <v>185</v>
      </c>
      <c r="D147" s="181"/>
      <c r="E147" s="182">
        <v>44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181</v>
      </c>
      <c r="AH147" s="147">
        <v>1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2.5" outlineLevel="1" x14ac:dyDescent="0.2">
      <c r="A148" s="166">
        <v>40</v>
      </c>
      <c r="B148" s="167" t="s">
        <v>334</v>
      </c>
      <c r="C148" s="175" t="s">
        <v>335</v>
      </c>
      <c r="D148" s="168" t="s">
        <v>215</v>
      </c>
      <c r="E148" s="169">
        <v>64.75</v>
      </c>
      <c r="F148" s="170"/>
      <c r="G148" s="171">
        <f>ROUND(E148*F148,2)</f>
        <v>0</v>
      </c>
      <c r="H148" s="170"/>
      <c r="I148" s="171">
        <f>ROUND(E148*H148,2)</f>
        <v>0</v>
      </c>
      <c r="J148" s="170"/>
      <c r="K148" s="171">
        <f>ROUND(E148*J148,2)</f>
        <v>0</v>
      </c>
      <c r="L148" s="171">
        <v>21</v>
      </c>
      <c r="M148" s="171">
        <f>G148*(1+L148/100)</f>
        <v>0</v>
      </c>
      <c r="N148" s="169">
        <v>0</v>
      </c>
      <c r="O148" s="169">
        <f>ROUND(E148*N148,2)</f>
        <v>0</v>
      </c>
      <c r="P148" s="169">
        <v>0</v>
      </c>
      <c r="Q148" s="169">
        <f>ROUND(E148*P148,2)</f>
        <v>0</v>
      </c>
      <c r="R148" s="171"/>
      <c r="S148" s="171" t="s">
        <v>144</v>
      </c>
      <c r="T148" s="172" t="s">
        <v>145</v>
      </c>
      <c r="U148" s="157">
        <v>0.22</v>
      </c>
      <c r="V148" s="157">
        <f>ROUND(E148*U148,2)</f>
        <v>14.25</v>
      </c>
      <c r="W148" s="157"/>
      <c r="X148" s="157" t="s">
        <v>177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178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249" t="s">
        <v>336</v>
      </c>
      <c r="D149" s="250"/>
      <c r="E149" s="250"/>
      <c r="F149" s="250"/>
      <c r="G149" s="250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149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90" t="s">
        <v>337</v>
      </c>
      <c r="D150" s="179"/>
      <c r="E150" s="180">
        <v>64.75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181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66">
        <v>41</v>
      </c>
      <c r="B151" s="167" t="s">
        <v>338</v>
      </c>
      <c r="C151" s="175" t="s">
        <v>339</v>
      </c>
      <c r="D151" s="168" t="s">
        <v>215</v>
      </c>
      <c r="E151" s="169">
        <v>40</v>
      </c>
      <c r="F151" s="170"/>
      <c r="G151" s="171">
        <f>ROUND(E151*F151,2)</f>
        <v>0</v>
      </c>
      <c r="H151" s="170"/>
      <c r="I151" s="171">
        <f>ROUND(E151*H151,2)</f>
        <v>0</v>
      </c>
      <c r="J151" s="170"/>
      <c r="K151" s="171">
        <f>ROUND(E151*J151,2)</f>
        <v>0</v>
      </c>
      <c r="L151" s="171">
        <v>21</v>
      </c>
      <c r="M151" s="171">
        <f>G151*(1+L151/100)</f>
        <v>0</v>
      </c>
      <c r="N151" s="169">
        <v>1.4999999999999999E-4</v>
      </c>
      <c r="O151" s="169">
        <f>ROUND(E151*N151,2)</f>
        <v>0.01</v>
      </c>
      <c r="P151" s="169">
        <v>0</v>
      </c>
      <c r="Q151" s="169">
        <f>ROUND(E151*P151,2)</f>
        <v>0</v>
      </c>
      <c r="R151" s="171"/>
      <c r="S151" s="171" t="s">
        <v>144</v>
      </c>
      <c r="T151" s="172" t="s">
        <v>145</v>
      </c>
      <c r="U151" s="157">
        <v>0.31</v>
      </c>
      <c r="V151" s="157">
        <f>ROUND(E151*U151,2)</f>
        <v>12.4</v>
      </c>
      <c r="W151" s="157"/>
      <c r="X151" s="157" t="s">
        <v>177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178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90" t="s">
        <v>340</v>
      </c>
      <c r="D152" s="179"/>
      <c r="E152" s="180">
        <v>40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181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2.5" outlineLevel="1" x14ac:dyDescent="0.2">
      <c r="A153" s="166">
        <v>42</v>
      </c>
      <c r="B153" s="167" t="s">
        <v>341</v>
      </c>
      <c r="C153" s="175" t="s">
        <v>342</v>
      </c>
      <c r="D153" s="168" t="s">
        <v>215</v>
      </c>
      <c r="E153" s="169">
        <v>82</v>
      </c>
      <c r="F153" s="170"/>
      <c r="G153" s="171">
        <f>ROUND(E153*F153,2)</f>
        <v>0</v>
      </c>
      <c r="H153" s="170"/>
      <c r="I153" s="171">
        <f>ROUND(E153*H153,2)</f>
        <v>0</v>
      </c>
      <c r="J153" s="170"/>
      <c r="K153" s="171">
        <f>ROUND(E153*J153,2)</f>
        <v>0</v>
      </c>
      <c r="L153" s="171">
        <v>21</v>
      </c>
      <c r="M153" s="171">
        <f>G153*(1+L153/100)</f>
        <v>0</v>
      </c>
      <c r="N153" s="169">
        <v>6.9999999999999994E-5</v>
      </c>
      <c r="O153" s="169">
        <f>ROUND(E153*N153,2)</f>
        <v>0.01</v>
      </c>
      <c r="P153" s="169">
        <v>0</v>
      </c>
      <c r="Q153" s="169">
        <f>ROUND(E153*P153,2)</f>
        <v>0</v>
      </c>
      <c r="R153" s="171"/>
      <c r="S153" s="171" t="s">
        <v>144</v>
      </c>
      <c r="T153" s="172" t="s">
        <v>145</v>
      </c>
      <c r="U153" s="157">
        <v>0.3</v>
      </c>
      <c r="V153" s="157">
        <f>ROUND(E153*U153,2)</f>
        <v>24.6</v>
      </c>
      <c r="W153" s="157"/>
      <c r="X153" s="157" t="s">
        <v>177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178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249" t="s">
        <v>343</v>
      </c>
      <c r="D154" s="250"/>
      <c r="E154" s="250"/>
      <c r="F154" s="250"/>
      <c r="G154" s="250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149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90" t="s">
        <v>344</v>
      </c>
      <c r="D155" s="179"/>
      <c r="E155" s="180"/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181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90" t="s">
        <v>345</v>
      </c>
      <c r="D156" s="179"/>
      <c r="E156" s="180">
        <v>25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181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90" t="s">
        <v>346</v>
      </c>
      <c r="D157" s="179"/>
      <c r="E157" s="180">
        <v>57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181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91" t="s">
        <v>185</v>
      </c>
      <c r="D158" s="181"/>
      <c r="E158" s="182">
        <v>82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181</v>
      </c>
      <c r="AH158" s="147">
        <v>1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66">
        <v>43</v>
      </c>
      <c r="B159" s="167" t="s">
        <v>347</v>
      </c>
      <c r="C159" s="175" t="s">
        <v>348</v>
      </c>
      <c r="D159" s="168" t="s">
        <v>308</v>
      </c>
      <c r="E159" s="169">
        <v>2</v>
      </c>
      <c r="F159" s="170"/>
      <c r="G159" s="171">
        <f>ROUND(E159*F159,2)</f>
        <v>0</v>
      </c>
      <c r="H159" s="170"/>
      <c r="I159" s="171">
        <f>ROUND(E159*H159,2)</f>
        <v>0</v>
      </c>
      <c r="J159" s="170"/>
      <c r="K159" s="171">
        <f>ROUND(E159*J159,2)</f>
        <v>0</v>
      </c>
      <c r="L159" s="171">
        <v>21</v>
      </c>
      <c r="M159" s="171">
        <f>G159*(1+L159/100)</f>
        <v>0</v>
      </c>
      <c r="N159" s="169">
        <v>5.0000000000000002E-5</v>
      </c>
      <c r="O159" s="169">
        <f>ROUND(E159*N159,2)</f>
        <v>0</v>
      </c>
      <c r="P159" s="169">
        <v>0</v>
      </c>
      <c r="Q159" s="169">
        <f>ROUND(E159*P159,2)</f>
        <v>0</v>
      </c>
      <c r="R159" s="171"/>
      <c r="S159" s="171" t="s">
        <v>144</v>
      </c>
      <c r="T159" s="172" t="s">
        <v>145</v>
      </c>
      <c r="U159" s="157">
        <v>0.18</v>
      </c>
      <c r="V159" s="157">
        <f>ROUND(E159*U159,2)</f>
        <v>0.36</v>
      </c>
      <c r="W159" s="157"/>
      <c r="X159" s="157" t="s">
        <v>177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178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249" t="s">
        <v>343</v>
      </c>
      <c r="D160" s="250"/>
      <c r="E160" s="250"/>
      <c r="F160" s="250"/>
      <c r="G160" s="250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149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90" t="s">
        <v>344</v>
      </c>
      <c r="D161" s="179"/>
      <c r="E161" s="180"/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181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90" t="s">
        <v>349</v>
      </c>
      <c r="D162" s="179"/>
      <c r="E162" s="180"/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181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90" t="s">
        <v>350</v>
      </c>
      <c r="D163" s="179"/>
      <c r="E163" s="180">
        <v>2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181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66">
        <v>44</v>
      </c>
      <c r="B164" s="167" t="s">
        <v>351</v>
      </c>
      <c r="C164" s="175" t="s">
        <v>352</v>
      </c>
      <c r="D164" s="168" t="s">
        <v>308</v>
      </c>
      <c r="E164" s="169">
        <v>10</v>
      </c>
      <c r="F164" s="170"/>
      <c r="G164" s="171">
        <f>ROUND(E164*F164,2)</f>
        <v>0</v>
      </c>
      <c r="H164" s="170"/>
      <c r="I164" s="171">
        <f>ROUND(E164*H164,2)</f>
        <v>0</v>
      </c>
      <c r="J164" s="170"/>
      <c r="K164" s="171">
        <f>ROUND(E164*J164,2)</f>
        <v>0</v>
      </c>
      <c r="L164" s="171">
        <v>21</v>
      </c>
      <c r="M164" s="171">
        <f>G164*(1+L164/100)</f>
        <v>0</v>
      </c>
      <c r="N164" s="169">
        <v>5.0000000000000002E-5</v>
      </c>
      <c r="O164" s="169">
        <f>ROUND(E164*N164,2)</f>
        <v>0</v>
      </c>
      <c r="P164" s="169">
        <v>0</v>
      </c>
      <c r="Q164" s="169">
        <f>ROUND(E164*P164,2)</f>
        <v>0</v>
      </c>
      <c r="R164" s="171"/>
      <c r="S164" s="171" t="s">
        <v>144</v>
      </c>
      <c r="T164" s="172" t="s">
        <v>145</v>
      </c>
      <c r="U164" s="157">
        <v>0.1</v>
      </c>
      <c r="V164" s="157">
        <f>ROUND(E164*U164,2)</f>
        <v>1</v>
      </c>
      <c r="W164" s="157"/>
      <c r="X164" s="157" t="s">
        <v>177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178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249" t="s">
        <v>353</v>
      </c>
      <c r="D165" s="250"/>
      <c r="E165" s="250"/>
      <c r="F165" s="250"/>
      <c r="G165" s="250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149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90" t="s">
        <v>354</v>
      </c>
      <c r="D166" s="179"/>
      <c r="E166" s="180">
        <v>10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181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66">
        <v>45</v>
      </c>
      <c r="B167" s="167" t="s">
        <v>355</v>
      </c>
      <c r="C167" s="175" t="s">
        <v>356</v>
      </c>
      <c r="D167" s="168" t="s">
        <v>308</v>
      </c>
      <c r="E167" s="169">
        <v>6</v>
      </c>
      <c r="F167" s="170"/>
      <c r="G167" s="171">
        <f>ROUND(E167*F167,2)</f>
        <v>0</v>
      </c>
      <c r="H167" s="170"/>
      <c r="I167" s="171">
        <f>ROUND(E167*H167,2)</f>
        <v>0</v>
      </c>
      <c r="J167" s="170"/>
      <c r="K167" s="171">
        <f>ROUND(E167*J167,2)</f>
        <v>0</v>
      </c>
      <c r="L167" s="171">
        <v>21</v>
      </c>
      <c r="M167" s="171">
        <f>G167*(1+L167/100)</f>
        <v>0</v>
      </c>
      <c r="N167" s="169">
        <v>2.1000000000000001E-4</v>
      </c>
      <c r="O167" s="169">
        <f>ROUND(E167*N167,2)</f>
        <v>0</v>
      </c>
      <c r="P167" s="169">
        <v>0</v>
      </c>
      <c r="Q167" s="169">
        <f>ROUND(E167*P167,2)</f>
        <v>0</v>
      </c>
      <c r="R167" s="171"/>
      <c r="S167" s="171" t="s">
        <v>144</v>
      </c>
      <c r="T167" s="172" t="s">
        <v>145</v>
      </c>
      <c r="U167" s="157">
        <v>0.33</v>
      </c>
      <c r="V167" s="157">
        <f>ROUND(E167*U167,2)</f>
        <v>1.98</v>
      </c>
      <c r="W167" s="157"/>
      <c r="X167" s="157" t="s">
        <v>177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178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249" t="s">
        <v>343</v>
      </c>
      <c r="D168" s="250"/>
      <c r="E168" s="250"/>
      <c r="F168" s="250"/>
      <c r="G168" s="250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149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90" t="s">
        <v>357</v>
      </c>
      <c r="D169" s="179"/>
      <c r="E169" s="180">
        <v>6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181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66">
        <v>46</v>
      </c>
      <c r="B170" s="167" t="s">
        <v>358</v>
      </c>
      <c r="C170" s="175" t="s">
        <v>359</v>
      </c>
      <c r="D170" s="168" t="s">
        <v>215</v>
      </c>
      <c r="E170" s="169">
        <v>61.9</v>
      </c>
      <c r="F170" s="170"/>
      <c r="G170" s="171">
        <f>ROUND(E170*F170,2)</f>
        <v>0</v>
      </c>
      <c r="H170" s="170"/>
      <c r="I170" s="171">
        <f>ROUND(E170*H170,2)</f>
        <v>0</v>
      </c>
      <c r="J170" s="170"/>
      <c r="K170" s="171">
        <f>ROUND(E170*J170,2)</f>
        <v>0</v>
      </c>
      <c r="L170" s="171">
        <v>21</v>
      </c>
      <c r="M170" s="171">
        <f>G170*(1+L170/100)</f>
        <v>0</v>
      </c>
      <c r="N170" s="169">
        <v>5.0000000000000002E-5</v>
      </c>
      <c r="O170" s="169">
        <f>ROUND(E170*N170,2)</f>
        <v>0</v>
      </c>
      <c r="P170" s="169">
        <v>0</v>
      </c>
      <c r="Q170" s="169">
        <f>ROUND(E170*P170,2)</f>
        <v>0</v>
      </c>
      <c r="R170" s="171"/>
      <c r="S170" s="171" t="s">
        <v>144</v>
      </c>
      <c r="T170" s="172" t="s">
        <v>145</v>
      </c>
      <c r="U170" s="157">
        <v>0.28000000000000003</v>
      </c>
      <c r="V170" s="157">
        <f>ROUND(E170*U170,2)</f>
        <v>17.329999999999998</v>
      </c>
      <c r="W170" s="157"/>
      <c r="X170" s="157" t="s">
        <v>177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178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249" t="s">
        <v>360</v>
      </c>
      <c r="D171" s="250"/>
      <c r="E171" s="250"/>
      <c r="F171" s="250"/>
      <c r="G171" s="250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149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90" t="s">
        <v>361</v>
      </c>
      <c r="D172" s="179"/>
      <c r="E172" s="180"/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181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90" t="s">
        <v>362</v>
      </c>
      <c r="D173" s="179"/>
      <c r="E173" s="180">
        <v>31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181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90" t="s">
        <v>363</v>
      </c>
      <c r="D174" s="179"/>
      <c r="E174" s="180">
        <v>9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181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90" t="s">
        <v>364</v>
      </c>
      <c r="D175" s="179"/>
      <c r="E175" s="180">
        <v>21.9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181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91" t="s">
        <v>185</v>
      </c>
      <c r="D176" s="181"/>
      <c r="E176" s="182">
        <v>61.9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181</v>
      </c>
      <c r="AH176" s="147">
        <v>1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66">
        <v>47</v>
      </c>
      <c r="B177" s="167" t="s">
        <v>365</v>
      </c>
      <c r="C177" s="175" t="s">
        <v>366</v>
      </c>
      <c r="D177" s="168" t="s">
        <v>308</v>
      </c>
      <c r="E177" s="169">
        <v>4</v>
      </c>
      <c r="F177" s="170"/>
      <c r="G177" s="171">
        <f>ROUND(E177*F177,2)</f>
        <v>0</v>
      </c>
      <c r="H177" s="170"/>
      <c r="I177" s="171">
        <f>ROUND(E177*H177,2)</f>
        <v>0</v>
      </c>
      <c r="J177" s="170"/>
      <c r="K177" s="171">
        <f>ROUND(E177*J177,2)</f>
        <v>0</v>
      </c>
      <c r="L177" s="171">
        <v>21</v>
      </c>
      <c r="M177" s="171">
        <f>G177*(1+L177/100)</f>
        <v>0</v>
      </c>
      <c r="N177" s="169">
        <v>5.0000000000000002E-5</v>
      </c>
      <c r="O177" s="169">
        <f>ROUND(E177*N177,2)</f>
        <v>0</v>
      </c>
      <c r="P177" s="169">
        <v>0</v>
      </c>
      <c r="Q177" s="169">
        <f>ROUND(E177*P177,2)</f>
        <v>0</v>
      </c>
      <c r="R177" s="171"/>
      <c r="S177" s="171" t="s">
        <v>144</v>
      </c>
      <c r="T177" s="172" t="s">
        <v>145</v>
      </c>
      <c r="U177" s="157">
        <v>0.28000000000000003</v>
      </c>
      <c r="V177" s="157">
        <f>ROUND(E177*U177,2)</f>
        <v>1.1200000000000001</v>
      </c>
      <c r="W177" s="157"/>
      <c r="X177" s="157" t="s">
        <v>177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178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249" t="s">
        <v>343</v>
      </c>
      <c r="D178" s="250"/>
      <c r="E178" s="250"/>
      <c r="F178" s="250"/>
      <c r="G178" s="250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149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90" t="s">
        <v>361</v>
      </c>
      <c r="D179" s="179"/>
      <c r="E179" s="180"/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181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90" t="s">
        <v>367</v>
      </c>
      <c r="D180" s="179"/>
      <c r="E180" s="180"/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181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90" t="s">
        <v>368</v>
      </c>
      <c r="D181" s="179"/>
      <c r="E181" s="180">
        <v>4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181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66">
        <v>48</v>
      </c>
      <c r="B182" s="167" t="s">
        <v>369</v>
      </c>
      <c r="C182" s="175" t="s">
        <v>370</v>
      </c>
      <c r="D182" s="168" t="s">
        <v>308</v>
      </c>
      <c r="E182" s="169">
        <v>5</v>
      </c>
      <c r="F182" s="170"/>
      <c r="G182" s="171">
        <f>ROUND(E182*F182,2)</f>
        <v>0</v>
      </c>
      <c r="H182" s="170"/>
      <c r="I182" s="171">
        <f>ROUND(E182*H182,2)</f>
        <v>0</v>
      </c>
      <c r="J182" s="170"/>
      <c r="K182" s="171">
        <f>ROUND(E182*J182,2)</f>
        <v>0</v>
      </c>
      <c r="L182" s="171">
        <v>21</v>
      </c>
      <c r="M182" s="171">
        <f>G182*(1+L182/100)</f>
        <v>0</v>
      </c>
      <c r="N182" s="169">
        <v>5.0000000000000002E-5</v>
      </c>
      <c r="O182" s="169">
        <f>ROUND(E182*N182,2)</f>
        <v>0</v>
      </c>
      <c r="P182" s="169">
        <v>0</v>
      </c>
      <c r="Q182" s="169">
        <f>ROUND(E182*P182,2)</f>
        <v>0</v>
      </c>
      <c r="R182" s="171"/>
      <c r="S182" s="171" t="s">
        <v>144</v>
      </c>
      <c r="T182" s="172" t="s">
        <v>145</v>
      </c>
      <c r="U182" s="157">
        <v>0.28000000000000003</v>
      </c>
      <c r="V182" s="157">
        <f>ROUND(E182*U182,2)</f>
        <v>1.4</v>
      </c>
      <c r="W182" s="157"/>
      <c r="X182" s="157" t="s">
        <v>177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178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249" t="s">
        <v>343</v>
      </c>
      <c r="D183" s="250"/>
      <c r="E183" s="250"/>
      <c r="F183" s="250"/>
      <c r="G183" s="250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149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90" t="s">
        <v>361</v>
      </c>
      <c r="D184" s="179"/>
      <c r="E184" s="180"/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181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90" t="s">
        <v>371</v>
      </c>
      <c r="D185" s="179"/>
      <c r="E185" s="180">
        <v>5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181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66">
        <v>49</v>
      </c>
      <c r="B186" s="167" t="s">
        <v>372</v>
      </c>
      <c r="C186" s="175" t="s">
        <v>373</v>
      </c>
      <c r="D186" s="168" t="s">
        <v>308</v>
      </c>
      <c r="E186" s="169">
        <v>30</v>
      </c>
      <c r="F186" s="170"/>
      <c r="G186" s="171">
        <f>ROUND(E186*F186,2)</f>
        <v>0</v>
      </c>
      <c r="H186" s="170"/>
      <c r="I186" s="171">
        <f>ROUND(E186*H186,2)</f>
        <v>0</v>
      </c>
      <c r="J186" s="170"/>
      <c r="K186" s="171">
        <f>ROUND(E186*J186,2)</f>
        <v>0</v>
      </c>
      <c r="L186" s="171">
        <v>21</v>
      </c>
      <c r="M186" s="171">
        <f>G186*(1+L186/100)</f>
        <v>0</v>
      </c>
      <c r="N186" s="169">
        <v>5.2999999999999998E-4</v>
      </c>
      <c r="O186" s="169">
        <f>ROUND(E186*N186,2)</f>
        <v>0.02</v>
      </c>
      <c r="P186" s="169">
        <v>0</v>
      </c>
      <c r="Q186" s="169">
        <f>ROUND(E186*P186,2)</f>
        <v>0</v>
      </c>
      <c r="R186" s="171"/>
      <c r="S186" s="171" t="s">
        <v>144</v>
      </c>
      <c r="T186" s="172" t="s">
        <v>145</v>
      </c>
      <c r="U186" s="157">
        <v>0.17</v>
      </c>
      <c r="V186" s="157">
        <f>ROUND(E186*U186,2)</f>
        <v>5.0999999999999996</v>
      </c>
      <c r="W186" s="157"/>
      <c r="X186" s="157" t="s">
        <v>177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178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190" t="s">
        <v>374</v>
      </c>
      <c r="D187" s="179"/>
      <c r="E187" s="180">
        <v>30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181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22.5" outlineLevel="1" x14ac:dyDescent="0.2">
      <c r="A188" s="166">
        <v>50</v>
      </c>
      <c r="B188" s="167" t="s">
        <v>375</v>
      </c>
      <c r="C188" s="175" t="s">
        <v>376</v>
      </c>
      <c r="D188" s="168" t="s">
        <v>176</v>
      </c>
      <c r="E188" s="169">
        <v>34.174999999999997</v>
      </c>
      <c r="F188" s="170"/>
      <c r="G188" s="171">
        <f>ROUND(E188*F188,2)</f>
        <v>0</v>
      </c>
      <c r="H188" s="170"/>
      <c r="I188" s="171">
        <f>ROUND(E188*H188,2)</f>
        <v>0</v>
      </c>
      <c r="J188" s="170"/>
      <c r="K188" s="171">
        <f>ROUND(E188*J188,2)</f>
        <v>0</v>
      </c>
      <c r="L188" s="171">
        <v>21</v>
      </c>
      <c r="M188" s="171">
        <f>G188*(1+L188/100)</f>
        <v>0</v>
      </c>
      <c r="N188" s="169">
        <v>4.4099999999999999E-3</v>
      </c>
      <c r="O188" s="169">
        <f>ROUND(E188*N188,2)</f>
        <v>0.15</v>
      </c>
      <c r="P188" s="169">
        <v>0</v>
      </c>
      <c r="Q188" s="169">
        <f>ROUND(E188*P188,2)</f>
        <v>0</v>
      </c>
      <c r="R188" s="171"/>
      <c r="S188" s="171" t="s">
        <v>144</v>
      </c>
      <c r="T188" s="172" t="s">
        <v>145</v>
      </c>
      <c r="U188" s="157">
        <v>1.31</v>
      </c>
      <c r="V188" s="157">
        <f>ROUND(E188*U188,2)</f>
        <v>44.77</v>
      </c>
      <c r="W188" s="157"/>
      <c r="X188" s="157" t="s">
        <v>177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178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249" t="s">
        <v>377</v>
      </c>
      <c r="D189" s="250"/>
      <c r="E189" s="250"/>
      <c r="F189" s="250"/>
      <c r="G189" s="250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149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90" t="s">
        <v>378</v>
      </c>
      <c r="D190" s="179"/>
      <c r="E190" s="180"/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181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2.5" outlineLevel="1" x14ac:dyDescent="0.2">
      <c r="A191" s="154"/>
      <c r="B191" s="155"/>
      <c r="C191" s="190" t="s">
        <v>379</v>
      </c>
      <c r="D191" s="179"/>
      <c r="E191" s="180"/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181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90" t="s">
        <v>380</v>
      </c>
      <c r="D192" s="179"/>
      <c r="E192" s="180">
        <v>22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181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90" t="s">
        <v>381</v>
      </c>
      <c r="D193" s="179"/>
      <c r="E193" s="180">
        <v>12.18</v>
      </c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181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91" t="s">
        <v>185</v>
      </c>
      <c r="D194" s="181"/>
      <c r="E194" s="182">
        <v>34.17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181</v>
      </c>
      <c r="AH194" s="147">
        <v>1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66">
        <v>51</v>
      </c>
      <c r="B195" s="167" t="s">
        <v>382</v>
      </c>
      <c r="C195" s="175" t="s">
        <v>383</v>
      </c>
      <c r="D195" s="168" t="s">
        <v>176</v>
      </c>
      <c r="E195" s="169">
        <v>44</v>
      </c>
      <c r="F195" s="170"/>
      <c r="G195" s="171">
        <f>ROUND(E195*F195,2)</f>
        <v>0</v>
      </c>
      <c r="H195" s="170"/>
      <c r="I195" s="171">
        <f>ROUND(E195*H195,2)</f>
        <v>0</v>
      </c>
      <c r="J195" s="170"/>
      <c r="K195" s="171">
        <f>ROUND(E195*J195,2)</f>
        <v>0</v>
      </c>
      <c r="L195" s="171">
        <v>21</v>
      </c>
      <c r="M195" s="171">
        <f>G195*(1+L195/100)</f>
        <v>0</v>
      </c>
      <c r="N195" s="169">
        <v>0</v>
      </c>
      <c r="O195" s="169">
        <f>ROUND(E195*N195,2)</f>
        <v>0</v>
      </c>
      <c r="P195" s="169">
        <v>7.3200000000000001E-3</v>
      </c>
      <c r="Q195" s="169">
        <f>ROUND(E195*P195,2)</f>
        <v>0.32</v>
      </c>
      <c r="R195" s="171"/>
      <c r="S195" s="171" t="s">
        <v>144</v>
      </c>
      <c r="T195" s="172" t="s">
        <v>145</v>
      </c>
      <c r="U195" s="157">
        <v>0.09</v>
      </c>
      <c r="V195" s="157">
        <f>ROUND(E195*U195,2)</f>
        <v>3.96</v>
      </c>
      <c r="W195" s="157"/>
      <c r="X195" s="157" t="s">
        <v>177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178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90" t="s">
        <v>274</v>
      </c>
      <c r="D196" s="179"/>
      <c r="E196" s="180"/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181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190" t="s">
        <v>384</v>
      </c>
      <c r="D197" s="179"/>
      <c r="E197" s="180">
        <v>44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181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66">
        <v>52</v>
      </c>
      <c r="B198" s="167" t="s">
        <v>385</v>
      </c>
      <c r="C198" s="175" t="s">
        <v>386</v>
      </c>
      <c r="D198" s="168" t="s">
        <v>215</v>
      </c>
      <c r="E198" s="169">
        <v>27.6</v>
      </c>
      <c r="F198" s="170"/>
      <c r="G198" s="171">
        <f>ROUND(E198*F198,2)</f>
        <v>0</v>
      </c>
      <c r="H198" s="170"/>
      <c r="I198" s="171">
        <f>ROUND(E198*H198,2)</f>
        <v>0</v>
      </c>
      <c r="J198" s="170"/>
      <c r="K198" s="171">
        <f>ROUND(E198*J198,2)</f>
        <v>0</v>
      </c>
      <c r="L198" s="171">
        <v>21</v>
      </c>
      <c r="M198" s="171">
        <f>G198*(1+L198/100)</f>
        <v>0</v>
      </c>
      <c r="N198" s="169">
        <v>0</v>
      </c>
      <c r="O198" s="169">
        <f>ROUND(E198*N198,2)</f>
        <v>0</v>
      </c>
      <c r="P198" s="169">
        <v>7.4200000000000004E-3</v>
      </c>
      <c r="Q198" s="169">
        <f>ROUND(E198*P198,2)</f>
        <v>0.2</v>
      </c>
      <c r="R198" s="171"/>
      <c r="S198" s="171" t="s">
        <v>144</v>
      </c>
      <c r="T198" s="172" t="s">
        <v>145</v>
      </c>
      <c r="U198" s="157">
        <v>0.13</v>
      </c>
      <c r="V198" s="157">
        <f>ROUND(E198*U198,2)</f>
        <v>3.59</v>
      </c>
      <c r="W198" s="157"/>
      <c r="X198" s="157" t="s">
        <v>177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178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90" t="s">
        <v>274</v>
      </c>
      <c r="D199" s="179"/>
      <c r="E199" s="180"/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181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90" t="s">
        <v>387</v>
      </c>
      <c r="D200" s="179"/>
      <c r="E200" s="180">
        <v>27.6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181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22.5" outlineLevel="1" x14ac:dyDescent="0.2">
      <c r="A201" s="166">
        <v>53</v>
      </c>
      <c r="B201" s="167" t="s">
        <v>388</v>
      </c>
      <c r="C201" s="175" t="s">
        <v>389</v>
      </c>
      <c r="D201" s="168" t="s">
        <v>215</v>
      </c>
      <c r="E201" s="169">
        <v>55.1</v>
      </c>
      <c r="F201" s="170"/>
      <c r="G201" s="171">
        <f>ROUND(E201*F201,2)</f>
        <v>0</v>
      </c>
      <c r="H201" s="170"/>
      <c r="I201" s="171">
        <f>ROUND(E201*H201,2)</f>
        <v>0</v>
      </c>
      <c r="J201" s="170"/>
      <c r="K201" s="171">
        <f>ROUND(E201*J201,2)</f>
        <v>0</v>
      </c>
      <c r="L201" s="171">
        <v>21</v>
      </c>
      <c r="M201" s="171">
        <f>G201*(1+L201/100)</f>
        <v>0</v>
      </c>
      <c r="N201" s="169">
        <v>0</v>
      </c>
      <c r="O201" s="169">
        <f>ROUND(E201*N201,2)</f>
        <v>0</v>
      </c>
      <c r="P201" s="169">
        <v>4.7400000000000003E-3</v>
      </c>
      <c r="Q201" s="169">
        <f>ROUND(E201*P201,2)</f>
        <v>0.26</v>
      </c>
      <c r="R201" s="171"/>
      <c r="S201" s="171" t="s">
        <v>144</v>
      </c>
      <c r="T201" s="172" t="s">
        <v>145</v>
      </c>
      <c r="U201" s="157">
        <v>0.09</v>
      </c>
      <c r="V201" s="157">
        <f>ROUND(E201*U201,2)</f>
        <v>4.96</v>
      </c>
      <c r="W201" s="157"/>
      <c r="X201" s="157" t="s">
        <v>177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178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90" t="s">
        <v>274</v>
      </c>
      <c r="D202" s="179"/>
      <c r="E202" s="180"/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181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90" t="s">
        <v>390</v>
      </c>
      <c r="D203" s="179"/>
      <c r="E203" s="180">
        <v>21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181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90" t="s">
        <v>391</v>
      </c>
      <c r="D204" s="179"/>
      <c r="E204" s="180">
        <v>34.1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181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191" t="s">
        <v>185</v>
      </c>
      <c r="D205" s="181"/>
      <c r="E205" s="182">
        <v>55.1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181</v>
      </c>
      <c r="AH205" s="147">
        <v>1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22.5" outlineLevel="1" x14ac:dyDescent="0.2">
      <c r="A206" s="166">
        <v>54</v>
      </c>
      <c r="B206" s="167" t="s">
        <v>392</v>
      </c>
      <c r="C206" s="175" t="s">
        <v>393</v>
      </c>
      <c r="D206" s="168" t="s">
        <v>215</v>
      </c>
      <c r="E206" s="169">
        <v>70.849999999999994</v>
      </c>
      <c r="F206" s="170"/>
      <c r="G206" s="171">
        <f>ROUND(E206*F206,2)</f>
        <v>0</v>
      </c>
      <c r="H206" s="170"/>
      <c r="I206" s="171">
        <f>ROUND(E206*H206,2)</f>
        <v>0</v>
      </c>
      <c r="J206" s="170"/>
      <c r="K206" s="171">
        <f>ROUND(E206*J206,2)</f>
        <v>0</v>
      </c>
      <c r="L206" s="171">
        <v>21</v>
      </c>
      <c r="M206" s="171">
        <f>G206*(1+L206/100)</f>
        <v>0</v>
      </c>
      <c r="N206" s="169">
        <v>0</v>
      </c>
      <c r="O206" s="169">
        <f>ROUND(E206*N206,2)</f>
        <v>0</v>
      </c>
      <c r="P206" s="169">
        <v>4.15E-3</v>
      </c>
      <c r="Q206" s="169">
        <f>ROUND(E206*P206,2)</f>
        <v>0.28999999999999998</v>
      </c>
      <c r="R206" s="171"/>
      <c r="S206" s="171" t="s">
        <v>144</v>
      </c>
      <c r="T206" s="172" t="s">
        <v>145</v>
      </c>
      <c r="U206" s="157">
        <v>0.08</v>
      </c>
      <c r="V206" s="157">
        <f>ROUND(E206*U206,2)</f>
        <v>5.67</v>
      </c>
      <c r="W206" s="157"/>
      <c r="X206" s="157" t="s">
        <v>177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178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90" t="s">
        <v>274</v>
      </c>
      <c r="D207" s="179"/>
      <c r="E207" s="180"/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181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90" t="s">
        <v>394</v>
      </c>
      <c r="D208" s="179"/>
      <c r="E208" s="180"/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181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190" t="s">
        <v>395</v>
      </c>
      <c r="D209" s="179"/>
      <c r="E209" s="180"/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181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90" t="s">
        <v>396</v>
      </c>
      <c r="D210" s="179"/>
      <c r="E210" s="180"/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181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90" t="s">
        <v>397</v>
      </c>
      <c r="D211" s="179"/>
      <c r="E211" s="180"/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181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190" t="s">
        <v>398</v>
      </c>
      <c r="D212" s="179"/>
      <c r="E212" s="180"/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181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90" t="s">
        <v>399</v>
      </c>
      <c r="D213" s="179"/>
      <c r="E213" s="180">
        <v>70.849999999999994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181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33.75" outlineLevel="1" x14ac:dyDescent="0.2">
      <c r="A214" s="166">
        <v>55</v>
      </c>
      <c r="B214" s="167" t="s">
        <v>400</v>
      </c>
      <c r="C214" s="175" t="s">
        <v>401</v>
      </c>
      <c r="D214" s="168" t="s">
        <v>308</v>
      </c>
      <c r="E214" s="169">
        <v>15</v>
      </c>
      <c r="F214" s="170"/>
      <c r="G214" s="171">
        <f>ROUND(E214*F214,2)</f>
        <v>0</v>
      </c>
      <c r="H214" s="170"/>
      <c r="I214" s="171">
        <f>ROUND(E214*H214,2)</f>
        <v>0</v>
      </c>
      <c r="J214" s="170"/>
      <c r="K214" s="171">
        <f>ROUND(E214*J214,2)</f>
        <v>0</v>
      </c>
      <c r="L214" s="171">
        <v>21</v>
      </c>
      <c r="M214" s="171">
        <f>G214*(1+L214/100)</f>
        <v>0</v>
      </c>
      <c r="N214" s="169">
        <v>0</v>
      </c>
      <c r="O214" s="169">
        <f>ROUND(E214*N214,2)</f>
        <v>0</v>
      </c>
      <c r="P214" s="169">
        <v>4.1599999999999996E-3</v>
      </c>
      <c r="Q214" s="169">
        <f>ROUND(E214*P214,2)</f>
        <v>0.06</v>
      </c>
      <c r="R214" s="171"/>
      <c r="S214" s="171" t="s">
        <v>144</v>
      </c>
      <c r="T214" s="172" t="s">
        <v>145</v>
      </c>
      <c r="U214" s="157">
        <v>0.05</v>
      </c>
      <c r="V214" s="157">
        <f>ROUND(E214*U214,2)</f>
        <v>0.75</v>
      </c>
      <c r="W214" s="157"/>
      <c r="X214" s="157" t="s">
        <v>177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178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90" t="s">
        <v>274</v>
      </c>
      <c r="D215" s="179"/>
      <c r="E215" s="180"/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181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90" t="s">
        <v>402</v>
      </c>
      <c r="D216" s="179"/>
      <c r="E216" s="180">
        <v>15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181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66">
        <v>56</v>
      </c>
      <c r="B217" s="167" t="s">
        <v>403</v>
      </c>
      <c r="C217" s="175" t="s">
        <v>404</v>
      </c>
      <c r="D217" s="168" t="s">
        <v>215</v>
      </c>
      <c r="E217" s="169">
        <v>27</v>
      </c>
      <c r="F217" s="170"/>
      <c r="G217" s="171">
        <f>ROUND(E217*F217,2)</f>
        <v>0</v>
      </c>
      <c r="H217" s="170"/>
      <c r="I217" s="171">
        <f>ROUND(E217*H217,2)</f>
        <v>0</v>
      </c>
      <c r="J217" s="170"/>
      <c r="K217" s="171">
        <f>ROUND(E217*J217,2)</f>
        <v>0</v>
      </c>
      <c r="L217" s="171">
        <v>21</v>
      </c>
      <c r="M217" s="171">
        <f>G217*(1+L217/100)</f>
        <v>0</v>
      </c>
      <c r="N217" s="169">
        <v>0</v>
      </c>
      <c r="O217" s="169">
        <f>ROUND(E217*N217,2)</f>
        <v>0</v>
      </c>
      <c r="P217" s="169">
        <v>3.9199999999999999E-3</v>
      </c>
      <c r="Q217" s="169">
        <f>ROUND(E217*P217,2)</f>
        <v>0.11</v>
      </c>
      <c r="R217" s="171"/>
      <c r="S217" s="171" t="s">
        <v>144</v>
      </c>
      <c r="T217" s="172" t="s">
        <v>145</v>
      </c>
      <c r="U217" s="157">
        <v>0.09</v>
      </c>
      <c r="V217" s="157">
        <f>ROUND(E217*U217,2)</f>
        <v>2.4300000000000002</v>
      </c>
      <c r="W217" s="157"/>
      <c r="X217" s="157" t="s">
        <v>177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178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90" t="s">
        <v>274</v>
      </c>
      <c r="D218" s="179"/>
      <c r="E218" s="180"/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181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90" t="s">
        <v>405</v>
      </c>
      <c r="D219" s="179"/>
      <c r="E219" s="180"/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181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90" t="s">
        <v>406</v>
      </c>
      <c r="D220" s="179"/>
      <c r="E220" s="180">
        <v>27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181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66">
        <v>57</v>
      </c>
      <c r="B221" s="167" t="s">
        <v>407</v>
      </c>
      <c r="C221" s="175" t="s">
        <v>408</v>
      </c>
      <c r="D221" s="168" t="s">
        <v>215</v>
      </c>
      <c r="E221" s="169">
        <v>61.6</v>
      </c>
      <c r="F221" s="170"/>
      <c r="G221" s="171">
        <f>ROUND(E221*F221,2)</f>
        <v>0</v>
      </c>
      <c r="H221" s="170"/>
      <c r="I221" s="171">
        <f>ROUND(E221*H221,2)</f>
        <v>0</v>
      </c>
      <c r="J221" s="170"/>
      <c r="K221" s="171">
        <f>ROUND(E221*J221,2)</f>
        <v>0</v>
      </c>
      <c r="L221" s="171">
        <v>21</v>
      </c>
      <c r="M221" s="171">
        <f>G221*(1+L221/100)</f>
        <v>0</v>
      </c>
      <c r="N221" s="169">
        <v>0</v>
      </c>
      <c r="O221" s="169">
        <f>ROUND(E221*N221,2)</f>
        <v>0</v>
      </c>
      <c r="P221" s="169">
        <v>3.3600000000000001E-3</v>
      </c>
      <c r="Q221" s="169">
        <f>ROUND(E221*P221,2)</f>
        <v>0.21</v>
      </c>
      <c r="R221" s="171"/>
      <c r="S221" s="171" t="s">
        <v>144</v>
      </c>
      <c r="T221" s="172" t="s">
        <v>145</v>
      </c>
      <c r="U221" s="157">
        <v>0.08</v>
      </c>
      <c r="V221" s="157">
        <f>ROUND(E221*U221,2)</f>
        <v>4.93</v>
      </c>
      <c r="W221" s="157"/>
      <c r="X221" s="157" t="s">
        <v>177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178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90" t="s">
        <v>274</v>
      </c>
      <c r="D222" s="179"/>
      <c r="E222" s="180"/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181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90" t="s">
        <v>409</v>
      </c>
      <c r="D223" s="179"/>
      <c r="E223" s="180">
        <v>8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181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190" t="s">
        <v>410</v>
      </c>
      <c r="D224" s="179"/>
      <c r="E224" s="180">
        <v>12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181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90" t="s">
        <v>411</v>
      </c>
      <c r="D225" s="179"/>
      <c r="E225" s="180">
        <v>41.6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181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91" t="s">
        <v>185</v>
      </c>
      <c r="D226" s="181"/>
      <c r="E226" s="182">
        <v>61.6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181</v>
      </c>
      <c r="AH226" s="147">
        <v>1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22.5" outlineLevel="1" x14ac:dyDescent="0.2">
      <c r="A227" s="166">
        <v>58</v>
      </c>
      <c r="B227" s="167" t="s">
        <v>412</v>
      </c>
      <c r="C227" s="175" t="s">
        <v>413</v>
      </c>
      <c r="D227" s="168" t="s">
        <v>215</v>
      </c>
      <c r="E227" s="169">
        <v>61.6</v>
      </c>
      <c r="F227" s="170"/>
      <c r="G227" s="171">
        <f>ROUND(E227*F227,2)</f>
        <v>0</v>
      </c>
      <c r="H227" s="170"/>
      <c r="I227" s="171">
        <f>ROUND(E227*H227,2)</f>
        <v>0</v>
      </c>
      <c r="J227" s="170"/>
      <c r="K227" s="171">
        <f>ROUND(E227*J227,2)</f>
        <v>0</v>
      </c>
      <c r="L227" s="171">
        <v>21</v>
      </c>
      <c r="M227" s="171">
        <f>G227*(1+L227/100)</f>
        <v>0</v>
      </c>
      <c r="N227" s="169">
        <v>0</v>
      </c>
      <c r="O227" s="169">
        <f>ROUND(E227*N227,2)</f>
        <v>0</v>
      </c>
      <c r="P227" s="169">
        <v>4.45E-3</v>
      </c>
      <c r="Q227" s="169">
        <f>ROUND(E227*P227,2)</f>
        <v>0.27</v>
      </c>
      <c r="R227" s="171"/>
      <c r="S227" s="171" t="s">
        <v>144</v>
      </c>
      <c r="T227" s="172" t="s">
        <v>145</v>
      </c>
      <c r="U227" s="157">
        <v>0.09</v>
      </c>
      <c r="V227" s="157">
        <f>ROUND(E227*U227,2)</f>
        <v>5.54</v>
      </c>
      <c r="W227" s="157"/>
      <c r="X227" s="157" t="s">
        <v>177</v>
      </c>
      <c r="Y227" s="147"/>
      <c r="Z227" s="147"/>
      <c r="AA227" s="147"/>
      <c r="AB227" s="147"/>
      <c r="AC227" s="147"/>
      <c r="AD227" s="147"/>
      <c r="AE227" s="147"/>
      <c r="AF227" s="147"/>
      <c r="AG227" s="147" t="s">
        <v>178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90" t="s">
        <v>274</v>
      </c>
      <c r="D228" s="179"/>
      <c r="E228" s="180"/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181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190" t="s">
        <v>414</v>
      </c>
      <c r="D229" s="179"/>
      <c r="E229" s="180">
        <v>8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181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90" t="s">
        <v>415</v>
      </c>
      <c r="D230" s="179"/>
      <c r="E230" s="180">
        <v>12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181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90" t="s">
        <v>416</v>
      </c>
      <c r="D231" s="179"/>
      <c r="E231" s="180">
        <v>41.6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181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91" t="s">
        <v>185</v>
      </c>
      <c r="D232" s="181"/>
      <c r="E232" s="182">
        <v>61.6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181</v>
      </c>
      <c r="AH232" s="147">
        <v>1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66">
        <v>59</v>
      </c>
      <c r="B233" s="167" t="s">
        <v>417</v>
      </c>
      <c r="C233" s="175" t="s">
        <v>418</v>
      </c>
      <c r="D233" s="168" t="s">
        <v>176</v>
      </c>
      <c r="E233" s="169">
        <v>13.2</v>
      </c>
      <c r="F233" s="170"/>
      <c r="G233" s="171">
        <f>ROUND(E233*F233,2)</f>
        <v>0</v>
      </c>
      <c r="H233" s="170"/>
      <c r="I233" s="171">
        <f>ROUND(E233*H233,2)</f>
        <v>0</v>
      </c>
      <c r="J233" s="170"/>
      <c r="K233" s="171">
        <f>ROUND(E233*J233,2)</f>
        <v>0</v>
      </c>
      <c r="L233" s="171">
        <v>21</v>
      </c>
      <c r="M233" s="171">
        <f>G233*(1+L233/100)</f>
        <v>0</v>
      </c>
      <c r="N233" s="169">
        <v>0</v>
      </c>
      <c r="O233" s="169">
        <f>ROUND(E233*N233,2)</f>
        <v>0</v>
      </c>
      <c r="P233" s="169">
        <v>5.8500000000000002E-3</v>
      </c>
      <c r="Q233" s="169">
        <f>ROUND(E233*P233,2)</f>
        <v>0.08</v>
      </c>
      <c r="R233" s="171"/>
      <c r="S233" s="171" t="s">
        <v>144</v>
      </c>
      <c r="T233" s="172" t="s">
        <v>145</v>
      </c>
      <c r="U233" s="157">
        <v>0.21</v>
      </c>
      <c r="V233" s="157">
        <f>ROUND(E233*U233,2)</f>
        <v>2.77</v>
      </c>
      <c r="W233" s="157"/>
      <c r="X233" s="157" t="s">
        <v>177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178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190" t="s">
        <v>274</v>
      </c>
      <c r="D234" s="179"/>
      <c r="E234" s="180"/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181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90" t="s">
        <v>419</v>
      </c>
      <c r="D235" s="179"/>
      <c r="E235" s="180">
        <v>13.2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181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66">
        <v>60</v>
      </c>
      <c r="B236" s="167" t="s">
        <v>420</v>
      </c>
      <c r="C236" s="175" t="s">
        <v>421</v>
      </c>
      <c r="D236" s="168" t="s">
        <v>215</v>
      </c>
      <c r="E236" s="169">
        <v>39</v>
      </c>
      <c r="F236" s="170"/>
      <c r="G236" s="171">
        <f>ROUND(E236*F236,2)</f>
        <v>0</v>
      </c>
      <c r="H236" s="170"/>
      <c r="I236" s="171">
        <f>ROUND(E236*H236,2)</f>
        <v>0</v>
      </c>
      <c r="J236" s="170"/>
      <c r="K236" s="171">
        <f>ROUND(E236*J236,2)</f>
        <v>0</v>
      </c>
      <c r="L236" s="171">
        <v>21</v>
      </c>
      <c r="M236" s="171">
        <f>G236*(1+L236/100)</f>
        <v>0</v>
      </c>
      <c r="N236" s="169">
        <v>0</v>
      </c>
      <c r="O236" s="169">
        <f>ROUND(E236*N236,2)</f>
        <v>0</v>
      </c>
      <c r="P236" s="169">
        <v>3.7699999999999999E-3</v>
      </c>
      <c r="Q236" s="169">
        <f>ROUND(E236*P236,2)</f>
        <v>0.15</v>
      </c>
      <c r="R236" s="171"/>
      <c r="S236" s="171" t="s">
        <v>144</v>
      </c>
      <c r="T236" s="172" t="s">
        <v>145</v>
      </c>
      <c r="U236" s="157">
        <v>7.0000000000000007E-2</v>
      </c>
      <c r="V236" s="157">
        <f>ROUND(E236*U236,2)</f>
        <v>2.73</v>
      </c>
      <c r="W236" s="157"/>
      <c r="X236" s="157" t="s">
        <v>177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178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90" t="s">
        <v>274</v>
      </c>
      <c r="D237" s="179"/>
      <c r="E237" s="180"/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181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90" t="s">
        <v>422</v>
      </c>
      <c r="D238" s="179"/>
      <c r="E238" s="180">
        <v>39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181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66">
        <v>61</v>
      </c>
      <c r="B239" s="167" t="s">
        <v>423</v>
      </c>
      <c r="C239" s="175" t="s">
        <v>424</v>
      </c>
      <c r="D239" s="168" t="s">
        <v>215</v>
      </c>
      <c r="E239" s="169">
        <v>76.95</v>
      </c>
      <c r="F239" s="170"/>
      <c r="G239" s="171">
        <f>ROUND(E239*F239,2)</f>
        <v>0</v>
      </c>
      <c r="H239" s="170"/>
      <c r="I239" s="171">
        <f>ROUND(E239*H239,2)</f>
        <v>0</v>
      </c>
      <c r="J239" s="170"/>
      <c r="K239" s="171">
        <f>ROUND(E239*J239,2)</f>
        <v>0</v>
      </c>
      <c r="L239" s="171">
        <v>21</v>
      </c>
      <c r="M239" s="171">
        <f>G239*(1+L239/100)</f>
        <v>0</v>
      </c>
      <c r="N239" s="169">
        <v>0</v>
      </c>
      <c r="O239" s="169">
        <f>ROUND(E239*N239,2)</f>
        <v>0</v>
      </c>
      <c r="P239" s="169">
        <v>3.3700000000000002E-3</v>
      </c>
      <c r="Q239" s="169">
        <f>ROUND(E239*P239,2)</f>
        <v>0.26</v>
      </c>
      <c r="R239" s="171"/>
      <c r="S239" s="171" t="s">
        <v>144</v>
      </c>
      <c r="T239" s="172" t="s">
        <v>145</v>
      </c>
      <c r="U239" s="157">
        <v>0.12</v>
      </c>
      <c r="V239" s="157">
        <f>ROUND(E239*U239,2)</f>
        <v>9.23</v>
      </c>
      <c r="W239" s="157"/>
      <c r="X239" s="157" t="s">
        <v>177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178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190" t="s">
        <v>274</v>
      </c>
      <c r="D240" s="179"/>
      <c r="E240" s="180"/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181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190" t="s">
        <v>425</v>
      </c>
      <c r="D241" s="179"/>
      <c r="E241" s="180"/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181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90" t="s">
        <v>426</v>
      </c>
      <c r="D242" s="179"/>
      <c r="E242" s="180">
        <v>27.6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181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90" t="s">
        <v>427</v>
      </c>
      <c r="D243" s="179"/>
      <c r="E243" s="180">
        <v>45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181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190" t="s">
        <v>428</v>
      </c>
      <c r="D244" s="179"/>
      <c r="E244" s="180">
        <v>4.3499999999999996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181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191" t="s">
        <v>185</v>
      </c>
      <c r="D245" s="181"/>
      <c r="E245" s="182">
        <v>76.95</v>
      </c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181</v>
      </c>
      <c r="AH245" s="147">
        <v>1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66">
        <v>62</v>
      </c>
      <c r="B246" s="167" t="s">
        <v>429</v>
      </c>
      <c r="C246" s="175" t="s">
        <v>430</v>
      </c>
      <c r="D246" s="168" t="s">
        <v>215</v>
      </c>
      <c r="E246" s="169">
        <v>60.9</v>
      </c>
      <c r="F246" s="170"/>
      <c r="G246" s="171">
        <f>ROUND(E246*F246,2)</f>
        <v>0</v>
      </c>
      <c r="H246" s="170"/>
      <c r="I246" s="171">
        <f>ROUND(E246*H246,2)</f>
        <v>0</v>
      </c>
      <c r="J246" s="170"/>
      <c r="K246" s="171">
        <f>ROUND(E246*J246,2)</f>
        <v>0</v>
      </c>
      <c r="L246" s="171">
        <v>21</v>
      </c>
      <c r="M246" s="171">
        <f>G246*(1+L246/100)</f>
        <v>0</v>
      </c>
      <c r="N246" s="169">
        <v>0</v>
      </c>
      <c r="O246" s="169">
        <f>ROUND(E246*N246,2)</f>
        <v>0</v>
      </c>
      <c r="P246" s="169">
        <v>3.5599999999999998E-3</v>
      </c>
      <c r="Q246" s="169">
        <f>ROUND(E246*P246,2)</f>
        <v>0.22</v>
      </c>
      <c r="R246" s="171"/>
      <c r="S246" s="171" t="s">
        <v>144</v>
      </c>
      <c r="T246" s="172" t="s">
        <v>145</v>
      </c>
      <c r="U246" s="157">
        <v>0.08</v>
      </c>
      <c r="V246" s="157">
        <f>ROUND(E246*U246,2)</f>
        <v>4.87</v>
      </c>
      <c r="W246" s="157"/>
      <c r="X246" s="157" t="s">
        <v>177</v>
      </c>
      <c r="Y246" s="147"/>
      <c r="Z246" s="147"/>
      <c r="AA246" s="147"/>
      <c r="AB246" s="147"/>
      <c r="AC246" s="147"/>
      <c r="AD246" s="147"/>
      <c r="AE246" s="147"/>
      <c r="AF246" s="147"/>
      <c r="AG246" s="147" t="s">
        <v>178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190" t="s">
        <v>274</v>
      </c>
      <c r="D247" s="179"/>
      <c r="E247" s="180"/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181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190" t="s">
        <v>431</v>
      </c>
      <c r="D248" s="179"/>
      <c r="E248" s="180">
        <v>24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181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90" t="s">
        <v>432</v>
      </c>
      <c r="D249" s="179"/>
      <c r="E249" s="180">
        <v>8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181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190" t="s">
        <v>433</v>
      </c>
      <c r="D250" s="179"/>
      <c r="E250" s="180">
        <v>7</v>
      </c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181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190" t="s">
        <v>434</v>
      </c>
      <c r="D251" s="179"/>
      <c r="E251" s="180">
        <v>21.9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181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191" t="s">
        <v>185</v>
      </c>
      <c r="D252" s="181"/>
      <c r="E252" s="182">
        <v>60.9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181</v>
      </c>
      <c r="AH252" s="147">
        <v>1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66">
        <v>63</v>
      </c>
      <c r="B253" s="167" t="s">
        <v>435</v>
      </c>
      <c r="C253" s="175" t="s">
        <v>436</v>
      </c>
      <c r="D253" s="168" t="s">
        <v>215</v>
      </c>
      <c r="E253" s="169">
        <v>15.5</v>
      </c>
      <c r="F253" s="170"/>
      <c r="G253" s="171">
        <f>ROUND(E253*F253,2)</f>
        <v>0</v>
      </c>
      <c r="H253" s="170"/>
      <c r="I253" s="171">
        <f>ROUND(E253*H253,2)</f>
        <v>0</v>
      </c>
      <c r="J253" s="170"/>
      <c r="K253" s="171">
        <f>ROUND(E253*J253,2)</f>
        <v>0</v>
      </c>
      <c r="L253" s="171">
        <v>21</v>
      </c>
      <c r="M253" s="171">
        <f>G253*(1+L253/100)</f>
        <v>0</v>
      </c>
      <c r="N253" s="169">
        <v>0</v>
      </c>
      <c r="O253" s="169">
        <f>ROUND(E253*N253,2)</f>
        <v>0</v>
      </c>
      <c r="P253" s="169">
        <v>2E-3</v>
      </c>
      <c r="Q253" s="169">
        <f>ROUND(E253*P253,2)</f>
        <v>0.03</v>
      </c>
      <c r="R253" s="171"/>
      <c r="S253" s="171" t="s">
        <v>144</v>
      </c>
      <c r="T253" s="172" t="s">
        <v>145</v>
      </c>
      <c r="U253" s="157">
        <v>0</v>
      </c>
      <c r="V253" s="157">
        <f>ROUND(E253*U253,2)</f>
        <v>0</v>
      </c>
      <c r="W253" s="157"/>
      <c r="X253" s="157" t="s">
        <v>177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178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190" t="s">
        <v>274</v>
      </c>
      <c r="D254" s="179"/>
      <c r="E254" s="180"/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181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190" t="s">
        <v>437</v>
      </c>
      <c r="D255" s="179"/>
      <c r="E255" s="180">
        <v>15.5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181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ht="22.5" outlineLevel="1" x14ac:dyDescent="0.2">
      <c r="A256" s="183">
        <v>64</v>
      </c>
      <c r="B256" s="184" t="s">
        <v>438</v>
      </c>
      <c r="C256" s="192" t="s">
        <v>439</v>
      </c>
      <c r="D256" s="185" t="s">
        <v>308</v>
      </c>
      <c r="E256" s="186">
        <v>2</v>
      </c>
      <c r="F256" s="187"/>
      <c r="G256" s="188">
        <f>ROUND(E256*F256,2)</f>
        <v>0</v>
      </c>
      <c r="H256" s="187"/>
      <c r="I256" s="188">
        <f>ROUND(E256*H256,2)</f>
        <v>0</v>
      </c>
      <c r="J256" s="187"/>
      <c r="K256" s="188">
        <f>ROUND(E256*J256,2)</f>
        <v>0</v>
      </c>
      <c r="L256" s="188">
        <v>21</v>
      </c>
      <c r="M256" s="188">
        <f>G256*(1+L256/100)</f>
        <v>0</v>
      </c>
      <c r="N256" s="186">
        <v>0</v>
      </c>
      <c r="O256" s="186">
        <f>ROUND(E256*N256,2)</f>
        <v>0</v>
      </c>
      <c r="P256" s="186">
        <v>0</v>
      </c>
      <c r="Q256" s="186">
        <f>ROUND(E256*P256,2)</f>
        <v>0</v>
      </c>
      <c r="R256" s="188"/>
      <c r="S256" s="188" t="s">
        <v>144</v>
      </c>
      <c r="T256" s="189" t="s">
        <v>145</v>
      </c>
      <c r="U256" s="157">
        <v>0</v>
      </c>
      <c r="V256" s="157">
        <f>ROUND(E256*U256,2)</f>
        <v>0</v>
      </c>
      <c r="W256" s="157"/>
      <c r="X256" s="157" t="s">
        <v>177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178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66">
        <v>65</v>
      </c>
      <c r="B257" s="167" t="s">
        <v>440</v>
      </c>
      <c r="C257" s="175" t="s">
        <v>441</v>
      </c>
      <c r="D257" s="168" t="s">
        <v>215</v>
      </c>
      <c r="E257" s="169">
        <v>26.5</v>
      </c>
      <c r="F257" s="170"/>
      <c r="G257" s="171">
        <f>ROUND(E257*F257,2)</f>
        <v>0</v>
      </c>
      <c r="H257" s="170"/>
      <c r="I257" s="171">
        <f>ROUND(E257*H257,2)</f>
        <v>0</v>
      </c>
      <c r="J257" s="170"/>
      <c r="K257" s="171">
        <f>ROUND(E257*J257,2)</f>
        <v>0</v>
      </c>
      <c r="L257" s="171">
        <v>21</v>
      </c>
      <c r="M257" s="171">
        <f>G257*(1+L257/100)</f>
        <v>0</v>
      </c>
      <c r="N257" s="169">
        <v>2.9099999999999998E-3</v>
      </c>
      <c r="O257" s="169">
        <f>ROUND(E257*N257,2)</f>
        <v>0.08</v>
      </c>
      <c r="P257" s="169">
        <v>0</v>
      </c>
      <c r="Q257" s="169">
        <f>ROUND(E257*P257,2)</f>
        <v>0</v>
      </c>
      <c r="R257" s="171"/>
      <c r="S257" s="171" t="s">
        <v>144</v>
      </c>
      <c r="T257" s="172" t="s">
        <v>145</v>
      </c>
      <c r="U257" s="157">
        <v>0</v>
      </c>
      <c r="V257" s="157">
        <f>ROUND(E257*U257,2)</f>
        <v>0</v>
      </c>
      <c r="W257" s="157"/>
      <c r="X257" s="157" t="s">
        <v>177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178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190" t="s">
        <v>442</v>
      </c>
      <c r="D258" s="179"/>
      <c r="E258" s="180"/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181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190" t="s">
        <v>443</v>
      </c>
      <c r="D259" s="179"/>
      <c r="E259" s="180"/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47"/>
      <c r="Z259" s="147"/>
      <c r="AA259" s="147"/>
      <c r="AB259" s="147"/>
      <c r="AC259" s="147"/>
      <c r="AD259" s="147"/>
      <c r="AE259" s="147"/>
      <c r="AF259" s="147"/>
      <c r="AG259" s="147" t="s">
        <v>181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190" t="s">
        <v>444</v>
      </c>
      <c r="D260" s="179"/>
      <c r="E260" s="180">
        <v>26.5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47"/>
      <c r="Z260" s="147"/>
      <c r="AA260" s="147"/>
      <c r="AB260" s="147"/>
      <c r="AC260" s="147"/>
      <c r="AD260" s="147"/>
      <c r="AE260" s="147"/>
      <c r="AF260" s="147"/>
      <c r="AG260" s="147" t="s">
        <v>181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ht="22.5" outlineLevel="1" x14ac:dyDescent="0.2">
      <c r="A261" s="166">
        <v>66</v>
      </c>
      <c r="B261" s="167" t="s">
        <v>445</v>
      </c>
      <c r="C261" s="175" t="s">
        <v>446</v>
      </c>
      <c r="D261" s="168" t="s">
        <v>215</v>
      </c>
      <c r="E261" s="169">
        <v>13.2</v>
      </c>
      <c r="F261" s="170"/>
      <c r="G261" s="171">
        <f>ROUND(E261*F261,2)</f>
        <v>0</v>
      </c>
      <c r="H261" s="170"/>
      <c r="I261" s="171">
        <f>ROUND(E261*H261,2)</f>
        <v>0</v>
      </c>
      <c r="J261" s="170"/>
      <c r="K261" s="171">
        <f>ROUND(E261*J261,2)</f>
        <v>0</v>
      </c>
      <c r="L261" s="171">
        <v>21</v>
      </c>
      <c r="M261" s="171">
        <f>G261*(1+L261/100)</f>
        <v>0</v>
      </c>
      <c r="N261" s="169">
        <v>2.8900000000000002E-3</v>
      </c>
      <c r="O261" s="169">
        <f>ROUND(E261*N261,2)</f>
        <v>0.04</v>
      </c>
      <c r="P261" s="169">
        <v>0</v>
      </c>
      <c r="Q261" s="169">
        <f>ROUND(E261*P261,2)</f>
        <v>0</v>
      </c>
      <c r="R261" s="171"/>
      <c r="S261" s="171" t="s">
        <v>144</v>
      </c>
      <c r="T261" s="172" t="s">
        <v>145</v>
      </c>
      <c r="U261" s="157">
        <v>0</v>
      </c>
      <c r="V261" s="157">
        <f>ROUND(E261*U261,2)</f>
        <v>0</v>
      </c>
      <c r="W261" s="157"/>
      <c r="X261" s="157" t="s">
        <v>177</v>
      </c>
      <c r="Y261" s="147"/>
      <c r="Z261" s="147"/>
      <c r="AA261" s="147"/>
      <c r="AB261" s="147"/>
      <c r="AC261" s="147"/>
      <c r="AD261" s="147"/>
      <c r="AE261" s="147"/>
      <c r="AF261" s="147"/>
      <c r="AG261" s="147" t="s">
        <v>178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190" t="s">
        <v>447</v>
      </c>
      <c r="D262" s="179"/>
      <c r="E262" s="180"/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47"/>
      <c r="Z262" s="147"/>
      <c r="AA262" s="147"/>
      <c r="AB262" s="147"/>
      <c r="AC262" s="147"/>
      <c r="AD262" s="147"/>
      <c r="AE262" s="147"/>
      <c r="AF262" s="147"/>
      <c r="AG262" s="147" t="s">
        <v>181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90" t="s">
        <v>448</v>
      </c>
      <c r="D263" s="179"/>
      <c r="E263" s="180"/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181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190" t="s">
        <v>449</v>
      </c>
      <c r="D264" s="179"/>
      <c r="E264" s="180">
        <v>13.2</v>
      </c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181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ht="22.5" outlineLevel="1" x14ac:dyDescent="0.2">
      <c r="A265" s="166">
        <v>67</v>
      </c>
      <c r="B265" s="167" t="s">
        <v>450</v>
      </c>
      <c r="C265" s="175" t="s">
        <v>451</v>
      </c>
      <c r="D265" s="168" t="s">
        <v>215</v>
      </c>
      <c r="E265" s="169">
        <v>1.5</v>
      </c>
      <c r="F265" s="170"/>
      <c r="G265" s="171">
        <f>ROUND(E265*F265,2)</f>
        <v>0</v>
      </c>
      <c r="H265" s="170"/>
      <c r="I265" s="171">
        <f>ROUND(E265*H265,2)</f>
        <v>0</v>
      </c>
      <c r="J265" s="170"/>
      <c r="K265" s="171">
        <f>ROUND(E265*J265,2)</f>
        <v>0</v>
      </c>
      <c r="L265" s="171">
        <v>21</v>
      </c>
      <c r="M265" s="171">
        <f>G265*(1+L265/100)</f>
        <v>0</v>
      </c>
      <c r="N265" s="169">
        <v>3.5000000000000001E-3</v>
      </c>
      <c r="O265" s="169">
        <f>ROUND(E265*N265,2)</f>
        <v>0.01</v>
      </c>
      <c r="P265" s="169">
        <v>0</v>
      </c>
      <c r="Q265" s="169">
        <f>ROUND(E265*P265,2)</f>
        <v>0</v>
      </c>
      <c r="R265" s="171"/>
      <c r="S265" s="171" t="s">
        <v>144</v>
      </c>
      <c r="T265" s="172" t="s">
        <v>145</v>
      </c>
      <c r="U265" s="157">
        <v>0</v>
      </c>
      <c r="V265" s="157">
        <f>ROUND(E265*U265,2)</f>
        <v>0</v>
      </c>
      <c r="W265" s="157"/>
      <c r="X265" s="157" t="s">
        <v>177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178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190" t="s">
        <v>452</v>
      </c>
      <c r="D266" s="179"/>
      <c r="E266" s="180"/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181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90" t="s">
        <v>453</v>
      </c>
      <c r="D267" s="179"/>
      <c r="E267" s="180"/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181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190" t="s">
        <v>454</v>
      </c>
      <c r="D268" s="179"/>
      <c r="E268" s="180">
        <v>1.5</v>
      </c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47"/>
      <c r="Z268" s="147"/>
      <c r="AA268" s="147"/>
      <c r="AB268" s="147"/>
      <c r="AC268" s="147"/>
      <c r="AD268" s="147"/>
      <c r="AE268" s="147"/>
      <c r="AF268" s="147"/>
      <c r="AG268" s="147" t="s">
        <v>181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22.5" outlineLevel="1" x14ac:dyDescent="0.2">
      <c r="A269" s="166">
        <v>68</v>
      </c>
      <c r="B269" s="167" t="s">
        <v>455</v>
      </c>
      <c r="C269" s="175" t="s">
        <v>456</v>
      </c>
      <c r="D269" s="168" t="s">
        <v>215</v>
      </c>
      <c r="E269" s="169">
        <v>27.6</v>
      </c>
      <c r="F269" s="170"/>
      <c r="G269" s="171">
        <f>ROUND(E269*F269,2)</f>
        <v>0</v>
      </c>
      <c r="H269" s="170"/>
      <c r="I269" s="171">
        <f>ROUND(E269*H269,2)</f>
        <v>0</v>
      </c>
      <c r="J269" s="170"/>
      <c r="K269" s="171">
        <f>ROUND(E269*J269,2)</f>
        <v>0</v>
      </c>
      <c r="L269" s="171">
        <v>21</v>
      </c>
      <c r="M269" s="171">
        <f>G269*(1+L269/100)</f>
        <v>0</v>
      </c>
      <c r="N269" s="169">
        <v>1.2970000000000001E-2</v>
      </c>
      <c r="O269" s="169">
        <f>ROUND(E269*N269,2)</f>
        <v>0.36</v>
      </c>
      <c r="P269" s="169">
        <v>0</v>
      </c>
      <c r="Q269" s="169">
        <f>ROUND(E269*P269,2)</f>
        <v>0</v>
      </c>
      <c r="R269" s="171"/>
      <c r="S269" s="171" t="s">
        <v>144</v>
      </c>
      <c r="T269" s="172" t="s">
        <v>145</v>
      </c>
      <c r="U269" s="157">
        <v>0</v>
      </c>
      <c r="V269" s="157">
        <f>ROUND(E269*U269,2)</f>
        <v>0</v>
      </c>
      <c r="W269" s="157"/>
      <c r="X269" s="157" t="s">
        <v>177</v>
      </c>
      <c r="Y269" s="147"/>
      <c r="Z269" s="147"/>
      <c r="AA269" s="147"/>
      <c r="AB269" s="147"/>
      <c r="AC269" s="147"/>
      <c r="AD269" s="147"/>
      <c r="AE269" s="147"/>
      <c r="AF269" s="147"/>
      <c r="AG269" s="147" t="s">
        <v>178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190" t="s">
        <v>442</v>
      </c>
      <c r="D270" s="179"/>
      <c r="E270" s="180"/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181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190" t="s">
        <v>457</v>
      </c>
      <c r="D271" s="179"/>
      <c r="E271" s="180"/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181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190" t="s">
        <v>458</v>
      </c>
      <c r="D272" s="179"/>
      <c r="E272" s="180"/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181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90" t="s">
        <v>459</v>
      </c>
      <c r="D273" s="179"/>
      <c r="E273" s="180">
        <v>27.6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181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22.5" outlineLevel="1" x14ac:dyDescent="0.2">
      <c r="A274" s="166">
        <v>69</v>
      </c>
      <c r="B274" s="167" t="s">
        <v>460</v>
      </c>
      <c r="C274" s="175" t="s">
        <v>461</v>
      </c>
      <c r="D274" s="168" t="s">
        <v>215</v>
      </c>
      <c r="E274" s="169">
        <v>26.5</v>
      </c>
      <c r="F274" s="170"/>
      <c r="G274" s="171">
        <f>ROUND(E274*F274,2)</f>
        <v>0</v>
      </c>
      <c r="H274" s="170"/>
      <c r="I274" s="171">
        <f>ROUND(E274*H274,2)</f>
        <v>0</v>
      </c>
      <c r="J274" s="170"/>
      <c r="K274" s="171">
        <f>ROUND(E274*J274,2)</f>
        <v>0</v>
      </c>
      <c r="L274" s="171">
        <v>21</v>
      </c>
      <c r="M274" s="171">
        <f>G274*(1+L274/100)</f>
        <v>0</v>
      </c>
      <c r="N274" s="169">
        <v>2.47E-3</v>
      </c>
      <c r="O274" s="169">
        <f>ROUND(E274*N274,2)</f>
        <v>7.0000000000000007E-2</v>
      </c>
      <c r="P274" s="169">
        <v>0</v>
      </c>
      <c r="Q274" s="169">
        <f>ROUND(E274*P274,2)</f>
        <v>0</v>
      </c>
      <c r="R274" s="171"/>
      <c r="S274" s="171" t="s">
        <v>144</v>
      </c>
      <c r="T274" s="172" t="s">
        <v>145</v>
      </c>
      <c r="U274" s="157">
        <v>0.94</v>
      </c>
      <c r="V274" s="157">
        <f>ROUND(E274*U274,2)</f>
        <v>24.91</v>
      </c>
      <c r="W274" s="157"/>
      <c r="X274" s="157" t="s">
        <v>177</v>
      </c>
      <c r="Y274" s="147"/>
      <c r="Z274" s="147"/>
      <c r="AA274" s="147"/>
      <c r="AB274" s="147"/>
      <c r="AC274" s="147"/>
      <c r="AD274" s="147"/>
      <c r="AE274" s="147"/>
      <c r="AF274" s="147"/>
      <c r="AG274" s="147" t="s">
        <v>178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249" t="s">
        <v>462</v>
      </c>
      <c r="D275" s="250"/>
      <c r="E275" s="250"/>
      <c r="F275" s="250"/>
      <c r="G275" s="250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149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190" t="s">
        <v>442</v>
      </c>
      <c r="D276" s="179"/>
      <c r="E276" s="180"/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47"/>
      <c r="Z276" s="147"/>
      <c r="AA276" s="147"/>
      <c r="AB276" s="147"/>
      <c r="AC276" s="147"/>
      <c r="AD276" s="147"/>
      <c r="AE276" s="147"/>
      <c r="AF276" s="147"/>
      <c r="AG276" s="147" t="s">
        <v>181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190" t="s">
        <v>463</v>
      </c>
      <c r="D277" s="179"/>
      <c r="E277" s="180"/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181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90" t="s">
        <v>444</v>
      </c>
      <c r="D278" s="179"/>
      <c r="E278" s="180">
        <v>26.5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181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ht="22.5" outlineLevel="1" x14ac:dyDescent="0.2">
      <c r="A279" s="166">
        <v>70</v>
      </c>
      <c r="B279" s="167" t="s">
        <v>464</v>
      </c>
      <c r="C279" s="175" t="s">
        <v>465</v>
      </c>
      <c r="D279" s="168" t="s">
        <v>215</v>
      </c>
      <c r="E279" s="169">
        <v>49.35</v>
      </c>
      <c r="F279" s="170"/>
      <c r="G279" s="171">
        <f>ROUND(E279*F279,2)</f>
        <v>0</v>
      </c>
      <c r="H279" s="170"/>
      <c r="I279" s="171">
        <f>ROUND(E279*H279,2)</f>
        <v>0</v>
      </c>
      <c r="J279" s="170"/>
      <c r="K279" s="171">
        <f>ROUND(E279*J279,2)</f>
        <v>0</v>
      </c>
      <c r="L279" s="171">
        <v>21</v>
      </c>
      <c r="M279" s="171">
        <f>G279*(1+L279/100)</f>
        <v>0</v>
      </c>
      <c r="N279" s="169">
        <v>3.3500000000000001E-3</v>
      </c>
      <c r="O279" s="169">
        <f>ROUND(E279*N279,2)</f>
        <v>0.17</v>
      </c>
      <c r="P279" s="169">
        <v>0</v>
      </c>
      <c r="Q279" s="169">
        <f>ROUND(E279*P279,2)</f>
        <v>0</v>
      </c>
      <c r="R279" s="171"/>
      <c r="S279" s="171" t="s">
        <v>144</v>
      </c>
      <c r="T279" s="172" t="s">
        <v>145</v>
      </c>
      <c r="U279" s="157">
        <v>1.04</v>
      </c>
      <c r="V279" s="157">
        <f>ROUND(E279*U279,2)</f>
        <v>51.32</v>
      </c>
      <c r="W279" s="157"/>
      <c r="X279" s="157" t="s">
        <v>177</v>
      </c>
      <c r="Y279" s="147"/>
      <c r="Z279" s="147"/>
      <c r="AA279" s="147"/>
      <c r="AB279" s="147"/>
      <c r="AC279" s="147"/>
      <c r="AD279" s="147"/>
      <c r="AE279" s="147"/>
      <c r="AF279" s="147"/>
      <c r="AG279" s="147" t="s">
        <v>178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249" t="s">
        <v>462</v>
      </c>
      <c r="D280" s="250"/>
      <c r="E280" s="250"/>
      <c r="F280" s="250"/>
      <c r="G280" s="250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47"/>
      <c r="Z280" s="147"/>
      <c r="AA280" s="147"/>
      <c r="AB280" s="147"/>
      <c r="AC280" s="147"/>
      <c r="AD280" s="147"/>
      <c r="AE280" s="147"/>
      <c r="AF280" s="147"/>
      <c r="AG280" s="147" t="s">
        <v>149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190" t="s">
        <v>466</v>
      </c>
      <c r="D281" s="179"/>
      <c r="E281" s="180"/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47"/>
      <c r="Z281" s="147"/>
      <c r="AA281" s="147"/>
      <c r="AB281" s="147"/>
      <c r="AC281" s="147"/>
      <c r="AD281" s="147"/>
      <c r="AE281" s="147"/>
      <c r="AF281" s="147"/>
      <c r="AG281" s="147" t="s">
        <v>181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190" t="s">
        <v>467</v>
      </c>
      <c r="D282" s="179"/>
      <c r="E282" s="180">
        <v>45</v>
      </c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181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190" t="s">
        <v>468</v>
      </c>
      <c r="D283" s="179"/>
      <c r="E283" s="180">
        <v>4.3499999999999996</v>
      </c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181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190" t="s">
        <v>398</v>
      </c>
      <c r="D284" s="179"/>
      <c r="E284" s="180"/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181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22.5" outlineLevel="1" x14ac:dyDescent="0.2">
      <c r="A285" s="166">
        <v>71</v>
      </c>
      <c r="B285" s="167" t="s">
        <v>469</v>
      </c>
      <c r="C285" s="175" t="s">
        <v>470</v>
      </c>
      <c r="D285" s="168" t="s">
        <v>176</v>
      </c>
      <c r="E285" s="169">
        <v>52.8</v>
      </c>
      <c r="F285" s="170"/>
      <c r="G285" s="171">
        <f>ROUND(E285*F285,2)</f>
        <v>0</v>
      </c>
      <c r="H285" s="170"/>
      <c r="I285" s="171">
        <f>ROUND(E285*H285,2)</f>
        <v>0</v>
      </c>
      <c r="J285" s="170"/>
      <c r="K285" s="171">
        <f>ROUND(E285*J285,2)</f>
        <v>0</v>
      </c>
      <c r="L285" s="171">
        <v>21</v>
      </c>
      <c r="M285" s="171">
        <f>G285*(1+L285/100)</f>
        <v>0</v>
      </c>
      <c r="N285" s="169">
        <v>5.3E-3</v>
      </c>
      <c r="O285" s="169">
        <f>ROUND(E285*N285,2)</f>
        <v>0.28000000000000003</v>
      </c>
      <c r="P285" s="169">
        <v>0</v>
      </c>
      <c r="Q285" s="169">
        <f>ROUND(E285*P285,2)</f>
        <v>0</v>
      </c>
      <c r="R285" s="171"/>
      <c r="S285" s="171" t="s">
        <v>144</v>
      </c>
      <c r="T285" s="172" t="s">
        <v>145</v>
      </c>
      <c r="U285" s="157">
        <v>0</v>
      </c>
      <c r="V285" s="157">
        <f>ROUND(E285*U285,2)</f>
        <v>0</v>
      </c>
      <c r="W285" s="157"/>
      <c r="X285" s="157" t="s">
        <v>311</v>
      </c>
      <c r="Y285" s="147"/>
      <c r="Z285" s="147"/>
      <c r="AA285" s="147"/>
      <c r="AB285" s="147"/>
      <c r="AC285" s="147"/>
      <c r="AD285" s="147"/>
      <c r="AE285" s="147"/>
      <c r="AF285" s="147"/>
      <c r="AG285" s="147" t="s">
        <v>312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190" t="s">
        <v>471</v>
      </c>
      <c r="D286" s="179"/>
      <c r="E286" s="180">
        <v>52.8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47"/>
      <c r="Z286" s="147"/>
      <c r="AA286" s="147"/>
      <c r="AB286" s="147"/>
      <c r="AC286" s="147"/>
      <c r="AD286" s="147"/>
      <c r="AE286" s="147"/>
      <c r="AF286" s="147"/>
      <c r="AG286" s="147" t="s">
        <v>181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66">
        <v>72</v>
      </c>
      <c r="B287" s="167" t="s">
        <v>472</v>
      </c>
      <c r="C287" s="175" t="s">
        <v>473</v>
      </c>
      <c r="D287" s="168" t="s">
        <v>308</v>
      </c>
      <c r="E287" s="169">
        <v>35</v>
      </c>
      <c r="F287" s="170"/>
      <c r="G287" s="171">
        <f>ROUND(E287*F287,2)</f>
        <v>0</v>
      </c>
      <c r="H287" s="170"/>
      <c r="I287" s="171">
        <f>ROUND(E287*H287,2)</f>
        <v>0</v>
      </c>
      <c r="J287" s="170"/>
      <c r="K287" s="171">
        <f>ROUND(E287*J287,2)</f>
        <v>0</v>
      </c>
      <c r="L287" s="171">
        <v>21</v>
      </c>
      <c r="M287" s="171">
        <f>G287*(1+L287/100)</f>
        <v>0</v>
      </c>
      <c r="N287" s="169">
        <v>1.6000000000000001E-3</v>
      </c>
      <c r="O287" s="169">
        <f>ROUND(E287*N287,2)</f>
        <v>0.06</v>
      </c>
      <c r="P287" s="169">
        <v>0</v>
      </c>
      <c r="Q287" s="169">
        <f>ROUND(E287*P287,2)</f>
        <v>0</v>
      </c>
      <c r="R287" s="171"/>
      <c r="S287" s="171" t="s">
        <v>144</v>
      </c>
      <c r="T287" s="172" t="s">
        <v>145</v>
      </c>
      <c r="U287" s="157">
        <v>0</v>
      </c>
      <c r="V287" s="157">
        <f>ROUND(E287*U287,2)</f>
        <v>0</v>
      </c>
      <c r="W287" s="157"/>
      <c r="X287" s="157" t="s">
        <v>311</v>
      </c>
      <c r="Y287" s="147"/>
      <c r="Z287" s="147"/>
      <c r="AA287" s="147"/>
      <c r="AB287" s="147"/>
      <c r="AC287" s="147"/>
      <c r="AD287" s="147"/>
      <c r="AE287" s="147"/>
      <c r="AF287" s="147"/>
      <c r="AG287" s="147" t="s">
        <v>312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190" t="s">
        <v>474</v>
      </c>
      <c r="D288" s="179"/>
      <c r="E288" s="180">
        <v>35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47"/>
      <c r="Z288" s="147"/>
      <c r="AA288" s="147"/>
      <c r="AB288" s="147"/>
      <c r="AC288" s="147"/>
      <c r="AD288" s="147"/>
      <c r="AE288" s="147"/>
      <c r="AF288" s="147"/>
      <c r="AG288" s="147" t="s">
        <v>181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22.5" outlineLevel="1" x14ac:dyDescent="0.2">
      <c r="A289" s="166">
        <v>73</v>
      </c>
      <c r="B289" s="167" t="s">
        <v>475</v>
      </c>
      <c r="C289" s="175" t="s">
        <v>476</v>
      </c>
      <c r="D289" s="168" t="s">
        <v>215</v>
      </c>
      <c r="E289" s="169">
        <v>41.6</v>
      </c>
      <c r="F289" s="170"/>
      <c r="G289" s="171">
        <f>ROUND(E289*F289,2)</f>
        <v>0</v>
      </c>
      <c r="H289" s="170"/>
      <c r="I289" s="171">
        <f>ROUND(E289*H289,2)</f>
        <v>0</v>
      </c>
      <c r="J289" s="170"/>
      <c r="K289" s="171">
        <f>ROUND(E289*J289,2)</f>
        <v>0</v>
      </c>
      <c r="L289" s="171">
        <v>21</v>
      </c>
      <c r="M289" s="171">
        <f>G289*(1+L289/100)</f>
        <v>0</v>
      </c>
      <c r="N289" s="169">
        <v>8.9999999999999998E-4</v>
      </c>
      <c r="O289" s="169">
        <f>ROUND(E289*N289,2)</f>
        <v>0.04</v>
      </c>
      <c r="P289" s="169">
        <v>0</v>
      </c>
      <c r="Q289" s="169">
        <f>ROUND(E289*P289,2)</f>
        <v>0</v>
      </c>
      <c r="R289" s="171"/>
      <c r="S289" s="171" t="s">
        <v>144</v>
      </c>
      <c r="T289" s="172" t="s">
        <v>145</v>
      </c>
      <c r="U289" s="157">
        <v>0</v>
      </c>
      <c r="V289" s="157">
        <f>ROUND(E289*U289,2)</f>
        <v>0</v>
      </c>
      <c r="W289" s="157"/>
      <c r="X289" s="157" t="s">
        <v>311</v>
      </c>
      <c r="Y289" s="147"/>
      <c r="Z289" s="147"/>
      <c r="AA289" s="147"/>
      <c r="AB289" s="147"/>
      <c r="AC289" s="147"/>
      <c r="AD289" s="147"/>
      <c r="AE289" s="147"/>
      <c r="AF289" s="147"/>
      <c r="AG289" s="147" t="s">
        <v>312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54"/>
      <c r="B290" s="155"/>
      <c r="C290" s="190" t="s">
        <v>477</v>
      </c>
      <c r="D290" s="179"/>
      <c r="E290" s="180"/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47"/>
      <c r="Z290" s="147"/>
      <c r="AA290" s="147"/>
      <c r="AB290" s="147"/>
      <c r="AC290" s="147"/>
      <c r="AD290" s="147"/>
      <c r="AE290" s="147"/>
      <c r="AF290" s="147"/>
      <c r="AG290" s="147" t="s">
        <v>181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190" t="s">
        <v>478</v>
      </c>
      <c r="D291" s="179"/>
      <c r="E291" s="180">
        <v>41.6</v>
      </c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181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191" t="s">
        <v>185</v>
      </c>
      <c r="D292" s="181"/>
      <c r="E292" s="182">
        <v>41.6</v>
      </c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47"/>
      <c r="Z292" s="147"/>
      <c r="AA292" s="147"/>
      <c r="AB292" s="147"/>
      <c r="AC292" s="147"/>
      <c r="AD292" s="147"/>
      <c r="AE292" s="147"/>
      <c r="AF292" s="147"/>
      <c r="AG292" s="147" t="s">
        <v>181</v>
      </c>
      <c r="AH292" s="147">
        <v>1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22.5" outlineLevel="1" x14ac:dyDescent="0.2">
      <c r="A293" s="166">
        <v>74</v>
      </c>
      <c r="B293" s="167" t="s">
        <v>479</v>
      </c>
      <c r="C293" s="175" t="s">
        <v>480</v>
      </c>
      <c r="D293" s="168" t="s">
        <v>215</v>
      </c>
      <c r="E293" s="169">
        <v>20</v>
      </c>
      <c r="F293" s="170"/>
      <c r="G293" s="171">
        <f>ROUND(E293*F293,2)</f>
        <v>0</v>
      </c>
      <c r="H293" s="170"/>
      <c r="I293" s="171">
        <f>ROUND(E293*H293,2)</f>
        <v>0</v>
      </c>
      <c r="J293" s="170"/>
      <c r="K293" s="171">
        <f>ROUND(E293*J293,2)</f>
        <v>0</v>
      </c>
      <c r="L293" s="171">
        <v>21</v>
      </c>
      <c r="M293" s="171">
        <f>G293*(1+L293/100)</f>
        <v>0</v>
      </c>
      <c r="N293" s="169">
        <v>1.2999999999999999E-3</v>
      </c>
      <c r="O293" s="169">
        <f>ROUND(E293*N293,2)</f>
        <v>0.03</v>
      </c>
      <c r="P293" s="169">
        <v>0</v>
      </c>
      <c r="Q293" s="169">
        <f>ROUND(E293*P293,2)</f>
        <v>0</v>
      </c>
      <c r="R293" s="171"/>
      <c r="S293" s="171" t="s">
        <v>144</v>
      </c>
      <c r="T293" s="172" t="s">
        <v>145</v>
      </c>
      <c r="U293" s="157">
        <v>0</v>
      </c>
      <c r="V293" s="157">
        <f>ROUND(E293*U293,2)</f>
        <v>0</v>
      </c>
      <c r="W293" s="157"/>
      <c r="X293" s="157" t="s">
        <v>311</v>
      </c>
      <c r="Y293" s="147"/>
      <c r="Z293" s="147"/>
      <c r="AA293" s="147"/>
      <c r="AB293" s="147"/>
      <c r="AC293" s="147"/>
      <c r="AD293" s="147"/>
      <c r="AE293" s="147"/>
      <c r="AF293" s="147"/>
      <c r="AG293" s="147" t="s">
        <v>312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190" t="s">
        <v>344</v>
      </c>
      <c r="D294" s="179"/>
      <c r="E294" s="180"/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181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90" t="s">
        <v>414</v>
      </c>
      <c r="D295" s="179"/>
      <c r="E295" s="180">
        <v>8</v>
      </c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47"/>
      <c r="Z295" s="147"/>
      <c r="AA295" s="147"/>
      <c r="AB295" s="147"/>
      <c r="AC295" s="147"/>
      <c r="AD295" s="147"/>
      <c r="AE295" s="147"/>
      <c r="AF295" s="147"/>
      <c r="AG295" s="147" t="s">
        <v>181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190" t="s">
        <v>481</v>
      </c>
      <c r="D296" s="179"/>
      <c r="E296" s="180">
        <v>12</v>
      </c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47"/>
      <c r="Z296" s="147"/>
      <c r="AA296" s="147"/>
      <c r="AB296" s="147"/>
      <c r="AC296" s="147"/>
      <c r="AD296" s="147"/>
      <c r="AE296" s="147"/>
      <c r="AF296" s="147"/>
      <c r="AG296" s="147" t="s">
        <v>181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/>
      <c r="B297" s="155"/>
      <c r="C297" s="191" t="s">
        <v>185</v>
      </c>
      <c r="D297" s="181"/>
      <c r="E297" s="182">
        <v>20</v>
      </c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47"/>
      <c r="Z297" s="147"/>
      <c r="AA297" s="147"/>
      <c r="AB297" s="147"/>
      <c r="AC297" s="147"/>
      <c r="AD297" s="147"/>
      <c r="AE297" s="147"/>
      <c r="AF297" s="147"/>
      <c r="AG297" s="147" t="s">
        <v>181</v>
      </c>
      <c r="AH297" s="147">
        <v>1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ht="22.5" outlineLevel="1" x14ac:dyDescent="0.2">
      <c r="A298" s="166">
        <v>75</v>
      </c>
      <c r="B298" s="167" t="s">
        <v>482</v>
      </c>
      <c r="C298" s="175" t="s">
        <v>483</v>
      </c>
      <c r="D298" s="168" t="s">
        <v>308</v>
      </c>
      <c r="E298" s="169">
        <v>57</v>
      </c>
      <c r="F298" s="170"/>
      <c r="G298" s="171">
        <f>ROUND(E298*F298,2)</f>
        <v>0</v>
      </c>
      <c r="H298" s="170"/>
      <c r="I298" s="171">
        <f>ROUND(E298*H298,2)</f>
        <v>0</v>
      </c>
      <c r="J298" s="170"/>
      <c r="K298" s="171">
        <f>ROUND(E298*J298,2)</f>
        <v>0</v>
      </c>
      <c r="L298" s="171">
        <v>21</v>
      </c>
      <c r="M298" s="171">
        <f>G298*(1+L298/100)</f>
        <v>0</v>
      </c>
      <c r="N298" s="169">
        <v>2.0000000000000001E-4</v>
      </c>
      <c r="O298" s="169">
        <f>ROUND(E298*N298,2)</f>
        <v>0.01</v>
      </c>
      <c r="P298" s="169">
        <v>0</v>
      </c>
      <c r="Q298" s="169">
        <f>ROUND(E298*P298,2)</f>
        <v>0</v>
      </c>
      <c r="R298" s="171"/>
      <c r="S298" s="171" t="s">
        <v>144</v>
      </c>
      <c r="T298" s="172" t="s">
        <v>145</v>
      </c>
      <c r="U298" s="157">
        <v>0</v>
      </c>
      <c r="V298" s="157">
        <f>ROUND(E298*U298,2)</f>
        <v>0</v>
      </c>
      <c r="W298" s="157"/>
      <c r="X298" s="157" t="s">
        <v>311</v>
      </c>
      <c r="Y298" s="147"/>
      <c r="Z298" s="147"/>
      <c r="AA298" s="147"/>
      <c r="AB298" s="147"/>
      <c r="AC298" s="147"/>
      <c r="AD298" s="147"/>
      <c r="AE298" s="147"/>
      <c r="AF298" s="147"/>
      <c r="AG298" s="147" t="s">
        <v>312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190" t="s">
        <v>484</v>
      </c>
      <c r="D299" s="179"/>
      <c r="E299" s="180">
        <v>57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47"/>
      <c r="Z299" s="147"/>
      <c r="AA299" s="147"/>
      <c r="AB299" s="147"/>
      <c r="AC299" s="147"/>
      <c r="AD299" s="147"/>
      <c r="AE299" s="147"/>
      <c r="AF299" s="147"/>
      <c r="AG299" s="147" t="s">
        <v>181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ht="22.5" outlineLevel="1" x14ac:dyDescent="0.2">
      <c r="A300" s="166">
        <v>76</v>
      </c>
      <c r="B300" s="167" t="s">
        <v>485</v>
      </c>
      <c r="C300" s="175" t="s">
        <v>486</v>
      </c>
      <c r="D300" s="168" t="s">
        <v>308</v>
      </c>
      <c r="E300" s="169">
        <v>25</v>
      </c>
      <c r="F300" s="170"/>
      <c r="G300" s="171">
        <f>ROUND(E300*F300,2)</f>
        <v>0</v>
      </c>
      <c r="H300" s="170"/>
      <c r="I300" s="171">
        <f>ROUND(E300*H300,2)</f>
        <v>0</v>
      </c>
      <c r="J300" s="170"/>
      <c r="K300" s="171">
        <f>ROUND(E300*J300,2)</f>
        <v>0</v>
      </c>
      <c r="L300" s="171">
        <v>21</v>
      </c>
      <c r="M300" s="171">
        <f>G300*(1+L300/100)</f>
        <v>0</v>
      </c>
      <c r="N300" s="169">
        <v>2.5999999999999998E-4</v>
      </c>
      <c r="O300" s="169">
        <f>ROUND(E300*N300,2)</f>
        <v>0.01</v>
      </c>
      <c r="P300" s="169">
        <v>0</v>
      </c>
      <c r="Q300" s="169">
        <f>ROUND(E300*P300,2)</f>
        <v>0</v>
      </c>
      <c r="R300" s="171"/>
      <c r="S300" s="171" t="s">
        <v>144</v>
      </c>
      <c r="T300" s="172" t="s">
        <v>145</v>
      </c>
      <c r="U300" s="157">
        <v>0</v>
      </c>
      <c r="V300" s="157">
        <f>ROUND(E300*U300,2)</f>
        <v>0</v>
      </c>
      <c r="W300" s="157"/>
      <c r="X300" s="157" t="s">
        <v>311</v>
      </c>
      <c r="Y300" s="147"/>
      <c r="Z300" s="147"/>
      <c r="AA300" s="147"/>
      <c r="AB300" s="147"/>
      <c r="AC300" s="147"/>
      <c r="AD300" s="147"/>
      <c r="AE300" s="147"/>
      <c r="AF300" s="147"/>
      <c r="AG300" s="147" t="s">
        <v>312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190" t="s">
        <v>487</v>
      </c>
      <c r="D301" s="179"/>
      <c r="E301" s="180">
        <v>25</v>
      </c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47"/>
      <c r="Z301" s="147"/>
      <c r="AA301" s="147"/>
      <c r="AB301" s="147"/>
      <c r="AC301" s="147"/>
      <c r="AD301" s="147"/>
      <c r="AE301" s="147"/>
      <c r="AF301" s="147"/>
      <c r="AG301" s="147" t="s">
        <v>181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ht="22.5" outlineLevel="1" x14ac:dyDescent="0.2">
      <c r="A302" s="166">
        <v>77</v>
      </c>
      <c r="B302" s="167" t="s">
        <v>488</v>
      </c>
      <c r="C302" s="175" t="s">
        <v>489</v>
      </c>
      <c r="D302" s="168" t="s">
        <v>308</v>
      </c>
      <c r="E302" s="169">
        <v>6</v>
      </c>
      <c r="F302" s="170"/>
      <c r="G302" s="171">
        <f>ROUND(E302*F302,2)</f>
        <v>0</v>
      </c>
      <c r="H302" s="170"/>
      <c r="I302" s="171">
        <f>ROUND(E302*H302,2)</f>
        <v>0</v>
      </c>
      <c r="J302" s="170"/>
      <c r="K302" s="171">
        <f>ROUND(E302*J302,2)</f>
        <v>0</v>
      </c>
      <c r="L302" s="171">
        <v>21</v>
      </c>
      <c r="M302" s="171">
        <f>G302*(1+L302/100)</f>
        <v>0</v>
      </c>
      <c r="N302" s="169">
        <v>1E-4</v>
      </c>
      <c r="O302" s="169">
        <f>ROUND(E302*N302,2)</f>
        <v>0</v>
      </c>
      <c r="P302" s="169">
        <v>0</v>
      </c>
      <c r="Q302" s="169">
        <f>ROUND(E302*P302,2)</f>
        <v>0</v>
      </c>
      <c r="R302" s="171"/>
      <c r="S302" s="171" t="s">
        <v>144</v>
      </c>
      <c r="T302" s="172" t="s">
        <v>145</v>
      </c>
      <c r="U302" s="157">
        <v>0</v>
      </c>
      <c r="V302" s="157">
        <f>ROUND(E302*U302,2)</f>
        <v>0</v>
      </c>
      <c r="W302" s="157"/>
      <c r="X302" s="157" t="s">
        <v>311</v>
      </c>
      <c r="Y302" s="147"/>
      <c r="Z302" s="147"/>
      <c r="AA302" s="147"/>
      <c r="AB302" s="147"/>
      <c r="AC302" s="147"/>
      <c r="AD302" s="147"/>
      <c r="AE302" s="147"/>
      <c r="AF302" s="147"/>
      <c r="AG302" s="147" t="s">
        <v>312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54"/>
      <c r="B303" s="155"/>
      <c r="C303" s="190" t="s">
        <v>490</v>
      </c>
      <c r="D303" s="179"/>
      <c r="E303" s="180">
        <v>6</v>
      </c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47"/>
      <c r="Z303" s="147"/>
      <c r="AA303" s="147"/>
      <c r="AB303" s="147"/>
      <c r="AC303" s="147"/>
      <c r="AD303" s="147"/>
      <c r="AE303" s="147"/>
      <c r="AF303" s="147"/>
      <c r="AG303" s="147" t="s">
        <v>181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ht="22.5" outlineLevel="1" x14ac:dyDescent="0.2">
      <c r="A304" s="166">
        <v>78</v>
      </c>
      <c r="B304" s="167" t="s">
        <v>491</v>
      </c>
      <c r="C304" s="175" t="s">
        <v>492</v>
      </c>
      <c r="D304" s="168" t="s">
        <v>308</v>
      </c>
      <c r="E304" s="169">
        <v>4</v>
      </c>
      <c r="F304" s="170"/>
      <c r="G304" s="171">
        <f>ROUND(E304*F304,2)</f>
        <v>0</v>
      </c>
      <c r="H304" s="170"/>
      <c r="I304" s="171">
        <f>ROUND(E304*H304,2)</f>
        <v>0</v>
      </c>
      <c r="J304" s="170"/>
      <c r="K304" s="171">
        <f>ROUND(E304*J304,2)</f>
        <v>0</v>
      </c>
      <c r="L304" s="171">
        <v>21</v>
      </c>
      <c r="M304" s="171">
        <f>G304*(1+L304/100)</f>
        <v>0</v>
      </c>
      <c r="N304" s="169">
        <v>1E-4</v>
      </c>
      <c r="O304" s="169">
        <f>ROUND(E304*N304,2)</f>
        <v>0</v>
      </c>
      <c r="P304" s="169">
        <v>0</v>
      </c>
      <c r="Q304" s="169">
        <f>ROUND(E304*P304,2)</f>
        <v>0</v>
      </c>
      <c r="R304" s="171"/>
      <c r="S304" s="171" t="s">
        <v>144</v>
      </c>
      <c r="T304" s="172" t="s">
        <v>145</v>
      </c>
      <c r="U304" s="157">
        <v>0</v>
      </c>
      <c r="V304" s="157">
        <f>ROUND(E304*U304,2)</f>
        <v>0</v>
      </c>
      <c r="W304" s="157"/>
      <c r="X304" s="157" t="s">
        <v>311</v>
      </c>
      <c r="Y304" s="147"/>
      <c r="Z304" s="147"/>
      <c r="AA304" s="147"/>
      <c r="AB304" s="147"/>
      <c r="AC304" s="147"/>
      <c r="AD304" s="147"/>
      <c r="AE304" s="147"/>
      <c r="AF304" s="147"/>
      <c r="AG304" s="147" t="s">
        <v>312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190" t="s">
        <v>493</v>
      </c>
      <c r="D305" s="179"/>
      <c r="E305" s="180">
        <v>4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47"/>
      <c r="Z305" s="147"/>
      <c r="AA305" s="147"/>
      <c r="AB305" s="147"/>
      <c r="AC305" s="147"/>
      <c r="AD305" s="147"/>
      <c r="AE305" s="147"/>
      <c r="AF305" s="147"/>
      <c r="AG305" s="147" t="s">
        <v>181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ht="22.5" outlineLevel="1" x14ac:dyDescent="0.2">
      <c r="A306" s="166">
        <v>79</v>
      </c>
      <c r="B306" s="167" t="s">
        <v>494</v>
      </c>
      <c r="C306" s="175" t="s">
        <v>495</v>
      </c>
      <c r="D306" s="168" t="s">
        <v>308</v>
      </c>
      <c r="E306" s="169">
        <v>2</v>
      </c>
      <c r="F306" s="170"/>
      <c r="G306" s="171">
        <f>ROUND(E306*F306,2)</f>
        <v>0</v>
      </c>
      <c r="H306" s="170"/>
      <c r="I306" s="171">
        <f>ROUND(E306*H306,2)</f>
        <v>0</v>
      </c>
      <c r="J306" s="170"/>
      <c r="K306" s="171">
        <f>ROUND(E306*J306,2)</f>
        <v>0</v>
      </c>
      <c r="L306" s="171">
        <v>21</v>
      </c>
      <c r="M306" s="171">
        <f>G306*(1+L306/100)</f>
        <v>0</v>
      </c>
      <c r="N306" s="169">
        <v>2.9999999999999997E-4</v>
      </c>
      <c r="O306" s="169">
        <f>ROUND(E306*N306,2)</f>
        <v>0</v>
      </c>
      <c r="P306" s="169">
        <v>0</v>
      </c>
      <c r="Q306" s="169">
        <f>ROUND(E306*P306,2)</f>
        <v>0</v>
      </c>
      <c r="R306" s="171"/>
      <c r="S306" s="171" t="s">
        <v>144</v>
      </c>
      <c r="T306" s="172" t="s">
        <v>145</v>
      </c>
      <c r="U306" s="157">
        <v>0</v>
      </c>
      <c r="V306" s="157">
        <f>ROUND(E306*U306,2)</f>
        <v>0</v>
      </c>
      <c r="W306" s="157"/>
      <c r="X306" s="157" t="s">
        <v>311</v>
      </c>
      <c r="Y306" s="147"/>
      <c r="Z306" s="147"/>
      <c r="AA306" s="147"/>
      <c r="AB306" s="147"/>
      <c r="AC306" s="147"/>
      <c r="AD306" s="147"/>
      <c r="AE306" s="147"/>
      <c r="AF306" s="147"/>
      <c r="AG306" s="147" t="s">
        <v>312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54"/>
      <c r="B307" s="155"/>
      <c r="C307" s="190" t="s">
        <v>496</v>
      </c>
      <c r="D307" s="179"/>
      <c r="E307" s="180">
        <v>2</v>
      </c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47"/>
      <c r="Z307" s="147"/>
      <c r="AA307" s="147"/>
      <c r="AB307" s="147"/>
      <c r="AC307" s="147"/>
      <c r="AD307" s="147"/>
      <c r="AE307" s="147"/>
      <c r="AF307" s="147"/>
      <c r="AG307" s="147" t="s">
        <v>181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ht="22.5" outlineLevel="1" x14ac:dyDescent="0.2">
      <c r="A308" s="166">
        <v>80</v>
      </c>
      <c r="B308" s="167" t="s">
        <v>497</v>
      </c>
      <c r="C308" s="175" t="s">
        <v>498</v>
      </c>
      <c r="D308" s="168" t="s">
        <v>308</v>
      </c>
      <c r="E308" s="169">
        <v>3</v>
      </c>
      <c r="F308" s="170"/>
      <c r="G308" s="171">
        <f>ROUND(E308*F308,2)</f>
        <v>0</v>
      </c>
      <c r="H308" s="170"/>
      <c r="I308" s="171">
        <f>ROUND(E308*H308,2)</f>
        <v>0</v>
      </c>
      <c r="J308" s="170"/>
      <c r="K308" s="171">
        <f>ROUND(E308*J308,2)</f>
        <v>0</v>
      </c>
      <c r="L308" s="171">
        <v>21</v>
      </c>
      <c r="M308" s="171">
        <f>G308*(1+L308/100)</f>
        <v>0</v>
      </c>
      <c r="N308" s="169">
        <v>3.5E-4</v>
      </c>
      <c r="O308" s="169">
        <f>ROUND(E308*N308,2)</f>
        <v>0</v>
      </c>
      <c r="P308" s="169">
        <v>0</v>
      </c>
      <c r="Q308" s="169">
        <f>ROUND(E308*P308,2)</f>
        <v>0</v>
      </c>
      <c r="R308" s="171"/>
      <c r="S308" s="171" t="s">
        <v>144</v>
      </c>
      <c r="T308" s="172" t="s">
        <v>145</v>
      </c>
      <c r="U308" s="157">
        <v>0</v>
      </c>
      <c r="V308" s="157">
        <f>ROUND(E308*U308,2)</f>
        <v>0</v>
      </c>
      <c r="W308" s="157"/>
      <c r="X308" s="157" t="s">
        <v>311</v>
      </c>
      <c r="Y308" s="147"/>
      <c r="Z308" s="147"/>
      <c r="AA308" s="147"/>
      <c r="AB308" s="147"/>
      <c r="AC308" s="147"/>
      <c r="AD308" s="147"/>
      <c r="AE308" s="147"/>
      <c r="AF308" s="147"/>
      <c r="AG308" s="147" t="s">
        <v>312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190" t="s">
        <v>499</v>
      </c>
      <c r="D309" s="179"/>
      <c r="E309" s="180">
        <v>3</v>
      </c>
      <c r="F309" s="157"/>
      <c r="G309" s="157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47"/>
      <c r="Z309" s="147"/>
      <c r="AA309" s="147"/>
      <c r="AB309" s="147"/>
      <c r="AC309" s="147"/>
      <c r="AD309" s="147"/>
      <c r="AE309" s="147"/>
      <c r="AF309" s="147"/>
      <c r="AG309" s="147" t="s">
        <v>181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ht="22.5" outlineLevel="1" x14ac:dyDescent="0.2">
      <c r="A310" s="166">
        <v>81</v>
      </c>
      <c r="B310" s="167" t="s">
        <v>500</v>
      </c>
      <c r="C310" s="175" t="s">
        <v>501</v>
      </c>
      <c r="D310" s="168" t="s">
        <v>308</v>
      </c>
      <c r="E310" s="169">
        <v>3</v>
      </c>
      <c r="F310" s="170"/>
      <c r="G310" s="171">
        <f>ROUND(E310*F310,2)</f>
        <v>0</v>
      </c>
      <c r="H310" s="170"/>
      <c r="I310" s="171">
        <f>ROUND(E310*H310,2)</f>
        <v>0</v>
      </c>
      <c r="J310" s="170"/>
      <c r="K310" s="171">
        <f>ROUND(E310*J310,2)</f>
        <v>0</v>
      </c>
      <c r="L310" s="171">
        <v>21</v>
      </c>
      <c r="M310" s="171">
        <f>G310*(1+L310/100)</f>
        <v>0</v>
      </c>
      <c r="N310" s="169">
        <v>4.0000000000000002E-4</v>
      </c>
      <c r="O310" s="169">
        <f>ROUND(E310*N310,2)</f>
        <v>0</v>
      </c>
      <c r="P310" s="169">
        <v>0</v>
      </c>
      <c r="Q310" s="169">
        <f>ROUND(E310*P310,2)</f>
        <v>0</v>
      </c>
      <c r="R310" s="171"/>
      <c r="S310" s="171" t="s">
        <v>144</v>
      </c>
      <c r="T310" s="172" t="s">
        <v>145</v>
      </c>
      <c r="U310" s="157">
        <v>0</v>
      </c>
      <c r="V310" s="157">
        <f>ROUND(E310*U310,2)</f>
        <v>0</v>
      </c>
      <c r="W310" s="157"/>
      <c r="X310" s="157" t="s">
        <v>311</v>
      </c>
      <c r="Y310" s="147"/>
      <c r="Z310" s="147"/>
      <c r="AA310" s="147"/>
      <c r="AB310" s="147"/>
      <c r="AC310" s="147"/>
      <c r="AD310" s="147"/>
      <c r="AE310" s="147"/>
      <c r="AF310" s="147"/>
      <c r="AG310" s="147" t="s">
        <v>312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190" t="s">
        <v>499</v>
      </c>
      <c r="D311" s="179"/>
      <c r="E311" s="180">
        <v>3</v>
      </c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181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ht="22.5" outlineLevel="1" x14ac:dyDescent="0.2">
      <c r="A312" s="166">
        <v>82</v>
      </c>
      <c r="B312" s="167" t="s">
        <v>502</v>
      </c>
      <c r="C312" s="175" t="s">
        <v>503</v>
      </c>
      <c r="D312" s="168" t="s">
        <v>215</v>
      </c>
      <c r="E312" s="169">
        <v>21.9</v>
      </c>
      <c r="F312" s="170"/>
      <c r="G312" s="171">
        <f>ROUND(E312*F312,2)</f>
        <v>0</v>
      </c>
      <c r="H312" s="170"/>
      <c r="I312" s="171">
        <f>ROUND(E312*H312,2)</f>
        <v>0</v>
      </c>
      <c r="J312" s="170"/>
      <c r="K312" s="171">
        <f>ROUND(E312*J312,2)</f>
        <v>0</v>
      </c>
      <c r="L312" s="171">
        <v>21</v>
      </c>
      <c r="M312" s="171">
        <f>G312*(1+L312/100)</f>
        <v>0</v>
      </c>
      <c r="N312" s="169">
        <v>8.4000000000000003E-4</v>
      </c>
      <c r="O312" s="169">
        <f>ROUND(E312*N312,2)</f>
        <v>0.02</v>
      </c>
      <c r="P312" s="169">
        <v>0</v>
      </c>
      <c r="Q312" s="169">
        <f>ROUND(E312*P312,2)</f>
        <v>0</v>
      </c>
      <c r="R312" s="171"/>
      <c r="S312" s="171" t="s">
        <v>144</v>
      </c>
      <c r="T312" s="172" t="s">
        <v>145</v>
      </c>
      <c r="U312" s="157">
        <v>0</v>
      </c>
      <c r="V312" s="157">
        <f>ROUND(E312*U312,2)</f>
        <v>0</v>
      </c>
      <c r="W312" s="157"/>
      <c r="X312" s="157" t="s">
        <v>311</v>
      </c>
      <c r="Y312" s="147"/>
      <c r="Z312" s="147"/>
      <c r="AA312" s="147"/>
      <c r="AB312" s="147"/>
      <c r="AC312" s="147"/>
      <c r="AD312" s="147"/>
      <c r="AE312" s="147"/>
      <c r="AF312" s="147"/>
      <c r="AG312" s="147" t="s">
        <v>312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54"/>
      <c r="B313" s="155"/>
      <c r="C313" s="190" t="s">
        <v>361</v>
      </c>
      <c r="D313" s="179"/>
      <c r="E313" s="180"/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47"/>
      <c r="Z313" s="147"/>
      <c r="AA313" s="147"/>
      <c r="AB313" s="147"/>
      <c r="AC313" s="147"/>
      <c r="AD313" s="147"/>
      <c r="AE313" s="147"/>
      <c r="AF313" s="147"/>
      <c r="AG313" s="147" t="s">
        <v>181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190" t="s">
        <v>504</v>
      </c>
      <c r="D314" s="179"/>
      <c r="E314" s="180"/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47"/>
      <c r="Z314" s="147"/>
      <c r="AA314" s="147"/>
      <c r="AB314" s="147"/>
      <c r="AC314" s="147"/>
      <c r="AD314" s="147"/>
      <c r="AE314" s="147"/>
      <c r="AF314" s="147"/>
      <c r="AG314" s="147" t="s">
        <v>181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190" t="s">
        <v>505</v>
      </c>
      <c r="D315" s="179"/>
      <c r="E315" s="180">
        <v>21.9</v>
      </c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47"/>
      <c r="Z315" s="147"/>
      <c r="AA315" s="147"/>
      <c r="AB315" s="147"/>
      <c r="AC315" s="147"/>
      <c r="AD315" s="147"/>
      <c r="AE315" s="147"/>
      <c r="AF315" s="147"/>
      <c r="AG315" s="147" t="s">
        <v>181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ht="22.5" outlineLevel="1" x14ac:dyDescent="0.2">
      <c r="A316" s="166">
        <v>83</v>
      </c>
      <c r="B316" s="167" t="s">
        <v>506</v>
      </c>
      <c r="C316" s="175" t="s">
        <v>507</v>
      </c>
      <c r="D316" s="168" t="s">
        <v>215</v>
      </c>
      <c r="E316" s="169">
        <v>39</v>
      </c>
      <c r="F316" s="170"/>
      <c r="G316" s="171">
        <f>ROUND(E316*F316,2)</f>
        <v>0</v>
      </c>
      <c r="H316" s="170"/>
      <c r="I316" s="171">
        <f>ROUND(E316*H316,2)</f>
        <v>0</v>
      </c>
      <c r="J316" s="170"/>
      <c r="K316" s="171">
        <f>ROUND(E316*J316,2)</f>
        <v>0</v>
      </c>
      <c r="L316" s="171">
        <v>21</v>
      </c>
      <c r="M316" s="171">
        <f>G316*(1+L316/100)</f>
        <v>0</v>
      </c>
      <c r="N316" s="169">
        <v>1.0399999999999999E-3</v>
      </c>
      <c r="O316" s="169">
        <f>ROUND(E316*N316,2)</f>
        <v>0.04</v>
      </c>
      <c r="P316" s="169">
        <v>0</v>
      </c>
      <c r="Q316" s="169">
        <f>ROUND(E316*P316,2)</f>
        <v>0</v>
      </c>
      <c r="R316" s="171"/>
      <c r="S316" s="171" t="s">
        <v>144</v>
      </c>
      <c r="T316" s="172" t="s">
        <v>145</v>
      </c>
      <c r="U316" s="157">
        <v>0</v>
      </c>
      <c r="V316" s="157">
        <f>ROUND(E316*U316,2)</f>
        <v>0</v>
      </c>
      <c r="W316" s="157"/>
      <c r="X316" s="157" t="s">
        <v>311</v>
      </c>
      <c r="Y316" s="147"/>
      <c r="Z316" s="147"/>
      <c r="AA316" s="147"/>
      <c r="AB316" s="147"/>
      <c r="AC316" s="147"/>
      <c r="AD316" s="147"/>
      <c r="AE316" s="147"/>
      <c r="AF316" s="147"/>
      <c r="AG316" s="147" t="s">
        <v>312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190" t="s">
        <v>361</v>
      </c>
      <c r="D317" s="179"/>
      <c r="E317" s="180"/>
      <c r="F317" s="157"/>
      <c r="G317" s="1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47"/>
      <c r="Z317" s="147"/>
      <c r="AA317" s="147"/>
      <c r="AB317" s="147"/>
      <c r="AC317" s="147"/>
      <c r="AD317" s="147"/>
      <c r="AE317" s="147"/>
      <c r="AF317" s="147"/>
      <c r="AG317" s="147" t="s">
        <v>181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54"/>
      <c r="B318" s="155"/>
      <c r="C318" s="190" t="s">
        <v>508</v>
      </c>
      <c r="D318" s="179"/>
      <c r="E318" s="180"/>
      <c r="F318" s="157"/>
      <c r="G318" s="157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47"/>
      <c r="Z318" s="147"/>
      <c r="AA318" s="147"/>
      <c r="AB318" s="147"/>
      <c r="AC318" s="147"/>
      <c r="AD318" s="147"/>
      <c r="AE318" s="147"/>
      <c r="AF318" s="147"/>
      <c r="AG318" s="147" t="s">
        <v>181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190" t="s">
        <v>509</v>
      </c>
      <c r="D319" s="179"/>
      <c r="E319" s="180">
        <v>39</v>
      </c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181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ht="22.5" outlineLevel="1" x14ac:dyDescent="0.2">
      <c r="A320" s="166">
        <v>84</v>
      </c>
      <c r="B320" s="167" t="s">
        <v>510</v>
      </c>
      <c r="C320" s="175" t="s">
        <v>511</v>
      </c>
      <c r="D320" s="168" t="s">
        <v>308</v>
      </c>
      <c r="E320" s="169">
        <v>11</v>
      </c>
      <c r="F320" s="170"/>
      <c r="G320" s="171">
        <f>ROUND(E320*F320,2)</f>
        <v>0</v>
      </c>
      <c r="H320" s="170"/>
      <c r="I320" s="171">
        <f>ROUND(E320*H320,2)</f>
        <v>0</v>
      </c>
      <c r="J320" s="170"/>
      <c r="K320" s="171">
        <f>ROUND(E320*J320,2)</f>
        <v>0</v>
      </c>
      <c r="L320" s="171">
        <v>21</v>
      </c>
      <c r="M320" s="171">
        <f>G320*(1+L320/100)</f>
        <v>0</v>
      </c>
      <c r="N320" s="169">
        <v>0</v>
      </c>
      <c r="O320" s="169">
        <f>ROUND(E320*N320,2)</f>
        <v>0</v>
      </c>
      <c r="P320" s="169">
        <v>0</v>
      </c>
      <c r="Q320" s="169">
        <f>ROUND(E320*P320,2)</f>
        <v>0</v>
      </c>
      <c r="R320" s="171"/>
      <c r="S320" s="171" t="s">
        <v>144</v>
      </c>
      <c r="T320" s="172" t="s">
        <v>145</v>
      </c>
      <c r="U320" s="157">
        <v>0</v>
      </c>
      <c r="V320" s="157">
        <f>ROUND(E320*U320,2)</f>
        <v>0</v>
      </c>
      <c r="W320" s="157"/>
      <c r="X320" s="157" t="s">
        <v>311</v>
      </c>
      <c r="Y320" s="147"/>
      <c r="Z320" s="147"/>
      <c r="AA320" s="147"/>
      <c r="AB320" s="147"/>
      <c r="AC320" s="147"/>
      <c r="AD320" s="147"/>
      <c r="AE320" s="147"/>
      <c r="AF320" s="147"/>
      <c r="AG320" s="147" t="s">
        <v>312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190" t="s">
        <v>512</v>
      </c>
      <c r="D321" s="179"/>
      <c r="E321" s="180">
        <v>11</v>
      </c>
      <c r="F321" s="157"/>
      <c r="G321" s="157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47"/>
      <c r="Z321" s="147"/>
      <c r="AA321" s="147"/>
      <c r="AB321" s="147"/>
      <c r="AC321" s="147"/>
      <c r="AD321" s="147"/>
      <c r="AE321" s="147"/>
      <c r="AF321" s="147"/>
      <c r="AG321" s="147" t="s">
        <v>181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ht="22.5" outlineLevel="1" x14ac:dyDescent="0.2">
      <c r="A322" s="166">
        <v>85</v>
      </c>
      <c r="B322" s="167" t="s">
        <v>513</v>
      </c>
      <c r="C322" s="175" t="s">
        <v>514</v>
      </c>
      <c r="D322" s="168" t="s">
        <v>308</v>
      </c>
      <c r="E322" s="169">
        <v>19</v>
      </c>
      <c r="F322" s="170"/>
      <c r="G322" s="171">
        <f>ROUND(E322*F322,2)</f>
        <v>0</v>
      </c>
      <c r="H322" s="170"/>
      <c r="I322" s="171">
        <f>ROUND(E322*H322,2)</f>
        <v>0</v>
      </c>
      <c r="J322" s="170"/>
      <c r="K322" s="171">
        <f>ROUND(E322*J322,2)</f>
        <v>0</v>
      </c>
      <c r="L322" s="171">
        <v>21</v>
      </c>
      <c r="M322" s="171">
        <f>G322*(1+L322/100)</f>
        <v>0</v>
      </c>
      <c r="N322" s="169">
        <v>0</v>
      </c>
      <c r="O322" s="169">
        <f>ROUND(E322*N322,2)</f>
        <v>0</v>
      </c>
      <c r="P322" s="169">
        <v>0</v>
      </c>
      <c r="Q322" s="169">
        <f>ROUND(E322*P322,2)</f>
        <v>0</v>
      </c>
      <c r="R322" s="171"/>
      <c r="S322" s="171" t="s">
        <v>144</v>
      </c>
      <c r="T322" s="172" t="s">
        <v>145</v>
      </c>
      <c r="U322" s="157">
        <v>0</v>
      </c>
      <c r="V322" s="157">
        <f>ROUND(E322*U322,2)</f>
        <v>0</v>
      </c>
      <c r="W322" s="157"/>
      <c r="X322" s="157" t="s">
        <v>311</v>
      </c>
      <c r="Y322" s="147"/>
      <c r="Z322" s="147"/>
      <c r="AA322" s="147"/>
      <c r="AB322" s="147"/>
      <c r="AC322" s="147"/>
      <c r="AD322" s="147"/>
      <c r="AE322" s="147"/>
      <c r="AF322" s="147"/>
      <c r="AG322" s="147" t="s">
        <v>312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190" t="s">
        <v>515</v>
      </c>
      <c r="D323" s="179"/>
      <c r="E323" s="180">
        <v>19</v>
      </c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47"/>
      <c r="Z323" s="147"/>
      <c r="AA323" s="147"/>
      <c r="AB323" s="147"/>
      <c r="AC323" s="147"/>
      <c r="AD323" s="147"/>
      <c r="AE323" s="147"/>
      <c r="AF323" s="147"/>
      <c r="AG323" s="147" t="s">
        <v>181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ht="22.5" outlineLevel="1" x14ac:dyDescent="0.2">
      <c r="A324" s="166">
        <v>86</v>
      </c>
      <c r="B324" s="167" t="s">
        <v>516</v>
      </c>
      <c r="C324" s="175" t="s">
        <v>517</v>
      </c>
      <c r="D324" s="168" t="s">
        <v>308</v>
      </c>
      <c r="E324" s="169">
        <v>4</v>
      </c>
      <c r="F324" s="170"/>
      <c r="G324" s="171">
        <f>ROUND(E324*F324,2)</f>
        <v>0</v>
      </c>
      <c r="H324" s="170"/>
      <c r="I324" s="171">
        <f>ROUND(E324*H324,2)</f>
        <v>0</v>
      </c>
      <c r="J324" s="170"/>
      <c r="K324" s="171">
        <f>ROUND(E324*J324,2)</f>
        <v>0</v>
      </c>
      <c r="L324" s="171">
        <v>21</v>
      </c>
      <c r="M324" s="171">
        <f>G324*(1+L324/100)</f>
        <v>0</v>
      </c>
      <c r="N324" s="169">
        <v>4.2000000000000002E-4</v>
      </c>
      <c r="O324" s="169">
        <f>ROUND(E324*N324,2)</f>
        <v>0</v>
      </c>
      <c r="P324" s="169">
        <v>0</v>
      </c>
      <c r="Q324" s="169">
        <f>ROUND(E324*P324,2)</f>
        <v>0</v>
      </c>
      <c r="R324" s="171"/>
      <c r="S324" s="171" t="s">
        <v>144</v>
      </c>
      <c r="T324" s="172" t="s">
        <v>145</v>
      </c>
      <c r="U324" s="157">
        <v>0</v>
      </c>
      <c r="V324" s="157">
        <f>ROUND(E324*U324,2)</f>
        <v>0</v>
      </c>
      <c r="W324" s="157"/>
      <c r="X324" s="157" t="s">
        <v>311</v>
      </c>
      <c r="Y324" s="147"/>
      <c r="Z324" s="147"/>
      <c r="AA324" s="147"/>
      <c r="AB324" s="147"/>
      <c r="AC324" s="147"/>
      <c r="AD324" s="147"/>
      <c r="AE324" s="147"/>
      <c r="AF324" s="147"/>
      <c r="AG324" s="147" t="s">
        <v>312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190" t="s">
        <v>518</v>
      </c>
      <c r="D325" s="179"/>
      <c r="E325" s="180">
        <v>4</v>
      </c>
      <c r="F325" s="157"/>
      <c r="G325" s="15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47"/>
      <c r="Z325" s="147"/>
      <c r="AA325" s="147"/>
      <c r="AB325" s="147"/>
      <c r="AC325" s="147"/>
      <c r="AD325" s="147"/>
      <c r="AE325" s="147"/>
      <c r="AF325" s="147"/>
      <c r="AG325" s="147" t="s">
        <v>181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ht="22.5" outlineLevel="1" x14ac:dyDescent="0.2">
      <c r="A326" s="166">
        <v>87</v>
      </c>
      <c r="B326" s="167" t="s">
        <v>519</v>
      </c>
      <c r="C326" s="175" t="s">
        <v>520</v>
      </c>
      <c r="D326" s="168" t="s">
        <v>308</v>
      </c>
      <c r="E326" s="169">
        <v>6</v>
      </c>
      <c r="F326" s="170"/>
      <c r="G326" s="171">
        <f>ROUND(E326*F326,2)</f>
        <v>0</v>
      </c>
      <c r="H326" s="170"/>
      <c r="I326" s="171">
        <f>ROUND(E326*H326,2)</f>
        <v>0</v>
      </c>
      <c r="J326" s="170"/>
      <c r="K326" s="171">
        <f>ROUND(E326*J326,2)</f>
        <v>0</v>
      </c>
      <c r="L326" s="171">
        <v>21</v>
      </c>
      <c r="M326" s="171">
        <f>G326*(1+L326/100)</f>
        <v>0</v>
      </c>
      <c r="N326" s="169">
        <v>5.1999999999999995E-4</v>
      </c>
      <c r="O326" s="169">
        <f>ROUND(E326*N326,2)</f>
        <v>0</v>
      </c>
      <c r="P326" s="169">
        <v>0</v>
      </c>
      <c r="Q326" s="169">
        <f>ROUND(E326*P326,2)</f>
        <v>0</v>
      </c>
      <c r="R326" s="171"/>
      <c r="S326" s="171" t="s">
        <v>144</v>
      </c>
      <c r="T326" s="172" t="s">
        <v>145</v>
      </c>
      <c r="U326" s="157">
        <v>0</v>
      </c>
      <c r="V326" s="157">
        <f>ROUND(E326*U326,2)</f>
        <v>0</v>
      </c>
      <c r="W326" s="157"/>
      <c r="X326" s="157" t="s">
        <v>311</v>
      </c>
      <c r="Y326" s="147"/>
      <c r="Z326" s="147"/>
      <c r="AA326" s="147"/>
      <c r="AB326" s="147"/>
      <c r="AC326" s="147"/>
      <c r="AD326" s="147"/>
      <c r="AE326" s="147"/>
      <c r="AF326" s="147"/>
      <c r="AG326" s="147" t="s">
        <v>312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190" t="s">
        <v>357</v>
      </c>
      <c r="D327" s="179"/>
      <c r="E327" s="180">
        <v>6</v>
      </c>
      <c r="F327" s="157"/>
      <c r="G327" s="157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47"/>
      <c r="Z327" s="147"/>
      <c r="AA327" s="147"/>
      <c r="AB327" s="147"/>
      <c r="AC327" s="147"/>
      <c r="AD327" s="147"/>
      <c r="AE327" s="147"/>
      <c r="AF327" s="147"/>
      <c r="AG327" s="147" t="s">
        <v>181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ht="22.5" outlineLevel="1" x14ac:dyDescent="0.2">
      <c r="A328" s="166">
        <v>88</v>
      </c>
      <c r="B328" s="167" t="s">
        <v>521</v>
      </c>
      <c r="C328" s="175" t="s">
        <v>522</v>
      </c>
      <c r="D328" s="168" t="s">
        <v>308</v>
      </c>
      <c r="E328" s="169">
        <v>4</v>
      </c>
      <c r="F328" s="170"/>
      <c r="G328" s="171">
        <f>ROUND(E328*F328,2)</f>
        <v>0</v>
      </c>
      <c r="H328" s="170"/>
      <c r="I328" s="171">
        <f>ROUND(E328*H328,2)</f>
        <v>0</v>
      </c>
      <c r="J328" s="170"/>
      <c r="K328" s="171">
        <f>ROUND(E328*J328,2)</f>
        <v>0</v>
      </c>
      <c r="L328" s="171">
        <v>21</v>
      </c>
      <c r="M328" s="171">
        <f>G328*(1+L328/100)</f>
        <v>0</v>
      </c>
      <c r="N328" s="169">
        <v>6.2E-4</v>
      </c>
      <c r="O328" s="169">
        <f>ROUND(E328*N328,2)</f>
        <v>0</v>
      </c>
      <c r="P328" s="169">
        <v>0</v>
      </c>
      <c r="Q328" s="169">
        <f>ROUND(E328*P328,2)</f>
        <v>0</v>
      </c>
      <c r="R328" s="171"/>
      <c r="S328" s="171" t="s">
        <v>144</v>
      </c>
      <c r="T328" s="172" t="s">
        <v>145</v>
      </c>
      <c r="U328" s="157">
        <v>0</v>
      </c>
      <c r="V328" s="157">
        <f>ROUND(E328*U328,2)</f>
        <v>0</v>
      </c>
      <c r="W328" s="157"/>
      <c r="X328" s="157" t="s">
        <v>311</v>
      </c>
      <c r="Y328" s="147"/>
      <c r="Z328" s="147"/>
      <c r="AA328" s="147"/>
      <c r="AB328" s="147"/>
      <c r="AC328" s="147"/>
      <c r="AD328" s="147"/>
      <c r="AE328" s="147"/>
      <c r="AF328" s="147"/>
      <c r="AG328" s="147" t="s">
        <v>312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190" t="s">
        <v>518</v>
      </c>
      <c r="D329" s="179"/>
      <c r="E329" s="180">
        <v>4</v>
      </c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47"/>
      <c r="Z329" s="147"/>
      <c r="AA329" s="147"/>
      <c r="AB329" s="147"/>
      <c r="AC329" s="147"/>
      <c r="AD329" s="147"/>
      <c r="AE329" s="147"/>
      <c r="AF329" s="147"/>
      <c r="AG329" s="147" t="s">
        <v>181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66">
        <v>89</v>
      </c>
      <c r="B330" s="167" t="s">
        <v>523</v>
      </c>
      <c r="C330" s="175" t="s">
        <v>524</v>
      </c>
      <c r="D330" s="168" t="s">
        <v>308</v>
      </c>
      <c r="E330" s="169">
        <v>20</v>
      </c>
      <c r="F330" s="170"/>
      <c r="G330" s="171">
        <f>ROUND(E330*F330,2)</f>
        <v>0</v>
      </c>
      <c r="H330" s="170"/>
      <c r="I330" s="171">
        <f>ROUND(E330*H330,2)</f>
        <v>0</v>
      </c>
      <c r="J330" s="170"/>
      <c r="K330" s="171">
        <f>ROUND(E330*J330,2)</f>
        <v>0</v>
      </c>
      <c r="L330" s="171">
        <v>21</v>
      </c>
      <c r="M330" s="171">
        <f>G330*(1+L330/100)</f>
        <v>0</v>
      </c>
      <c r="N330" s="169">
        <v>1.9E-3</v>
      </c>
      <c r="O330" s="169">
        <f>ROUND(E330*N330,2)</f>
        <v>0.04</v>
      </c>
      <c r="P330" s="169">
        <v>0</v>
      </c>
      <c r="Q330" s="169">
        <f>ROUND(E330*P330,2)</f>
        <v>0</v>
      </c>
      <c r="R330" s="171"/>
      <c r="S330" s="171" t="s">
        <v>144</v>
      </c>
      <c r="T330" s="172" t="s">
        <v>145</v>
      </c>
      <c r="U330" s="157">
        <v>0</v>
      </c>
      <c r="V330" s="157">
        <f>ROUND(E330*U330,2)</f>
        <v>0</v>
      </c>
      <c r="W330" s="157"/>
      <c r="X330" s="157" t="s">
        <v>311</v>
      </c>
      <c r="Y330" s="147"/>
      <c r="Z330" s="147"/>
      <c r="AA330" s="147"/>
      <c r="AB330" s="147"/>
      <c r="AC330" s="147"/>
      <c r="AD330" s="147"/>
      <c r="AE330" s="147"/>
      <c r="AF330" s="147"/>
      <c r="AG330" s="147" t="s">
        <v>312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190" t="s">
        <v>525</v>
      </c>
      <c r="D331" s="179"/>
      <c r="E331" s="180">
        <v>20</v>
      </c>
      <c r="F331" s="157"/>
      <c r="G331" s="157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47"/>
      <c r="Z331" s="147"/>
      <c r="AA331" s="147"/>
      <c r="AB331" s="147"/>
      <c r="AC331" s="147"/>
      <c r="AD331" s="147"/>
      <c r="AE331" s="147"/>
      <c r="AF331" s="147"/>
      <c r="AG331" s="147" t="s">
        <v>181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66">
        <v>90</v>
      </c>
      <c r="B332" s="167" t="s">
        <v>526</v>
      </c>
      <c r="C332" s="175" t="s">
        <v>527</v>
      </c>
      <c r="D332" s="168" t="s">
        <v>308</v>
      </c>
      <c r="E332" s="169">
        <v>1</v>
      </c>
      <c r="F332" s="170"/>
      <c r="G332" s="171">
        <f>ROUND(E332*F332,2)</f>
        <v>0</v>
      </c>
      <c r="H332" s="170"/>
      <c r="I332" s="171">
        <f>ROUND(E332*H332,2)</f>
        <v>0</v>
      </c>
      <c r="J332" s="170"/>
      <c r="K332" s="171">
        <f>ROUND(E332*J332,2)</f>
        <v>0</v>
      </c>
      <c r="L332" s="171">
        <v>21</v>
      </c>
      <c r="M332" s="171">
        <f>G332*(1+L332/100)</f>
        <v>0</v>
      </c>
      <c r="N332" s="169">
        <v>2.0999999999999999E-3</v>
      </c>
      <c r="O332" s="169">
        <f>ROUND(E332*N332,2)</f>
        <v>0</v>
      </c>
      <c r="P332" s="169">
        <v>0</v>
      </c>
      <c r="Q332" s="169">
        <f>ROUND(E332*P332,2)</f>
        <v>0</v>
      </c>
      <c r="R332" s="171"/>
      <c r="S332" s="171" t="s">
        <v>144</v>
      </c>
      <c r="T332" s="172" t="s">
        <v>145</v>
      </c>
      <c r="U332" s="157">
        <v>0</v>
      </c>
      <c r="V332" s="157">
        <f>ROUND(E332*U332,2)</f>
        <v>0</v>
      </c>
      <c r="W332" s="157"/>
      <c r="X332" s="157" t="s">
        <v>311</v>
      </c>
      <c r="Y332" s="147"/>
      <c r="Z332" s="147"/>
      <c r="AA332" s="147"/>
      <c r="AB332" s="147"/>
      <c r="AC332" s="147"/>
      <c r="AD332" s="147"/>
      <c r="AE332" s="147"/>
      <c r="AF332" s="147"/>
      <c r="AG332" s="147" t="s">
        <v>312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4"/>
      <c r="B333" s="155"/>
      <c r="C333" s="190" t="s">
        <v>528</v>
      </c>
      <c r="D333" s="179"/>
      <c r="E333" s="180">
        <v>1</v>
      </c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47"/>
      <c r="Z333" s="147"/>
      <c r="AA333" s="147"/>
      <c r="AB333" s="147"/>
      <c r="AC333" s="147"/>
      <c r="AD333" s="147"/>
      <c r="AE333" s="147"/>
      <c r="AF333" s="147"/>
      <c r="AG333" s="147" t="s">
        <v>181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83">
        <v>91</v>
      </c>
      <c r="B334" s="184" t="s">
        <v>529</v>
      </c>
      <c r="C334" s="192" t="s">
        <v>530</v>
      </c>
      <c r="D334" s="185" t="s">
        <v>0</v>
      </c>
      <c r="E334" s="186">
        <v>4866.4844999999996</v>
      </c>
      <c r="F334" s="187"/>
      <c r="G334" s="188">
        <f>ROUND(E334*F334,2)</f>
        <v>0</v>
      </c>
      <c r="H334" s="187"/>
      <c r="I334" s="188">
        <f>ROUND(E334*H334,2)</f>
        <v>0</v>
      </c>
      <c r="J334" s="187"/>
      <c r="K334" s="188">
        <f>ROUND(E334*J334,2)</f>
        <v>0</v>
      </c>
      <c r="L334" s="188">
        <v>21</v>
      </c>
      <c r="M334" s="188">
        <f>G334*(1+L334/100)</f>
        <v>0</v>
      </c>
      <c r="N334" s="186">
        <v>0</v>
      </c>
      <c r="O334" s="186">
        <f>ROUND(E334*N334,2)</f>
        <v>0</v>
      </c>
      <c r="P334" s="186">
        <v>0</v>
      </c>
      <c r="Q334" s="186">
        <f>ROUND(E334*P334,2)</f>
        <v>0</v>
      </c>
      <c r="R334" s="188"/>
      <c r="S334" s="188" t="s">
        <v>144</v>
      </c>
      <c r="T334" s="189" t="s">
        <v>145</v>
      </c>
      <c r="U334" s="157">
        <v>0</v>
      </c>
      <c r="V334" s="157">
        <f>ROUND(E334*U334,2)</f>
        <v>0</v>
      </c>
      <c r="W334" s="157"/>
      <c r="X334" s="157" t="s">
        <v>177</v>
      </c>
      <c r="Y334" s="147"/>
      <c r="Z334" s="147"/>
      <c r="AA334" s="147"/>
      <c r="AB334" s="147"/>
      <c r="AC334" s="147"/>
      <c r="AD334" s="147"/>
      <c r="AE334" s="147"/>
      <c r="AF334" s="147"/>
      <c r="AG334" s="147" t="s">
        <v>325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83">
        <v>92</v>
      </c>
      <c r="B335" s="184" t="s">
        <v>531</v>
      </c>
      <c r="C335" s="192" t="s">
        <v>532</v>
      </c>
      <c r="D335" s="185" t="s">
        <v>0</v>
      </c>
      <c r="E335" s="186">
        <v>4866.4844999999996</v>
      </c>
      <c r="F335" s="187"/>
      <c r="G335" s="188">
        <f>ROUND(E335*F335,2)</f>
        <v>0</v>
      </c>
      <c r="H335" s="187"/>
      <c r="I335" s="188">
        <f>ROUND(E335*H335,2)</f>
        <v>0</v>
      </c>
      <c r="J335" s="187"/>
      <c r="K335" s="188">
        <f>ROUND(E335*J335,2)</f>
        <v>0</v>
      </c>
      <c r="L335" s="188">
        <v>21</v>
      </c>
      <c r="M335" s="188">
        <f>G335*(1+L335/100)</f>
        <v>0</v>
      </c>
      <c r="N335" s="186">
        <v>0</v>
      </c>
      <c r="O335" s="186">
        <f>ROUND(E335*N335,2)</f>
        <v>0</v>
      </c>
      <c r="P335" s="186">
        <v>0</v>
      </c>
      <c r="Q335" s="186">
        <f>ROUND(E335*P335,2)</f>
        <v>0</v>
      </c>
      <c r="R335" s="188"/>
      <c r="S335" s="188" t="s">
        <v>144</v>
      </c>
      <c r="T335" s="189" t="s">
        <v>145</v>
      </c>
      <c r="U335" s="157">
        <v>0</v>
      </c>
      <c r="V335" s="157">
        <f>ROUND(E335*U335,2)</f>
        <v>0</v>
      </c>
      <c r="W335" s="157"/>
      <c r="X335" s="157" t="s">
        <v>177</v>
      </c>
      <c r="Y335" s="147"/>
      <c r="Z335" s="147"/>
      <c r="AA335" s="147"/>
      <c r="AB335" s="147"/>
      <c r="AC335" s="147"/>
      <c r="AD335" s="147"/>
      <c r="AE335" s="147"/>
      <c r="AF335" s="147"/>
      <c r="AG335" s="147" t="s">
        <v>325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x14ac:dyDescent="0.2">
      <c r="A336" s="159" t="s">
        <v>139</v>
      </c>
      <c r="B336" s="160" t="s">
        <v>95</v>
      </c>
      <c r="C336" s="174" t="s">
        <v>96</v>
      </c>
      <c r="D336" s="161"/>
      <c r="E336" s="162"/>
      <c r="F336" s="163"/>
      <c r="G336" s="163">
        <f>SUMIF(AG337:AG390,"&lt;&gt;NOR",G337:G390)</f>
        <v>0</v>
      </c>
      <c r="H336" s="163"/>
      <c r="I336" s="163">
        <f>SUM(I337:I390)</f>
        <v>0</v>
      </c>
      <c r="J336" s="163"/>
      <c r="K336" s="163">
        <f>SUM(K337:K390)</f>
        <v>0</v>
      </c>
      <c r="L336" s="163"/>
      <c r="M336" s="163">
        <f>SUM(M337:M390)</f>
        <v>0</v>
      </c>
      <c r="N336" s="162"/>
      <c r="O336" s="162">
        <f>SUM(O337:O390)</f>
        <v>35.94</v>
      </c>
      <c r="P336" s="162"/>
      <c r="Q336" s="162">
        <f>SUM(Q337:Q390)</f>
        <v>42.84</v>
      </c>
      <c r="R336" s="163"/>
      <c r="S336" s="163"/>
      <c r="T336" s="164"/>
      <c r="U336" s="158"/>
      <c r="V336" s="158">
        <f>SUM(V337:V390)</f>
        <v>761.8599999999999</v>
      </c>
      <c r="W336" s="158"/>
      <c r="X336" s="158"/>
      <c r="AG336" t="s">
        <v>140</v>
      </c>
    </row>
    <row r="337" spans="1:60" outlineLevel="1" x14ac:dyDescent="0.2">
      <c r="A337" s="166">
        <v>93</v>
      </c>
      <c r="B337" s="167" t="s">
        <v>533</v>
      </c>
      <c r="C337" s="175" t="s">
        <v>534</v>
      </c>
      <c r="D337" s="168" t="s">
        <v>176</v>
      </c>
      <c r="E337" s="169">
        <v>622.5</v>
      </c>
      <c r="F337" s="170"/>
      <c r="G337" s="171">
        <f>ROUND(E337*F337,2)</f>
        <v>0</v>
      </c>
      <c r="H337" s="170"/>
      <c r="I337" s="171">
        <f>ROUND(E337*H337,2)</f>
        <v>0</v>
      </c>
      <c r="J337" s="170"/>
      <c r="K337" s="171">
        <f>ROUND(E337*J337,2)</f>
        <v>0</v>
      </c>
      <c r="L337" s="171">
        <v>21</v>
      </c>
      <c r="M337" s="171">
        <f>G337*(1+L337/100)</f>
        <v>0</v>
      </c>
      <c r="N337" s="169">
        <v>0</v>
      </c>
      <c r="O337" s="169">
        <f>ROUND(E337*N337,2)</f>
        <v>0</v>
      </c>
      <c r="P337" s="169">
        <v>6.7000000000000004E-2</v>
      </c>
      <c r="Q337" s="169">
        <f>ROUND(E337*P337,2)</f>
        <v>41.71</v>
      </c>
      <c r="R337" s="171"/>
      <c r="S337" s="171" t="s">
        <v>144</v>
      </c>
      <c r="T337" s="172" t="s">
        <v>145</v>
      </c>
      <c r="U337" s="157">
        <v>0.21</v>
      </c>
      <c r="V337" s="157">
        <f>ROUND(E337*U337,2)</f>
        <v>130.72999999999999</v>
      </c>
      <c r="W337" s="157"/>
      <c r="X337" s="157" t="s">
        <v>177</v>
      </c>
      <c r="Y337" s="147"/>
      <c r="Z337" s="147"/>
      <c r="AA337" s="147"/>
      <c r="AB337" s="147"/>
      <c r="AC337" s="147"/>
      <c r="AD337" s="147"/>
      <c r="AE337" s="147"/>
      <c r="AF337" s="147"/>
      <c r="AG337" s="147" t="s">
        <v>178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54"/>
      <c r="B338" s="155"/>
      <c r="C338" s="190" t="s">
        <v>274</v>
      </c>
      <c r="D338" s="179"/>
      <c r="E338" s="180"/>
      <c r="F338" s="157"/>
      <c r="G338" s="15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47"/>
      <c r="Z338" s="147"/>
      <c r="AA338" s="147"/>
      <c r="AB338" s="147"/>
      <c r="AC338" s="147"/>
      <c r="AD338" s="147"/>
      <c r="AE338" s="147"/>
      <c r="AF338" s="147"/>
      <c r="AG338" s="147" t="s">
        <v>181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190" t="s">
        <v>535</v>
      </c>
      <c r="D339" s="179"/>
      <c r="E339" s="180">
        <v>227.5</v>
      </c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47"/>
      <c r="Z339" s="147"/>
      <c r="AA339" s="147"/>
      <c r="AB339" s="147"/>
      <c r="AC339" s="147"/>
      <c r="AD339" s="147"/>
      <c r="AE339" s="147"/>
      <c r="AF339" s="147"/>
      <c r="AG339" s="147" t="s">
        <v>181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190" t="s">
        <v>536</v>
      </c>
      <c r="D340" s="179"/>
      <c r="E340" s="180">
        <v>303</v>
      </c>
      <c r="F340" s="157"/>
      <c r="G340" s="157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47"/>
      <c r="Z340" s="147"/>
      <c r="AA340" s="147"/>
      <c r="AB340" s="147"/>
      <c r="AC340" s="147"/>
      <c r="AD340" s="147"/>
      <c r="AE340" s="147"/>
      <c r="AF340" s="147"/>
      <c r="AG340" s="147" t="s">
        <v>181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54"/>
      <c r="B341" s="155"/>
      <c r="C341" s="190" t="s">
        <v>537</v>
      </c>
      <c r="D341" s="179"/>
      <c r="E341" s="180">
        <v>92</v>
      </c>
      <c r="F341" s="157"/>
      <c r="G341" s="157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47"/>
      <c r="Z341" s="147"/>
      <c r="AA341" s="147"/>
      <c r="AB341" s="147"/>
      <c r="AC341" s="147"/>
      <c r="AD341" s="147"/>
      <c r="AE341" s="147"/>
      <c r="AF341" s="147"/>
      <c r="AG341" s="147" t="s">
        <v>181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191" t="s">
        <v>185</v>
      </c>
      <c r="D342" s="181"/>
      <c r="E342" s="182">
        <v>622.5</v>
      </c>
      <c r="F342" s="157"/>
      <c r="G342" s="15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47"/>
      <c r="Z342" s="147"/>
      <c r="AA342" s="147"/>
      <c r="AB342" s="147"/>
      <c r="AC342" s="147"/>
      <c r="AD342" s="147"/>
      <c r="AE342" s="147"/>
      <c r="AF342" s="147"/>
      <c r="AG342" s="147" t="s">
        <v>181</v>
      </c>
      <c r="AH342" s="147">
        <v>1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66">
        <v>94</v>
      </c>
      <c r="B343" s="167" t="s">
        <v>538</v>
      </c>
      <c r="C343" s="175" t="s">
        <v>539</v>
      </c>
      <c r="D343" s="168" t="s">
        <v>215</v>
      </c>
      <c r="E343" s="169">
        <v>49</v>
      </c>
      <c r="F343" s="170"/>
      <c r="G343" s="171">
        <f>ROUND(E343*F343,2)</f>
        <v>0</v>
      </c>
      <c r="H343" s="170"/>
      <c r="I343" s="171">
        <f>ROUND(E343*H343,2)</f>
        <v>0</v>
      </c>
      <c r="J343" s="170"/>
      <c r="K343" s="171">
        <f>ROUND(E343*J343,2)</f>
        <v>0</v>
      </c>
      <c r="L343" s="171">
        <v>21</v>
      </c>
      <c r="M343" s="171">
        <f>G343*(1+L343/100)</f>
        <v>0</v>
      </c>
      <c r="N343" s="169">
        <v>0</v>
      </c>
      <c r="O343" s="169">
        <f>ROUND(E343*N343,2)</f>
        <v>0</v>
      </c>
      <c r="P343" s="169">
        <v>2.3E-2</v>
      </c>
      <c r="Q343" s="169">
        <f>ROUND(E343*P343,2)</f>
        <v>1.1299999999999999</v>
      </c>
      <c r="R343" s="171"/>
      <c r="S343" s="171" t="s">
        <v>144</v>
      </c>
      <c r="T343" s="172" t="s">
        <v>145</v>
      </c>
      <c r="U343" s="157">
        <v>0.08</v>
      </c>
      <c r="V343" s="157">
        <f>ROUND(E343*U343,2)</f>
        <v>3.92</v>
      </c>
      <c r="W343" s="157"/>
      <c r="X343" s="157" t="s">
        <v>177</v>
      </c>
      <c r="Y343" s="147"/>
      <c r="Z343" s="147"/>
      <c r="AA343" s="147"/>
      <c r="AB343" s="147"/>
      <c r="AC343" s="147"/>
      <c r="AD343" s="147"/>
      <c r="AE343" s="147"/>
      <c r="AF343" s="147"/>
      <c r="AG343" s="147" t="s">
        <v>178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190" t="s">
        <v>540</v>
      </c>
      <c r="D344" s="179"/>
      <c r="E344" s="180">
        <v>49</v>
      </c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47"/>
      <c r="Z344" s="147"/>
      <c r="AA344" s="147"/>
      <c r="AB344" s="147"/>
      <c r="AC344" s="147"/>
      <c r="AD344" s="147"/>
      <c r="AE344" s="147"/>
      <c r="AF344" s="147"/>
      <c r="AG344" s="147" t="s">
        <v>181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ht="22.5" outlineLevel="1" x14ac:dyDescent="0.2">
      <c r="A345" s="166">
        <v>95</v>
      </c>
      <c r="B345" s="167" t="s">
        <v>541</v>
      </c>
      <c r="C345" s="175" t="s">
        <v>542</v>
      </c>
      <c r="D345" s="168" t="s">
        <v>176</v>
      </c>
      <c r="E345" s="169">
        <v>622.5</v>
      </c>
      <c r="F345" s="170"/>
      <c r="G345" s="171">
        <f>ROUND(E345*F345,2)</f>
        <v>0</v>
      </c>
      <c r="H345" s="170"/>
      <c r="I345" s="171">
        <f>ROUND(E345*H345,2)</f>
        <v>0</v>
      </c>
      <c r="J345" s="170"/>
      <c r="K345" s="171">
        <f>ROUND(E345*J345,2)</f>
        <v>0</v>
      </c>
      <c r="L345" s="171">
        <v>21</v>
      </c>
      <c r="M345" s="171">
        <f>G345*(1+L345/100)</f>
        <v>0</v>
      </c>
      <c r="N345" s="169">
        <v>4.4609999999999997E-2</v>
      </c>
      <c r="O345" s="169">
        <f>ROUND(E345*N345,2)</f>
        <v>27.77</v>
      </c>
      <c r="P345" s="169">
        <v>0</v>
      </c>
      <c r="Q345" s="169">
        <f>ROUND(E345*P345,2)</f>
        <v>0</v>
      </c>
      <c r="R345" s="171"/>
      <c r="S345" s="171" t="s">
        <v>144</v>
      </c>
      <c r="T345" s="172" t="s">
        <v>145</v>
      </c>
      <c r="U345" s="157">
        <v>0.42</v>
      </c>
      <c r="V345" s="157">
        <f>ROUND(E345*U345,2)</f>
        <v>261.45</v>
      </c>
      <c r="W345" s="157"/>
      <c r="X345" s="157" t="s">
        <v>177</v>
      </c>
      <c r="Y345" s="147"/>
      <c r="Z345" s="147"/>
      <c r="AA345" s="147"/>
      <c r="AB345" s="147"/>
      <c r="AC345" s="147"/>
      <c r="AD345" s="147"/>
      <c r="AE345" s="147"/>
      <c r="AF345" s="147"/>
      <c r="AG345" s="147" t="s">
        <v>178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249" t="s">
        <v>543</v>
      </c>
      <c r="D346" s="250"/>
      <c r="E346" s="250"/>
      <c r="F346" s="250"/>
      <c r="G346" s="250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47"/>
      <c r="Z346" s="147"/>
      <c r="AA346" s="147"/>
      <c r="AB346" s="147"/>
      <c r="AC346" s="147"/>
      <c r="AD346" s="147"/>
      <c r="AE346" s="147"/>
      <c r="AF346" s="147"/>
      <c r="AG346" s="147" t="s">
        <v>149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73" t="str">
        <f>C346</f>
        <v>Dodávka a montáž základní, půlené tašky, odvětrávací a protisněhové tašky včetně spojovacích prostředků.</v>
      </c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258" t="s">
        <v>544</v>
      </c>
      <c r="D347" s="259"/>
      <c r="E347" s="259"/>
      <c r="F347" s="259"/>
      <c r="G347" s="259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47"/>
      <c r="Z347" s="147"/>
      <c r="AA347" s="147"/>
      <c r="AB347" s="147"/>
      <c r="AC347" s="147"/>
      <c r="AD347" s="147"/>
      <c r="AE347" s="147"/>
      <c r="AF347" s="147"/>
      <c r="AG347" s="147" t="s">
        <v>149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54"/>
      <c r="B348" s="155"/>
      <c r="C348" s="190" t="s">
        <v>545</v>
      </c>
      <c r="D348" s="179"/>
      <c r="E348" s="180"/>
      <c r="F348" s="157"/>
      <c r="G348" s="157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47"/>
      <c r="Z348" s="147"/>
      <c r="AA348" s="147"/>
      <c r="AB348" s="147"/>
      <c r="AC348" s="147"/>
      <c r="AD348" s="147"/>
      <c r="AE348" s="147"/>
      <c r="AF348" s="147"/>
      <c r="AG348" s="147" t="s">
        <v>181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190" t="s">
        <v>546</v>
      </c>
      <c r="D349" s="179"/>
      <c r="E349" s="180">
        <v>530.5</v>
      </c>
      <c r="F349" s="157"/>
      <c r="G349" s="157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47"/>
      <c r="Z349" s="147"/>
      <c r="AA349" s="147"/>
      <c r="AB349" s="147"/>
      <c r="AC349" s="147"/>
      <c r="AD349" s="147"/>
      <c r="AE349" s="147"/>
      <c r="AF349" s="147"/>
      <c r="AG349" s="147" t="s">
        <v>181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54"/>
      <c r="B350" s="155"/>
      <c r="C350" s="190" t="s">
        <v>537</v>
      </c>
      <c r="D350" s="179"/>
      <c r="E350" s="180">
        <v>92</v>
      </c>
      <c r="F350" s="157"/>
      <c r="G350" s="157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47"/>
      <c r="Z350" s="147"/>
      <c r="AA350" s="147"/>
      <c r="AB350" s="147"/>
      <c r="AC350" s="147"/>
      <c r="AD350" s="147"/>
      <c r="AE350" s="147"/>
      <c r="AF350" s="147"/>
      <c r="AG350" s="147" t="s">
        <v>181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54"/>
      <c r="B351" s="155"/>
      <c r="C351" s="191" t="s">
        <v>185</v>
      </c>
      <c r="D351" s="181"/>
      <c r="E351" s="182">
        <v>622.5</v>
      </c>
      <c r="F351" s="157"/>
      <c r="G351" s="157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47"/>
      <c r="Z351" s="147"/>
      <c r="AA351" s="147"/>
      <c r="AB351" s="147"/>
      <c r="AC351" s="147"/>
      <c r="AD351" s="147"/>
      <c r="AE351" s="147"/>
      <c r="AF351" s="147"/>
      <c r="AG351" s="147" t="s">
        <v>181</v>
      </c>
      <c r="AH351" s="147">
        <v>1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ht="22.5" outlineLevel="1" x14ac:dyDescent="0.2">
      <c r="A352" s="166">
        <v>96</v>
      </c>
      <c r="B352" s="167" t="s">
        <v>547</v>
      </c>
      <c r="C352" s="175" t="s">
        <v>548</v>
      </c>
      <c r="D352" s="168" t="s">
        <v>215</v>
      </c>
      <c r="E352" s="169">
        <v>49</v>
      </c>
      <c r="F352" s="170"/>
      <c r="G352" s="171">
        <f>ROUND(E352*F352,2)</f>
        <v>0</v>
      </c>
      <c r="H352" s="170"/>
      <c r="I352" s="171">
        <f>ROUND(E352*H352,2)</f>
        <v>0</v>
      </c>
      <c r="J352" s="170"/>
      <c r="K352" s="171">
        <f>ROUND(E352*J352,2)</f>
        <v>0</v>
      </c>
      <c r="L352" s="171">
        <v>21</v>
      </c>
      <c r="M352" s="171">
        <f>G352*(1+L352/100)</f>
        <v>0</v>
      </c>
      <c r="N352" s="169">
        <v>1.342E-2</v>
      </c>
      <c r="O352" s="169">
        <f>ROUND(E352*N352,2)</f>
        <v>0.66</v>
      </c>
      <c r="P352" s="169">
        <v>0</v>
      </c>
      <c r="Q352" s="169">
        <f>ROUND(E352*P352,2)</f>
        <v>0</v>
      </c>
      <c r="R352" s="171"/>
      <c r="S352" s="171" t="s">
        <v>144</v>
      </c>
      <c r="T352" s="172" t="s">
        <v>145</v>
      </c>
      <c r="U352" s="157">
        <v>0.35</v>
      </c>
      <c r="V352" s="157">
        <f>ROUND(E352*U352,2)</f>
        <v>17.149999999999999</v>
      </c>
      <c r="W352" s="157"/>
      <c r="X352" s="157" t="s">
        <v>177</v>
      </c>
      <c r="Y352" s="147"/>
      <c r="Z352" s="147"/>
      <c r="AA352" s="147"/>
      <c r="AB352" s="147"/>
      <c r="AC352" s="147"/>
      <c r="AD352" s="147"/>
      <c r="AE352" s="147"/>
      <c r="AF352" s="147"/>
      <c r="AG352" s="147" t="s">
        <v>191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249" t="s">
        <v>549</v>
      </c>
      <c r="D353" s="250"/>
      <c r="E353" s="250"/>
      <c r="F353" s="250"/>
      <c r="G353" s="250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47"/>
      <c r="Z353" s="147"/>
      <c r="AA353" s="147"/>
      <c r="AB353" s="147"/>
      <c r="AC353" s="147"/>
      <c r="AD353" s="147"/>
      <c r="AE353" s="147"/>
      <c r="AF353" s="147"/>
      <c r="AG353" s="147" t="s">
        <v>149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73" t="str">
        <f>C353</f>
        <v>Dodávka a montáž hřebenáče, hřebenové latě, uzávěry hřebene a větracího pásu včetně spojovacích prostředků.</v>
      </c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54"/>
      <c r="B354" s="155"/>
      <c r="C354" s="190" t="s">
        <v>550</v>
      </c>
      <c r="D354" s="179"/>
      <c r="E354" s="180">
        <v>49</v>
      </c>
      <c r="F354" s="157"/>
      <c r="G354" s="15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47"/>
      <c r="Z354" s="147"/>
      <c r="AA354" s="147"/>
      <c r="AB354" s="147"/>
      <c r="AC354" s="147"/>
      <c r="AD354" s="147"/>
      <c r="AE354" s="147"/>
      <c r="AF354" s="147"/>
      <c r="AG354" s="147" t="s">
        <v>181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66">
        <v>97</v>
      </c>
      <c r="B355" s="167" t="s">
        <v>551</v>
      </c>
      <c r="C355" s="175" t="s">
        <v>552</v>
      </c>
      <c r="D355" s="168" t="s">
        <v>215</v>
      </c>
      <c r="E355" s="169">
        <v>15.75</v>
      </c>
      <c r="F355" s="170"/>
      <c r="G355" s="171">
        <f>ROUND(E355*F355,2)</f>
        <v>0</v>
      </c>
      <c r="H355" s="170"/>
      <c r="I355" s="171">
        <f>ROUND(E355*H355,2)</f>
        <v>0</v>
      </c>
      <c r="J355" s="170"/>
      <c r="K355" s="171">
        <f>ROUND(E355*J355,2)</f>
        <v>0</v>
      </c>
      <c r="L355" s="171">
        <v>21</v>
      </c>
      <c r="M355" s="171">
        <f>G355*(1+L355/100)</f>
        <v>0</v>
      </c>
      <c r="N355" s="169">
        <v>2.3390000000000001E-2</v>
      </c>
      <c r="O355" s="169">
        <f>ROUND(E355*N355,2)</f>
        <v>0.37</v>
      </c>
      <c r="P355" s="169">
        <v>0</v>
      </c>
      <c r="Q355" s="169">
        <f>ROUND(E355*P355,2)</f>
        <v>0</v>
      </c>
      <c r="R355" s="171"/>
      <c r="S355" s="171" t="s">
        <v>144</v>
      </c>
      <c r="T355" s="172" t="s">
        <v>145</v>
      </c>
      <c r="U355" s="157">
        <v>0.35</v>
      </c>
      <c r="V355" s="157">
        <f>ROUND(E355*U355,2)</f>
        <v>5.51</v>
      </c>
      <c r="W355" s="157"/>
      <c r="X355" s="157" t="s">
        <v>177</v>
      </c>
      <c r="Y355" s="147"/>
      <c r="Z355" s="147"/>
      <c r="AA355" s="147"/>
      <c r="AB355" s="147"/>
      <c r="AC355" s="147"/>
      <c r="AD355" s="147"/>
      <c r="AE355" s="147"/>
      <c r="AF355" s="147"/>
      <c r="AG355" s="147" t="s">
        <v>191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249" t="s">
        <v>553</v>
      </c>
      <c r="D356" s="250"/>
      <c r="E356" s="250"/>
      <c r="F356" s="250"/>
      <c r="G356" s="250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47"/>
      <c r="Z356" s="147"/>
      <c r="AA356" s="147"/>
      <c r="AB356" s="147"/>
      <c r="AC356" s="147"/>
      <c r="AD356" s="147"/>
      <c r="AE356" s="147"/>
      <c r="AF356" s="147"/>
      <c r="AG356" s="147" t="s">
        <v>149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4"/>
      <c r="B357" s="155"/>
      <c r="C357" s="190" t="s">
        <v>545</v>
      </c>
      <c r="D357" s="179"/>
      <c r="E357" s="180"/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47"/>
      <c r="Z357" s="147"/>
      <c r="AA357" s="147"/>
      <c r="AB357" s="147"/>
      <c r="AC357" s="147"/>
      <c r="AD357" s="147"/>
      <c r="AE357" s="147"/>
      <c r="AF357" s="147"/>
      <c r="AG357" s="147" t="s">
        <v>181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54"/>
      <c r="B358" s="155"/>
      <c r="C358" s="190" t="s">
        <v>554</v>
      </c>
      <c r="D358" s="179"/>
      <c r="E358" s="180">
        <v>10.08</v>
      </c>
      <c r="F358" s="157"/>
      <c r="G358" s="157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47"/>
      <c r="Z358" s="147"/>
      <c r="AA358" s="147"/>
      <c r="AB358" s="147"/>
      <c r="AC358" s="147"/>
      <c r="AD358" s="147"/>
      <c r="AE358" s="147"/>
      <c r="AF358" s="147"/>
      <c r="AG358" s="147" t="s">
        <v>181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54"/>
      <c r="B359" s="155"/>
      <c r="C359" s="190" t="s">
        <v>555</v>
      </c>
      <c r="D359" s="179"/>
      <c r="E359" s="180">
        <v>5.67</v>
      </c>
      <c r="F359" s="157"/>
      <c r="G359" s="15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47"/>
      <c r="Z359" s="147"/>
      <c r="AA359" s="147"/>
      <c r="AB359" s="147"/>
      <c r="AC359" s="147"/>
      <c r="AD359" s="147"/>
      <c r="AE359" s="147"/>
      <c r="AF359" s="147"/>
      <c r="AG359" s="147" t="s">
        <v>181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/>
      <c r="B360" s="155"/>
      <c r="C360" s="191" t="s">
        <v>185</v>
      </c>
      <c r="D360" s="181"/>
      <c r="E360" s="182">
        <v>15.75</v>
      </c>
      <c r="F360" s="157"/>
      <c r="G360" s="157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47"/>
      <c r="Z360" s="147"/>
      <c r="AA360" s="147"/>
      <c r="AB360" s="147"/>
      <c r="AC360" s="147"/>
      <c r="AD360" s="147"/>
      <c r="AE360" s="147"/>
      <c r="AF360" s="147"/>
      <c r="AG360" s="147" t="s">
        <v>181</v>
      </c>
      <c r="AH360" s="147">
        <v>1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ht="22.5" outlineLevel="1" x14ac:dyDescent="0.2">
      <c r="A361" s="166">
        <v>98</v>
      </c>
      <c r="B361" s="167" t="s">
        <v>556</v>
      </c>
      <c r="C361" s="175" t="s">
        <v>557</v>
      </c>
      <c r="D361" s="168" t="s">
        <v>308</v>
      </c>
      <c r="E361" s="169">
        <v>1</v>
      </c>
      <c r="F361" s="170"/>
      <c r="G361" s="171">
        <f>ROUND(E361*F361,2)</f>
        <v>0</v>
      </c>
      <c r="H361" s="170"/>
      <c r="I361" s="171">
        <f>ROUND(E361*H361,2)</f>
        <v>0</v>
      </c>
      <c r="J361" s="170"/>
      <c r="K361" s="171">
        <f>ROUND(E361*J361,2)</f>
        <v>0</v>
      </c>
      <c r="L361" s="171">
        <v>21</v>
      </c>
      <c r="M361" s="171">
        <f>G361*(1+L361/100)</f>
        <v>0</v>
      </c>
      <c r="N361" s="169">
        <v>2.188E-2</v>
      </c>
      <c r="O361" s="169">
        <f>ROUND(E361*N361,2)</f>
        <v>0.02</v>
      </c>
      <c r="P361" s="169">
        <v>0</v>
      </c>
      <c r="Q361" s="169">
        <f>ROUND(E361*P361,2)</f>
        <v>0</v>
      </c>
      <c r="R361" s="171"/>
      <c r="S361" s="171" t="s">
        <v>144</v>
      </c>
      <c r="T361" s="172" t="s">
        <v>145</v>
      </c>
      <c r="U361" s="157">
        <v>0.52</v>
      </c>
      <c r="V361" s="157">
        <f>ROUND(E361*U361,2)</f>
        <v>0.52</v>
      </c>
      <c r="W361" s="157"/>
      <c r="X361" s="157" t="s">
        <v>177</v>
      </c>
      <c r="Y361" s="147"/>
      <c r="Z361" s="147"/>
      <c r="AA361" s="147"/>
      <c r="AB361" s="147"/>
      <c r="AC361" s="147"/>
      <c r="AD361" s="147"/>
      <c r="AE361" s="147"/>
      <c r="AF361" s="147"/>
      <c r="AG361" s="147" t="s">
        <v>191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249" t="s">
        <v>558</v>
      </c>
      <c r="D362" s="250"/>
      <c r="E362" s="250"/>
      <c r="F362" s="250"/>
      <c r="G362" s="250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47"/>
      <c r="Z362" s="147"/>
      <c r="AA362" s="147"/>
      <c r="AB362" s="147"/>
      <c r="AC362" s="147"/>
      <c r="AD362" s="147"/>
      <c r="AE362" s="147"/>
      <c r="AF362" s="147"/>
      <c r="AG362" s="147" t="s">
        <v>149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73" t="str">
        <f>C362</f>
        <v>Dodávka a montáž stoupací plošiny, stoupacích nosných tašek, držáku stoupací plošiny, laťování včetně spojovacích prostředků.</v>
      </c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54"/>
      <c r="B363" s="155"/>
      <c r="C363" s="190" t="s">
        <v>559</v>
      </c>
      <c r="D363" s="179"/>
      <c r="E363" s="180">
        <v>1</v>
      </c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47"/>
      <c r="Z363" s="147"/>
      <c r="AA363" s="147"/>
      <c r="AB363" s="147"/>
      <c r="AC363" s="147"/>
      <c r="AD363" s="147"/>
      <c r="AE363" s="147"/>
      <c r="AF363" s="147"/>
      <c r="AG363" s="147" t="s">
        <v>181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">
      <c r="A364" s="166">
        <v>99</v>
      </c>
      <c r="B364" s="167" t="s">
        <v>560</v>
      </c>
      <c r="C364" s="175" t="s">
        <v>561</v>
      </c>
      <c r="D364" s="168" t="s">
        <v>176</v>
      </c>
      <c r="E364" s="169">
        <v>684.75</v>
      </c>
      <c r="F364" s="170"/>
      <c r="G364" s="171">
        <f>ROUND(E364*F364,2)</f>
        <v>0</v>
      </c>
      <c r="H364" s="170"/>
      <c r="I364" s="171">
        <f>ROUND(E364*H364,2)</f>
        <v>0</v>
      </c>
      <c r="J364" s="170"/>
      <c r="K364" s="171">
        <f>ROUND(E364*J364,2)</f>
        <v>0</v>
      </c>
      <c r="L364" s="171">
        <v>21</v>
      </c>
      <c r="M364" s="171">
        <f>G364*(1+L364/100)</f>
        <v>0</v>
      </c>
      <c r="N364" s="169">
        <v>1.3999999999999999E-4</v>
      </c>
      <c r="O364" s="169">
        <f>ROUND(E364*N364,2)</f>
        <v>0.1</v>
      </c>
      <c r="P364" s="169">
        <v>0</v>
      </c>
      <c r="Q364" s="169">
        <f>ROUND(E364*P364,2)</f>
        <v>0</v>
      </c>
      <c r="R364" s="171"/>
      <c r="S364" s="171" t="s">
        <v>144</v>
      </c>
      <c r="T364" s="172" t="s">
        <v>145</v>
      </c>
      <c r="U364" s="157">
        <v>0.12</v>
      </c>
      <c r="V364" s="157">
        <f>ROUND(E364*U364,2)</f>
        <v>82.17</v>
      </c>
      <c r="W364" s="157"/>
      <c r="X364" s="157" t="s">
        <v>177</v>
      </c>
      <c r="Y364" s="147"/>
      <c r="Z364" s="147"/>
      <c r="AA364" s="147"/>
      <c r="AB364" s="147"/>
      <c r="AC364" s="147"/>
      <c r="AD364" s="147"/>
      <c r="AE364" s="147"/>
      <c r="AF364" s="147"/>
      <c r="AG364" s="147" t="s">
        <v>178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54"/>
      <c r="B365" s="155"/>
      <c r="C365" s="249" t="s">
        <v>562</v>
      </c>
      <c r="D365" s="250"/>
      <c r="E365" s="250"/>
      <c r="F365" s="250"/>
      <c r="G365" s="250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47"/>
      <c r="Z365" s="147"/>
      <c r="AA365" s="147"/>
      <c r="AB365" s="147"/>
      <c r="AC365" s="147"/>
      <c r="AD365" s="147"/>
      <c r="AE365" s="147"/>
      <c r="AF365" s="147"/>
      <c r="AG365" s="147" t="s">
        <v>149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54"/>
      <c r="B366" s="155"/>
      <c r="C366" s="190" t="s">
        <v>545</v>
      </c>
      <c r="D366" s="179"/>
      <c r="E366" s="180"/>
      <c r="F366" s="157"/>
      <c r="G366" s="157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47"/>
      <c r="Z366" s="147"/>
      <c r="AA366" s="147"/>
      <c r="AB366" s="147"/>
      <c r="AC366" s="147"/>
      <c r="AD366" s="147"/>
      <c r="AE366" s="147"/>
      <c r="AF366" s="147"/>
      <c r="AG366" s="147" t="s">
        <v>181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54"/>
      <c r="B367" s="155"/>
      <c r="C367" s="190" t="s">
        <v>563</v>
      </c>
      <c r="D367" s="179"/>
      <c r="E367" s="180">
        <v>684.75</v>
      </c>
      <c r="F367" s="157"/>
      <c r="G367" s="157"/>
      <c r="H367" s="157"/>
      <c r="I367" s="157"/>
      <c r="J367" s="157"/>
      <c r="K367" s="157"/>
      <c r="L367" s="157"/>
      <c r="M367" s="157"/>
      <c r="N367" s="156"/>
      <c r="O367" s="156"/>
      <c r="P367" s="156"/>
      <c r="Q367" s="156"/>
      <c r="R367" s="157"/>
      <c r="S367" s="157"/>
      <c r="T367" s="157"/>
      <c r="U367" s="157"/>
      <c r="V367" s="157"/>
      <c r="W367" s="157"/>
      <c r="X367" s="157"/>
      <c r="Y367" s="147"/>
      <c r="Z367" s="147"/>
      <c r="AA367" s="147"/>
      <c r="AB367" s="147"/>
      <c r="AC367" s="147"/>
      <c r="AD367" s="147"/>
      <c r="AE367" s="147"/>
      <c r="AF367" s="147"/>
      <c r="AG367" s="147" t="s">
        <v>181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/>
      <c r="B368" s="155"/>
      <c r="C368" s="191" t="s">
        <v>185</v>
      </c>
      <c r="D368" s="181"/>
      <c r="E368" s="182">
        <v>684.75</v>
      </c>
      <c r="F368" s="157"/>
      <c r="G368" s="157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47"/>
      <c r="Z368" s="147"/>
      <c r="AA368" s="147"/>
      <c r="AB368" s="147"/>
      <c r="AC368" s="147"/>
      <c r="AD368" s="147"/>
      <c r="AE368" s="147"/>
      <c r="AF368" s="147"/>
      <c r="AG368" s="147" t="s">
        <v>181</v>
      </c>
      <c r="AH368" s="147">
        <v>1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ht="33.75" outlineLevel="1" x14ac:dyDescent="0.2">
      <c r="A369" s="166">
        <v>100</v>
      </c>
      <c r="B369" s="167" t="s">
        <v>564</v>
      </c>
      <c r="C369" s="175" t="s">
        <v>565</v>
      </c>
      <c r="D369" s="168" t="s">
        <v>176</v>
      </c>
      <c r="E369" s="169">
        <v>48.4</v>
      </c>
      <c r="F369" s="170"/>
      <c r="G369" s="171">
        <f>ROUND(E369*F369,2)</f>
        <v>0</v>
      </c>
      <c r="H369" s="170"/>
      <c r="I369" s="171">
        <f>ROUND(E369*H369,2)</f>
        <v>0</v>
      </c>
      <c r="J369" s="170"/>
      <c r="K369" s="171">
        <f>ROUND(E369*J369,2)</f>
        <v>0</v>
      </c>
      <c r="L369" s="171">
        <v>21</v>
      </c>
      <c r="M369" s="171">
        <f>G369*(1+L369/100)</f>
        <v>0</v>
      </c>
      <c r="N369" s="169">
        <v>6.0999999999999997E-4</v>
      </c>
      <c r="O369" s="169">
        <f>ROUND(E369*N369,2)</f>
        <v>0.03</v>
      </c>
      <c r="P369" s="169">
        <v>0</v>
      </c>
      <c r="Q369" s="169">
        <f>ROUND(E369*P369,2)</f>
        <v>0</v>
      </c>
      <c r="R369" s="171"/>
      <c r="S369" s="171" t="s">
        <v>144</v>
      </c>
      <c r="T369" s="172" t="s">
        <v>145</v>
      </c>
      <c r="U369" s="157">
        <v>0.17</v>
      </c>
      <c r="V369" s="157">
        <f>ROUND(E369*U369,2)</f>
        <v>8.23</v>
      </c>
      <c r="W369" s="157"/>
      <c r="X369" s="157" t="s">
        <v>177</v>
      </c>
      <c r="Y369" s="147"/>
      <c r="Z369" s="147"/>
      <c r="AA369" s="147"/>
      <c r="AB369" s="147"/>
      <c r="AC369" s="147"/>
      <c r="AD369" s="147"/>
      <c r="AE369" s="147"/>
      <c r="AF369" s="147"/>
      <c r="AG369" s="147" t="s">
        <v>178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">
      <c r="A370" s="154"/>
      <c r="B370" s="155"/>
      <c r="C370" s="249" t="s">
        <v>562</v>
      </c>
      <c r="D370" s="250"/>
      <c r="E370" s="250"/>
      <c r="F370" s="250"/>
      <c r="G370" s="250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47"/>
      <c r="Z370" s="147"/>
      <c r="AA370" s="147"/>
      <c r="AB370" s="147"/>
      <c r="AC370" s="147"/>
      <c r="AD370" s="147"/>
      <c r="AE370" s="147"/>
      <c r="AF370" s="147"/>
      <c r="AG370" s="147" t="s">
        <v>149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54"/>
      <c r="B371" s="155"/>
      <c r="C371" s="190" t="s">
        <v>545</v>
      </c>
      <c r="D371" s="179"/>
      <c r="E371" s="180"/>
      <c r="F371" s="157"/>
      <c r="G371" s="157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47"/>
      <c r="Z371" s="147"/>
      <c r="AA371" s="147"/>
      <c r="AB371" s="147"/>
      <c r="AC371" s="147"/>
      <c r="AD371" s="147"/>
      <c r="AE371" s="147"/>
      <c r="AF371" s="147"/>
      <c r="AG371" s="147" t="s">
        <v>181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54"/>
      <c r="B372" s="155"/>
      <c r="C372" s="190" t="s">
        <v>566</v>
      </c>
      <c r="D372" s="179"/>
      <c r="E372" s="180">
        <v>48.4</v>
      </c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47"/>
      <c r="Z372" s="147"/>
      <c r="AA372" s="147"/>
      <c r="AB372" s="147"/>
      <c r="AC372" s="147"/>
      <c r="AD372" s="147"/>
      <c r="AE372" s="147"/>
      <c r="AF372" s="147"/>
      <c r="AG372" s="147" t="s">
        <v>181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ht="33.75" outlineLevel="1" x14ac:dyDescent="0.2">
      <c r="A373" s="166">
        <v>101</v>
      </c>
      <c r="B373" s="167" t="s">
        <v>567</v>
      </c>
      <c r="C373" s="175" t="s">
        <v>568</v>
      </c>
      <c r="D373" s="168" t="s">
        <v>308</v>
      </c>
      <c r="E373" s="169">
        <v>1374</v>
      </c>
      <c r="F373" s="170"/>
      <c r="G373" s="171">
        <f>ROUND(E373*F373,2)</f>
        <v>0</v>
      </c>
      <c r="H373" s="170"/>
      <c r="I373" s="171">
        <f>ROUND(E373*H373,2)</f>
        <v>0</v>
      </c>
      <c r="J373" s="170"/>
      <c r="K373" s="171">
        <f>ROUND(E373*J373,2)</f>
        <v>0</v>
      </c>
      <c r="L373" s="171">
        <v>21</v>
      </c>
      <c r="M373" s="171">
        <f>G373*(1+L373/100)</f>
        <v>0</v>
      </c>
      <c r="N373" s="169">
        <v>4.7499999999999999E-3</v>
      </c>
      <c r="O373" s="169">
        <f>ROUND(E373*N373,2)</f>
        <v>6.53</v>
      </c>
      <c r="P373" s="169">
        <v>0</v>
      </c>
      <c r="Q373" s="169">
        <f>ROUND(E373*P373,2)</f>
        <v>0</v>
      </c>
      <c r="R373" s="171"/>
      <c r="S373" s="171" t="s">
        <v>144</v>
      </c>
      <c r="T373" s="172" t="s">
        <v>145</v>
      </c>
      <c r="U373" s="157">
        <v>0</v>
      </c>
      <c r="V373" s="157">
        <f>ROUND(E373*U373,2)</f>
        <v>0</v>
      </c>
      <c r="W373" s="157"/>
      <c r="X373" s="157" t="s">
        <v>311</v>
      </c>
      <c r="Y373" s="147"/>
      <c r="Z373" s="147"/>
      <c r="AA373" s="147"/>
      <c r="AB373" s="147"/>
      <c r="AC373" s="147"/>
      <c r="AD373" s="147"/>
      <c r="AE373" s="147"/>
      <c r="AF373" s="147"/>
      <c r="AG373" s="147" t="s">
        <v>569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">
      <c r="A374" s="154"/>
      <c r="B374" s="155"/>
      <c r="C374" s="190" t="s">
        <v>545</v>
      </c>
      <c r="D374" s="179"/>
      <c r="E374" s="180"/>
      <c r="F374" s="157"/>
      <c r="G374" s="157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47"/>
      <c r="Z374" s="147"/>
      <c r="AA374" s="147"/>
      <c r="AB374" s="147"/>
      <c r="AC374" s="147"/>
      <c r="AD374" s="147"/>
      <c r="AE374" s="147"/>
      <c r="AF374" s="147"/>
      <c r="AG374" s="147" t="s">
        <v>181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54"/>
      <c r="B375" s="155"/>
      <c r="C375" s="190" t="s">
        <v>570</v>
      </c>
      <c r="D375" s="179"/>
      <c r="E375" s="180">
        <v>1872</v>
      </c>
      <c r="F375" s="157"/>
      <c r="G375" s="157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47"/>
      <c r="Z375" s="147"/>
      <c r="AA375" s="147"/>
      <c r="AB375" s="147"/>
      <c r="AC375" s="147"/>
      <c r="AD375" s="147"/>
      <c r="AE375" s="147"/>
      <c r="AF375" s="147"/>
      <c r="AG375" s="147" t="s">
        <v>181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54"/>
      <c r="B376" s="155"/>
      <c r="C376" s="190" t="s">
        <v>571</v>
      </c>
      <c r="D376" s="179"/>
      <c r="E376" s="180">
        <v>-498</v>
      </c>
      <c r="F376" s="157"/>
      <c r="G376" s="157"/>
      <c r="H376" s="157"/>
      <c r="I376" s="157"/>
      <c r="J376" s="157"/>
      <c r="K376" s="157"/>
      <c r="L376" s="157"/>
      <c r="M376" s="157"/>
      <c r="N376" s="156"/>
      <c r="O376" s="156"/>
      <c r="P376" s="156"/>
      <c r="Q376" s="156"/>
      <c r="R376" s="157"/>
      <c r="S376" s="157"/>
      <c r="T376" s="157"/>
      <c r="U376" s="157"/>
      <c r="V376" s="157"/>
      <c r="W376" s="157"/>
      <c r="X376" s="157"/>
      <c r="Y376" s="147"/>
      <c r="Z376" s="147"/>
      <c r="AA376" s="147"/>
      <c r="AB376" s="147"/>
      <c r="AC376" s="147"/>
      <c r="AD376" s="147"/>
      <c r="AE376" s="147"/>
      <c r="AF376" s="147"/>
      <c r="AG376" s="147" t="s">
        <v>181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66">
        <v>102</v>
      </c>
      <c r="B377" s="167" t="s">
        <v>572</v>
      </c>
      <c r="C377" s="175" t="s">
        <v>573</v>
      </c>
      <c r="D377" s="168" t="s">
        <v>215</v>
      </c>
      <c r="E377" s="169">
        <v>62</v>
      </c>
      <c r="F377" s="170"/>
      <c r="G377" s="171">
        <f>ROUND(E377*F377,2)</f>
        <v>0</v>
      </c>
      <c r="H377" s="170"/>
      <c r="I377" s="171">
        <f>ROUND(E377*H377,2)</f>
        <v>0</v>
      </c>
      <c r="J377" s="170"/>
      <c r="K377" s="171">
        <f>ROUND(E377*J377,2)</f>
        <v>0</v>
      </c>
      <c r="L377" s="171">
        <v>21</v>
      </c>
      <c r="M377" s="171">
        <f>G377*(1+L377/100)</f>
        <v>0</v>
      </c>
      <c r="N377" s="169">
        <v>1E-4</v>
      </c>
      <c r="O377" s="169">
        <f>ROUND(E377*N377,2)</f>
        <v>0.01</v>
      </c>
      <c r="P377" s="169">
        <v>0</v>
      </c>
      <c r="Q377" s="169">
        <f>ROUND(E377*P377,2)</f>
        <v>0</v>
      </c>
      <c r="R377" s="171"/>
      <c r="S377" s="171" t="s">
        <v>144</v>
      </c>
      <c r="T377" s="172" t="s">
        <v>145</v>
      </c>
      <c r="U377" s="157">
        <v>0</v>
      </c>
      <c r="V377" s="157">
        <f>ROUND(E377*U377,2)</f>
        <v>0</v>
      </c>
      <c r="W377" s="157"/>
      <c r="X377" s="157" t="s">
        <v>311</v>
      </c>
      <c r="Y377" s="147"/>
      <c r="Z377" s="147"/>
      <c r="AA377" s="147"/>
      <c r="AB377" s="147"/>
      <c r="AC377" s="147"/>
      <c r="AD377" s="147"/>
      <c r="AE377" s="147"/>
      <c r="AF377" s="147"/>
      <c r="AG377" s="147" t="s">
        <v>312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54"/>
      <c r="B378" s="155"/>
      <c r="C378" s="190" t="s">
        <v>574</v>
      </c>
      <c r="D378" s="179"/>
      <c r="E378" s="180">
        <v>62</v>
      </c>
      <c r="F378" s="157"/>
      <c r="G378" s="157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47"/>
      <c r="Z378" s="147"/>
      <c r="AA378" s="147"/>
      <c r="AB378" s="147"/>
      <c r="AC378" s="147"/>
      <c r="AD378" s="147"/>
      <c r="AE378" s="147"/>
      <c r="AF378" s="147"/>
      <c r="AG378" s="147" t="s">
        <v>181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ht="22.5" outlineLevel="1" x14ac:dyDescent="0.2">
      <c r="A379" s="166">
        <v>103</v>
      </c>
      <c r="B379" s="167" t="s">
        <v>575</v>
      </c>
      <c r="C379" s="175" t="s">
        <v>576</v>
      </c>
      <c r="D379" s="168" t="s">
        <v>308</v>
      </c>
      <c r="E379" s="169">
        <v>77</v>
      </c>
      <c r="F379" s="170"/>
      <c r="G379" s="171">
        <f>ROUND(E379*F379,2)</f>
        <v>0</v>
      </c>
      <c r="H379" s="170"/>
      <c r="I379" s="171">
        <f>ROUND(E379*H379,2)</f>
        <v>0</v>
      </c>
      <c r="J379" s="170"/>
      <c r="K379" s="171">
        <f>ROUND(E379*J379,2)</f>
        <v>0</v>
      </c>
      <c r="L379" s="171">
        <v>21</v>
      </c>
      <c r="M379" s="171">
        <f>G379*(1+L379/100)</f>
        <v>0</v>
      </c>
      <c r="N379" s="169">
        <v>5.0000000000000002E-5</v>
      </c>
      <c r="O379" s="169">
        <f>ROUND(E379*N379,2)</f>
        <v>0</v>
      </c>
      <c r="P379" s="169">
        <v>0</v>
      </c>
      <c r="Q379" s="169">
        <f>ROUND(E379*P379,2)</f>
        <v>0</v>
      </c>
      <c r="R379" s="171"/>
      <c r="S379" s="171" t="s">
        <v>144</v>
      </c>
      <c r="T379" s="172" t="s">
        <v>145</v>
      </c>
      <c r="U379" s="157">
        <v>0</v>
      </c>
      <c r="V379" s="157">
        <f>ROUND(E379*U379,2)</f>
        <v>0</v>
      </c>
      <c r="W379" s="157"/>
      <c r="X379" s="157" t="s">
        <v>311</v>
      </c>
      <c r="Y379" s="147"/>
      <c r="Z379" s="147"/>
      <c r="AA379" s="147"/>
      <c r="AB379" s="147"/>
      <c r="AC379" s="147"/>
      <c r="AD379" s="147"/>
      <c r="AE379" s="147"/>
      <c r="AF379" s="147"/>
      <c r="AG379" s="147" t="s">
        <v>312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54"/>
      <c r="B380" s="155"/>
      <c r="C380" s="190" t="s">
        <v>577</v>
      </c>
      <c r="D380" s="179"/>
      <c r="E380" s="180">
        <v>77</v>
      </c>
      <c r="F380" s="157"/>
      <c r="G380" s="157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47"/>
      <c r="Z380" s="147"/>
      <c r="AA380" s="147"/>
      <c r="AB380" s="147"/>
      <c r="AC380" s="147"/>
      <c r="AD380" s="147"/>
      <c r="AE380" s="147"/>
      <c r="AF380" s="147"/>
      <c r="AG380" s="147" t="s">
        <v>181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66">
        <v>104</v>
      </c>
      <c r="B381" s="167" t="s">
        <v>578</v>
      </c>
      <c r="C381" s="175" t="s">
        <v>579</v>
      </c>
      <c r="D381" s="168" t="s">
        <v>308</v>
      </c>
      <c r="E381" s="169">
        <v>55</v>
      </c>
      <c r="F381" s="170"/>
      <c r="G381" s="171">
        <f>ROUND(E381*F381,2)</f>
        <v>0</v>
      </c>
      <c r="H381" s="170"/>
      <c r="I381" s="171">
        <f>ROUND(E381*H381,2)</f>
        <v>0</v>
      </c>
      <c r="J381" s="170"/>
      <c r="K381" s="171">
        <f>ROUND(E381*J381,2)</f>
        <v>0</v>
      </c>
      <c r="L381" s="171">
        <v>21</v>
      </c>
      <c r="M381" s="171">
        <f>G381*(1+L381/100)</f>
        <v>0</v>
      </c>
      <c r="N381" s="169">
        <v>4.5999999999999999E-3</v>
      </c>
      <c r="O381" s="169">
        <f>ROUND(E381*N381,2)</f>
        <v>0.25</v>
      </c>
      <c r="P381" s="169">
        <v>0</v>
      </c>
      <c r="Q381" s="169">
        <f>ROUND(E381*P381,2)</f>
        <v>0</v>
      </c>
      <c r="R381" s="171"/>
      <c r="S381" s="171" t="s">
        <v>144</v>
      </c>
      <c r="T381" s="172" t="s">
        <v>145</v>
      </c>
      <c r="U381" s="157">
        <v>0</v>
      </c>
      <c r="V381" s="157">
        <f>ROUND(E381*U381,2)</f>
        <v>0</v>
      </c>
      <c r="W381" s="157"/>
      <c r="X381" s="157" t="s">
        <v>311</v>
      </c>
      <c r="Y381" s="147"/>
      <c r="Z381" s="147"/>
      <c r="AA381" s="147"/>
      <c r="AB381" s="147"/>
      <c r="AC381" s="147"/>
      <c r="AD381" s="147"/>
      <c r="AE381" s="147"/>
      <c r="AF381" s="147"/>
      <c r="AG381" s="147" t="s">
        <v>312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54"/>
      <c r="B382" s="155"/>
      <c r="C382" s="190" t="s">
        <v>580</v>
      </c>
      <c r="D382" s="179"/>
      <c r="E382" s="180">
        <v>55</v>
      </c>
      <c r="F382" s="157"/>
      <c r="G382" s="157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47"/>
      <c r="Z382" s="147"/>
      <c r="AA382" s="147"/>
      <c r="AB382" s="147"/>
      <c r="AC382" s="147"/>
      <c r="AD382" s="147"/>
      <c r="AE382" s="147"/>
      <c r="AF382" s="147"/>
      <c r="AG382" s="147" t="s">
        <v>181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ht="22.5" outlineLevel="1" x14ac:dyDescent="0.2">
      <c r="A383" s="166">
        <v>105</v>
      </c>
      <c r="B383" s="167" t="s">
        <v>581</v>
      </c>
      <c r="C383" s="175" t="s">
        <v>582</v>
      </c>
      <c r="D383" s="168" t="s">
        <v>308</v>
      </c>
      <c r="E383" s="169">
        <v>40</v>
      </c>
      <c r="F383" s="170"/>
      <c r="G383" s="171">
        <f>ROUND(E383*F383,2)</f>
        <v>0</v>
      </c>
      <c r="H383" s="170"/>
      <c r="I383" s="171">
        <f>ROUND(E383*H383,2)</f>
        <v>0</v>
      </c>
      <c r="J383" s="170"/>
      <c r="K383" s="171">
        <f>ROUND(E383*J383,2)</f>
        <v>0</v>
      </c>
      <c r="L383" s="171">
        <v>21</v>
      </c>
      <c r="M383" s="171">
        <f>G383*(1+L383/100)</f>
        <v>0</v>
      </c>
      <c r="N383" s="169">
        <v>4.7999999999999996E-3</v>
      </c>
      <c r="O383" s="169">
        <f>ROUND(E383*N383,2)</f>
        <v>0.19</v>
      </c>
      <c r="P383" s="169">
        <v>0</v>
      </c>
      <c r="Q383" s="169">
        <f>ROUND(E383*P383,2)</f>
        <v>0</v>
      </c>
      <c r="R383" s="171"/>
      <c r="S383" s="171" t="s">
        <v>144</v>
      </c>
      <c r="T383" s="172" t="s">
        <v>145</v>
      </c>
      <c r="U383" s="157">
        <v>0</v>
      </c>
      <c r="V383" s="157">
        <f>ROUND(E383*U383,2)</f>
        <v>0</v>
      </c>
      <c r="W383" s="157"/>
      <c r="X383" s="157" t="s">
        <v>311</v>
      </c>
      <c r="Y383" s="147"/>
      <c r="Z383" s="147"/>
      <c r="AA383" s="147"/>
      <c r="AB383" s="147"/>
      <c r="AC383" s="147"/>
      <c r="AD383" s="147"/>
      <c r="AE383" s="147"/>
      <c r="AF383" s="147"/>
      <c r="AG383" s="147" t="s">
        <v>312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/>
      <c r="B384" s="155"/>
      <c r="C384" s="190" t="s">
        <v>583</v>
      </c>
      <c r="D384" s="179"/>
      <c r="E384" s="180">
        <v>40</v>
      </c>
      <c r="F384" s="157"/>
      <c r="G384" s="15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47"/>
      <c r="Z384" s="147"/>
      <c r="AA384" s="147"/>
      <c r="AB384" s="147"/>
      <c r="AC384" s="147"/>
      <c r="AD384" s="147"/>
      <c r="AE384" s="147"/>
      <c r="AF384" s="147"/>
      <c r="AG384" s="147" t="s">
        <v>181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66">
        <v>106</v>
      </c>
      <c r="B385" s="167" t="s">
        <v>584</v>
      </c>
      <c r="C385" s="175" t="s">
        <v>585</v>
      </c>
      <c r="D385" s="168" t="s">
        <v>586</v>
      </c>
      <c r="E385" s="169">
        <v>13</v>
      </c>
      <c r="F385" s="170"/>
      <c r="G385" s="171">
        <f>ROUND(E385*F385,2)</f>
        <v>0</v>
      </c>
      <c r="H385" s="170"/>
      <c r="I385" s="171">
        <f>ROUND(E385*H385,2)</f>
        <v>0</v>
      </c>
      <c r="J385" s="170"/>
      <c r="K385" s="171">
        <f>ROUND(E385*J385,2)</f>
        <v>0</v>
      </c>
      <c r="L385" s="171">
        <v>21</v>
      </c>
      <c r="M385" s="171">
        <f>G385*(1+L385/100)</f>
        <v>0</v>
      </c>
      <c r="N385" s="169">
        <v>5.0000000000000001E-4</v>
      </c>
      <c r="O385" s="169">
        <f>ROUND(E385*N385,2)</f>
        <v>0.01</v>
      </c>
      <c r="P385" s="169">
        <v>0</v>
      </c>
      <c r="Q385" s="169">
        <f>ROUND(E385*P385,2)</f>
        <v>0</v>
      </c>
      <c r="R385" s="171"/>
      <c r="S385" s="171" t="s">
        <v>144</v>
      </c>
      <c r="T385" s="172" t="s">
        <v>145</v>
      </c>
      <c r="U385" s="157">
        <v>0</v>
      </c>
      <c r="V385" s="157">
        <f>ROUND(E385*U385,2)</f>
        <v>0</v>
      </c>
      <c r="W385" s="157"/>
      <c r="X385" s="157" t="s">
        <v>311</v>
      </c>
      <c r="Y385" s="147"/>
      <c r="Z385" s="147"/>
      <c r="AA385" s="147"/>
      <c r="AB385" s="147"/>
      <c r="AC385" s="147"/>
      <c r="AD385" s="147"/>
      <c r="AE385" s="147"/>
      <c r="AF385" s="147"/>
      <c r="AG385" s="147" t="s">
        <v>312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54"/>
      <c r="B386" s="155"/>
      <c r="C386" s="190" t="s">
        <v>587</v>
      </c>
      <c r="D386" s="179"/>
      <c r="E386" s="180">
        <v>13</v>
      </c>
      <c r="F386" s="157"/>
      <c r="G386" s="157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47"/>
      <c r="Z386" s="147"/>
      <c r="AA386" s="147"/>
      <c r="AB386" s="147"/>
      <c r="AC386" s="147"/>
      <c r="AD386" s="147"/>
      <c r="AE386" s="147"/>
      <c r="AF386" s="147"/>
      <c r="AG386" s="147" t="s">
        <v>181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ht="22.5" outlineLevel="1" x14ac:dyDescent="0.2">
      <c r="A387" s="166">
        <v>107</v>
      </c>
      <c r="B387" s="167" t="s">
        <v>588</v>
      </c>
      <c r="C387" s="175" t="s">
        <v>589</v>
      </c>
      <c r="D387" s="168" t="s">
        <v>215</v>
      </c>
      <c r="E387" s="169">
        <v>26</v>
      </c>
      <c r="F387" s="170"/>
      <c r="G387" s="171">
        <f>ROUND(E387*F387,2)</f>
        <v>0</v>
      </c>
      <c r="H387" s="170"/>
      <c r="I387" s="171">
        <f>ROUND(E387*H387,2)</f>
        <v>0</v>
      </c>
      <c r="J387" s="170"/>
      <c r="K387" s="171">
        <f>ROUND(E387*J387,2)</f>
        <v>0</v>
      </c>
      <c r="L387" s="171">
        <v>21</v>
      </c>
      <c r="M387" s="171">
        <f>G387*(1+L387/100)</f>
        <v>0</v>
      </c>
      <c r="N387" s="169">
        <v>0</v>
      </c>
      <c r="O387" s="169">
        <f>ROUND(E387*N387,2)</f>
        <v>0</v>
      </c>
      <c r="P387" s="169">
        <v>0</v>
      </c>
      <c r="Q387" s="169">
        <f>ROUND(E387*P387,2)</f>
        <v>0</v>
      </c>
      <c r="R387" s="171"/>
      <c r="S387" s="171" t="s">
        <v>144</v>
      </c>
      <c r="T387" s="172" t="s">
        <v>145</v>
      </c>
      <c r="U387" s="157">
        <v>0</v>
      </c>
      <c r="V387" s="157">
        <f>ROUND(E387*U387,2)</f>
        <v>0</v>
      </c>
      <c r="W387" s="157"/>
      <c r="X387" s="157" t="s">
        <v>311</v>
      </c>
      <c r="Y387" s="147"/>
      <c r="Z387" s="147"/>
      <c r="AA387" s="147"/>
      <c r="AB387" s="147"/>
      <c r="AC387" s="147"/>
      <c r="AD387" s="147"/>
      <c r="AE387" s="147"/>
      <c r="AF387" s="147"/>
      <c r="AG387" s="147" t="s">
        <v>312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54"/>
      <c r="B388" s="155"/>
      <c r="C388" s="190" t="s">
        <v>590</v>
      </c>
      <c r="D388" s="179"/>
      <c r="E388" s="180">
        <v>26</v>
      </c>
      <c r="F388" s="157"/>
      <c r="G388" s="157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47"/>
      <c r="Z388" s="147"/>
      <c r="AA388" s="147"/>
      <c r="AB388" s="147"/>
      <c r="AC388" s="147"/>
      <c r="AD388" s="147"/>
      <c r="AE388" s="147"/>
      <c r="AF388" s="147"/>
      <c r="AG388" s="147" t="s">
        <v>181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83">
        <v>108</v>
      </c>
      <c r="B389" s="184" t="s">
        <v>591</v>
      </c>
      <c r="C389" s="192" t="s">
        <v>592</v>
      </c>
      <c r="D389" s="185" t="s">
        <v>0</v>
      </c>
      <c r="E389" s="186">
        <v>9699.3080000000009</v>
      </c>
      <c r="F389" s="187"/>
      <c r="G389" s="188">
        <f>ROUND(E389*F389,2)</f>
        <v>0</v>
      </c>
      <c r="H389" s="187"/>
      <c r="I389" s="188">
        <f>ROUND(E389*H389,2)</f>
        <v>0</v>
      </c>
      <c r="J389" s="187"/>
      <c r="K389" s="188">
        <f>ROUND(E389*J389,2)</f>
        <v>0</v>
      </c>
      <c r="L389" s="188">
        <v>21</v>
      </c>
      <c r="M389" s="188">
        <f>G389*(1+L389/100)</f>
        <v>0</v>
      </c>
      <c r="N389" s="186">
        <v>0</v>
      </c>
      <c r="O389" s="186">
        <f>ROUND(E389*N389,2)</f>
        <v>0</v>
      </c>
      <c r="P389" s="186">
        <v>0</v>
      </c>
      <c r="Q389" s="186">
        <f>ROUND(E389*P389,2)</f>
        <v>0</v>
      </c>
      <c r="R389" s="188"/>
      <c r="S389" s="188" t="s">
        <v>144</v>
      </c>
      <c r="T389" s="189" t="s">
        <v>145</v>
      </c>
      <c r="U389" s="157">
        <v>2.5999999999999999E-2</v>
      </c>
      <c r="V389" s="157">
        <f>ROUND(E389*U389,2)</f>
        <v>252.18</v>
      </c>
      <c r="W389" s="157"/>
      <c r="X389" s="157" t="s">
        <v>177</v>
      </c>
      <c r="Y389" s="147"/>
      <c r="Z389" s="147"/>
      <c r="AA389" s="147"/>
      <c r="AB389" s="147"/>
      <c r="AC389" s="147"/>
      <c r="AD389" s="147"/>
      <c r="AE389" s="147"/>
      <c r="AF389" s="147"/>
      <c r="AG389" s="147" t="s">
        <v>325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83">
        <v>109</v>
      </c>
      <c r="B390" s="184" t="s">
        <v>593</v>
      </c>
      <c r="C390" s="192" t="s">
        <v>594</v>
      </c>
      <c r="D390" s="185" t="s">
        <v>0</v>
      </c>
      <c r="E390" s="186">
        <v>9699.3080000000009</v>
      </c>
      <c r="F390" s="187"/>
      <c r="G390" s="188">
        <f>ROUND(E390*F390,2)</f>
        <v>0</v>
      </c>
      <c r="H390" s="187"/>
      <c r="I390" s="188">
        <f>ROUND(E390*H390,2)</f>
        <v>0</v>
      </c>
      <c r="J390" s="187"/>
      <c r="K390" s="188">
        <f>ROUND(E390*J390,2)</f>
        <v>0</v>
      </c>
      <c r="L390" s="188">
        <v>21</v>
      </c>
      <c r="M390" s="188">
        <f>G390*(1+L390/100)</f>
        <v>0</v>
      </c>
      <c r="N390" s="186">
        <v>0</v>
      </c>
      <c r="O390" s="186">
        <f>ROUND(E390*N390,2)</f>
        <v>0</v>
      </c>
      <c r="P390" s="186">
        <v>0</v>
      </c>
      <c r="Q390" s="186">
        <f>ROUND(E390*P390,2)</f>
        <v>0</v>
      </c>
      <c r="R390" s="188"/>
      <c r="S390" s="188" t="s">
        <v>144</v>
      </c>
      <c r="T390" s="189" t="s">
        <v>145</v>
      </c>
      <c r="U390" s="157">
        <v>0</v>
      </c>
      <c r="V390" s="157">
        <f>ROUND(E390*U390,2)</f>
        <v>0</v>
      </c>
      <c r="W390" s="157"/>
      <c r="X390" s="157" t="s">
        <v>177</v>
      </c>
      <c r="Y390" s="147"/>
      <c r="Z390" s="147"/>
      <c r="AA390" s="147"/>
      <c r="AB390" s="147"/>
      <c r="AC390" s="147"/>
      <c r="AD390" s="147"/>
      <c r="AE390" s="147"/>
      <c r="AF390" s="147"/>
      <c r="AG390" s="147" t="s">
        <v>325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x14ac:dyDescent="0.2">
      <c r="A391" s="159" t="s">
        <v>139</v>
      </c>
      <c r="B391" s="160" t="s">
        <v>101</v>
      </c>
      <c r="C391" s="174" t="s">
        <v>102</v>
      </c>
      <c r="D391" s="161"/>
      <c r="E391" s="162"/>
      <c r="F391" s="163"/>
      <c r="G391" s="163">
        <f>SUMIF(AG392:AG412,"&lt;&gt;NOR",G392:G412)</f>
        <v>0</v>
      </c>
      <c r="H391" s="163"/>
      <c r="I391" s="163">
        <f>SUM(I392:I412)</f>
        <v>0</v>
      </c>
      <c r="J391" s="163"/>
      <c r="K391" s="163">
        <f>SUM(K392:K412)</f>
        <v>0</v>
      </c>
      <c r="L391" s="163"/>
      <c r="M391" s="163">
        <f>SUM(M392:M412)</f>
        <v>0</v>
      </c>
      <c r="N391" s="162"/>
      <c r="O391" s="162">
        <f>SUM(O392:O412)</f>
        <v>0.09</v>
      </c>
      <c r="P391" s="162"/>
      <c r="Q391" s="162">
        <f>SUM(Q392:Q412)</f>
        <v>0</v>
      </c>
      <c r="R391" s="163"/>
      <c r="S391" s="163"/>
      <c r="T391" s="164"/>
      <c r="U391" s="158"/>
      <c r="V391" s="158">
        <f>SUM(V392:V412)</f>
        <v>150.16</v>
      </c>
      <c r="W391" s="158"/>
      <c r="X391" s="158"/>
      <c r="AG391" t="s">
        <v>140</v>
      </c>
    </row>
    <row r="392" spans="1:60" outlineLevel="1" x14ac:dyDescent="0.2">
      <c r="A392" s="166">
        <v>110</v>
      </c>
      <c r="B392" s="167" t="s">
        <v>595</v>
      </c>
      <c r="C392" s="175" t="s">
        <v>596</v>
      </c>
      <c r="D392" s="168" t="s">
        <v>176</v>
      </c>
      <c r="E392" s="169">
        <v>333.69254000000001</v>
      </c>
      <c r="F392" s="170"/>
      <c r="G392" s="171">
        <f>ROUND(E392*F392,2)</f>
        <v>0</v>
      </c>
      <c r="H392" s="170"/>
      <c r="I392" s="171">
        <f>ROUND(E392*H392,2)</f>
        <v>0</v>
      </c>
      <c r="J392" s="170"/>
      <c r="K392" s="171">
        <f>ROUND(E392*J392,2)</f>
        <v>0</v>
      </c>
      <c r="L392" s="171">
        <v>21</v>
      </c>
      <c r="M392" s="171">
        <f>G392*(1+L392/100)</f>
        <v>0</v>
      </c>
      <c r="N392" s="169">
        <v>0</v>
      </c>
      <c r="O392" s="169">
        <f>ROUND(E392*N392,2)</f>
        <v>0</v>
      </c>
      <c r="P392" s="169">
        <v>0</v>
      </c>
      <c r="Q392" s="169">
        <f>ROUND(E392*P392,2)</f>
        <v>0</v>
      </c>
      <c r="R392" s="171"/>
      <c r="S392" s="171" t="s">
        <v>144</v>
      </c>
      <c r="T392" s="172" t="s">
        <v>145</v>
      </c>
      <c r="U392" s="157">
        <v>0.2</v>
      </c>
      <c r="V392" s="157">
        <f>ROUND(E392*U392,2)</f>
        <v>66.739999999999995</v>
      </c>
      <c r="W392" s="157"/>
      <c r="X392" s="157" t="s">
        <v>177</v>
      </c>
      <c r="Y392" s="147"/>
      <c r="Z392" s="147"/>
      <c r="AA392" s="147"/>
      <c r="AB392" s="147"/>
      <c r="AC392" s="147"/>
      <c r="AD392" s="147"/>
      <c r="AE392" s="147"/>
      <c r="AF392" s="147"/>
      <c r="AG392" s="147" t="s">
        <v>191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ht="22.5" outlineLevel="1" x14ac:dyDescent="0.2">
      <c r="A393" s="154"/>
      <c r="B393" s="155"/>
      <c r="C393" s="190" t="s">
        <v>597</v>
      </c>
      <c r="D393" s="179"/>
      <c r="E393" s="180"/>
      <c r="F393" s="157"/>
      <c r="G393" s="157"/>
      <c r="H393" s="157"/>
      <c r="I393" s="157"/>
      <c r="J393" s="157"/>
      <c r="K393" s="157"/>
      <c r="L393" s="157"/>
      <c r="M393" s="157"/>
      <c r="N393" s="156"/>
      <c r="O393" s="156"/>
      <c r="P393" s="156"/>
      <c r="Q393" s="156"/>
      <c r="R393" s="157"/>
      <c r="S393" s="157"/>
      <c r="T393" s="157"/>
      <c r="U393" s="157"/>
      <c r="V393" s="157"/>
      <c r="W393" s="157"/>
      <c r="X393" s="157"/>
      <c r="Y393" s="147"/>
      <c r="Z393" s="147"/>
      <c r="AA393" s="147"/>
      <c r="AB393" s="147"/>
      <c r="AC393" s="147"/>
      <c r="AD393" s="147"/>
      <c r="AE393" s="147"/>
      <c r="AF393" s="147"/>
      <c r="AG393" s="147" t="s">
        <v>181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4"/>
      <c r="B394" s="155"/>
      <c r="C394" s="190" t="s">
        <v>296</v>
      </c>
      <c r="D394" s="179"/>
      <c r="E394" s="180"/>
      <c r="F394" s="157"/>
      <c r="G394" s="157"/>
      <c r="H394" s="157"/>
      <c r="I394" s="157"/>
      <c r="J394" s="157"/>
      <c r="K394" s="157"/>
      <c r="L394" s="157"/>
      <c r="M394" s="157"/>
      <c r="N394" s="156"/>
      <c r="O394" s="156"/>
      <c r="P394" s="156"/>
      <c r="Q394" s="156"/>
      <c r="R394" s="157"/>
      <c r="S394" s="157"/>
      <c r="T394" s="157"/>
      <c r="U394" s="157"/>
      <c r="V394" s="157"/>
      <c r="W394" s="157"/>
      <c r="X394" s="157"/>
      <c r="Y394" s="147"/>
      <c r="Z394" s="147"/>
      <c r="AA394" s="147"/>
      <c r="AB394" s="147"/>
      <c r="AC394" s="147"/>
      <c r="AD394" s="147"/>
      <c r="AE394" s="147"/>
      <c r="AF394" s="147"/>
      <c r="AG394" s="147" t="s">
        <v>181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190" t="s">
        <v>598</v>
      </c>
      <c r="D395" s="179"/>
      <c r="E395" s="180">
        <v>205.97</v>
      </c>
      <c r="F395" s="157"/>
      <c r="G395" s="157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47"/>
      <c r="Z395" s="147"/>
      <c r="AA395" s="147"/>
      <c r="AB395" s="147"/>
      <c r="AC395" s="147"/>
      <c r="AD395" s="147"/>
      <c r="AE395" s="147"/>
      <c r="AF395" s="147"/>
      <c r="AG395" s="147" t="s">
        <v>181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54"/>
      <c r="B396" s="155"/>
      <c r="C396" s="190" t="s">
        <v>599</v>
      </c>
      <c r="D396" s="179"/>
      <c r="E396" s="180">
        <v>56.32</v>
      </c>
      <c r="F396" s="157"/>
      <c r="G396" s="157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47"/>
      <c r="Z396" s="147"/>
      <c r="AA396" s="147"/>
      <c r="AB396" s="147"/>
      <c r="AC396" s="147"/>
      <c r="AD396" s="147"/>
      <c r="AE396" s="147"/>
      <c r="AF396" s="147"/>
      <c r="AG396" s="147" t="s">
        <v>181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54"/>
      <c r="B397" s="155"/>
      <c r="C397" s="190" t="s">
        <v>600</v>
      </c>
      <c r="D397" s="179"/>
      <c r="E397" s="180">
        <v>29.57</v>
      </c>
      <c r="F397" s="157"/>
      <c r="G397" s="157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47"/>
      <c r="Z397" s="147"/>
      <c r="AA397" s="147"/>
      <c r="AB397" s="147"/>
      <c r="AC397" s="147"/>
      <c r="AD397" s="147"/>
      <c r="AE397" s="147"/>
      <c r="AF397" s="147"/>
      <c r="AG397" s="147" t="s">
        <v>181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54"/>
      <c r="B398" s="155"/>
      <c r="C398" s="191" t="s">
        <v>185</v>
      </c>
      <c r="D398" s="181"/>
      <c r="E398" s="182">
        <v>291.86</v>
      </c>
      <c r="F398" s="157"/>
      <c r="G398" s="157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47"/>
      <c r="Z398" s="147"/>
      <c r="AA398" s="147"/>
      <c r="AB398" s="147"/>
      <c r="AC398" s="147"/>
      <c r="AD398" s="147"/>
      <c r="AE398" s="147"/>
      <c r="AF398" s="147"/>
      <c r="AG398" s="147" t="s">
        <v>181</v>
      </c>
      <c r="AH398" s="147">
        <v>1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54"/>
      <c r="B399" s="155"/>
      <c r="C399" s="190" t="s">
        <v>300</v>
      </c>
      <c r="D399" s="179"/>
      <c r="E399" s="180"/>
      <c r="F399" s="157"/>
      <c r="G399" s="157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47"/>
      <c r="Z399" s="147"/>
      <c r="AA399" s="147"/>
      <c r="AB399" s="147"/>
      <c r="AC399" s="147"/>
      <c r="AD399" s="147"/>
      <c r="AE399" s="147"/>
      <c r="AF399" s="147"/>
      <c r="AG399" s="147" t="s">
        <v>181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54"/>
      <c r="B400" s="155"/>
      <c r="C400" s="190" t="s">
        <v>601</v>
      </c>
      <c r="D400" s="179"/>
      <c r="E400" s="180">
        <v>41.83</v>
      </c>
      <c r="F400" s="157"/>
      <c r="G400" s="157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47"/>
      <c r="Z400" s="147"/>
      <c r="AA400" s="147"/>
      <c r="AB400" s="147"/>
      <c r="AC400" s="147"/>
      <c r="AD400" s="147"/>
      <c r="AE400" s="147"/>
      <c r="AF400" s="147"/>
      <c r="AG400" s="147" t="s">
        <v>181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54"/>
      <c r="B401" s="155"/>
      <c r="C401" s="191" t="s">
        <v>185</v>
      </c>
      <c r="D401" s="181"/>
      <c r="E401" s="182">
        <v>41.83</v>
      </c>
      <c r="F401" s="157"/>
      <c r="G401" s="157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47"/>
      <c r="Z401" s="147"/>
      <c r="AA401" s="147"/>
      <c r="AB401" s="147"/>
      <c r="AC401" s="147"/>
      <c r="AD401" s="147"/>
      <c r="AE401" s="147"/>
      <c r="AF401" s="147"/>
      <c r="AG401" s="147" t="s">
        <v>181</v>
      </c>
      <c r="AH401" s="147">
        <v>1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ht="22.5" outlineLevel="1" x14ac:dyDescent="0.2">
      <c r="A402" s="166">
        <v>111</v>
      </c>
      <c r="B402" s="167" t="s">
        <v>602</v>
      </c>
      <c r="C402" s="175" t="s">
        <v>603</v>
      </c>
      <c r="D402" s="168" t="s">
        <v>176</v>
      </c>
      <c r="E402" s="169">
        <v>556.15423999999996</v>
      </c>
      <c r="F402" s="170"/>
      <c r="G402" s="171">
        <f>ROUND(E402*F402,2)</f>
        <v>0</v>
      </c>
      <c r="H402" s="170"/>
      <c r="I402" s="171">
        <f>ROUND(E402*H402,2)</f>
        <v>0</v>
      </c>
      <c r="J402" s="170"/>
      <c r="K402" s="171">
        <f>ROUND(E402*J402,2)</f>
        <v>0</v>
      </c>
      <c r="L402" s="171">
        <v>21</v>
      </c>
      <c r="M402" s="171">
        <f>G402*(1+L402/100)</f>
        <v>0</v>
      </c>
      <c r="N402" s="169">
        <v>1.6000000000000001E-4</v>
      </c>
      <c r="O402" s="169">
        <f>ROUND(E402*N402,2)</f>
        <v>0.09</v>
      </c>
      <c r="P402" s="169">
        <v>0</v>
      </c>
      <c r="Q402" s="169">
        <f>ROUND(E402*P402,2)</f>
        <v>0</v>
      </c>
      <c r="R402" s="171"/>
      <c r="S402" s="171" t="s">
        <v>144</v>
      </c>
      <c r="T402" s="172" t="s">
        <v>145</v>
      </c>
      <c r="U402" s="157">
        <v>0.15</v>
      </c>
      <c r="V402" s="157">
        <f>ROUND(E402*U402,2)</f>
        <v>83.42</v>
      </c>
      <c r="W402" s="157"/>
      <c r="X402" s="157" t="s">
        <v>177</v>
      </c>
      <c r="Y402" s="147"/>
      <c r="Z402" s="147"/>
      <c r="AA402" s="147"/>
      <c r="AB402" s="147"/>
      <c r="AC402" s="147"/>
      <c r="AD402" s="147"/>
      <c r="AE402" s="147"/>
      <c r="AF402" s="147"/>
      <c r="AG402" s="147" t="s">
        <v>191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54"/>
      <c r="B403" s="155"/>
      <c r="C403" s="249" t="s">
        <v>604</v>
      </c>
      <c r="D403" s="250"/>
      <c r="E403" s="250"/>
      <c r="F403" s="250"/>
      <c r="G403" s="250"/>
      <c r="H403" s="157"/>
      <c r="I403" s="157"/>
      <c r="J403" s="157"/>
      <c r="K403" s="157"/>
      <c r="L403" s="157"/>
      <c r="M403" s="157"/>
      <c r="N403" s="156"/>
      <c r="O403" s="156"/>
      <c r="P403" s="156"/>
      <c r="Q403" s="156"/>
      <c r="R403" s="157"/>
      <c r="S403" s="157"/>
      <c r="T403" s="157"/>
      <c r="U403" s="157"/>
      <c r="V403" s="157"/>
      <c r="W403" s="157"/>
      <c r="X403" s="157"/>
      <c r="Y403" s="147"/>
      <c r="Z403" s="147"/>
      <c r="AA403" s="147"/>
      <c r="AB403" s="147"/>
      <c r="AC403" s="147"/>
      <c r="AD403" s="147"/>
      <c r="AE403" s="147"/>
      <c r="AF403" s="147"/>
      <c r="AG403" s="147" t="s">
        <v>149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54"/>
      <c r="B404" s="155"/>
      <c r="C404" s="190" t="s">
        <v>605</v>
      </c>
      <c r="D404" s="179"/>
      <c r="E404" s="180"/>
      <c r="F404" s="157"/>
      <c r="G404" s="157"/>
      <c r="H404" s="157"/>
      <c r="I404" s="157"/>
      <c r="J404" s="157"/>
      <c r="K404" s="157"/>
      <c r="L404" s="157"/>
      <c r="M404" s="157"/>
      <c r="N404" s="156"/>
      <c r="O404" s="156"/>
      <c r="P404" s="156"/>
      <c r="Q404" s="156"/>
      <c r="R404" s="157"/>
      <c r="S404" s="157"/>
      <c r="T404" s="157"/>
      <c r="U404" s="157"/>
      <c r="V404" s="157"/>
      <c r="W404" s="157"/>
      <c r="X404" s="157"/>
      <c r="Y404" s="147"/>
      <c r="Z404" s="147"/>
      <c r="AA404" s="147"/>
      <c r="AB404" s="147"/>
      <c r="AC404" s="147"/>
      <c r="AD404" s="147"/>
      <c r="AE404" s="147"/>
      <c r="AF404" s="147"/>
      <c r="AG404" s="147" t="s">
        <v>181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190" t="s">
        <v>296</v>
      </c>
      <c r="D405" s="179"/>
      <c r="E405" s="180"/>
      <c r="F405" s="157"/>
      <c r="G405" s="157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47"/>
      <c r="Z405" s="147"/>
      <c r="AA405" s="147"/>
      <c r="AB405" s="147"/>
      <c r="AC405" s="147"/>
      <c r="AD405" s="147"/>
      <c r="AE405" s="147"/>
      <c r="AF405" s="147"/>
      <c r="AG405" s="147" t="s">
        <v>181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54"/>
      <c r="B406" s="155"/>
      <c r="C406" s="190" t="s">
        <v>606</v>
      </c>
      <c r="D406" s="179"/>
      <c r="E406" s="180">
        <v>343.28</v>
      </c>
      <c r="F406" s="157"/>
      <c r="G406" s="157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47"/>
      <c r="Z406" s="147"/>
      <c r="AA406" s="147"/>
      <c r="AB406" s="147"/>
      <c r="AC406" s="147"/>
      <c r="AD406" s="147"/>
      <c r="AE406" s="147"/>
      <c r="AF406" s="147"/>
      <c r="AG406" s="147" t="s">
        <v>181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54"/>
      <c r="B407" s="155"/>
      <c r="C407" s="190" t="s">
        <v>607</v>
      </c>
      <c r="D407" s="179"/>
      <c r="E407" s="180">
        <v>93.86</v>
      </c>
      <c r="F407" s="157"/>
      <c r="G407" s="157"/>
      <c r="H407" s="157"/>
      <c r="I407" s="157"/>
      <c r="J407" s="157"/>
      <c r="K407" s="157"/>
      <c r="L407" s="157"/>
      <c r="M407" s="157"/>
      <c r="N407" s="156"/>
      <c r="O407" s="156"/>
      <c r="P407" s="156"/>
      <c r="Q407" s="156"/>
      <c r="R407" s="157"/>
      <c r="S407" s="157"/>
      <c r="T407" s="157"/>
      <c r="U407" s="157"/>
      <c r="V407" s="157"/>
      <c r="W407" s="157"/>
      <c r="X407" s="157"/>
      <c r="Y407" s="147"/>
      <c r="Z407" s="147"/>
      <c r="AA407" s="147"/>
      <c r="AB407" s="147"/>
      <c r="AC407" s="147"/>
      <c r="AD407" s="147"/>
      <c r="AE407" s="147"/>
      <c r="AF407" s="147"/>
      <c r="AG407" s="147" t="s">
        <v>181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">
      <c r="A408" s="154"/>
      <c r="B408" s="155"/>
      <c r="C408" s="190" t="s">
        <v>608</v>
      </c>
      <c r="D408" s="179"/>
      <c r="E408" s="180">
        <v>49.28</v>
      </c>
      <c r="F408" s="157"/>
      <c r="G408" s="157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47"/>
      <c r="Z408" s="147"/>
      <c r="AA408" s="147"/>
      <c r="AB408" s="147"/>
      <c r="AC408" s="147"/>
      <c r="AD408" s="147"/>
      <c r="AE408" s="147"/>
      <c r="AF408" s="147"/>
      <c r="AG408" s="147" t="s">
        <v>181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54"/>
      <c r="B409" s="155"/>
      <c r="C409" s="191" t="s">
        <v>185</v>
      </c>
      <c r="D409" s="181"/>
      <c r="E409" s="182">
        <v>486.43</v>
      </c>
      <c r="F409" s="157"/>
      <c r="G409" s="157"/>
      <c r="H409" s="157"/>
      <c r="I409" s="157"/>
      <c r="J409" s="157"/>
      <c r="K409" s="157"/>
      <c r="L409" s="157"/>
      <c r="M409" s="157"/>
      <c r="N409" s="156"/>
      <c r="O409" s="156"/>
      <c r="P409" s="156"/>
      <c r="Q409" s="156"/>
      <c r="R409" s="157"/>
      <c r="S409" s="157"/>
      <c r="T409" s="157"/>
      <c r="U409" s="157"/>
      <c r="V409" s="157"/>
      <c r="W409" s="157"/>
      <c r="X409" s="157"/>
      <c r="Y409" s="147"/>
      <c r="Z409" s="147"/>
      <c r="AA409" s="147"/>
      <c r="AB409" s="147"/>
      <c r="AC409" s="147"/>
      <c r="AD409" s="147"/>
      <c r="AE409" s="147"/>
      <c r="AF409" s="147"/>
      <c r="AG409" s="147" t="s">
        <v>181</v>
      </c>
      <c r="AH409" s="147">
        <v>1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54"/>
      <c r="B410" s="155"/>
      <c r="C410" s="190" t="s">
        <v>300</v>
      </c>
      <c r="D410" s="179"/>
      <c r="E410" s="180"/>
      <c r="F410" s="157"/>
      <c r="G410" s="157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47"/>
      <c r="Z410" s="147"/>
      <c r="AA410" s="147"/>
      <c r="AB410" s="147"/>
      <c r="AC410" s="147"/>
      <c r="AD410" s="147"/>
      <c r="AE410" s="147"/>
      <c r="AF410" s="147"/>
      <c r="AG410" s="147" t="s">
        <v>181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54"/>
      <c r="B411" s="155"/>
      <c r="C411" s="190" t="s">
        <v>609</v>
      </c>
      <c r="D411" s="179"/>
      <c r="E411" s="180">
        <v>69.72</v>
      </c>
      <c r="F411" s="157"/>
      <c r="G411" s="157"/>
      <c r="H411" s="157"/>
      <c r="I411" s="157"/>
      <c r="J411" s="157"/>
      <c r="K411" s="157"/>
      <c r="L411" s="157"/>
      <c r="M411" s="157"/>
      <c r="N411" s="156"/>
      <c r="O411" s="156"/>
      <c r="P411" s="156"/>
      <c r="Q411" s="156"/>
      <c r="R411" s="157"/>
      <c r="S411" s="157"/>
      <c r="T411" s="157"/>
      <c r="U411" s="157"/>
      <c r="V411" s="157"/>
      <c r="W411" s="157"/>
      <c r="X411" s="157"/>
      <c r="Y411" s="147"/>
      <c r="Z411" s="147"/>
      <c r="AA411" s="147"/>
      <c r="AB411" s="147"/>
      <c r="AC411" s="147"/>
      <c r="AD411" s="147"/>
      <c r="AE411" s="147"/>
      <c r="AF411" s="147"/>
      <c r="AG411" s="147" t="s">
        <v>181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">
      <c r="A412" s="154"/>
      <c r="B412" s="155"/>
      <c r="C412" s="191" t="s">
        <v>185</v>
      </c>
      <c r="D412" s="181"/>
      <c r="E412" s="182">
        <v>69.72</v>
      </c>
      <c r="F412" s="157"/>
      <c r="G412" s="157"/>
      <c r="H412" s="157"/>
      <c r="I412" s="157"/>
      <c r="J412" s="157"/>
      <c r="K412" s="157"/>
      <c r="L412" s="157"/>
      <c r="M412" s="157"/>
      <c r="N412" s="156"/>
      <c r="O412" s="156"/>
      <c r="P412" s="156"/>
      <c r="Q412" s="156"/>
      <c r="R412" s="157"/>
      <c r="S412" s="157"/>
      <c r="T412" s="157"/>
      <c r="U412" s="157"/>
      <c r="V412" s="157"/>
      <c r="W412" s="157"/>
      <c r="X412" s="157"/>
      <c r="Y412" s="147"/>
      <c r="Z412" s="147"/>
      <c r="AA412" s="147"/>
      <c r="AB412" s="147"/>
      <c r="AC412" s="147"/>
      <c r="AD412" s="147"/>
      <c r="AE412" s="147"/>
      <c r="AF412" s="147"/>
      <c r="AG412" s="147" t="s">
        <v>181</v>
      </c>
      <c r="AH412" s="147">
        <v>1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x14ac:dyDescent="0.2">
      <c r="A413" s="159" t="s">
        <v>139</v>
      </c>
      <c r="B413" s="160" t="s">
        <v>103</v>
      </c>
      <c r="C413" s="174" t="s">
        <v>104</v>
      </c>
      <c r="D413" s="161"/>
      <c r="E413" s="162"/>
      <c r="F413" s="163"/>
      <c r="G413" s="163">
        <f>SUMIF(AG414:AG415,"&lt;&gt;NOR",G414:G415)</f>
        <v>0</v>
      </c>
      <c r="H413" s="163"/>
      <c r="I413" s="163">
        <f>SUM(I414:I415)</f>
        <v>0</v>
      </c>
      <c r="J413" s="163"/>
      <c r="K413" s="163">
        <f>SUM(K414:K415)</f>
        <v>0</v>
      </c>
      <c r="L413" s="163"/>
      <c r="M413" s="163">
        <f>SUM(M414:M415)</f>
        <v>0</v>
      </c>
      <c r="N413" s="162"/>
      <c r="O413" s="162">
        <f>SUM(O414:O415)</f>
        <v>0.3</v>
      </c>
      <c r="P413" s="162"/>
      <c r="Q413" s="162">
        <f>SUM(Q414:Q415)</f>
        <v>0</v>
      </c>
      <c r="R413" s="163"/>
      <c r="S413" s="163"/>
      <c r="T413" s="164"/>
      <c r="U413" s="158"/>
      <c r="V413" s="158">
        <f>SUM(V414:V415)</f>
        <v>0</v>
      </c>
      <c r="W413" s="158"/>
      <c r="X413" s="158"/>
      <c r="AG413" t="s">
        <v>140</v>
      </c>
    </row>
    <row r="414" spans="1:60" outlineLevel="1" x14ac:dyDescent="0.2">
      <c r="A414" s="166">
        <v>112</v>
      </c>
      <c r="B414" s="167" t="s">
        <v>610</v>
      </c>
      <c r="C414" s="175" t="s">
        <v>611</v>
      </c>
      <c r="D414" s="168" t="s">
        <v>612</v>
      </c>
      <c r="E414" s="169">
        <v>1</v>
      </c>
      <c r="F414" s="170"/>
      <c r="G414" s="171">
        <f>ROUND(E414*F414,2)</f>
        <v>0</v>
      </c>
      <c r="H414" s="170"/>
      <c r="I414" s="171">
        <f>ROUND(E414*H414,2)</f>
        <v>0</v>
      </c>
      <c r="J414" s="170"/>
      <c r="K414" s="171">
        <f>ROUND(E414*J414,2)</f>
        <v>0</v>
      </c>
      <c r="L414" s="171">
        <v>21</v>
      </c>
      <c r="M414" s="171">
        <f>G414*(1+L414/100)</f>
        <v>0</v>
      </c>
      <c r="N414" s="169">
        <v>0.29942999999999997</v>
      </c>
      <c r="O414" s="169">
        <f>ROUND(E414*N414,2)</f>
        <v>0.3</v>
      </c>
      <c r="P414" s="169">
        <v>0</v>
      </c>
      <c r="Q414" s="169">
        <f>ROUND(E414*P414,2)</f>
        <v>0</v>
      </c>
      <c r="R414" s="171"/>
      <c r="S414" s="171" t="s">
        <v>144</v>
      </c>
      <c r="T414" s="172" t="s">
        <v>145</v>
      </c>
      <c r="U414" s="157">
        <v>0</v>
      </c>
      <c r="V414" s="157">
        <f>ROUND(E414*U414,2)</f>
        <v>0</v>
      </c>
      <c r="W414" s="157"/>
      <c r="X414" s="157" t="s">
        <v>613</v>
      </c>
      <c r="Y414" s="147"/>
      <c r="Z414" s="147"/>
      <c r="AA414" s="147"/>
      <c r="AB414" s="147"/>
      <c r="AC414" s="147"/>
      <c r="AD414" s="147"/>
      <c r="AE414" s="147"/>
      <c r="AF414" s="147"/>
      <c r="AG414" s="147" t="s">
        <v>614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">
      <c r="A415" s="154"/>
      <c r="B415" s="155"/>
      <c r="C415" s="249" t="s">
        <v>615</v>
      </c>
      <c r="D415" s="250"/>
      <c r="E415" s="250"/>
      <c r="F415" s="250"/>
      <c r="G415" s="250"/>
      <c r="H415" s="157"/>
      <c r="I415" s="157"/>
      <c r="J415" s="157"/>
      <c r="K415" s="157"/>
      <c r="L415" s="157"/>
      <c r="M415" s="157"/>
      <c r="N415" s="156"/>
      <c r="O415" s="156"/>
      <c r="P415" s="156"/>
      <c r="Q415" s="156"/>
      <c r="R415" s="157"/>
      <c r="S415" s="157"/>
      <c r="T415" s="157"/>
      <c r="U415" s="157"/>
      <c r="V415" s="157"/>
      <c r="W415" s="157"/>
      <c r="X415" s="157"/>
      <c r="Y415" s="147"/>
      <c r="Z415" s="147"/>
      <c r="AA415" s="147"/>
      <c r="AB415" s="147"/>
      <c r="AC415" s="147"/>
      <c r="AD415" s="147"/>
      <c r="AE415" s="147"/>
      <c r="AF415" s="147"/>
      <c r="AG415" s="147" t="s">
        <v>149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x14ac:dyDescent="0.2">
      <c r="A416" s="159" t="s">
        <v>139</v>
      </c>
      <c r="B416" s="160" t="s">
        <v>105</v>
      </c>
      <c r="C416" s="174" t="s">
        <v>106</v>
      </c>
      <c r="D416" s="161"/>
      <c r="E416" s="162"/>
      <c r="F416" s="163"/>
      <c r="G416" s="163">
        <f>SUMIF(AG417:AG458,"&lt;&gt;NOR",G417:G458)</f>
        <v>0</v>
      </c>
      <c r="H416" s="163"/>
      <c r="I416" s="163">
        <f>SUM(I417:I458)</f>
        <v>0</v>
      </c>
      <c r="J416" s="163"/>
      <c r="K416" s="163">
        <f>SUM(K417:K458)</f>
        <v>0</v>
      </c>
      <c r="L416" s="163"/>
      <c r="M416" s="163">
        <f>SUM(M417:M458)</f>
        <v>0</v>
      </c>
      <c r="N416" s="162"/>
      <c r="O416" s="162">
        <f>SUM(O417:O458)</f>
        <v>0</v>
      </c>
      <c r="P416" s="162"/>
      <c r="Q416" s="162">
        <f>SUM(Q417:Q458)</f>
        <v>0</v>
      </c>
      <c r="R416" s="163"/>
      <c r="S416" s="163"/>
      <c r="T416" s="164"/>
      <c r="U416" s="158"/>
      <c r="V416" s="158">
        <f>SUM(V417:V458)</f>
        <v>142.69999999999999</v>
      </c>
      <c r="W416" s="158"/>
      <c r="X416" s="158"/>
      <c r="AG416" t="s">
        <v>140</v>
      </c>
    </row>
    <row r="417" spans="1:60" ht="22.5" outlineLevel="1" x14ac:dyDescent="0.2">
      <c r="A417" s="166">
        <v>113</v>
      </c>
      <c r="B417" s="167" t="s">
        <v>616</v>
      </c>
      <c r="C417" s="175" t="s">
        <v>617</v>
      </c>
      <c r="D417" s="168" t="s">
        <v>228</v>
      </c>
      <c r="E417" s="169">
        <v>52.870199999999997</v>
      </c>
      <c r="F417" s="170"/>
      <c r="G417" s="171">
        <f>ROUND(E417*F417,2)</f>
        <v>0</v>
      </c>
      <c r="H417" s="170"/>
      <c r="I417" s="171">
        <f>ROUND(E417*H417,2)</f>
        <v>0</v>
      </c>
      <c r="J417" s="170"/>
      <c r="K417" s="171">
        <f>ROUND(E417*J417,2)</f>
        <v>0</v>
      </c>
      <c r="L417" s="171">
        <v>21</v>
      </c>
      <c r="M417" s="171">
        <f>G417*(1+L417/100)</f>
        <v>0</v>
      </c>
      <c r="N417" s="169">
        <v>0</v>
      </c>
      <c r="O417" s="169">
        <f>ROUND(E417*N417,2)</f>
        <v>0</v>
      </c>
      <c r="P417" s="169">
        <v>0</v>
      </c>
      <c r="Q417" s="169">
        <f>ROUND(E417*P417,2)</f>
        <v>0</v>
      </c>
      <c r="R417" s="171"/>
      <c r="S417" s="171" t="s">
        <v>144</v>
      </c>
      <c r="T417" s="172" t="s">
        <v>145</v>
      </c>
      <c r="U417" s="157">
        <v>0.27700000000000002</v>
      </c>
      <c r="V417" s="157">
        <f>ROUND(E417*U417,2)</f>
        <v>14.65</v>
      </c>
      <c r="W417" s="157"/>
      <c r="X417" s="157" t="s">
        <v>177</v>
      </c>
      <c r="Y417" s="147"/>
      <c r="Z417" s="147"/>
      <c r="AA417" s="147"/>
      <c r="AB417" s="147"/>
      <c r="AC417" s="147"/>
      <c r="AD417" s="147"/>
      <c r="AE417" s="147"/>
      <c r="AF417" s="147"/>
      <c r="AG417" s="147" t="s">
        <v>618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">
      <c r="A418" s="154"/>
      <c r="B418" s="155"/>
      <c r="C418" s="249" t="s">
        <v>619</v>
      </c>
      <c r="D418" s="250"/>
      <c r="E418" s="250"/>
      <c r="F418" s="250"/>
      <c r="G418" s="250"/>
      <c r="H418" s="157"/>
      <c r="I418" s="157"/>
      <c r="J418" s="157"/>
      <c r="K418" s="157"/>
      <c r="L418" s="157"/>
      <c r="M418" s="157"/>
      <c r="N418" s="156"/>
      <c r="O418" s="156"/>
      <c r="P418" s="156"/>
      <c r="Q418" s="156"/>
      <c r="R418" s="157"/>
      <c r="S418" s="157"/>
      <c r="T418" s="157"/>
      <c r="U418" s="157"/>
      <c r="V418" s="157"/>
      <c r="W418" s="157"/>
      <c r="X418" s="157"/>
      <c r="Y418" s="147"/>
      <c r="Z418" s="147"/>
      <c r="AA418" s="147"/>
      <c r="AB418" s="147"/>
      <c r="AC418" s="147"/>
      <c r="AD418" s="147"/>
      <c r="AE418" s="147"/>
      <c r="AF418" s="147"/>
      <c r="AG418" s="147" t="s">
        <v>149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">
      <c r="A419" s="154"/>
      <c r="B419" s="155"/>
      <c r="C419" s="258" t="s">
        <v>620</v>
      </c>
      <c r="D419" s="259"/>
      <c r="E419" s="259"/>
      <c r="F419" s="259"/>
      <c r="G419" s="259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47"/>
      <c r="Z419" s="147"/>
      <c r="AA419" s="147"/>
      <c r="AB419" s="147"/>
      <c r="AC419" s="147"/>
      <c r="AD419" s="147"/>
      <c r="AE419" s="147"/>
      <c r="AF419" s="147"/>
      <c r="AG419" s="147" t="s">
        <v>149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ht="22.5" outlineLevel="1" x14ac:dyDescent="0.2">
      <c r="A420" s="154"/>
      <c r="B420" s="155"/>
      <c r="C420" s="258" t="s">
        <v>621</v>
      </c>
      <c r="D420" s="259"/>
      <c r="E420" s="259"/>
      <c r="F420" s="259"/>
      <c r="G420" s="259"/>
      <c r="H420" s="157"/>
      <c r="I420" s="157"/>
      <c r="J420" s="157"/>
      <c r="K420" s="157"/>
      <c r="L420" s="157"/>
      <c r="M420" s="157"/>
      <c r="N420" s="156"/>
      <c r="O420" s="156"/>
      <c r="P420" s="156"/>
      <c r="Q420" s="156"/>
      <c r="R420" s="157"/>
      <c r="S420" s="157"/>
      <c r="T420" s="157"/>
      <c r="U420" s="157"/>
      <c r="V420" s="157"/>
      <c r="W420" s="157"/>
      <c r="X420" s="157"/>
      <c r="Y420" s="147"/>
      <c r="Z420" s="147"/>
      <c r="AA420" s="147"/>
      <c r="AB420" s="147"/>
      <c r="AC420" s="147"/>
      <c r="AD420" s="147"/>
      <c r="AE420" s="147"/>
      <c r="AF420" s="147"/>
      <c r="AG420" s="147" t="s">
        <v>149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73" t="str">
        <f>C420</f>
        <v>- při vodorovné dopravě po vodě : vyložení na hromady na suchu nebo na přeložení na dopravní prostředek na suchu do 15 m vodorovně a současně do 4 m svisle,</v>
      </c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54"/>
      <c r="B421" s="155"/>
      <c r="C421" s="258" t="s">
        <v>622</v>
      </c>
      <c r="D421" s="259"/>
      <c r="E421" s="259"/>
      <c r="F421" s="259"/>
      <c r="G421" s="259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47"/>
      <c r="Z421" s="147"/>
      <c r="AA421" s="147"/>
      <c r="AB421" s="147"/>
      <c r="AC421" s="147"/>
      <c r="AD421" s="147"/>
      <c r="AE421" s="147"/>
      <c r="AF421" s="147"/>
      <c r="AG421" s="147" t="s">
        <v>149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54"/>
      <c r="B422" s="155"/>
      <c r="C422" s="190" t="s">
        <v>623</v>
      </c>
      <c r="D422" s="179"/>
      <c r="E422" s="180"/>
      <c r="F422" s="157"/>
      <c r="G422" s="157"/>
      <c r="H422" s="157"/>
      <c r="I422" s="157"/>
      <c r="J422" s="157"/>
      <c r="K422" s="157"/>
      <c r="L422" s="157"/>
      <c r="M422" s="157"/>
      <c r="N422" s="156"/>
      <c r="O422" s="156"/>
      <c r="P422" s="156"/>
      <c r="Q422" s="156"/>
      <c r="R422" s="157"/>
      <c r="S422" s="157"/>
      <c r="T422" s="157"/>
      <c r="U422" s="157"/>
      <c r="V422" s="157"/>
      <c r="W422" s="157"/>
      <c r="X422" s="157"/>
      <c r="Y422" s="147"/>
      <c r="Z422" s="147"/>
      <c r="AA422" s="147"/>
      <c r="AB422" s="147"/>
      <c r="AC422" s="147"/>
      <c r="AD422" s="147"/>
      <c r="AE422" s="147"/>
      <c r="AF422" s="147"/>
      <c r="AG422" s="147" t="s">
        <v>181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">
      <c r="A423" s="154"/>
      <c r="B423" s="155"/>
      <c r="C423" s="190" t="s">
        <v>624</v>
      </c>
      <c r="D423" s="179"/>
      <c r="E423" s="180"/>
      <c r="F423" s="157"/>
      <c r="G423" s="157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47"/>
      <c r="Z423" s="147"/>
      <c r="AA423" s="147"/>
      <c r="AB423" s="147"/>
      <c r="AC423" s="147"/>
      <c r="AD423" s="147"/>
      <c r="AE423" s="147"/>
      <c r="AF423" s="147"/>
      <c r="AG423" s="147" t="s">
        <v>181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">
      <c r="A424" s="154"/>
      <c r="B424" s="155"/>
      <c r="C424" s="190" t="s">
        <v>625</v>
      </c>
      <c r="D424" s="179"/>
      <c r="E424" s="180">
        <v>52.87</v>
      </c>
      <c r="F424" s="157"/>
      <c r="G424" s="157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47"/>
      <c r="Z424" s="147"/>
      <c r="AA424" s="147"/>
      <c r="AB424" s="147"/>
      <c r="AC424" s="147"/>
      <c r="AD424" s="147"/>
      <c r="AE424" s="147"/>
      <c r="AF424" s="147"/>
      <c r="AG424" s="147" t="s">
        <v>181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66">
        <v>114</v>
      </c>
      <c r="B425" s="167" t="s">
        <v>626</v>
      </c>
      <c r="C425" s="175" t="s">
        <v>627</v>
      </c>
      <c r="D425" s="168" t="s">
        <v>228</v>
      </c>
      <c r="E425" s="169">
        <v>2.4626899999999998</v>
      </c>
      <c r="F425" s="170"/>
      <c r="G425" s="171">
        <f>ROUND(E425*F425,2)</f>
        <v>0</v>
      </c>
      <c r="H425" s="170"/>
      <c r="I425" s="171">
        <f>ROUND(E425*H425,2)</f>
        <v>0</v>
      </c>
      <c r="J425" s="170"/>
      <c r="K425" s="171">
        <f>ROUND(E425*J425,2)</f>
        <v>0</v>
      </c>
      <c r="L425" s="171">
        <v>21</v>
      </c>
      <c r="M425" s="171">
        <f>G425*(1+L425/100)</f>
        <v>0</v>
      </c>
      <c r="N425" s="169">
        <v>0</v>
      </c>
      <c r="O425" s="169">
        <f>ROUND(E425*N425,2)</f>
        <v>0</v>
      </c>
      <c r="P425" s="169">
        <v>0</v>
      </c>
      <c r="Q425" s="169">
        <f>ROUND(E425*P425,2)</f>
        <v>0</v>
      </c>
      <c r="R425" s="171"/>
      <c r="S425" s="171" t="s">
        <v>144</v>
      </c>
      <c r="T425" s="172" t="s">
        <v>145</v>
      </c>
      <c r="U425" s="157">
        <v>0</v>
      </c>
      <c r="V425" s="157">
        <f>ROUND(E425*U425,2)</f>
        <v>0</v>
      </c>
      <c r="W425" s="157"/>
      <c r="X425" s="157" t="s">
        <v>177</v>
      </c>
      <c r="Y425" s="147"/>
      <c r="Z425" s="147"/>
      <c r="AA425" s="147"/>
      <c r="AB425" s="147"/>
      <c r="AC425" s="147"/>
      <c r="AD425" s="147"/>
      <c r="AE425" s="147"/>
      <c r="AF425" s="147"/>
      <c r="AG425" s="147" t="s">
        <v>618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ht="22.5" outlineLevel="1" x14ac:dyDescent="0.2">
      <c r="A426" s="154"/>
      <c r="B426" s="155"/>
      <c r="C426" s="249" t="s">
        <v>628</v>
      </c>
      <c r="D426" s="250"/>
      <c r="E426" s="250"/>
      <c r="F426" s="250"/>
      <c r="G426" s="250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47"/>
      <c r="Z426" s="147"/>
      <c r="AA426" s="147"/>
      <c r="AB426" s="147"/>
      <c r="AC426" s="147"/>
      <c r="AD426" s="147"/>
      <c r="AE426" s="147"/>
      <c r="AF426" s="147"/>
      <c r="AG426" s="147" t="s">
        <v>149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73" t="str">
        <f>C426</f>
        <v>Pro vyjádření výnosu ve prospěch zhotovitele je nutné jednotkovou cenu uvést se záporným znaménkem. (Získaná částka ponižuje náklad stavby.)</v>
      </c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54"/>
      <c r="B427" s="155"/>
      <c r="C427" s="190" t="s">
        <v>623</v>
      </c>
      <c r="D427" s="179"/>
      <c r="E427" s="180"/>
      <c r="F427" s="157"/>
      <c r="G427" s="157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47"/>
      <c r="Z427" s="147"/>
      <c r="AA427" s="147"/>
      <c r="AB427" s="147"/>
      <c r="AC427" s="147"/>
      <c r="AD427" s="147"/>
      <c r="AE427" s="147"/>
      <c r="AF427" s="147"/>
      <c r="AG427" s="147" t="s">
        <v>181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">
      <c r="A428" s="154"/>
      <c r="B428" s="155"/>
      <c r="C428" s="190" t="s">
        <v>624</v>
      </c>
      <c r="D428" s="179"/>
      <c r="E428" s="180"/>
      <c r="F428" s="157"/>
      <c r="G428" s="157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47"/>
      <c r="Z428" s="147"/>
      <c r="AA428" s="147"/>
      <c r="AB428" s="147"/>
      <c r="AC428" s="147"/>
      <c r="AD428" s="147"/>
      <c r="AE428" s="147"/>
      <c r="AF428" s="147"/>
      <c r="AG428" s="147" t="s">
        <v>181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54"/>
      <c r="B429" s="155"/>
      <c r="C429" s="190" t="s">
        <v>629</v>
      </c>
      <c r="D429" s="179"/>
      <c r="E429" s="180">
        <v>2.46</v>
      </c>
      <c r="F429" s="157"/>
      <c r="G429" s="157"/>
      <c r="H429" s="157"/>
      <c r="I429" s="157"/>
      <c r="J429" s="157"/>
      <c r="K429" s="157"/>
      <c r="L429" s="157"/>
      <c r="M429" s="157"/>
      <c r="N429" s="156"/>
      <c r="O429" s="156"/>
      <c r="P429" s="156"/>
      <c r="Q429" s="156"/>
      <c r="R429" s="157"/>
      <c r="S429" s="157"/>
      <c r="T429" s="157"/>
      <c r="U429" s="157"/>
      <c r="V429" s="157"/>
      <c r="W429" s="157"/>
      <c r="X429" s="157"/>
      <c r="Y429" s="147"/>
      <c r="Z429" s="147"/>
      <c r="AA429" s="147"/>
      <c r="AB429" s="147"/>
      <c r="AC429" s="147"/>
      <c r="AD429" s="147"/>
      <c r="AE429" s="147"/>
      <c r="AF429" s="147"/>
      <c r="AG429" s="147" t="s">
        <v>181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">
      <c r="A430" s="166">
        <v>115</v>
      </c>
      <c r="B430" s="167" t="s">
        <v>630</v>
      </c>
      <c r="C430" s="175" t="s">
        <v>631</v>
      </c>
      <c r="D430" s="168" t="s">
        <v>228</v>
      </c>
      <c r="E430" s="169">
        <v>52.870199999999997</v>
      </c>
      <c r="F430" s="170"/>
      <c r="G430" s="171">
        <f>ROUND(E430*F430,2)</f>
        <v>0</v>
      </c>
      <c r="H430" s="170"/>
      <c r="I430" s="171">
        <f>ROUND(E430*H430,2)</f>
        <v>0</v>
      </c>
      <c r="J430" s="170"/>
      <c r="K430" s="171">
        <f>ROUND(E430*J430,2)</f>
        <v>0</v>
      </c>
      <c r="L430" s="171">
        <v>21</v>
      </c>
      <c r="M430" s="171">
        <f>G430*(1+L430/100)</f>
        <v>0</v>
      </c>
      <c r="N430" s="169">
        <v>0</v>
      </c>
      <c r="O430" s="169">
        <f>ROUND(E430*N430,2)</f>
        <v>0</v>
      </c>
      <c r="P430" s="169">
        <v>0</v>
      </c>
      <c r="Q430" s="169">
        <f>ROUND(E430*P430,2)</f>
        <v>0</v>
      </c>
      <c r="R430" s="171"/>
      <c r="S430" s="171" t="s">
        <v>144</v>
      </c>
      <c r="T430" s="172" t="s">
        <v>145</v>
      </c>
      <c r="U430" s="157">
        <v>0.55000000000000004</v>
      </c>
      <c r="V430" s="157">
        <f>ROUND(E430*U430,2)</f>
        <v>29.08</v>
      </c>
      <c r="W430" s="157"/>
      <c r="X430" s="157" t="s">
        <v>177</v>
      </c>
      <c r="Y430" s="147"/>
      <c r="Z430" s="147"/>
      <c r="AA430" s="147"/>
      <c r="AB430" s="147"/>
      <c r="AC430" s="147"/>
      <c r="AD430" s="147"/>
      <c r="AE430" s="147"/>
      <c r="AF430" s="147"/>
      <c r="AG430" s="147" t="s">
        <v>618</v>
      </c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">
      <c r="A431" s="154"/>
      <c r="B431" s="155"/>
      <c r="C431" s="190" t="s">
        <v>623</v>
      </c>
      <c r="D431" s="179"/>
      <c r="E431" s="180"/>
      <c r="F431" s="157"/>
      <c r="G431" s="157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47"/>
      <c r="Z431" s="147"/>
      <c r="AA431" s="147"/>
      <c r="AB431" s="147"/>
      <c r="AC431" s="147"/>
      <c r="AD431" s="147"/>
      <c r="AE431" s="147"/>
      <c r="AF431" s="147"/>
      <c r="AG431" s="147" t="s">
        <v>181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">
      <c r="A432" s="154"/>
      <c r="B432" s="155"/>
      <c r="C432" s="190" t="s">
        <v>624</v>
      </c>
      <c r="D432" s="179"/>
      <c r="E432" s="180"/>
      <c r="F432" s="157"/>
      <c r="G432" s="157"/>
      <c r="H432" s="157"/>
      <c r="I432" s="157"/>
      <c r="J432" s="157"/>
      <c r="K432" s="157"/>
      <c r="L432" s="157"/>
      <c r="M432" s="157"/>
      <c r="N432" s="156"/>
      <c r="O432" s="156"/>
      <c r="P432" s="156"/>
      <c r="Q432" s="156"/>
      <c r="R432" s="157"/>
      <c r="S432" s="157"/>
      <c r="T432" s="157"/>
      <c r="U432" s="157"/>
      <c r="V432" s="157"/>
      <c r="W432" s="157"/>
      <c r="X432" s="157"/>
      <c r="Y432" s="147"/>
      <c r="Z432" s="147"/>
      <c r="AA432" s="147"/>
      <c r="AB432" s="147"/>
      <c r="AC432" s="147"/>
      <c r="AD432" s="147"/>
      <c r="AE432" s="147"/>
      <c r="AF432" s="147"/>
      <c r="AG432" s="147" t="s">
        <v>181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">
      <c r="A433" s="154"/>
      <c r="B433" s="155"/>
      <c r="C433" s="190" t="s">
        <v>625</v>
      </c>
      <c r="D433" s="179"/>
      <c r="E433" s="180">
        <v>52.87</v>
      </c>
      <c r="F433" s="157"/>
      <c r="G433" s="157"/>
      <c r="H433" s="157"/>
      <c r="I433" s="157"/>
      <c r="J433" s="157"/>
      <c r="K433" s="157"/>
      <c r="L433" s="157"/>
      <c r="M433" s="157"/>
      <c r="N433" s="156"/>
      <c r="O433" s="156"/>
      <c r="P433" s="156"/>
      <c r="Q433" s="156"/>
      <c r="R433" s="157"/>
      <c r="S433" s="157"/>
      <c r="T433" s="157"/>
      <c r="U433" s="157"/>
      <c r="V433" s="157"/>
      <c r="W433" s="157"/>
      <c r="X433" s="157"/>
      <c r="Y433" s="147"/>
      <c r="Z433" s="147"/>
      <c r="AA433" s="147"/>
      <c r="AB433" s="147"/>
      <c r="AC433" s="147"/>
      <c r="AD433" s="147"/>
      <c r="AE433" s="147"/>
      <c r="AF433" s="147"/>
      <c r="AG433" s="147" t="s">
        <v>181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">
      <c r="A434" s="166">
        <v>116</v>
      </c>
      <c r="B434" s="167" t="s">
        <v>632</v>
      </c>
      <c r="C434" s="175" t="s">
        <v>633</v>
      </c>
      <c r="D434" s="168" t="s">
        <v>228</v>
      </c>
      <c r="E434" s="169">
        <v>52.870199999999997</v>
      </c>
      <c r="F434" s="170"/>
      <c r="G434" s="171">
        <f>ROUND(E434*F434,2)</f>
        <v>0</v>
      </c>
      <c r="H434" s="170"/>
      <c r="I434" s="171">
        <f>ROUND(E434*H434,2)</f>
        <v>0</v>
      </c>
      <c r="J434" s="170"/>
      <c r="K434" s="171">
        <f>ROUND(E434*J434,2)</f>
        <v>0</v>
      </c>
      <c r="L434" s="171">
        <v>21</v>
      </c>
      <c r="M434" s="171">
        <f>G434*(1+L434/100)</f>
        <v>0</v>
      </c>
      <c r="N434" s="169">
        <v>0</v>
      </c>
      <c r="O434" s="169">
        <f>ROUND(E434*N434,2)</f>
        <v>0</v>
      </c>
      <c r="P434" s="169">
        <v>0</v>
      </c>
      <c r="Q434" s="169">
        <f>ROUND(E434*P434,2)</f>
        <v>0</v>
      </c>
      <c r="R434" s="171"/>
      <c r="S434" s="171" t="s">
        <v>144</v>
      </c>
      <c r="T434" s="172" t="s">
        <v>145</v>
      </c>
      <c r="U434" s="157">
        <v>0.49</v>
      </c>
      <c r="V434" s="157">
        <f>ROUND(E434*U434,2)</f>
        <v>25.91</v>
      </c>
      <c r="W434" s="157"/>
      <c r="X434" s="157" t="s">
        <v>177</v>
      </c>
      <c r="Y434" s="147"/>
      <c r="Z434" s="147"/>
      <c r="AA434" s="147"/>
      <c r="AB434" s="147"/>
      <c r="AC434" s="147"/>
      <c r="AD434" s="147"/>
      <c r="AE434" s="147"/>
      <c r="AF434" s="147"/>
      <c r="AG434" s="147" t="s">
        <v>618</v>
      </c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">
      <c r="A435" s="154"/>
      <c r="B435" s="155"/>
      <c r="C435" s="249" t="s">
        <v>634</v>
      </c>
      <c r="D435" s="250"/>
      <c r="E435" s="250"/>
      <c r="F435" s="250"/>
      <c r="G435" s="250"/>
      <c r="H435" s="157"/>
      <c r="I435" s="157"/>
      <c r="J435" s="157"/>
      <c r="K435" s="157"/>
      <c r="L435" s="157"/>
      <c r="M435" s="157"/>
      <c r="N435" s="156"/>
      <c r="O435" s="156"/>
      <c r="P435" s="156"/>
      <c r="Q435" s="156"/>
      <c r="R435" s="157"/>
      <c r="S435" s="157"/>
      <c r="T435" s="157"/>
      <c r="U435" s="157"/>
      <c r="V435" s="157"/>
      <c r="W435" s="157"/>
      <c r="X435" s="157"/>
      <c r="Y435" s="147"/>
      <c r="Z435" s="147"/>
      <c r="AA435" s="147"/>
      <c r="AB435" s="147"/>
      <c r="AC435" s="147"/>
      <c r="AD435" s="147"/>
      <c r="AE435" s="147"/>
      <c r="AF435" s="147"/>
      <c r="AG435" s="147" t="s">
        <v>149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">
      <c r="A436" s="154"/>
      <c r="B436" s="155"/>
      <c r="C436" s="190" t="s">
        <v>623</v>
      </c>
      <c r="D436" s="179"/>
      <c r="E436" s="180"/>
      <c r="F436" s="157"/>
      <c r="G436" s="157"/>
      <c r="H436" s="157"/>
      <c r="I436" s="157"/>
      <c r="J436" s="157"/>
      <c r="K436" s="157"/>
      <c r="L436" s="157"/>
      <c r="M436" s="157"/>
      <c r="N436" s="156"/>
      <c r="O436" s="156"/>
      <c r="P436" s="156"/>
      <c r="Q436" s="156"/>
      <c r="R436" s="157"/>
      <c r="S436" s="157"/>
      <c r="T436" s="157"/>
      <c r="U436" s="157"/>
      <c r="V436" s="157"/>
      <c r="W436" s="157"/>
      <c r="X436" s="157"/>
      <c r="Y436" s="147"/>
      <c r="Z436" s="147"/>
      <c r="AA436" s="147"/>
      <c r="AB436" s="147"/>
      <c r="AC436" s="147"/>
      <c r="AD436" s="147"/>
      <c r="AE436" s="147"/>
      <c r="AF436" s="147"/>
      <c r="AG436" s="147" t="s">
        <v>181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54"/>
      <c r="B437" s="155"/>
      <c r="C437" s="190" t="s">
        <v>624</v>
      </c>
      <c r="D437" s="179"/>
      <c r="E437" s="180"/>
      <c r="F437" s="157"/>
      <c r="G437" s="157"/>
      <c r="H437" s="157"/>
      <c r="I437" s="157"/>
      <c r="J437" s="157"/>
      <c r="K437" s="157"/>
      <c r="L437" s="157"/>
      <c r="M437" s="157"/>
      <c r="N437" s="156"/>
      <c r="O437" s="156"/>
      <c r="P437" s="156"/>
      <c r="Q437" s="156"/>
      <c r="R437" s="157"/>
      <c r="S437" s="157"/>
      <c r="T437" s="157"/>
      <c r="U437" s="157"/>
      <c r="V437" s="157"/>
      <c r="W437" s="157"/>
      <c r="X437" s="157"/>
      <c r="Y437" s="147"/>
      <c r="Z437" s="147"/>
      <c r="AA437" s="147"/>
      <c r="AB437" s="147"/>
      <c r="AC437" s="147"/>
      <c r="AD437" s="147"/>
      <c r="AE437" s="147"/>
      <c r="AF437" s="147"/>
      <c r="AG437" s="147" t="s">
        <v>181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">
      <c r="A438" s="154"/>
      <c r="B438" s="155"/>
      <c r="C438" s="190" t="s">
        <v>625</v>
      </c>
      <c r="D438" s="179"/>
      <c r="E438" s="180">
        <v>52.87</v>
      </c>
      <c r="F438" s="157"/>
      <c r="G438" s="157"/>
      <c r="H438" s="157"/>
      <c r="I438" s="157"/>
      <c r="J438" s="157"/>
      <c r="K438" s="157"/>
      <c r="L438" s="157"/>
      <c r="M438" s="157"/>
      <c r="N438" s="156"/>
      <c r="O438" s="156"/>
      <c r="P438" s="156"/>
      <c r="Q438" s="156"/>
      <c r="R438" s="157"/>
      <c r="S438" s="157"/>
      <c r="T438" s="157"/>
      <c r="U438" s="157"/>
      <c r="V438" s="157"/>
      <c r="W438" s="157"/>
      <c r="X438" s="157"/>
      <c r="Y438" s="147"/>
      <c r="Z438" s="147"/>
      <c r="AA438" s="147"/>
      <c r="AB438" s="147"/>
      <c r="AC438" s="147"/>
      <c r="AD438" s="147"/>
      <c r="AE438" s="147"/>
      <c r="AF438" s="147"/>
      <c r="AG438" s="147" t="s">
        <v>181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66">
        <v>117</v>
      </c>
      <c r="B439" s="167" t="s">
        <v>635</v>
      </c>
      <c r="C439" s="175" t="s">
        <v>636</v>
      </c>
      <c r="D439" s="168" t="s">
        <v>228</v>
      </c>
      <c r="E439" s="169">
        <v>793.05292999999995</v>
      </c>
      <c r="F439" s="170"/>
      <c r="G439" s="171">
        <f>ROUND(E439*F439,2)</f>
        <v>0</v>
      </c>
      <c r="H439" s="170"/>
      <c r="I439" s="171">
        <f>ROUND(E439*H439,2)</f>
        <v>0</v>
      </c>
      <c r="J439" s="170"/>
      <c r="K439" s="171">
        <f>ROUND(E439*J439,2)</f>
        <v>0</v>
      </c>
      <c r="L439" s="171">
        <v>21</v>
      </c>
      <c r="M439" s="171">
        <f>G439*(1+L439/100)</f>
        <v>0</v>
      </c>
      <c r="N439" s="169">
        <v>0</v>
      </c>
      <c r="O439" s="169">
        <f>ROUND(E439*N439,2)</f>
        <v>0</v>
      </c>
      <c r="P439" s="169">
        <v>0</v>
      </c>
      <c r="Q439" s="169">
        <f>ROUND(E439*P439,2)</f>
        <v>0</v>
      </c>
      <c r="R439" s="171"/>
      <c r="S439" s="171" t="s">
        <v>144</v>
      </c>
      <c r="T439" s="172" t="s">
        <v>145</v>
      </c>
      <c r="U439" s="157">
        <v>0</v>
      </c>
      <c r="V439" s="157">
        <f>ROUND(E439*U439,2)</f>
        <v>0</v>
      </c>
      <c r="W439" s="157"/>
      <c r="X439" s="157" t="s">
        <v>177</v>
      </c>
      <c r="Y439" s="147"/>
      <c r="Z439" s="147"/>
      <c r="AA439" s="147"/>
      <c r="AB439" s="147"/>
      <c r="AC439" s="147"/>
      <c r="AD439" s="147"/>
      <c r="AE439" s="147"/>
      <c r="AF439" s="147"/>
      <c r="AG439" s="147" t="s">
        <v>618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">
      <c r="A440" s="154"/>
      <c r="B440" s="155"/>
      <c r="C440" s="190" t="s">
        <v>623</v>
      </c>
      <c r="D440" s="179"/>
      <c r="E440" s="180"/>
      <c r="F440" s="157"/>
      <c r="G440" s="157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47"/>
      <c r="Z440" s="147"/>
      <c r="AA440" s="147"/>
      <c r="AB440" s="147"/>
      <c r="AC440" s="147"/>
      <c r="AD440" s="147"/>
      <c r="AE440" s="147"/>
      <c r="AF440" s="147"/>
      <c r="AG440" s="147" t="s">
        <v>181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54"/>
      <c r="B441" s="155"/>
      <c r="C441" s="190" t="s">
        <v>624</v>
      </c>
      <c r="D441" s="179"/>
      <c r="E441" s="180"/>
      <c r="F441" s="157"/>
      <c r="G441" s="157"/>
      <c r="H441" s="157"/>
      <c r="I441" s="157"/>
      <c r="J441" s="157"/>
      <c r="K441" s="157"/>
      <c r="L441" s="157"/>
      <c r="M441" s="157"/>
      <c r="N441" s="156"/>
      <c r="O441" s="156"/>
      <c r="P441" s="156"/>
      <c r="Q441" s="156"/>
      <c r="R441" s="157"/>
      <c r="S441" s="157"/>
      <c r="T441" s="157"/>
      <c r="U441" s="157"/>
      <c r="V441" s="157"/>
      <c r="W441" s="157"/>
      <c r="X441" s="157"/>
      <c r="Y441" s="147"/>
      <c r="Z441" s="147"/>
      <c r="AA441" s="147"/>
      <c r="AB441" s="147"/>
      <c r="AC441" s="147"/>
      <c r="AD441" s="147"/>
      <c r="AE441" s="147"/>
      <c r="AF441" s="147"/>
      <c r="AG441" s="147" t="s">
        <v>181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">
      <c r="A442" s="154"/>
      <c r="B442" s="155"/>
      <c r="C442" s="190" t="s">
        <v>637</v>
      </c>
      <c r="D442" s="179"/>
      <c r="E442" s="180">
        <v>793.05</v>
      </c>
      <c r="F442" s="157"/>
      <c r="G442" s="157"/>
      <c r="H442" s="157"/>
      <c r="I442" s="157"/>
      <c r="J442" s="157"/>
      <c r="K442" s="157"/>
      <c r="L442" s="157"/>
      <c r="M442" s="157"/>
      <c r="N442" s="156"/>
      <c r="O442" s="156"/>
      <c r="P442" s="156"/>
      <c r="Q442" s="156"/>
      <c r="R442" s="157"/>
      <c r="S442" s="157"/>
      <c r="T442" s="157"/>
      <c r="U442" s="157"/>
      <c r="V442" s="157"/>
      <c r="W442" s="157"/>
      <c r="X442" s="157"/>
      <c r="Y442" s="147"/>
      <c r="Z442" s="147"/>
      <c r="AA442" s="147"/>
      <c r="AB442" s="147"/>
      <c r="AC442" s="147"/>
      <c r="AD442" s="147"/>
      <c r="AE442" s="147"/>
      <c r="AF442" s="147"/>
      <c r="AG442" s="147" t="s">
        <v>181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">
      <c r="A443" s="166">
        <v>118</v>
      </c>
      <c r="B443" s="167" t="s">
        <v>638</v>
      </c>
      <c r="C443" s="175" t="s">
        <v>639</v>
      </c>
      <c r="D443" s="168" t="s">
        <v>228</v>
      </c>
      <c r="E443" s="169">
        <v>52.870199999999997</v>
      </c>
      <c r="F443" s="170"/>
      <c r="G443" s="171">
        <f>ROUND(E443*F443,2)</f>
        <v>0</v>
      </c>
      <c r="H443" s="170"/>
      <c r="I443" s="171">
        <f>ROUND(E443*H443,2)</f>
        <v>0</v>
      </c>
      <c r="J443" s="170"/>
      <c r="K443" s="171">
        <f>ROUND(E443*J443,2)</f>
        <v>0</v>
      </c>
      <c r="L443" s="171">
        <v>21</v>
      </c>
      <c r="M443" s="171">
        <f>G443*(1+L443/100)</f>
        <v>0</v>
      </c>
      <c r="N443" s="169">
        <v>0</v>
      </c>
      <c r="O443" s="169">
        <f>ROUND(E443*N443,2)</f>
        <v>0</v>
      </c>
      <c r="P443" s="169">
        <v>0</v>
      </c>
      <c r="Q443" s="169">
        <f>ROUND(E443*P443,2)</f>
        <v>0</v>
      </c>
      <c r="R443" s="171"/>
      <c r="S443" s="171" t="s">
        <v>144</v>
      </c>
      <c r="T443" s="172" t="s">
        <v>145</v>
      </c>
      <c r="U443" s="157">
        <v>0.94199999999999995</v>
      </c>
      <c r="V443" s="157">
        <f>ROUND(E443*U443,2)</f>
        <v>49.8</v>
      </c>
      <c r="W443" s="157"/>
      <c r="X443" s="157" t="s">
        <v>177</v>
      </c>
      <c r="Y443" s="147"/>
      <c r="Z443" s="147"/>
      <c r="AA443" s="147"/>
      <c r="AB443" s="147"/>
      <c r="AC443" s="147"/>
      <c r="AD443" s="147"/>
      <c r="AE443" s="147"/>
      <c r="AF443" s="147"/>
      <c r="AG443" s="147" t="s">
        <v>618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">
      <c r="A444" s="154"/>
      <c r="B444" s="155"/>
      <c r="C444" s="190" t="s">
        <v>623</v>
      </c>
      <c r="D444" s="179"/>
      <c r="E444" s="180"/>
      <c r="F444" s="157"/>
      <c r="G444" s="157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47"/>
      <c r="Z444" s="147"/>
      <c r="AA444" s="147"/>
      <c r="AB444" s="147"/>
      <c r="AC444" s="147"/>
      <c r="AD444" s="147"/>
      <c r="AE444" s="147"/>
      <c r="AF444" s="147"/>
      <c r="AG444" s="147" t="s">
        <v>181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">
      <c r="A445" s="154"/>
      <c r="B445" s="155"/>
      <c r="C445" s="190" t="s">
        <v>624</v>
      </c>
      <c r="D445" s="179"/>
      <c r="E445" s="180"/>
      <c r="F445" s="157"/>
      <c r="G445" s="157"/>
      <c r="H445" s="157"/>
      <c r="I445" s="157"/>
      <c r="J445" s="157"/>
      <c r="K445" s="157"/>
      <c r="L445" s="157"/>
      <c r="M445" s="157"/>
      <c r="N445" s="156"/>
      <c r="O445" s="156"/>
      <c r="P445" s="156"/>
      <c r="Q445" s="156"/>
      <c r="R445" s="157"/>
      <c r="S445" s="157"/>
      <c r="T445" s="157"/>
      <c r="U445" s="157"/>
      <c r="V445" s="157"/>
      <c r="W445" s="157"/>
      <c r="X445" s="157"/>
      <c r="Y445" s="147"/>
      <c r="Z445" s="147"/>
      <c r="AA445" s="147"/>
      <c r="AB445" s="147"/>
      <c r="AC445" s="147"/>
      <c r="AD445" s="147"/>
      <c r="AE445" s="147"/>
      <c r="AF445" s="147"/>
      <c r="AG445" s="147" t="s">
        <v>181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54"/>
      <c r="B446" s="155"/>
      <c r="C446" s="190" t="s">
        <v>625</v>
      </c>
      <c r="D446" s="179"/>
      <c r="E446" s="180">
        <v>52.87</v>
      </c>
      <c r="F446" s="157"/>
      <c r="G446" s="157"/>
      <c r="H446" s="157"/>
      <c r="I446" s="157"/>
      <c r="J446" s="157"/>
      <c r="K446" s="157"/>
      <c r="L446" s="157"/>
      <c r="M446" s="157"/>
      <c r="N446" s="156"/>
      <c r="O446" s="156"/>
      <c r="P446" s="156"/>
      <c r="Q446" s="156"/>
      <c r="R446" s="157"/>
      <c r="S446" s="157"/>
      <c r="T446" s="157"/>
      <c r="U446" s="157"/>
      <c r="V446" s="157"/>
      <c r="W446" s="157"/>
      <c r="X446" s="157"/>
      <c r="Y446" s="147"/>
      <c r="Z446" s="147"/>
      <c r="AA446" s="147"/>
      <c r="AB446" s="147"/>
      <c r="AC446" s="147"/>
      <c r="AD446" s="147"/>
      <c r="AE446" s="147"/>
      <c r="AF446" s="147"/>
      <c r="AG446" s="147" t="s">
        <v>181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ht="22.5" outlineLevel="1" x14ac:dyDescent="0.2">
      <c r="A447" s="166">
        <v>119</v>
      </c>
      <c r="B447" s="167" t="s">
        <v>640</v>
      </c>
      <c r="C447" s="175" t="s">
        <v>641</v>
      </c>
      <c r="D447" s="168" t="s">
        <v>228</v>
      </c>
      <c r="E447" s="169">
        <v>211.48078000000001</v>
      </c>
      <c r="F447" s="170"/>
      <c r="G447" s="171">
        <f>ROUND(E447*F447,2)</f>
        <v>0</v>
      </c>
      <c r="H447" s="170"/>
      <c r="I447" s="171">
        <f>ROUND(E447*H447,2)</f>
        <v>0</v>
      </c>
      <c r="J447" s="170"/>
      <c r="K447" s="171">
        <f>ROUND(E447*J447,2)</f>
        <v>0</v>
      </c>
      <c r="L447" s="171">
        <v>21</v>
      </c>
      <c r="M447" s="171">
        <f>G447*(1+L447/100)</f>
        <v>0</v>
      </c>
      <c r="N447" s="169">
        <v>0</v>
      </c>
      <c r="O447" s="169">
        <f>ROUND(E447*N447,2)</f>
        <v>0</v>
      </c>
      <c r="P447" s="169">
        <v>0</v>
      </c>
      <c r="Q447" s="169">
        <f>ROUND(E447*P447,2)</f>
        <v>0</v>
      </c>
      <c r="R447" s="171"/>
      <c r="S447" s="171" t="s">
        <v>144</v>
      </c>
      <c r="T447" s="172" t="s">
        <v>145</v>
      </c>
      <c r="U447" s="157">
        <v>0.11</v>
      </c>
      <c r="V447" s="157">
        <f>ROUND(E447*U447,2)</f>
        <v>23.26</v>
      </c>
      <c r="W447" s="157"/>
      <c r="X447" s="157" t="s">
        <v>177</v>
      </c>
      <c r="Y447" s="147"/>
      <c r="Z447" s="147"/>
      <c r="AA447" s="147"/>
      <c r="AB447" s="147"/>
      <c r="AC447" s="147"/>
      <c r="AD447" s="147"/>
      <c r="AE447" s="147"/>
      <c r="AF447" s="147"/>
      <c r="AG447" s="147" t="s">
        <v>618</v>
      </c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">
      <c r="A448" s="154"/>
      <c r="B448" s="155"/>
      <c r="C448" s="190" t="s">
        <v>623</v>
      </c>
      <c r="D448" s="179"/>
      <c r="E448" s="180"/>
      <c r="F448" s="157"/>
      <c r="G448" s="157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47"/>
      <c r="Z448" s="147"/>
      <c r="AA448" s="147"/>
      <c r="AB448" s="147"/>
      <c r="AC448" s="147"/>
      <c r="AD448" s="147"/>
      <c r="AE448" s="147"/>
      <c r="AF448" s="147"/>
      <c r="AG448" s="147" t="s">
        <v>181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">
      <c r="A449" s="154"/>
      <c r="B449" s="155"/>
      <c r="C449" s="190" t="s">
        <v>624</v>
      </c>
      <c r="D449" s="179"/>
      <c r="E449" s="180"/>
      <c r="F449" s="157"/>
      <c r="G449" s="157"/>
      <c r="H449" s="157"/>
      <c r="I449" s="157"/>
      <c r="J449" s="157"/>
      <c r="K449" s="157"/>
      <c r="L449" s="157"/>
      <c r="M449" s="157"/>
      <c r="N449" s="156"/>
      <c r="O449" s="156"/>
      <c r="P449" s="156"/>
      <c r="Q449" s="156"/>
      <c r="R449" s="157"/>
      <c r="S449" s="157"/>
      <c r="T449" s="157"/>
      <c r="U449" s="157"/>
      <c r="V449" s="157"/>
      <c r="W449" s="157"/>
      <c r="X449" s="157"/>
      <c r="Y449" s="147"/>
      <c r="Z449" s="147"/>
      <c r="AA449" s="147"/>
      <c r="AB449" s="147"/>
      <c r="AC449" s="147"/>
      <c r="AD449" s="147"/>
      <c r="AE449" s="147"/>
      <c r="AF449" s="147"/>
      <c r="AG449" s="147" t="s">
        <v>181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">
      <c r="A450" s="154"/>
      <c r="B450" s="155"/>
      <c r="C450" s="190" t="s">
        <v>642</v>
      </c>
      <c r="D450" s="179"/>
      <c r="E450" s="180">
        <v>211.48</v>
      </c>
      <c r="F450" s="157"/>
      <c r="G450" s="157"/>
      <c r="H450" s="157"/>
      <c r="I450" s="157"/>
      <c r="J450" s="157"/>
      <c r="K450" s="157"/>
      <c r="L450" s="157"/>
      <c r="M450" s="157"/>
      <c r="N450" s="156"/>
      <c r="O450" s="156"/>
      <c r="P450" s="156"/>
      <c r="Q450" s="156"/>
      <c r="R450" s="157"/>
      <c r="S450" s="157"/>
      <c r="T450" s="157"/>
      <c r="U450" s="157"/>
      <c r="V450" s="157"/>
      <c r="W450" s="157"/>
      <c r="X450" s="157"/>
      <c r="Y450" s="147"/>
      <c r="Z450" s="147"/>
      <c r="AA450" s="147"/>
      <c r="AB450" s="147"/>
      <c r="AC450" s="147"/>
      <c r="AD450" s="147"/>
      <c r="AE450" s="147"/>
      <c r="AF450" s="147"/>
      <c r="AG450" s="147" t="s">
        <v>181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ht="22.5" outlineLevel="1" x14ac:dyDescent="0.2">
      <c r="A451" s="166">
        <v>120</v>
      </c>
      <c r="B451" s="167" t="s">
        <v>643</v>
      </c>
      <c r="C451" s="175" t="s">
        <v>644</v>
      </c>
      <c r="D451" s="168" t="s">
        <v>228</v>
      </c>
      <c r="E451" s="169">
        <v>52.870199999999997</v>
      </c>
      <c r="F451" s="170"/>
      <c r="G451" s="171">
        <f>ROUND(E451*F451,2)</f>
        <v>0</v>
      </c>
      <c r="H451" s="170"/>
      <c r="I451" s="171">
        <f>ROUND(E451*H451,2)</f>
        <v>0</v>
      </c>
      <c r="J451" s="170"/>
      <c r="K451" s="171">
        <f>ROUND(E451*J451,2)</f>
        <v>0</v>
      </c>
      <c r="L451" s="171">
        <v>21</v>
      </c>
      <c r="M451" s="171">
        <f>G451*(1+L451/100)</f>
        <v>0</v>
      </c>
      <c r="N451" s="169">
        <v>0</v>
      </c>
      <c r="O451" s="169">
        <f>ROUND(E451*N451,2)</f>
        <v>0</v>
      </c>
      <c r="P451" s="169">
        <v>0</v>
      </c>
      <c r="Q451" s="169">
        <f>ROUND(E451*P451,2)</f>
        <v>0</v>
      </c>
      <c r="R451" s="171"/>
      <c r="S451" s="171" t="s">
        <v>144</v>
      </c>
      <c r="T451" s="172" t="s">
        <v>145</v>
      </c>
      <c r="U451" s="157">
        <v>0</v>
      </c>
      <c r="V451" s="157">
        <f>ROUND(E451*U451,2)</f>
        <v>0</v>
      </c>
      <c r="W451" s="157"/>
      <c r="X451" s="157" t="s">
        <v>177</v>
      </c>
      <c r="Y451" s="147"/>
      <c r="Z451" s="147"/>
      <c r="AA451" s="147"/>
      <c r="AB451" s="147"/>
      <c r="AC451" s="147"/>
      <c r="AD451" s="147"/>
      <c r="AE451" s="147"/>
      <c r="AF451" s="147"/>
      <c r="AG451" s="147" t="s">
        <v>618</v>
      </c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">
      <c r="A452" s="154"/>
      <c r="B452" s="155"/>
      <c r="C452" s="190" t="s">
        <v>623</v>
      </c>
      <c r="D452" s="179"/>
      <c r="E452" s="180"/>
      <c r="F452" s="157"/>
      <c r="G452" s="157"/>
      <c r="H452" s="157"/>
      <c r="I452" s="157"/>
      <c r="J452" s="157"/>
      <c r="K452" s="157"/>
      <c r="L452" s="157"/>
      <c r="M452" s="157"/>
      <c r="N452" s="156"/>
      <c r="O452" s="156"/>
      <c r="P452" s="156"/>
      <c r="Q452" s="156"/>
      <c r="R452" s="157"/>
      <c r="S452" s="157"/>
      <c r="T452" s="157"/>
      <c r="U452" s="157"/>
      <c r="V452" s="157"/>
      <c r="W452" s="157"/>
      <c r="X452" s="157"/>
      <c r="Y452" s="147"/>
      <c r="Z452" s="147"/>
      <c r="AA452" s="147"/>
      <c r="AB452" s="147"/>
      <c r="AC452" s="147"/>
      <c r="AD452" s="147"/>
      <c r="AE452" s="147"/>
      <c r="AF452" s="147"/>
      <c r="AG452" s="147" t="s">
        <v>181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">
      <c r="A453" s="154"/>
      <c r="B453" s="155"/>
      <c r="C453" s="190" t="s">
        <v>624</v>
      </c>
      <c r="D453" s="179"/>
      <c r="E453" s="180"/>
      <c r="F453" s="157"/>
      <c r="G453" s="157"/>
      <c r="H453" s="157"/>
      <c r="I453" s="157"/>
      <c r="J453" s="157"/>
      <c r="K453" s="157"/>
      <c r="L453" s="157"/>
      <c r="M453" s="157"/>
      <c r="N453" s="156"/>
      <c r="O453" s="156"/>
      <c r="P453" s="156"/>
      <c r="Q453" s="156"/>
      <c r="R453" s="157"/>
      <c r="S453" s="157"/>
      <c r="T453" s="157"/>
      <c r="U453" s="157"/>
      <c r="V453" s="157"/>
      <c r="W453" s="157"/>
      <c r="X453" s="157"/>
      <c r="Y453" s="147"/>
      <c r="Z453" s="147"/>
      <c r="AA453" s="147"/>
      <c r="AB453" s="147"/>
      <c r="AC453" s="147"/>
      <c r="AD453" s="147"/>
      <c r="AE453" s="147"/>
      <c r="AF453" s="147"/>
      <c r="AG453" s="147" t="s">
        <v>181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54"/>
      <c r="B454" s="155"/>
      <c r="C454" s="190" t="s">
        <v>625</v>
      </c>
      <c r="D454" s="179"/>
      <c r="E454" s="180">
        <v>52.87</v>
      </c>
      <c r="F454" s="157"/>
      <c r="G454" s="157"/>
      <c r="H454" s="157"/>
      <c r="I454" s="157"/>
      <c r="J454" s="157"/>
      <c r="K454" s="157"/>
      <c r="L454" s="157"/>
      <c r="M454" s="157"/>
      <c r="N454" s="156"/>
      <c r="O454" s="156"/>
      <c r="P454" s="156"/>
      <c r="Q454" s="156"/>
      <c r="R454" s="157"/>
      <c r="S454" s="157"/>
      <c r="T454" s="157"/>
      <c r="U454" s="157"/>
      <c r="V454" s="157"/>
      <c r="W454" s="157"/>
      <c r="X454" s="157"/>
      <c r="Y454" s="147"/>
      <c r="Z454" s="147"/>
      <c r="AA454" s="147"/>
      <c r="AB454" s="147"/>
      <c r="AC454" s="147"/>
      <c r="AD454" s="147"/>
      <c r="AE454" s="147"/>
      <c r="AF454" s="147"/>
      <c r="AG454" s="147" t="s">
        <v>181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">
      <c r="A455" s="166">
        <v>121</v>
      </c>
      <c r="B455" s="167" t="s">
        <v>645</v>
      </c>
      <c r="C455" s="175" t="s">
        <v>646</v>
      </c>
      <c r="D455" s="168" t="s">
        <v>228</v>
      </c>
      <c r="E455" s="169">
        <v>7.5731299999999999</v>
      </c>
      <c r="F455" s="170"/>
      <c r="G455" s="171">
        <f>ROUND(E455*F455,2)</f>
        <v>0</v>
      </c>
      <c r="H455" s="170"/>
      <c r="I455" s="171">
        <f>ROUND(E455*H455,2)</f>
        <v>0</v>
      </c>
      <c r="J455" s="170"/>
      <c r="K455" s="171">
        <f>ROUND(E455*J455,2)</f>
        <v>0</v>
      </c>
      <c r="L455" s="171">
        <v>21</v>
      </c>
      <c r="M455" s="171">
        <f>G455*(1+L455/100)</f>
        <v>0</v>
      </c>
      <c r="N455" s="169">
        <v>0</v>
      </c>
      <c r="O455" s="169">
        <f>ROUND(E455*N455,2)</f>
        <v>0</v>
      </c>
      <c r="P455" s="169">
        <v>0</v>
      </c>
      <c r="Q455" s="169">
        <f>ROUND(E455*P455,2)</f>
        <v>0</v>
      </c>
      <c r="R455" s="171"/>
      <c r="S455" s="171" t="s">
        <v>144</v>
      </c>
      <c r="T455" s="172" t="s">
        <v>145</v>
      </c>
      <c r="U455" s="157">
        <v>0</v>
      </c>
      <c r="V455" s="157">
        <f>ROUND(E455*U455,2)</f>
        <v>0</v>
      </c>
      <c r="W455" s="157"/>
      <c r="X455" s="157" t="s">
        <v>177</v>
      </c>
      <c r="Y455" s="147"/>
      <c r="Z455" s="147"/>
      <c r="AA455" s="147"/>
      <c r="AB455" s="147"/>
      <c r="AC455" s="147"/>
      <c r="AD455" s="147"/>
      <c r="AE455" s="147"/>
      <c r="AF455" s="147"/>
      <c r="AG455" s="147" t="s">
        <v>618</v>
      </c>
      <c r="AH455" s="147"/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">
      <c r="A456" s="154"/>
      <c r="B456" s="155"/>
      <c r="C456" s="190" t="s">
        <v>623</v>
      </c>
      <c r="D456" s="179"/>
      <c r="E456" s="180"/>
      <c r="F456" s="157"/>
      <c r="G456" s="157"/>
      <c r="H456" s="157"/>
      <c r="I456" s="157"/>
      <c r="J456" s="157"/>
      <c r="K456" s="157"/>
      <c r="L456" s="157"/>
      <c r="M456" s="157"/>
      <c r="N456" s="156"/>
      <c r="O456" s="156"/>
      <c r="P456" s="156"/>
      <c r="Q456" s="156"/>
      <c r="R456" s="157"/>
      <c r="S456" s="157"/>
      <c r="T456" s="157"/>
      <c r="U456" s="157"/>
      <c r="V456" s="157"/>
      <c r="W456" s="157"/>
      <c r="X456" s="157"/>
      <c r="Y456" s="147"/>
      <c r="Z456" s="147"/>
      <c r="AA456" s="147"/>
      <c r="AB456" s="147"/>
      <c r="AC456" s="147"/>
      <c r="AD456" s="147"/>
      <c r="AE456" s="147"/>
      <c r="AF456" s="147"/>
      <c r="AG456" s="147" t="s">
        <v>181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">
      <c r="A457" s="154"/>
      <c r="B457" s="155"/>
      <c r="C457" s="190" t="s">
        <v>624</v>
      </c>
      <c r="D457" s="179"/>
      <c r="E457" s="180"/>
      <c r="F457" s="157"/>
      <c r="G457" s="157"/>
      <c r="H457" s="157"/>
      <c r="I457" s="157"/>
      <c r="J457" s="157"/>
      <c r="K457" s="157"/>
      <c r="L457" s="157"/>
      <c r="M457" s="157"/>
      <c r="N457" s="156"/>
      <c r="O457" s="156"/>
      <c r="P457" s="156"/>
      <c r="Q457" s="156"/>
      <c r="R457" s="157"/>
      <c r="S457" s="157"/>
      <c r="T457" s="157"/>
      <c r="U457" s="157"/>
      <c r="V457" s="157"/>
      <c r="W457" s="157"/>
      <c r="X457" s="157"/>
      <c r="Y457" s="147"/>
      <c r="Z457" s="147"/>
      <c r="AA457" s="147"/>
      <c r="AB457" s="147"/>
      <c r="AC457" s="147"/>
      <c r="AD457" s="147"/>
      <c r="AE457" s="147"/>
      <c r="AF457" s="147"/>
      <c r="AG457" s="147" t="s">
        <v>181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">
      <c r="A458" s="154"/>
      <c r="B458" s="155"/>
      <c r="C458" s="190" t="s">
        <v>647</v>
      </c>
      <c r="D458" s="179"/>
      <c r="E458" s="180">
        <v>7.57</v>
      </c>
      <c r="F458" s="157"/>
      <c r="G458" s="157"/>
      <c r="H458" s="157"/>
      <c r="I458" s="157"/>
      <c r="J458" s="157"/>
      <c r="K458" s="157"/>
      <c r="L458" s="157"/>
      <c r="M458" s="157"/>
      <c r="N458" s="156"/>
      <c r="O458" s="156"/>
      <c r="P458" s="156"/>
      <c r="Q458" s="156"/>
      <c r="R458" s="157"/>
      <c r="S458" s="157"/>
      <c r="T458" s="157"/>
      <c r="U458" s="157"/>
      <c r="V458" s="157"/>
      <c r="W458" s="157"/>
      <c r="X458" s="157"/>
      <c r="Y458" s="147"/>
      <c r="Z458" s="147"/>
      <c r="AA458" s="147"/>
      <c r="AB458" s="147"/>
      <c r="AC458" s="147"/>
      <c r="AD458" s="147"/>
      <c r="AE458" s="147"/>
      <c r="AF458" s="147"/>
      <c r="AG458" s="147" t="s">
        <v>181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x14ac:dyDescent="0.2">
      <c r="A459" s="3"/>
      <c r="B459" s="4"/>
      <c r="C459" s="176"/>
      <c r="D459" s="6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AE459">
        <v>15</v>
      </c>
      <c r="AF459">
        <v>21</v>
      </c>
      <c r="AG459" t="s">
        <v>126</v>
      </c>
    </row>
    <row r="460" spans="1:60" x14ac:dyDescent="0.2">
      <c r="A460" s="150"/>
      <c r="B460" s="151" t="s">
        <v>29</v>
      </c>
      <c r="C460" s="177"/>
      <c r="D460" s="152"/>
      <c r="E460" s="153"/>
      <c r="F460" s="153"/>
      <c r="G460" s="165">
        <f>G8+G44+G53+G142+G336+G391+G413+G416</f>
        <v>0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AE460">
        <f>SUMIF(L7:L458,AE459,G7:G458)</f>
        <v>0</v>
      </c>
      <c r="AF460">
        <f>SUMIF(L7:L458,AF459,G7:G458)</f>
        <v>0</v>
      </c>
      <c r="AG460" t="s">
        <v>171</v>
      </c>
    </row>
    <row r="461" spans="1:60" x14ac:dyDescent="0.2">
      <c r="C461" s="178"/>
      <c r="D461" s="10"/>
      <c r="AG461" t="s">
        <v>172</v>
      </c>
    </row>
    <row r="462" spans="1:60" x14ac:dyDescent="0.2">
      <c r="D462" s="10"/>
    </row>
    <row r="463" spans="1:60" x14ac:dyDescent="0.2">
      <c r="D463" s="10"/>
    </row>
    <row r="464" spans="1:60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1sN2FuHPnmZ7vxlZ4o6+zKooIQWfJO73TWKbeDhlE0G8qG1O10yA84LKLw+hAE6yP6dKCAl92PDy0sUfbkELQ==" saltValue="XEJxyhZZ7pnzgebuU2uJrg==" spinCount="100000" sheet="1"/>
  <mergeCells count="32">
    <mergeCell ref="C171:G171"/>
    <mergeCell ref="A1:G1"/>
    <mergeCell ref="C2:G2"/>
    <mergeCell ref="C3:G3"/>
    <mergeCell ref="C4:G4"/>
    <mergeCell ref="C10:G10"/>
    <mergeCell ref="C17:G17"/>
    <mergeCell ref="C149:G149"/>
    <mergeCell ref="C154:G154"/>
    <mergeCell ref="C160:G160"/>
    <mergeCell ref="C165:G165"/>
    <mergeCell ref="C168:G168"/>
    <mergeCell ref="C370:G370"/>
    <mergeCell ref="C178:G178"/>
    <mergeCell ref="C183:G183"/>
    <mergeCell ref="C189:G189"/>
    <mergeCell ref="C275:G275"/>
    <mergeCell ref="C280:G280"/>
    <mergeCell ref="C346:G346"/>
    <mergeCell ref="C347:G347"/>
    <mergeCell ref="C353:G353"/>
    <mergeCell ref="C356:G356"/>
    <mergeCell ref="C362:G362"/>
    <mergeCell ref="C365:G365"/>
    <mergeCell ref="C426:G426"/>
    <mergeCell ref="C435:G435"/>
    <mergeCell ref="C403:G403"/>
    <mergeCell ref="C415:G415"/>
    <mergeCell ref="C418:G418"/>
    <mergeCell ref="C419:G419"/>
    <mergeCell ref="C420:G420"/>
    <mergeCell ref="C421:G4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173</v>
      </c>
      <c r="B1" s="251"/>
      <c r="C1" s="251"/>
      <c r="D1" s="251"/>
      <c r="E1" s="251"/>
      <c r="F1" s="251"/>
      <c r="G1" s="251"/>
      <c r="AG1" t="s">
        <v>111</v>
      </c>
    </row>
    <row r="2" spans="1:60" ht="24.95" customHeight="1" x14ac:dyDescent="0.2">
      <c r="A2" s="139" t="s">
        <v>7</v>
      </c>
      <c r="B2" s="49" t="s">
        <v>43</v>
      </c>
      <c r="C2" s="252" t="s">
        <v>44</v>
      </c>
      <c r="D2" s="253"/>
      <c r="E2" s="253"/>
      <c r="F2" s="253"/>
      <c r="G2" s="254"/>
      <c r="AG2" t="s">
        <v>112</v>
      </c>
    </row>
    <row r="3" spans="1:60" ht="24.95" customHeight="1" x14ac:dyDescent="0.2">
      <c r="A3" s="139" t="s">
        <v>8</v>
      </c>
      <c r="B3" s="49" t="s">
        <v>50</v>
      </c>
      <c r="C3" s="252" t="s">
        <v>51</v>
      </c>
      <c r="D3" s="253"/>
      <c r="E3" s="253"/>
      <c r="F3" s="253"/>
      <c r="G3" s="254"/>
      <c r="AC3" s="121" t="s">
        <v>112</v>
      </c>
      <c r="AG3" t="s">
        <v>116</v>
      </c>
    </row>
    <row r="4" spans="1:60" ht="24.95" customHeight="1" x14ac:dyDescent="0.2">
      <c r="A4" s="140" t="s">
        <v>9</v>
      </c>
      <c r="B4" s="141" t="s">
        <v>54</v>
      </c>
      <c r="C4" s="255" t="s">
        <v>55</v>
      </c>
      <c r="D4" s="256"/>
      <c r="E4" s="256"/>
      <c r="F4" s="256"/>
      <c r="G4" s="257"/>
      <c r="AG4" t="s">
        <v>117</v>
      </c>
    </row>
    <row r="5" spans="1:60" x14ac:dyDescent="0.2">
      <c r="D5" s="10"/>
    </row>
    <row r="6" spans="1:60" ht="38.25" x14ac:dyDescent="0.2">
      <c r="A6" s="143" t="s">
        <v>118</v>
      </c>
      <c r="B6" s="145" t="s">
        <v>119</v>
      </c>
      <c r="C6" s="145" t="s">
        <v>120</v>
      </c>
      <c r="D6" s="144" t="s">
        <v>121</v>
      </c>
      <c r="E6" s="143" t="s">
        <v>122</v>
      </c>
      <c r="F6" s="142" t="s">
        <v>123</v>
      </c>
      <c r="G6" s="143" t="s">
        <v>29</v>
      </c>
      <c r="H6" s="146" t="s">
        <v>30</v>
      </c>
      <c r="I6" s="146" t="s">
        <v>124</v>
      </c>
      <c r="J6" s="146" t="s">
        <v>31</v>
      </c>
      <c r="K6" s="146" t="s">
        <v>125</v>
      </c>
      <c r="L6" s="146" t="s">
        <v>126</v>
      </c>
      <c r="M6" s="146" t="s">
        <v>127</v>
      </c>
      <c r="N6" s="146" t="s">
        <v>128</v>
      </c>
      <c r="O6" s="146" t="s">
        <v>129</v>
      </c>
      <c r="P6" s="146" t="s">
        <v>130</v>
      </c>
      <c r="Q6" s="146" t="s">
        <v>131</v>
      </c>
      <c r="R6" s="146" t="s">
        <v>132</v>
      </c>
      <c r="S6" s="146" t="s">
        <v>133</v>
      </c>
      <c r="T6" s="146" t="s">
        <v>134</v>
      </c>
      <c r="U6" s="146" t="s">
        <v>135</v>
      </c>
      <c r="V6" s="146" t="s">
        <v>136</v>
      </c>
      <c r="W6" s="146" t="s">
        <v>137</v>
      </c>
      <c r="X6" s="146" t="s">
        <v>138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59" t="s">
        <v>139</v>
      </c>
      <c r="B8" s="160" t="s">
        <v>93</v>
      </c>
      <c r="C8" s="174" t="s">
        <v>94</v>
      </c>
      <c r="D8" s="161"/>
      <c r="E8" s="162"/>
      <c r="F8" s="163"/>
      <c r="G8" s="163">
        <f>SUMIF(AG9:AG114,"&lt;&gt;NOR",G9:G114)</f>
        <v>0</v>
      </c>
      <c r="H8" s="163"/>
      <c r="I8" s="163">
        <f>SUM(I9:I114)</f>
        <v>0</v>
      </c>
      <c r="J8" s="163"/>
      <c r="K8" s="163">
        <f>SUM(K9:K114)</f>
        <v>0</v>
      </c>
      <c r="L8" s="163"/>
      <c r="M8" s="163">
        <f>SUM(M9:M114)</f>
        <v>0</v>
      </c>
      <c r="N8" s="162"/>
      <c r="O8" s="162">
        <f>SUM(O9:O114)</f>
        <v>0.77</v>
      </c>
      <c r="P8" s="162"/>
      <c r="Q8" s="162">
        <f>SUM(Q9:Q114)</f>
        <v>0.63</v>
      </c>
      <c r="R8" s="163"/>
      <c r="S8" s="163"/>
      <c r="T8" s="164"/>
      <c r="U8" s="158"/>
      <c r="V8" s="158">
        <f>SUM(V9:V114)</f>
        <v>73.73</v>
      </c>
      <c r="W8" s="158"/>
      <c r="X8" s="158"/>
      <c r="AG8" t="s">
        <v>140</v>
      </c>
    </row>
    <row r="9" spans="1:60" outlineLevel="1" x14ac:dyDescent="0.2">
      <c r="A9" s="166">
        <v>1</v>
      </c>
      <c r="B9" s="167" t="s">
        <v>330</v>
      </c>
      <c r="C9" s="175" t="s">
        <v>331</v>
      </c>
      <c r="D9" s="168" t="s">
        <v>176</v>
      </c>
      <c r="E9" s="169">
        <v>14.45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1.3050000000000001E-2</v>
      </c>
      <c r="O9" s="169">
        <f>ROUND(E9*N9,2)</f>
        <v>0.19</v>
      </c>
      <c r="P9" s="169">
        <v>0</v>
      </c>
      <c r="Q9" s="169">
        <f>ROUND(E9*P9,2)</f>
        <v>0</v>
      </c>
      <c r="R9" s="171"/>
      <c r="S9" s="171" t="s">
        <v>144</v>
      </c>
      <c r="T9" s="172" t="s">
        <v>145</v>
      </c>
      <c r="U9" s="157">
        <v>1.62</v>
      </c>
      <c r="V9" s="157">
        <f>ROUND(E9*U9,2)</f>
        <v>23.41</v>
      </c>
      <c r="W9" s="157"/>
      <c r="X9" s="157" t="s">
        <v>177</v>
      </c>
      <c r="Y9" s="147"/>
      <c r="Z9" s="147"/>
      <c r="AA9" s="147"/>
      <c r="AB9" s="147"/>
      <c r="AC9" s="147"/>
      <c r="AD9" s="147"/>
      <c r="AE9" s="147"/>
      <c r="AF9" s="147"/>
      <c r="AG9" s="147" t="s">
        <v>178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90" t="s">
        <v>648</v>
      </c>
      <c r="D10" s="179"/>
      <c r="E10" s="180">
        <v>8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181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90" t="s">
        <v>649</v>
      </c>
      <c r="D11" s="179"/>
      <c r="E11" s="180">
        <v>6.45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181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91" t="s">
        <v>185</v>
      </c>
      <c r="D12" s="181"/>
      <c r="E12" s="182">
        <v>14.45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181</v>
      </c>
      <c r="AH12" s="147">
        <v>1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66">
        <v>2</v>
      </c>
      <c r="B13" s="167" t="s">
        <v>341</v>
      </c>
      <c r="C13" s="175" t="s">
        <v>342</v>
      </c>
      <c r="D13" s="168" t="s">
        <v>215</v>
      </c>
      <c r="E13" s="169">
        <v>4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69">
        <v>6.9999999999999994E-5</v>
      </c>
      <c r="O13" s="169">
        <f>ROUND(E13*N13,2)</f>
        <v>0</v>
      </c>
      <c r="P13" s="169">
        <v>0</v>
      </c>
      <c r="Q13" s="169">
        <f>ROUND(E13*P13,2)</f>
        <v>0</v>
      </c>
      <c r="R13" s="171"/>
      <c r="S13" s="171" t="s">
        <v>144</v>
      </c>
      <c r="T13" s="172" t="s">
        <v>145</v>
      </c>
      <c r="U13" s="157">
        <v>0.3</v>
      </c>
      <c r="V13" s="157">
        <f>ROUND(E13*U13,2)</f>
        <v>1.2</v>
      </c>
      <c r="W13" s="157"/>
      <c r="X13" s="157" t="s">
        <v>177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178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9" t="s">
        <v>343</v>
      </c>
      <c r="D14" s="250"/>
      <c r="E14" s="250"/>
      <c r="F14" s="250"/>
      <c r="G14" s="250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149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90" t="s">
        <v>344</v>
      </c>
      <c r="D15" s="179"/>
      <c r="E15" s="180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181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90" t="s">
        <v>650</v>
      </c>
      <c r="D16" s="179"/>
      <c r="E16" s="180">
        <v>4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181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6">
        <v>3</v>
      </c>
      <c r="B17" s="167" t="s">
        <v>351</v>
      </c>
      <c r="C17" s="175" t="s">
        <v>352</v>
      </c>
      <c r="D17" s="168" t="s">
        <v>308</v>
      </c>
      <c r="E17" s="169">
        <v>2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69">
        <v>5.0000000000000002E-5</v>
      </c>
      <c r="O17" s="169">
        <f>ROUND(E17*N17,2)</f>
        <v>0</v>
      </c>
      <c r="P17" s="169">
        <v>0</v>
      </c>
      <c r="Q17" s="169">
        <f>ROUND(E17*P17,2)</f>
        <v>0</v>
      </c>
      <c r="R17" s="171"/>
      <c r="S17" s="171" t="s">
        <v>144</v>
      </c>
      <c r="T17" s="172" t="s">
        <v>145</v>
      </c>
      <c r="U17" s="157">
        <v>0.1</v>
      </c>
      <c r="V17" s="157">
        <f>ROUND(E17*U17,2)</f>
        <v>0.2</v>
      </c>
      <c r="W17" s="157"/>
      <c r="X17" s="157" t="s">
        <v>177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178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9" t="s">
        <v>353</v>
      </c>
      <c r="D18" s="250"/>
      <c r="E18" s="250"/>
      <c r="F18" s="250"/>
      <c r="G18" s="250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149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90" t="s">
        <v>496</v>
      </c>
      <c r="D19" s="179"/>
      <c r="E19" s="180">
        <v>2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181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66">
        <v>4</v>
      </c>
      <c r="B20" s="167" t="s">
        <v>355</v>
      </c>
      <c r="C20" s="175" t="s">
        <v>356</v>
      </c>
      <c r="D20" s="168" t="s">
        <v>308</v>
      </c>
      <c r="E20" s="169">
        <v>1</v>
      </c>
      <c r="F20" s="170"/>
      <c r="G20" s="171">
        <f>ROUND(E20*F20,2)</f>
        <v>0</v>
      </c>
      <c r="H20" s="170"/>
      <c r="I20" s="171">
        <f>ROUND(E20*H20,2)</f>
        <v>0</v>
      </c>
      <c r="J20" s="170"/>
      <c r="K20" s="171">
        <f>ROUND(E20*J20,2)</f>
        <v>0</v>
      </c>
      <c r="L20" s="171">
        <v>21</v>
      </c>
      <c r="M20" s="171">
        <f>G20*(1+L20/100)</f>
        <v>0</v>
      </c>
      <c r="N20" s="169">
        <v>2.1000000000000001E-4</v>
      </c>
      <c r="O20" s="169">
        <f>ROUND(E20*N20,2)</f>
        <v>0</v>
      </c>
      <c r="P20" s="169">
        <v>0</v>
      </c>
      <c r="Q20" s="169">
        <f>ROUND(E20*P20,2)</f>
        <v>0</v>
      </c>
      <c r="R20" s="171"/>
      <c r="S20" s="171" t="s">
        <v>144</v>
      </c>
      <c r="T20" s="172" t="s">
        <v>145</v>
      </c>
      <c r="U20" s="157">
        <v>0.33</v>
      </c>
      <c r="V20" s="157">
        <f>ROUND(E20*U20,2)</f>
        <v>0.33</v>
      </c>
      <c r="W20" s="157"/>
      <c r="X20" s="157" t="s">
        <v>177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178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49" t="s">
        <v>343</v>
      </c>
      <c r="D21" s="250"/>
      <c r="E21" s="250"/>
      <c r="F21" s="250"/>
      <c r="G21" s="250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149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90" t="s">
        <v>651</v>
      </c>
      <c r="D22" s="179"/>
      <c r="E22" s="180">
        <v>1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181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6">
        <v>5</v>
      </c>
      <c r="B23" s="167" t="s">
        <v>358</v>
      </c>
      <c r="C23" s="175" t="s">
        <v>359</v>
      </c>
      <c r="D23" s="168" t="s">
        <v>215</v>
      </c>
      <c r="E23" s="169">
        <v>53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69">
        <v>5.0000000000000002E-5</v>
      </c>
      <c r="O23" s="169">
        <f>ROUND(E23*N23,2)</f>
        <v>0</v>
      </c>
      <c r="P23" s="169">
        <v>0</v>
      </c>
      <c r="Q23" s="169">
        <f>ROUND(E23*P23,2)</f>
        <v>0</v>
      </c>
      <c r="R23" s="171"/>
      <c r="S23" s="171" t="s">
        <v>144</v>
      </c>
      <c r="T23" s="172" t="s">
        <v>145</v>
      </c>
      <c r="U23" s="157">
        <v>0.28000000000000003</v>
      </c>
      <c r="V23" s="157">
        <f>ROUND(E23*U23,2)</f>
        <v>14.84</v>
      </c>
      <c r="W23" s="157"/>
      <c r="X23" s="157" t="s">
        <v>177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178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49" t="s">
        <v>360</v>
      </c>
      <c r="D24" s="250"/>
      <c r="E24" s="250"/>
      <c r="F24" s="250"/>
      <c r="G24" s="250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149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90" t="s">
        <v>361</v>
      </c>
      <c r="D25" s="179"/>
      <c r="E25" s="18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181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90" t="s">
        <v>652</v>
      </c>
      <c r="D26" s="179"/>
      <c r="E26" s="180">
        <v>31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181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90" t="s">
        <v>653</v>
      </c>
      <c r="D27" s="179"/>
      <c r="E27" s="180">
        <v>22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181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91" t="s">
        <v>185</v>
      </c>
      <c r="D28" s="181"/>
      <c r="E28" s="182">
        <v>53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181</v>
      </c>
      <c r="AH28" s="147">
        <v>1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6">
        <v>6</v>
      </c>
      <c r="B29" s="167" t="s">
        <v>365</v>
      </c>
      <c r="C29" s="175" t="s">
        <v>366</v>
      </c>
      <c r="D29" s="168" t="s">
        <v>308</v>
      </c>
      <c r="E29" s="169">
        <v>1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69">
        <v>5.0000000000000002E-5</v>
      </c>
      <c r="O29" s="169">
        <f>ROUND(E29*N29,2)</f>
        <v>0</v>
      </c>
      <c r="P29" s="169">
        <v>0</v>
      </c>
      <c r="Q29" s="169">
        <f>ROUND(E29*P29,2)</f>
        <v>0</v>
      </c>
      <c r="R29" s="171"/>
      <c r="S29" s="171" t="s">
        <v>144</v>
      </c>
      <c r="T29" s="172" t="s">
        <v>145</v>
      </c>
      <c r="U29" s="157">
        <v>0.28000000000000003</v>
      </c>
      <c r="V29" s="157">
        <f>ROUND(E29*U29,2)</f>
        <v>0.28000000000000003</v>
      </c>
      <c r="W29" s="157"/>
      <c r="X29" s="157" t="s">
        <v>177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178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49" t="s">
        <v>343</v>
      </c>
      <c r="D30" s="250"/>
      <c r="E30" s="250"/>
      <c r="F30" s="250"/>
      <c r="G30" s="250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149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90" t="s">
        <v>654</v>
      </c>
      <c r="D31" s="179"/>
      <c r="E31" s="180">
        <v>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181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6">
        <v>7</v>
      </c>
      <c r="B32" s="167" t="s">
        <v>369</v>
      </c>
      <c r="C32" s="175" t="s">
        <v>370</v>
      </c>
      <c r="D32" s="168" t="s">
        <v>308</v>
      </c>
      <c r="E32" s="169">
        <v>8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21</v>
      </c>
      <c r="M32" s="171">
        <f>G32*(1+L32/100)</f>
        <v>0</v>
      </c>
      <c r="N32" s="169">
        <v>5.0000000000000002E-5</v>
      </c>
      <c r="O32" s="169">
        <f>ROUND(E32*N32,2)</f>
        <v>0</v>
      </c>
      <c r="P32" s="169">
        <v>0</v>
      </c>
      <c r="Q32" s="169">
        <f>ROUND(E32*P32,2)</f>
        <v>0</v>
      </c>
      <c r="R32" s="171"/>
      <c r="S32" s="171" t="s">
        <v>144</v>
      </c>
      <c r="T32" s="172" t="s">
        <v>145</v>
      </c>
      <c r="U32" s="157">
        <v>0.28000000000000003</v>
      </c>
      <c r="V32" s="157">
        <f>ROUND(E32*U32,2)</f>
        <v>2.2400000000000002</v>
      </c>
      <c r="W32" s="157"/>
      <c r="X32" s="157" t="s">
        <v>177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178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49" t="s">
        <v>343</v>
      </c>
      <c r="D33" s="250"/>
      <c r="E33" s="250"/>
      <c r="F33" s="250"/>
      <c r="G33" s="250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149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90" t="s">
        <v>361</v>
      </c>
      <c r="D34" s="179"/>
      <c r="E34" s="180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181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90" t="s">
        <v>655</v>
      </c>
      <c r="D35" s="179"/>
      <c r="E35" s="180">
        <v>4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181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90" t="s">
        <v>656</v>
      </c>
      <c r="D36" s="179"/>
      <c r="E36" s="180">
        <v>4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181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6">
        <v>8</v>
      </c>
      <c r="B37" s="167" t="s">
        <v>372</v>
      </c>
      <c r="C37" s="175" t="s">
        <v>373</v>
      </c>
      <c r="D37" s="168" t="s">
        <v>308</v>
      </c>
      <c r="E37" s="169">
        <v>8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69">
        <v>5.2999999999999998E-4</v>
      </c>
      <c r="O37" s="169">
        <f>ROUND(E37*N37,2)</f>
        <v>0</v>
      </c>
      <c r="P37" s="169">
        <v>0</v>
      </c>
      <c r="Q37" s="169">
        <f>ROUND(E37*P37,2)</f>
        <v>0</v>
      </c>
      <c r="R37" s="171"/>
      <c r="S37" s="171" t="s">
        <v>144</v>
      </c>
      <c r="T37" s="172" t="s">
        <v>145</v>
      </c>
      <c r="U37" s="157">
        <v>0.17</v>
      </c>
      <c r="V37" s="157">
        <f>ROUND(E37*U37,2)</f>
        <v>1.36</v>
      </c>
      <c r="W37" s="157"/>
      <c r="X37" s="157" t="s">
        <v>177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178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90" t="s">
        <v>361</v>
      </c>
      <c r="D38" s="179"/>
      <c r="E38" s="180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181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90" t="s">
        <v>655</v>
      </c>
      <c r="D39" s="179"/>
      <c r="E39" s="180">
        <v>4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181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90" t="s">
        <v>657</v>
      </c>
      <c r="D40" s="179"/>
      <c r="E40" s="180">
        <v>4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181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6">
        <v>9</v>
      </c>
      <c r="B41" s="167" t="s">
        <v>382</v>
      </c>
      <c r="C41" s="175" t="s">
        <v>383</v>
      </c>
      <c r="D41" s="168" t="s">
        <v>176</v>
      </c>
      <c r="E41" s="169">
        <v>14.45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21</v>
      </c>
      <c r="M41" s="171">
        <f>G41*(1+L41/100)</f>
        <v>0</v>
      </c>
      <c r="N41" s="169">
        <v>0</v>
      </c>
      <c r="O41" s="169">
        <f>ROUND(E41*N41,2)</f>
        <v>0</v>
      </c>
      <c r="P41" s="169">
        <v>7.3200000000000001E-3</v>
      </c>
      <c r="Q41" s="169">
        <f>ROUND(E41*P41,2)</f>
        <v>0.11</v>
      </c>
      <c r="R41" s="171"/>
      <c r="S41" s="171" t="s">
        <v>144</v>
      </c>
      <c r="T41" s="172" t="s">
        <v>145</v>
      </c>
      <c r="U41" s="157">
        <v>0.09</v>
      </c>
      <c r="V41" s="157">
        <f>ROUND(E41*U41,2)</f>
        <v>1.3</v>
      </c>
      <c r="W41" s="157"/>
      <c r="X41" s="157" t="s">
        <v>177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178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90" t="s">
        <v>274</v>
      </c>
      <c r="D42" s="179"/>
      <c r="E42" s="180"/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181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90" t="s">
        <v>648</v>
      </c>
      <c r="D43" s="179"/>
      <c r="E43" s="180">
        <v>8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181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90" t="s">
        <v>649</v>
      </c>
      <c r="D44" s="179"/>
      <c r="E44" s="180">
        <v>6.45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181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91" t="s">
        <v>185</v>
      </c>
      <c r="D45" s="181"/>
      <c r="E45" s="182">
        <v>14.45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181</v>
      </c>
      <c r="AH45" s="147">
        <v>1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66">
        <v>10</v>
      </c>
      <c r="B46" s="167" t="s">
        <v>385</v>
      </c>
      <c r="C46" s="175" t="s">
        <v>386</v>
      </c>
      <c r="D46" s="168" t="s">
        <v>215</v>
      </c>
      <c r="E46" s="169">
        <v>18.75</v>
      </c>
      <c r="F46" s="170"/>
      <c r="G46" s="171">
        <f>ROUND(E46*F46,2)</f>
        <v>0</v>
      </c>
      <c r="H46" s="170"/>
      <c r="I46" s="171">
        <f>ROUND(E46*H46,2)</f>
        <v>0</v>
      </c>
      <c r="J46" s="170"/>
      <c r="K46" s="171">
        <f>ROUND(E46*J46,2)</f>
        <v>0</v>
      </c>
      <c r="L46" s="171">
        <v>21</v>
      </c>
      <c r="M46" s="171">
        <f>G46*(1+L46/100)</f>
        <v>0</v>
      </c>
      <c r="N46" s="169">
        <v>0</v>
      </c>
      <c r="O46" s="169">
        <f>ROUND(E46*N46,2)</f>
        <v>0</v>
      </c>
      <c r="P46" s="169">
        <v>7.4200000000000004E-3</v>
      </c>
      <c r="Q46" s="169">
        <f>ROUND(E46*P46,2)</f>
        <v>0.14000000000000001</v>
      </c>
      <c r="R46" s="171"/>
      <c r="S46" s="171" t="s">
        <v>144</v>
      </c>
      <c r="T46" s="172" t="s">
        <v>145</v>
      </c>
      <c r="U46" s="157">
        <v>0.13</v>
      </c>
      <c r="V46" s="157">
        <f>ROUND(E46*U46,2)</f>
        <v>2.44</v>
      </c>
      <c r="W46" s="157"/>
      <c r="X46" s="157" t="s">
        <v>177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178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90" t="s">
        <v>274</v>
      </c>
      <c r="D47" s="179"/>
      <c r="E47" s="180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181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90" t="s">
        <v>658</v>
      </c>
      <c r="D48" s="179"/>
      <c r="E48" s="180">
        <v>18.75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181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6">
        <v>11</v>
      </c>
      <c r="B49" s="167" t="s">
        <v>659</v>
      </c>
      <c r="C49" s="175" t="s">
        <v>660</v>
      </c>
      <c r="D49" s="168" t="s">
        <v>215</v>
      </c>
      <c r="E49" s="169">
        <v>4</v>
      </c>
      <c r="F49" s="170"/>
      <c r="G49" s="171">
        <f>ROUND(E49*F49,2)</f>
        <v>0</v>
      </c>
      <c r="H49" s="170"/>
      <c r="I49" s="171">
        <f>ROUND(E49*H49,2)</f>
        <v>0</v>
      </c>
      <c r="J49" s="170"/>
      <c r="K49" s="171">
        <f>ROUND(E49*J49,2)</f>
        <v>0</v>
      </c>
      <c r="L49" s="171">
        <v>21</v>
      </c>
      <c r="M49" s="171">
        <f>G49*(1+L49/100)</f>
        <v>0</v>
      </c>
      <c r="N49" s="169">
        <v>0</v>
      </c>
      <c r="O49" s="169">
        <f>ROUND(E49*N49,2)</f>
        <v>0</v>
      </c>
      <c r="P49" s="169">
        <v>2.8600000000000001E-3</v>
      </c>
      <c r="Q49" s="169">
        <f>ROUND(E49*P49,2)</f>
        <v>0.01</v>
      </c>
      <c r="R49" s="171"/>
      <c r="S49" s="171" t="s">
        <v>144</v>
      </c>
      <c r="T49" s="172" t="s">
        <v>145</v>
      </c>
      <c r="U49" s="157">
        <v>0.06</v>
      </c>
      <c r="V49" s="157">
        <f>ROUND(E49*U49,2)</f>
        <v>0.24</v>
      </c>
      <c r="W49" s="157"/>
      <c r="X49" s="157" t="s">
        <v>177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178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90" t="s">
        <v>661</v>
      </c>
      <c r="D50" s="179"/>
      <c r="E50" s="180">
        <v>4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181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6">
        <v>12</v>
      </c>
      <c r="B51" s="167" t="s">
        <v>423</v>
      </c>
      <c r="C51" s="175" t="s">
        <v>424</v>
      </c>
      <c r="D51" s="168" t="s">
        <v>215</v>
      </c>
      <c r="E51" s="169">
        <v>15.35</v>
      </c>
      <c r="F51" s="170"/>
      <c r="G51" s="171">
        <f>ROUND(E51*F51,2)</f>
        <v>0</v>
      </c>
      <c r="H51" s="170"/>
      <c r="I51" s="171">
        <f>ROUND(E51*H51,2)</f>
        <v>0</v>
      </c>
      <c r="J51" s="170"/>
      <c r="K51" s="171">
        <f>ROUND(E51*J51,2)</f>
        <v>0</v>
      </c>
      <c r="L51" s="171">
        <v>21</v>
      </c>
      <c r="M51" s="171">
        <f>G51*(1+L51/100)</f>
        <v>0</v>
      </c>
      <c r="N51" s="169">
        <v>0</v>
      </c>
      <c r="O51" s="169">
        <f>ROUND(E51*N51,2)</f>
        <v>0</v>
      </c>
      <c r="P51" s="169">
        <v>3.3700000000000002E-3</v>
      </c>
      <c r="Q51" s="169">
        <f>ROUND(E51*P51,2)</f>
        <v>0.05</v>
      </c>
      <c r="R51" s="171"/>
      <c r="S51" s="171" t="s">
        <v>144</v>
      </c>
      <c r="T51" s="172" t="s">
        <v>145</v>
      </c>
      <c r="U51" s="157">
        <v>0.12</v>
      </c>
      <c r="V51" s="157">
        <f>ROUND(E51*U51,2)</f>
        <v>1.84</v>
      </c>
      <c r="W51" s="157"/>
      <c r="X51" s="157" t="s">
        <v>177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178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90" t="s">
        <v>274</v>
      </c>
      <c r="D52" s="179"/>
      <c r="E52" s="180"/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181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90" t="s">
        <v>662</v>
      </c>
      <c r="D53" s="179"/>
      <c r="E53" s="180">
        <v>8.85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181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90" t="s">
        <v>663</v>
      </c>
      <c r="D54" s="179"/>
      <c r="E54" s="180">
        <v>6.5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181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91" t="s">
        <v>185</v>
      </c>
      <c r="D55" s="181"/>
      <c r="E55" s="182">
        <v>15.35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181</v>
      </c>
      <c r="AH55" s="147">
        <v>1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66">
        <v>13</v>
      </c>
      <c r="B56" s="167" t="s">
        <v>664</v>
      </c>
      <c r="C56" s="175" t="s">
        <v>665</v>
      </c>
      <c r="D56" s="168" t="s">
        <v>215</v>
      </c>
      <c r="E56" s="169">
        <v>85.25</v>
      </c>
      <c r="F56" s="170"/>
      <c r="G56" s="171">
        <f>ROUND(E56*F56,2)</f>
        <v>0</v>
      </c>
      <c r="H56" s="170"/>
      <c r="I56" s="171">
        <f>ROUND(E56*H56,2)</f>
        <v>0</v>
      </c>
      <c r="J56" s="170"/>
      <c r="K56" s="171">
        <f>ROUND(E56*J56,2)</f>
        <v>0</v>
      </c>
      <c r="L56" s="171">
        <v>21</v>
      </c>
      <c r="M56" s="171">
        <f>G56*(1+L56/100)</f>
        <v>0</v>
      </c>
      <c r="N56" s="169">
        <v>2.9099999999999998E-3</v>
      </c>
      <c r="O56" s="169">
        <f>ROUND(E56*N56,2)</f>
        <v>0.25</v>
      </c>
      <c r="P56" s="169">
        <v>0</v>
      </c>
      <c r="Q56" s="169">
        <f>ROUND(E56*P56,2)</f>
        <v>0</v>
      </c>
      <c r="R56" s="171"/>
      <c r="S56" s="171" t="s">
        <v>144</v>
      </c>
      <c r="T56" s="172" t="s">
        <v>145</v>
      </c>
      <c r="U56" s="157">
        <v>0</v>
      </c>
      <c r="V56" s="157">
        <f>ROUND(E56*U56,2)</f>
        <v>0</v>
      </c>
      <c r="W56" s="157"/>
      <c r="X56" s="157" t="s">
        <v>177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178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90" t="s">
        <v>666</v>
      </c>
      <c r="D57" s="179"/>
      <c r="E57" s="180">
        <v>50.5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181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90" t="s">
        <v>667</v>
      </c>
      <c r="D58" s="179"/>
      <c r="E58" s="180">
        <v>34.75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181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91" t="s">
        <v>185</v>
      </c>
      <c r="D59" s="181"/>
      <c r="E59" s="182">
        <v>85.25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181</v>
      </c>
      <c r="AH59" s="147">
        <v>1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6">
        <v>14</v>
      </c>
      <c r="B60" s="167" t="s">
        <v>440</v>
      </c>
      <c r="C60" s="175" t="s">
        <v>441</v>
      </c>
      <c r="D60" s="168" t="s">
        <v>215</v>
      </c>
      <c r="E60" s="169">
        <v>18.75</v>
      </c>
      <c r="F60" s="170"/>
      <c r="G60" s="171">
        <f>ROUND(E60*F60,2)</f>
        <v>0</v>
      </c>
      <c r="H60" s="170"/>
      <c r="I60" s="171">
        <f>ROUND(E60*H60,2)</f>
        <v>0</v>
      </c>
      <c r="J60" s="170"/>
      <c r="K60" s="171">
        <f>ROUND(E60*J60,2)</f>
        <v>0</v>
      </c>
      <c r="L60" s="171">
        <v>21</v>
      </c>
      <c r="M60" s="171">
        <f>G60*(1+L60/100)</f>
        <v>0</v>
      </c>
      <c r="N60" s="169">
        <v>2.9099999999999998E-3</v>
      </c>
      <c r="O60" s="169">
        <f>ROUND(E60*N60,2)</f>
        <v>0.05</v>
      </c>
      <c r="P60" s="169">
        <v>0</v>
      </c>
      <c r="Q60" s="169">
        <f>ROUND(E60*P60,2)</f>
        <v>0</v>
      </c>
      <c r="R60" s="171"/>
      <c r="S60" s="171" t="s">
        <v>144</v>
      </c>
      <c r="T60" s="172" t="s">
        <v>145</v>
      </c>
      <c r="U60" s="157">
        <v>0</v>
      </c>
      <c r="V60" s="157">
        <f>ROUND(E60*U60,2)</f>
        <v>0</v>
      </c>
      <c r="W60" s="157"/>
      <c r="X60" s="157" t="s">
        <v>177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178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90" t="s">
        <v>668</v>
      </c>
      <c r="D61" s="179"/>
      <c r="E61" s="180">
        <v>18.75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181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66">
        <v>15</v>
      </c>
      <c r="B62" s="167" t="s">
        <v>450</v>
      </c>
      <c r="C62" s="175" t="s">
        <v>451</v>
      </c>
      <c r="D62" s="168" t="s">
        <v>215</v>
      </c>
      <c r="E62" s="169">
        <v>43.05</v>
      </c>
      <c r="F62" s="170"/>
      <c r="G62" s="171">
        <f>ROUND(E62*F62,2)</f>
        <v>0</v>
      </c>
      <c r="H62" s="170"/>
      <c r="I62" s="171">
        <f>ROUND(E62*H62,2)</f>
        <v>0</v>
      </c>
      <c r="J62" s="170"/>
      <c r="K62" s="171">
        <f>ROUND(E62*J62,2)</f>
        <v>0</v>
      </c>
      <c r="L62" s="171">
        <v>21</v>
      </c>
      <c r="M62" s="171">
        <f>G62*(1+L62/100)</f>
        <v>0</v>
      </c>
      <c r="N62" s="169">
        <v>3.5000000000000001E-3</v>
      </c>
      <c r="O62" s="169">
        <f>ROUND(E62*N62,2)</f>
        <v>0.15</v>
      </c>
      <c r="P62" s="169">
        <v>0</v>
      </c>
      <c r="Q62" s="169">
        <f>ROUND(E62*P62,2)</f>
        <v>0</v>
      </c>
      <c r="R62" s="171"/>
      <c r="S62" s="171" t="s">
        <v>144</v>
      </c>
      <c r="T62" s="172" t="s">
        <v>145</v>
      </c>
      <c r="U62" s="157">
        <v>0</v>
      </c>
      <c r="V62" s="157">
        <f>ROUND(E62*U62,2)</f>
        <v>0</v>
      </c>
      <c r="W62" s="157"/>
      <c r="X62" s="157" t="s">
        <v>177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178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90" t="s">
        <v>669</v>
      </c>
      <c r="D63" s="179"/>
      <c r="E63" s="180">
        <v>43.05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181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66">
        <v>16</v>
      </c>
      <c r="B64" s="167" t="s">
        <v>670</v>
      </c>
      <c r="C64" s="175" t="s">
        <v>671</v>
      </c>
      <c r="D64" s="168" t="s">
        <v>215</v>
      </c>
      <c r="E64" s="169">
        <v>90</v>
      </c>
      <c r="F64" s="170"/>
      <c r="G64" s="171">
        <f>ROUND(E64*F64,2)</f>
        <v>0</v>
      </c>
      <c r="H64" s="170"/>
      <c r="I64" s="171">
        <f>ROUND(E64*H64,2)</f>
        <v>0</v>
      </c>
      <c r="J64" s="170"/>
      <c r="K64" s="171">
        <f>ROUND(E64*J64,2)</f>
        <v>0</v>
      </c>
      <c r="L64" s="171">
        <v>21</v>
      </c>
      <c r="M64" s="171">
        <f>G64*(1+L64/100)</f>
        <v>0</v>
      </c>
      <c r="N64" s="169">
        <v>0</v>
      </c>
      <c r="O64" s="169">
        <f>ROUND(E64*N64,2)</f>
        <v>0</v>
      </c>
      <c r="P64" s="169">
        <v>3.5599999999999998E-3</v>
      </c>
      <c r="Q64" s="169">
        <f>ROUND(E64*P64,2)</f>
        <v>0.32</v>
      </c>
      <c r="R64" s="171"/>
      <c r="S64" s="171" t="s">
        <v>144</v>
      </c>
      <c r="T64" s="172" t="s">
        <v>145</v>
      </c>
      <c r="U64" s="157">
        <v>0.08</v>
      </c>
      <c r="V64" s="157">
        <f>ROUND(E64*U64,2)</f>
        <v>7.2</v>
      </c>
      <c r="W64" s="157"/>
      <c r="X64" s="157" t="s">
        <v>177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178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90" t="s">
        <v>274</v>
      </c>
      <c r="D65" s="179"/>
      <c r="E65" s="180"/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181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90" t="s">
        <v>672</v>
      </c>
      <c r="D66" s="179"/>
      <c r="E66" s="180">
        <v>31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181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90" t="s">
        <v>673</v>
      </c>
      <c r="D67" s="179"/>
      <c r="E67" s="180">
        <v>22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181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90" t="s">
        <v>674</v>
      </c>
      <c r="D68" s="179"/>
      <c r="E68" s="180">
        <v>37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181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91" t="s">
        <v>185</v>
      </c>
      <c r="D69" s="181"/>
      <c r="E69" s="182">
        <v>90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181</v>
      </c>
      <c r="AH69" s="147">
        <v>1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66">
        <v>17</v>
      </c>
      <c r="B70" s="167" t="s">
        <v>675</v>
      </c>
      <c r="C70" s="175" t="s">
        <v>676</v>
      </c>
      <c r="D70" s="168" t="s">
        <v>215</v>
      </c>
      <c r="E70" s="169">
        <v>16.2</v>
      </c>
      <c r="F70" s="170"/>
      <c r="G70" s="171">
        <f>ROUND(E70*F70,2)</f>
        <v>0</v>
      </c>
      <c r="H70" s="170"/>
      <c r="I70" s="171">
        <f>ROUND(E70*H70,2)</f>
        <v>0</v>
      </c>
      <c r="J70" s="170"/>
      <c r="K70" s="171">
        <f>ROUND(E70*J70,2)</f>
        <v>0</v>
      </c>
      <c r="L70" s="171">
        <v>21</v>
      </c>
      <c r="M70" s="171">
        <f>G70*(1+L70/100)</f>
        <v>0</v>
      </c>
      <c r="N70" s="169">
        <v>3.3500000000000001E-3</v>
      </c>
      <c r="O70" s="169">
        <f>ROUND(E70*N70,2)</f>
        <v>0.05</v>
      </c>
      <c r="P70" s="169">
        <v>0</v>
      </c>
      <c r="Q70" s="169">
        <f>ROUND(E70*P70,2)</f>
        <v>0</v>
      </c>
      <c r="R70" s="171"/>
      <c r="S70" s="171" t="s">
        <v>144</v>
      </c>
      <c r="T70" s="172" t="s">
        <v>145</v>
      </c>
      <c r="U70" s="157">
        <v>1.04</v>
      </c>
      <c r="V70" s="157">
        <f>ROUND(E70*U70,2)</f>
        <v>16.850000000000001</v>
      </c>
      <c r="W70" s="157"/>
      <c r="X70" s="157" t="s">
        <v>177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178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49" t="s">
        <v>462</v>
      </c>
      <c r="D71" s="250"/>
      <c r="E71" s="250"/>
      <c r="F71" s="250"/>
      <c r="G71" s="250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149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90" t="s">
        <v>677</v>
      </c>
      <c r="D72" s="179"/>
      <c r="E72" s="180">
        <v>8.85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181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90" t="s">
        <v>678</v>
      </c>
      <c r="D73" s="179"/>
      <c r="E73" s="180">
        <v>0.85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181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90" t="s">
        <v>679</v>
      </c>
      <c r="D74" s="179"/>
      <c r="E74" s="180">
        <v>6.5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181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91" t="s">
        <v>185</v>
      </c>
      <c r="D75" s="181"/>
      <c r="E75" s="182">
        <v>16.2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181</v>
      </c>
      <c r="AH75" s="147">
        <v>1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66">
        <v>18</v>
      </c>
      <c r="B76" s="167" t="s">
        <v>680</v>
      </c>
      <c r="C76" s="175" t="s">
        <v>681</v>
      </c>
      <c r="D76" s="168" t="s">
        <v>586</v>
      </c>
      <c r="E76" s="169">
        <v>5</v>
      </c>
      <c r="F76" s="170"/>
      <c r="G76" s="171">
        <f>ROUND(E76*F76,2)</f>
        <v>0</v>
      </c>
      <c r="H76" s="170"/>
      <c r="I76" s="171">
        <f>ROUND(E76*H76,2)</f>
        <v>0</v>
      </c>
      <c r="J76" s="170"/>
      <c r="K76" s="171">
        <f>ROUND(E76*J76,2)</f>
        <v>0</v>
      </c>
      <c r="L76" s="171">
        <v>21</v>
      </c>
      <c r="M76" s="171">
        <f>G76*(1+L76/100)</f>
        <v>0</v>
      </c>
      <c r="N76" s="169">
        <v>1.0000000000000001E-5</v>
      </c>
      <c r="O76" s="169">
        <f>ROUND(E76*N76,2)</f>
        <v>0</v>
      </c>
      <c r="P76" s="169">
        <v>0</v>
      </c>
      <c r="Q76" s="169">
        <f>ROUND(E76*P76,2)</f>
        <v>0</v>
      </c>
      <c r="R76" s="171"/>
      <c r="S76" s="171" t="s">
        <v>144</v>
      </c>
      <c r="T76" s="172" t="s">
        <v>145</v>
      </c>
      <c r="U76" s="157">
        <v>0</v>
      </c>
      <c r="V76" s="157">
        <f>ROUND(E76*U76,2)</f>
        <v>0</v>
      </c>
      <c r="W76" s="157"/>
      <c r="X76" s="157" t="s">
        <v>177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178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90" t="s">
        <v>682</v>
      </c>
      <c r="D77" s="179"/>
      <c r="E77" s="180"/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181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90" t="s">
        <v>683</v>
      </c>
      <c r="D78" s="179"/>
      <c r="E78" s="180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181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90" t="s">
        <v>684</v>
      </c>
      <c r="D79" s="179"/>
      <c r="E79" s="180"/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181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90" t="s">
        <v>398</v>
      </c>
      <c r="D80" s="179"/>
      <c r="E80" s="180"/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181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90" t="s">
        <v>685</v>
      </c>
      <c r="D81" s="179"/>
      <c r="E81" s="180">
        <v>5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181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66">
        <v>19</v>
      </c>
      <c r="B82" s="167" t="s">
        <v>686</v>
      </c>
      <c r="C82" s="175" t="s">
        <v>687</v>
      </c>
      <c r="D82" s="168" t="s">
        <v>215</v>
      </c>
      <c r="E82" s="169">
        <v>207</v>
      </c>
      <c r="F82" s="170"/>
      <c r="G82" s="171">
        <f>ROUND(E82*F82,2)</f>
        <v>0</v>
      </c>
      <c r="H82" s="170"/>
      <c r="I82" s="171">
        <f>ROUND(E82*H82,2)</f>
        <v>0</v>
      </c>
      <c r="J82" s="170"/>
      <c r="K82" s="171">
        <f>ROUND(E82*J82,2)</f>
        <v>0</v>
      </c>
      <c r="L82" s="171">
        <v>21</v>
      </c>
      <c r="M82" s="171">
        <f>G82*(1+L82/100)</f>
        <v>0</v>
      </c>
      <c r="N82" s="169">
        <v>1.0000000000000001E-5</v>
      </c>
      <c r="O82" s="169">
        <f>ROUND(E82*N82,2)</f>
        <v>0</v>
      </c>
      <c r="P82" s="169">
        <v>0</v>
      </c>
      <c r="Q82" s="169">
        <f>ROUND(E82*P82,2)</f>
        <v>0</v>
      </c>
      <c r="R82" s="171"/>
      <c r="S82" s="171" t="s">
        <v>144</v>
      </c>
      <c r="T82" s="172" t="s">
        <v>145</v>
      </c>
      <c r="U82" s="157">
        <v>0</v>
      </c>
      <c r="V82" s="157">
        <f>ROUND(E82*U82,2)</f>
        <v>0</v>
      </c>
      <c r="W82" s="157"/>
      <c r="X82" s="157" t="s">
        <v>177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178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90" t="s">
        <v>688</v>
      </c>
      <c r="D83" s="179"/>
      <c r="E83" s="180"/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181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90" t="s">
        <v>689</v>
      </c>
      <c r="D84" s="179"/>
      <c r="E84" s="180"/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181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90" t="s">
        <v>690</v>
      </c>
      <c r="D85" s="179"/>
      <c r="E85" s="180"/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181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90" t="s">
        <v>398</v>
      </c>
      <c r="D86" s="179"/>
      <c r="E86" s="180"/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181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90" t="s">
        <v>691</v>
      </c>
      <c r="D87" s="179"/>
      <c r="E87" s="180">
        <v>207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181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66">
        <v>20</v>
      </c>
      <c r="B88" s="167" t="s">
        <v>469</v>
      </c>
      <c r="C88" s="175" t="s">
        <v>470</v>
      </c>
      <c r="D88" s="168" t="s">
        <v>176</v>
      </c>
      <c r="E88" s="169">
        <v>15.895</v>
      </c>
      <c r="F88" s="170"/>
      <c r="G88" s="171">
        <f>ROUND(E88*F88,2)</f>
        <v>0</v>
      </c>
      <c r="H88" s="170"/>
      <c r="I88" s="171">
        <f>ROUND(E88*H88,2)</f>
        <v>0</v>
      </c>
      <c r="J88" s="170"/>
      <c r="K88" s="171">
        <f>ROUND(E88*J88,2)</f>
        <v>0</v>
      </c>
      <c r="L88" s="171">
        <v>21</v>
      </c>
      <c r="M88" s="171">
        <f>G88*(1+L88/100)</f>
        <v>0</v>
      </c>
      <c r="N88" s="169">
        <v>5.3E-3</v>
      </c>
      <c r="O88" s="169">
        <f>ROUND(E88*N88,2)</f>
        <v>0.08</v>
      </c>
      <c r="P88" s="169">
        <v>0</v>
      </c>
      <c r="Q88" s="169">
        <f>ROUND(E88*P88,2)</f>
        <v>0</v>
      </c>
      <c r="R88" s="171"/>
      <c r="S88" s="171" t="s">
        <v>144</v>
      </c>
      <c r="T88" s="172" t="s">
        <v>145</v>
      </c>
      <c r="U88" s="157">
        <v>0</v>
      </c>
      <c r="V88" s="157">
        <f>ROUND(E88*U88,2)</f>
        <v>0</v>
      </c>
      <c r="W88" s="157"/>
      <c r="X88" s="157" t="s">
        <v>311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312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90" t="s">
        <v>692</v>
      </c>
      <c r="D89" s="179"/>
      <c r="E89" s="180">
        <v>15.89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181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66">
        <v>21</v>
      </c>
      <c r="B90" s="167" t="s">
        <v>693</v>
      </c>
      <c r="C90" s="175" t="s">
        <v>694</v>
      </c>
      <c r="D90" s="168" t="s">
        <v>215</v>
      </c>
      <c r="E90" s="169">
        <v>4</v>
      </c>
      <c r="F90" s="170"/>
      <c r="G90" s="171">
        <f>ROUND(E90*F90,2)</f>
        <v>0</v>
      </c>
      <c r="H90" s="170"/>
      <c r="I90" s="171">
        <f>ROUND(E90*H90,2)</f>
        <v>0</v>
      </c>
      <c r="J90" s="170"/>
      <c r="K90" s="171">
        <f>ROUND(E90*J90,2)</f>
        <v>0</v>
      </c>
      <c r="L90" s="171">
        <v>21</v>
      </c>
      <c r="M90" s="171">
        <f>G90*(1+L90/100)</f>
        <v>0</v>
      </c>
      <c r="N90" s="169">
        <v>4.6999999999999999E-4</v>
      </c>
      <c r="O90" s="169">
        <f>ROUND(E90*N90,2)</f>
        <v>0</v>
      </c>
      <c r="P90" s="169">
        <v>0</v>
      </c>
      <c r="Q90" s="169">
        <f>ROUND(E90*P90,2)</f>
        <v>0</v>
      </c>
      <c r="R90" s="171"/>
      <c r="S90" s="171" t="s">
        <v>144</v>
      </c>
      <c r="T90" s="172" t="s">
        <v>145</v>
      </c>
      <c r="U90" s="157">
        <v>0</v>
      </c>
      <c r="V90" s="157">
        <f>ROUND(E90*U90,2)</f>
        <v>0</v>
      </c>
      <c r="W90" s="157"/>
      <c r="X90" s="157" t="s">
        <v>311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312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90" t="s">
        <v>493</v>
      </c>
      <c r="D91" s="179"/>
      <c r="E91" s="180">
        <v>4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181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1" x14ac:dyDescent="0.2">
      <c r="A92" s="166">
        <v>22</v>
      </c>
      <c r="B92" s="167" t="s">
        <v>695</v>
      </c>
      <c r="C92" s="175" t="s">
        <v>696</v>
      </c>
      <c r="D92" s="168" t="s">
        <v>308</v>
      </c>
      <c r="E92" s="169">
        <v>6</v>
      </c>
      <c r="F92" s="170"/>
      <c r="G92" s="171">
        <f>ROUND(E92*F92,2)</f>
        <v>0</v>
      </c>
      <c r="H92" s="170"/>
      <c r="I92" s="171">
        <f>ROUND(E92*H92,2)</f>
        <v>0</v>
      </c>
      <c r="J92" s="170"/>
      <c r="K92" s="171">
        <f>ROUND(E92*J92,2)</f>
        <v>0</v>
      </c>
      <c r="L92" s="171">
        <v>21</v>
      </c>
      <c r="M92" s="171">
        <f>G92*(1+L92/100)</f>
        <v>0</v>
      </c>
      <c r="N92" s="169">
        <v>1.4999999999999999E-4</v>
      </c>
      <c r="O92" s="169">
        <f>ROUND(E92*N92,2)</f>
        <v>0</v>
      </c>
      <c r="P92" s="169">
        <v>0</v>
      </c>
      <c r="Q92" s="169">
        <f>ROUND(E92*P92,2)</f>
        <v>0</v>
      </c>
      <c r="R92" s="171"/>
      <c r="S92" s="171" t="s">
        <v>144</v>
      </c>
      <c r="T92" s="172" t="s">
        <v>145</v>
      </c>
      <c r="U92" s="157">
        <v>0</v>
      </c>
      <c r="V92" s="157">
        <f>ROUND(E92*U92,2)</f>
        <v>0</v>
      </c>
      <c r="W92" s="157"/>
      <c r="X92" s="157" t="s">
        <v>311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312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90" t="s">
        <v>490</v>
      </c>
      <c r="D93" s="179"/>
      <c r="E93" s="180">
        <v>6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181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66">
        <v>23</v>
      </c>
      <c r="B94" s="167" t="s">
        <v>697</v>
      </c>
      <c r="C94" s="175" t="s">
        <v>698</v>
      </c>
      <c r="D94" s="168" t="s">
        <v>308</v>
      </c>
      <c r="E94" s="169">
        <v>2</v>
      </c>
      <c r="F94" s="170"/>
      <c r="G94" s="171">
        <f>ROUND(E94*F94,2)</f>
        <v>0</v>
      </c>
      <c r="H94" s="170"/>
      <c r="I94" s="171">
        <f>ROUND(E94*H94,2)</f>
        <v>0</v>
      </c>
      <c r="J94" s="170"/>
      <c r="K94" s="171">
        <f>ROUND(E94*J94,2)</f>
        <v>0</v>
      </c>
      <c r="L94" s="171">
        <v>21</v>
      </c>
      <c r="M94" s="171">
        <f>G94*(1+L94/100)</f>
        <v>0</v>
      </c>
      <c r="N94" s="169">
        <v>1E-4</v>
      </c>
      <c r="O94" s="169">
        <f>ROUND(E94*N94,2)</f>
        <v>0</v>
      </c>
      <c r="P94" s="169">
        <v>0</v>
      </c>
      <c r="Q94" s="169">
        <f>ROUND(E94*P94,2)</f>
        <v>0</v>
      </c>
      <c r="R94" s="171"/>
      <c r="S94" s="171" t="s">
        <v>144</v>
      </c>
      <c r="T94" s="172" t="s">
        <v>145</v>
      </c>
      <c r="U94" s="157">
        <v>0</v>
      </c>
      <c r="V94" s="157">
        <f>ROUND(E94*U94,2)</f>
        <v>0</v>
      </c>
      <c r="W94" s="157"/>
      <c r="X94" s="157" t="s">
        <v>311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312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90" t="s">
        <v>496</v>
      </c>
      <c r="D95" s="179"/>
      <c r="E95" s="180">
        <v>2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181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66">
        <v>24</v>
      </c>
      <c r="B96" s="167" t="s">
        <v>699</v>
      </c>
      <c r="C96" s="175" t="s">
        <v>700</v>
      </c>
      <c r="D96" s="168" t="s">
        <v>308</v>
      </c>
      <c r="E96" s="169">
        <v>1</v>
      </c>
      <c r="F96" s="170"/>
      <c r="G96" s="171">
        <f>ROUND(E96*F96,2)</f>
        <v>0</v>
      </c>
      <c r="H96" s="170"/>
      <c r="I96" s="171">
        <f>ROUND(E96*H96,2)</f>
        <v>0</v>
      </c>
      <c r="J96" s="170"/>
      <c r="K96" s="171">
        <f>ROUND(E96*J96,2)</f>
        <v>0</v>
      </c>
      <c r="L96" s="171">
        <v>21</v>
      </c>
      <c r="M96" s="171">
        <f>G96*(1+L96/100)</f>
        <v>0</v>
      </c>
      <c r="N96" s="169">
        <v>2.9999999999999997E-4</v>
      </c>
      <c r="O96" s="169">
        <f>ROUND(E96*N96,2)</f>
        <v>0</v>
      </c>
      <c r="P96" s="169">
        <v>0</v>
      </c>
      <c r="Q96" s="169">
        <f>ROUND(E96*P96,2)</f>
        <v>0</v>
      </c>
      <c r="R96" s="171"/>
      <c r="S96" s="171" t="s">
        <v>144</v>
      </c>
      <c r="T96" s="172" t="s">
        <v>145</v>
      </c>
      <c r="U96" s="157">
        <v>0</v>
      </c>
      <c r="V96" s="157">
        <f>ROUND(E96*U96,2)</f>
        <v>0</v>
      </c>
      <c r="W96" s="157"/>
      <c r="X96" s="157" t="s">
        <v>311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312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90" t="s">
        <v>701</v>
      </c>
      <c r="D97" s="179"/>
      <c r="E97" s="180">
        <v>1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181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66">
        <v>25</v>
      </c>
      <c r="B98" s="167" t="s">
        <v>702</v>
      </c>
      <c r="C98" s="175" t="s">
        <v>703</v>
      </c>
      <c r="D98" s="168" t="s">
        <v>215</v>
      </c>
      <c r="E98" s="169">
        <v>8</v>
      </c>
      <c r="F98" s="170"/>
      <c r="G98" s="171">
        <f>ROUND(E98*F98,2)</f>
        <v>0</v>
      </c>
      <c r="H98" s="170"/>
      <c r="I98" s="171">
        <f>ROUND(E98*H98,2)</f>
        <v>0</v>
      </c>
      <c r="J98" s="170"/>
      <c r="K98" s="171">
        <f>ROUND(E98*J98,2)</f>
        <v>0</v>
      </c>
      <c r="L98" s="171">
        <v>21</v>
      </c>
      <c r="M98" s="171">
        <f>G98*(1+L98/100)</f>
        <v>0</v>
      </c>
      <c r="N98" s="169">
        <v>5.5999999999999995E-4</v>
      </c>
      <c r="O98" s="169">
        <f>ROUND(E98*N98,2)</f>
        <v>0</v>
      </c>
      <c r="P98" s="169">
        <v>0</v>
      </c>
      <c r="Q98" s="169">
        <f>ROUND(E98*P98,2)</f>
        <v>0</v>
      </c>
      <c r="R98" s="171"/>
      <c r="S98" s="171" t="s">
        <v>144</v>
      </c>
      <c r="T98" s="172" t="s">
        <v>145</v>
      </c>
      <c r="U98" s="157">
        <v>0</v>
      </c>
      <c r="V98" s="157">
        <f>ROUND(E98*U98,2)</f>
        <v>0</v>
      </c>
      <c r="W98" s="157"/>
      <c r="X98" s="157" t="s">
        <v>311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312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90" t="s">
        <v>682</v>
      </c>
      <c r="D99" s="179"/>
      <c r="E99" s="180"/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181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90" t="s">
        <v>704</v>
      </c>
      <c r="D100" s="179"/>
      <c r="E100" s="180">
        <v>8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181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66">
        <v>26</v>
      </c>
      <c r="B101" s="167" t="s">
        <v>510</v>
      </c>
      <c r="C101" s="175" t="s">
        <v>511</v>
      </c>
      <c r="D101" s="168" t="s">
        <v>308</v>
      </c>
      <c r="E101" s="169">
        <v>4</v>
      </c>
      <c r="F101" s="170"/>
      <c r="G101" s="171">
        <f>ROUND(E101*F101,2)</f>
        <v>0</v>
      </c>
      <c r="H101" s="170"/>
      <c r="I101" s="171">
        <f>ROUND(E101*H101,2)</f>
        <v>0</v>
      </c>
      <c r="J101" s="170"/>
      <c r="K101" s="171">
        <f>ROUND(E101*J101,2)</f>
        <v>0</v>
      </c>
      <c r="L101" s="171">
        <v>21</v>
      </c>
      <c r="M101" s="171">
        <f>G101*(1+L101/100)</f>
        <v>0</v>
      </c>
      <c r="N101" s="169">
        <v>0</v>
      </c>
      <c r="O101" s="169">
        <f>ROUND(E101*N101,2)</f>
        <v>0</v>
      </c>
      <c r="P101" s="169">
        <v>0</v>
      </c>
      <c r="Q101" s="169">
        <f>ROUND(E101*P101,2)</f>
        <v>0</v>
      </c>
      <c r="R101" s="171"/>
      <c r="S101" s="171" t="s">
        <v>144</v>
      </c>
      <c r="T101" s="172" t="s">
        <v>145</v>
      </c>
      <c r="U101" s="157">
        <v>0</v>
      </c>
      <c r="V101" s="157">
        <f>ROUND(E101*U101,2)</f>
        <v>0</v>
      </c>
      <c r="W101" s="157"/>
      <c r="X101" s="157" t="s">
        <v>311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312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90" t="s">
        <v>682</v>
      </c>
      <c r="D102" s="179"/>
      <c r="E102" s="180"/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181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90" t="s">
        <v>657</v>
      </c>
      <c r="D103" s="179"/>
      <c r="E103" s="180">
        <v>4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181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66">
        <v>27</v>
      </c>
      <c r="B104" s="167" t="s">
        <v>513</v>
      </c>
      <c r="C104" s="175" t="s">
        <v>514</v>
      </c>
      <c r="D104" s="168" t="s">
        <v>308</v>
      </c>
      <c r="E104" s="169">
        <v>4</v>
      </c>
      <c r="F104" s="170"/>
      <c r="G104" s="171">
        <f>ROUND(E104*F104,2)</f>
        <v>0</v>
      </c>
      <c r="H104" s="170"/>
      <c r="I104" s="171">
        <f>ROUND(E104*H104,2)</f>
        <v>0</v>
      </c>
      <c r="J104" s="170"/>
      <c r="K104" s="171">
        <f>ROUND(E104*J104,2)</f>
        <v>0</v>
      </c>
      <c r="L104" s="171">
        <v>21</v>
      </c>
      <c r="M104" s="171">
        <f>G104*(1+L104/100)</f>
        <v>0</v>
      </c>
      <c r="N104" s="169">
        <v>0</v>
      </c>
      <c r="O104" s="169">
        <f>ROUND(E104*N104,2)</f>
        <v>0</v>
      </c>
      <c r="P104" s="169">
        <v>0</v>
      </c>
      <c r="Q104" s="169">
        <f>ROUND(E104*P104,2)</f>
        <v>0</v>
      </c>
      <c r="R104" s="171"/>
      <c r="S104" s="171" t="s">
        <v>144</v>
      </c>
      <c r="T104" s="172" t="s">
        <v>145</v>
      </c>
      <c r="U104" s="157">
        <v>0</v>
      </c>
      <c r="V104" s="157">
        <f>ROUND(E104*U104,2)</f>
        <v>0</v>
      </c>
      <c r="W104" s="157"/>
      <c r="X104" s="157" t="s">
        <v>311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312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90" t="s">
        <v>682</v>
      </c>
      <c r="D105" s="179"/>
      <c r="E105" s="180"/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181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90" t="s">
        <v>655</v>
      </c>
      <c r="D106" s="179"/>
      <c r="E106" s="180">
        <v>4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181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66">
        <v>28</v>
      </c>
      <c r="B107" s="167" t="s">
        <v>705</v>
      </c>
      <c r="C107" s="175" t="s">
        <v>706</v>
      </c>
      <c r="D107" s="168" t="s">
        <v>308</v>
      </c>
      <c r="E107" s="169">
        <v>4</v>
      </c>
      <c r="F107" s="170"/>
      <c r="G107" s="171">
        <f>ROUND(E107*F107,2)</f>
        <v>0</v>
      </c>
      <c r="H107" s="170"/>
      <c r="I107" s="171">
        <f>ROUND(E107*H107,2)</f>
        <v>0</v>
      </c>
      <c r="J107" s="170"/>
      <c r="K107" s="171">
        <f>ROUND(E107*J107,2)</f>
        <v>0</v>
      </c>
      <c r="L107" s="171">
        <v>21</v>
      </c>
      <c r="M107" s="171">
        <f>G107*(1+L107/100)</f>
        <v>0</v>
      </c>
      <c r="N107" s="169">
        <v>3.4000000000000002E-4</v>
      </c>
      <c r="O107" s="169">
        <f>ROUND(E107*N107,2)</f>
        <v>0</v>
      </c>
      <c r="P107" s="169">
        <v>0</v>
      </c>
      <c r="Q107" s="169">
        <f>ROUND(E107*P107,2)</f>
        <v>0</v>
      </c>
      <c r="R107" s="171"/>
      <c r="S107" s="171" t="s">
        <v>144</v>
      </c>
      <c r="T107" s="172" t="s">
        <v>145</v>
      </c>
      <c r="U107" s="157">
        <v>0</v>
      </c>
      <c r="V107" s="157">
        <f>ROUND(E107*U107,2)</f>
        <v>0</v>
      </c>
      <c r="W107" s="157"/>
      <c r="X107" s="157" t="s">
        <v>311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312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90" t="s">
        <v>682</v>
      </c>
      <c r="D108" s="179"/>
      <c r="E108" s="180"/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181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90" t="s">
        <v>656</v>
      </c>
      <c r="D109" s="179"/>
      <c r="E109" s="180">
        <v>4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181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66">
        <v>29</v>
      </c>
      <c r="B110" s="167" t="s">
        <v>521</v>
      </c>
      <c r="C110" s="175" t="s">
        <v>522</v>
      </c>
      <c r="D110" s="168" t="s">
        <v>308</v>
      </c>
      <c r="E110" s="169">
        <v>4</v>
      </c>
      <c r="F110" s="170"/>
      <c r="G110" s="171">
        <f>ROUND(E110*F110,2)</f>
        <v>0</v>
      </c>
      <c r="H110" s="170"/>
      <c r="I110" s="171">
        <f>ROUND(E110*H110,2)</f>
        <v>0</v>
      </c>
      <c r="J110" s="170"/>
      <c r="K110" s="171">
        <f>ROUND(E110*J110,2)</f>
        <v>0</v>
      </c>
      <c r="L110" s="171">
        <v>21</v>
      </c>
      <c r="M110" s="171">
        <f>G110*(1+L110/100)</f>
        <v>0</v>
      </c>
      <c r="N110" s="169">
        <v>6.2E-4</v>
      </c>
      <c r="O110" s="169">
        <f>ROUND(E110*N110,2)</f>
        <v>0</v>
      </c>
      <c r="P110" s="169">
        <v>0</v>
      </c>
      <c r="Q110" s="169">
        <f>ROUND(E110*P110,2)</f>
        <v>0</v>
      </c>
      <c r="R110" s="171"/>
      <c r="S110" s="171" t="s">
        <v>144</v>
      </c>
      <c r="T110" s="172" t="s">
        <v>145</v>
      </c>
      <c r="U110" s="157">
        <v>0</v>
      </c>
      <c r="V110" s="157">
        <f>ROUND(E110*U110,2)</f>
        <v>0</v>
      </c>
      <c r="W110" s="157"/>
      <c r="X110" s="157" t="s">
        <v>311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312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90" t="s">
        <v>682</v>
      </c>
      <c r="D111" s="179"/>
      <c r="E111" s="180"/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181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90" t="s">
        <v>655</v>
      </c>
      <c r="D112" s="179"/>
      <c r="E112" s="180">
        <v>4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181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83">
        <v>30</v>
      </c>
      <c r="B113" s="184" t="s">
        <v>707</v>
      </c>
      <c r="C113" s="192" t="s">
        <v>708</v>
      </c>
      <c r="D113" s="185" t="s">
        <v>0</v>
      </c>
      <c r="E113" s="186">
        <v>1937.1285</v>
      </c>
      <c r="F113" s="187"/>
      <c r="G113" s="188">
        <f>ROUND(E113*F113,2)</f>
        <v>0</v>
      </c>
      <c r="H113" s="187"/>
      <c r="I113" s="188">
        <f>ROUND(E113*H113,2)</f>
        <v>0</v>
      </c>
      <c r="J113" s="187"/>
      <c r="K113" s="188">
        <f>ROUND(E113*J113,2)</f>
        <v>0</v>
      </c>
      <c r="L113" s="188">
        <v>21</v>
      </c>
      <c r="M113" s="188">
        <f>G113*(1+L113/100)</f>
        <v>0</v>
      </c>
      <c r="N113" s="186">
        <v>0</v>
      </c>
      <c r="O113" s="186">
        <f>ROUND(E113*N113,2)</f>
        <v>0</v>
      </c>
      <c r="P113" s="186">
        <v>0</v>
      </c>
      <c r="Q113" s="186">
        <f>ROUND(E113*P113,2)</f>
        <v>0</v>
      </c>
      <c r="R113" s="188"/>
      <c r="S113" s="188" t="s">
        <v>144</v>
      </c>
      <c r="T113" s="189" t="s">
        <v>145</v>
      </c>
      <c r="U113" s="157">
        <v>0</v>
      </c>
      <c r="V113" s="157">
        <f>ROUND(E113*U113,2)</f>
        <v>0</v>
      </c>
      <c r="W113" s="157"/>
      <c r="X113" s="157" t="s">
        <v>177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325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66">
        <v>31</v>
      </c>
      <c r="B114" s="167" t="s">
        <v>531</v>
      </c>
      <c r="C114" s="175" t="s">
        <v>532</v>
      </c>
      <c r="D114" s="168" t="s">
        <v>0</v>
      </c>
      <c r="E114" s="169">
        <v>1937.1285</v>
      </c>
      <c r="F114" s="170"/>
      <c r="G114" s="171">
        <f>ROUND(E114*F114,2)</f>
        <v>0</v>
      </c>
      <c r="H114" s="170"/>
      <c r="I114" s="171">
        <f>ROUND(E114*H114,2)</f>
        <v>0</v>
      </c>
      <c r="J114" s="170"/>
      <c r="K114" s="171">
        <f>ROUND(E114*J114,2)</f>
        <v>0</v>
      </c>
      <c r="L114" s="171">
        <v>21</v>
      </c>
      <c r="M114" s="171">
        <f>G114*(1+L114/100)</f>
        <v>0</v>
      </c>
      <c r="N114" s="169">
        <v>0</v>
      </c>
      <c r="O114" s="169">
        <f>ROUND(E114*N114,2)</f>
        <v>0</v>
      </c>
      <c r="P114" s="169">
        <v>0</v>
      </c>
      <c r="Q114" s="169">
        <f>ROUND(E114*P114,2)</f>
        <v>0</v>
      </c>
      <c r="R114" s="171"/>
      <c r="S114" s="171" t="s">
        <v>144</v>
      </c>
      <c r="T114" s="172" t="s">
        <v>145</v>
      </c>
      <c r="U114" s="157">
        <v>0</v>
      </c>
      <c r="V114" s="157">
        <f>ROUND(E114*U114,2)</f>
        <v>0</v>
      </c>
      <c r="W114" s="157"/>
      <c r="X114" s="157" t="s">
        <v>177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325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x14ac:dyDescent="0.2">
      <c r="A115" s="3"/>
      <c r="B115" s="4"/>
      <c r="C115" s="176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AE115">
        <v>15</v>
      </c>
      <c r="AF115">
        <v>21</v>
      </c>
      <c r="AG115" t="s">
        <v>126</v>
      </c>
    </row>
    <row r="116" spans="1:60" x14ac:dyDescent="0.2">
      <c r="A116" s="150"/>
      <c r="B116" s="151" t="s">
        <v>29</v>
      </c>
      <c r="C116" s="177"/>
      <c r="D116" s="152"/>
      <c r="E116" s="153"/>
      <c r="F116" s="153"/>
      <c r="G116" s="165">
        <f>G8</f>
        <v>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AE116">
        <f>SUMIF(L7:L114,AE115,G7:G114)</f>
        <v>0</v>
      </c>
      <c r="AF116">
        <f>SUMIF(L7:L114,AF115,G7:G114)</f>
        <v>0</v>
      </c>
      <c r="AG116" t="s">
        <v>171</v>
      </c>
    </row>
    <row r="117" spans="1:60" x14ac:dyDescent="0.2">
      <c r="C117" s="178"/>
      <c r="D117" s="10"/>
      <c r="AG117" t="s">
        <v>172</v>
      </c>
    </row>
    <row r="118" spans="1:60" x14ac:dyDescent="0.2">
      <c r="D118" s="10"/>
    </row>
    <row r="119" spans="1:60" x14ac:dyDescent="0.2">
      <c r="D119" s="10"/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rAp79HKuJJD9dzNqqgkNHgggZrZKQ9VM+b+th+MW9YkywaNWsoUTlJtgY4G4V5vIenFLLqi9iNuRg1C3bRmeA==" saltValue="gvpEmPezJDWUw46zuAtLCw==" spinCount="100000" sheet="1"/>
  <mergeCells count="11">
    <mergeCell ref="C18:G18"/>
    <mergeCell ref="A1:G1"/>
    <mergeCell ref="C2:G2"/>
    <mergeCell ref="C3:G3"/>
    <mergeCell ref="C4:G4"/>
    <mergeCell ref="C14:G14"/>
    <mergeCell ref="C21:G21"/>
    <mergeCell ref="C24:G24"/>
    <mergeCell ref="C30:G30"/>
    <mergeCell ref="C33:G33"/>
    <mergeCell ref="C71:G7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1" t="s">
        <v>173</v>
      </c>
      <c r="B1" s="251"/>
      <c r="C1" s="251"/>
      <c r="D1" s="251"/>
      <c r="E1" s="251"/>
      <c r="F1" s="251"/>
      <c r="G1" s="251"/>
      <c r="AG1" t="s">
        <v>111</v>
      </c>
    </row>
    <row r="2" spans="1:60" ht="24.95" customHeight="1" x14ac:dyDescent="0.2">
      <c r="A2" s="139" t="s">
        <v>7</v>
      </c>
      <c r="B2" s="49" t="s">
        <v>43</v>
      </c>
      <c r="C2" s="252" t="s">
        <v>44</v>
      </c>
      <c r="D2" s="253"/>
      <c r="E2" s="253"/>
      <c r="F2" s="253"/>
      <c r="G2" s="254"/>
      <c r="AG2" t="s">
        <v>112</v>
      </c>
    </row>
    <row r="3" spans="1:60" ht="24.95" customHeight="1" x14ac:dyDescent="0.2">
      <c r="A3" s="139" t="s">
        <v>8</v>
      </c>
      <c r="B3" s="49" t="s">
        <v>56</v>
      </c>
      <c r="C3" s="252" t="s">
        <v>57</v>
      </c>
      <c r="D3" s="253"/>
      <c r="E3" s="253"/>
      <c r="F3" s="253"/>
      <c r="G3" s="254"/>
      <c r="AC3" s="121" t="s">
        <v>112</v>
      </c>
      <c r="AG3" t="s">
        <v>116</v>
      </c>
    </row>
    <row r="4" spans="1:60" ht="24.95" customHeight="1" x14ac:dyDescent="0.2">
      <c r="A4" s="140" t="s">
        <v>9</v>
      </c>
      <c r="B4" s="141" t="s">
        <v>52</v>
      </c>
      <c r="C4" s="255" t="s">
        <v>58</v>
      </c>
      <c r="D4" s="256"/>
      <c r="E4" s="256"/>
      <c r="F4" s="256"/>
      <c r="G4" s="257"/>
      <c r="AG4" t="s">
        <v>117</v>
      </c>
    </row>
    <row r="5" spans="1:60" x14ac:dyDescent="0.2">
      <c r="D5" s="10"/>
    </row>
    <row r="6" spans="1:60" ht="38.25" x14ac:dyDescent="0.2">
      <c r="A6" s="143" t="s">
        <v>118</v>
      </c>
      <c r="B6" s="145" t="s">
        <v>119</v>
      </c>
      <c r="C6" s="145" t="s">
        <v>120</v>
      </c>
      <c r="D6" s="144" t="s">
        <v>121</v>
      </c>
      <c r="E6" s="143" t="s">
        <v>122</v>
      </c>
      <c r="F6" s="142" t="s">
        <v>123</v>
      </c>
      <c r="G6" s="143" t="s">
        <v>29</v>
      </c>
      <c r="H6" s="146" t="s">
        <v>30</v>
      </c>
      <c r="I6" s="146" t="s">
        <v>124</v>
      </c>
      <c r="J6" s="146" t="s">
        <v>31</v>
      </c>
      <c r="K6" s="146" t="s">
        <v>125</v>
      </c>
      <c r="L6" s="146" t="s">
        <v>126</v>
      </c>
      <c r="M6" s="146" t="s">
        <v>127</v>
      </c>
      <c r="N6" s="146" t="s">
        <v>128</v>
      </c>
      <c r="O6" s="146" t="s">
        <v>129</v>
      </c>
      <c r="P6" s="146" t="s">
        <v>130</v>
      </c>
      <c r="Q6" s="146" t="s">
        <v>131</v>
      </c>
      <c r="R6" s="146" t="s">
        <v>132</v>
      </c>
      <c r="S6" s="146" t="s">
        <v>133</v>
      </c>
      <c r="T6" s="146" t="s">
        <v>134</v>
      </c>
      <c r="U6" s="146" t="s">
        <v>135</v>
      </c>
      <c r="V6" s="146" t="s">
        <v>136</v>
      </c>
      <c r="W6" s="146" t="s">
        <v>137</v>
      </c>
      <c r="X6" s="146" t="s">
        <v>138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59" t="s">
        <v>139</v>
      </c>
      <c r="B8" s="160" t="s">
        <v>81</v>
      </c>
      <c r="C8" s="174" t="s">
        <v>82</v>
      </c>
      <c r="D8" s="161"/>
      <c r="E8" s="162"/>
      <c r="F8" s="163"/>
      <c r="G8" s="163">
        <f>SUMIF(AG9:AG15,"&lt;&gt;NOR",G9:G15)</f>
        <v>0</v>
      </c>
      <c r="H8" s="163"/>
      <c r="I8" s="163">
        <f>SUM(I9:I15)</f>
        <v>0</v>
      </c>
      <c r="J8" s="163"/>
      <c r="K8" s="163">
        <f>SUM(K9:K15)</f>
        <v>0</v>
      </c>
      <c r="L8" s="163"/>
      <c r="M8" s="163">
        <f>SUM(M9:M15)</f>
        <v>0</v>
      </c>
      <c r="N8" s="162"/>
      <c r="O8" s="162">
        <f>SUM(O9:O15)</f>
        <v>0.94</v>
      </c>
      <c r="P8" s="162"/>
      <c r="Q8" s="162">
        <f>SUM(Q9:Q15)</f>
        <v>0</v>
      </c>
      <c r="R8" s="163"/>
      <c r="S8" s="163"/>
      <c r="T8" s="164"/>
      <c r="U8" s="158"/>
      <c r="V8" s="158">
        <f>SUM(V9:V15)</f>
        <v>20.71</v>
      </c>
      <c r="W8" s="158"/>
      <c r="X8" s="158"/>
      <c r="AG8" t="s">
        <v>140</v>
      </c>
    </row>
    <row r="9" spans="1:60" outlineLevel="1" x14ac:dyDescent="0.2">
      <c r="A9" s="166">
        <v>1</v>
      </c>
      <c r="B9" s="167" t="s">
        <v>709</v>
      </c>
      <c r="C9" s="175" t="s">
        <v>710</v>
      </c>
      <c r="D9" s="168" t="s">
        <v>176</v>
      </c>
      <c r="E9" s="169">
        <v>17.55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5.3690000000000002E-2</v>
      </c>
      <c r="O9" s="169">
        <f>ROUND(E9*N9,2)</f>
        <v>0.94</v>
      </c>
      <c r="P9" s="169">
        <v>0</v>
      </c>
      <c r="Q9" s="169">
        <f>ROUND(E9*P9,2)</f>
        <v>0</v>
      </c>
      <c r="R9" s="171"/>
      <c r="S9" s="171" t="s">
        <v>144</v>
      </c>
      <c r="T9" s="172" t="s">
        <v>145</v>
      </c>
      <c r="U9" s="157">
        <v>1.18</v>
      </c>
      <c r="V9" s="157">
        <f>ROUND(E9*U9,2)</f>
        <v>20.71</v>
      </c>
      <c r="W9" s="157"/>
      <c r="X9" s="157" t="s">
        <v>177</v>
      </c>
      <c r="Y9" s="147"/>
      <c r="Z9" s="147"/>
      <c r="AA9" s="147"/>
      <c r="AB9" s="147"/>
      <c r="AC9" s="147"/>
      <c r="AD9" s="147"/>
      <c r="AE9" s="147"/>
      <c r="AF9" s="147"/>
      <c r="AG9" s="147" t="s">
        <v>178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90" t="s">
        <v>711</v>
      </c>
      <c r="D10" s="179"/>
      <c r="E10" s="180">
        <v>1.8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181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90" t="s">
        <v>712</v>
      </c>
      <c r="D11" s="179"/>
      <c r="E11" s="180">
        <v>11.88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181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90" t="s">
        <v>713</v>
      </c>
      <c r="D12" s="179"/>
      <c r="E12" s="180">
        <v>2.7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181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90" t="s">
        <v>714</v>
      </c>
      <c r="D13" s="179"/>
      <c r="E13" s="180"/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181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90" t="s">
        <v>715</v>
      </c>
      <c r="D14" s="179"/>
      <c r="E14" s="180">
        <v>1.17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181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91" t="s">
        <v>185</v>
      </c>
      <c r="D15" s="181"/>
      <c r="E15" s="182">
        <v>17.55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181</v>
      </c>
      <c r="AH15" s="147">
        <v>1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59" t="s">
        <v>139</v>
      </c>
      <c r="B16" s="160" t="s">
        <v>87</v>
      </c>
      <c r="C16" s="174" t="s">
        <v>88</v>
      </c>
      <c r="D16" s="161"/>
      <c r="E16" s="162"/>
      <c r="F16" s="163"/>
      <c r="G16" s="163">
        <f>SUMIF(AG17:AG20,"&lt;&gt;NOR",G17:G20)</f>
        <v>0</v>
      </c>
      <c r="H16" s="163"/>
      <c r="I16" s="163">
        <f>SUM(I17:I20)</f>
        <v>0</v>
      </c>
      <c r="J16" s="163"/>
      <c r="K16" s="163">
        <f>SUM(K17:K20)</f>
        <v>0</v>
      </c>
      <c r="L16" s="163"/>
      <c r="M16" s="163">
        <f>SUM(M17:M20)</f>
        <v>0</v>
      </c>
      <c r="N16" s="162"/>
      <c r="O16" s="162">
        <f>SUM(O17:O20)</f>
        <v>0</v>
      </c>
      <c r="P16" s="162"/>
      <c r="Q16" s="162">
        <f>SUM(Q17:Q20)</f>
        <v>0</v>
      </c>
      <c r="R16" s="163"/>
      <c r="S16" s="163"/>
      <c r="T16" s="164"/>
      <c r="U16" s="158"/>
      <c r="V16" s="158">
        <f>SUM(V17:V20)</f>
        <v>2.97</v>
      </c>
      <c r="W16" s="158"/>
      <c r="X16" s="158"/>
      <c r="AG16" t="s">
        <v>140</v>
      </c>
    </row>
    <row r="17" spans="1:60" ht="33.75" outlineLevel="1" x14ac:dyDescent="0.2">
      <c r="A17" s="166">
        <v>2</v>
      </c>
      <c r="B17" s="167" t="s">
        <v>716</v>
      </c>
      <c r="C17" s="175" t="s">
        <v>717</v>
      </c>
      <c r="D17" s="168" t="s">
        <v>228</v>
      </c>
      <c r="E17" s="169">
        <v>0.94225999999999999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69">
        <v>0</v>
      </c>
      <c r="O17" s="169">
        <f>ROUND(E17*N17,2)</f>
        <v>0</v>
      </c>
      <c r="P17" s="169">
        <v>0</v>
      </c>
      <c r="Q17" s="169">
        <f>ROUND(E17*P17,2)</f>
        <v>0</v>
      </c>
      <c r="R17" s="171"/>
      <c r="S17" s="171" t="s">
        <v>144</v>
      </c>
      <c r="T17" s="172" t="s">
        <v>145</v>
      </c>
      <c r="U17" s="157">
        <v>3.15</v>
      </c>
      <c r="V17" s="157">
        <f>ROUND(E17*U17,2)</f>
        <v>2.97</v>
      </c>
      <c r="W17" s="157"/>
      <c r="X17" s="157" t="s">
        <v>177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178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90" t="s">
        <v>229</v>
      </c>
      <c r="D18" s="179"/>
      <c r="E18" s="180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181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90" t="s">
        <v>718</v>
      </c>
      <c r="D19" s="179"/>
      <c r="E19" s="18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181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90" t="s">
        <v>719</v>
      </c>
      <c r="D20" s="179"/>
      <c r="E20" s="180">
        <v>0.94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181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59" t="s">
        <v>139</v>
      </c>
      <c r="B21" s="160" t="s">
        <v>93</v>
      </c>
      <c r="C21" s="174" t="s">
        <v>94</v>
      </c>
      <c r="D21" s="161"/>
      <c r="E21" s="162"/>
      <c r="F21" s="163"/>
      <c r="G21" s="163">
        <f>SUMIF(AG22:AG33,"&lt;&gt;NOR",G22:G33)</f>
        <v>0</v>
      </c>
      <c r="H21" s="163"/>
      <c r="I21" s="163">
        <f>SUM(I22:I33)</f>
        <v>0</v>
      </c>
      <c r="J21" s="163"/>
      <c r="K21" s="163">
        <f>SUM(K22:K33)</f>
        <v>0</v>
      </c>
      <c r="L21" s="163"/>
      <c r="M21" s="163">
        <f>SUM(M22:M33)</f>
        <v>0</v>
      </c>
      <c r="N21" s="162"/>
      <c r="O21" s="162">
        <f>SUM(O22:O33)</f>
        <v>0.05</v>
      </c>
      <c r="P21" s="162"/>
      <c r="Q21" s="162">
        <f>SUM(Q22:Q33)</f>
        <v>0.02</v>
      </c>
      <c r="R21" s="163"/>
      <c r="S21" s="163"/>
      <c r="T21" s="164"/>
      <c r="U21" s="158"/>
      <c r="V21" s="158">
        <f>SUM(V22:V33)</f>
        <v>17.66</v>
      </c>
      <c r="W21" s="158"/>
      <c r="X21" s="158"/>
      <c r="AG21" t="s">
        <v>140</v>
      </c>
    </row>
    <row r="22" spans="1:60" ht="22.5" outlineLevel="1" x14ac:dyDescent="0.2">
      <c r="A22" s="166">
        <v>3</v>
      </c>
      <c r="B22" s="167" t="s">
        <v>720</v>
      </c>
      <c r="C22" s="175" t="s">
        <v>721</v>
      </c>
      <c r="D22" s="168" t="s">
        <v>215</v>
      </c>
      <c r="E22" s="169">
        <v>16.5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69">
        <v>3.0400000000000002E-3</v>
      </c>
      <c r="O22" s="169">
        <f>ROUND(E22*N22,2)</f>
        <v>0.05</v>
      </c>
      <c r="P22" s="169">
        <v>0</v>
      </c>
      <c r="Q22" s="169">
        <f>ROUND(E22*P22,2)</f>
        <v>0</v>
      </c>
      <c r="R22" s="171"/>
      <c r="S22" s="171" t="s">
        <v>144</v>
      </c>
      <c r="T22" s="172" t="s">
        <v>145</v>
      </c>
      <c r="U22" s="157">
        <v>0.98</v>
      </c>
      <c r="V22" s="157">
        <f>ROUND(E22*U22,2)</f>
        <v>16.170000000000002</v>
      </c>
      <c r="W22" s="157"/>
      <c r="X22" s="157" t="s">
        <v>177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178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9" t="s">
        <v>462</v>
      </c>
      <c r="D23" s="250"/>
      <c r="E23" s="250"/>
      <c r="F23" s="250"/>
      <c r="G23" s="250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149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90" t="s">
        <v>722</v>
      </c>
      <c r="D24" s="179"/>
      <c r="E24" s="180">
        <v>1.2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181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90" t="s">
        <v>723</v>
      </c>
      <c r="D25" s="179"/>
      <c r="E25" s="180">
        <v>10.8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181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90" t="s">
        <v>724</v>
      </c>
      <c r="D26" s="179"/>
      <c r="E26" s="180">
        <v>3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181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90" t="s">
        <v>714</v>
      </c>
      <c r="D27" s="179"/>
      <c r="E27" s="180"/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181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90" t="s">
        <v>725</v>
      </c>
      <c r="D28" s="179"/>
      <c r="E28" s="180">
        <v>1.5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181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91" t="s">
        <v>185</v>
      </c>
      <c r="D29" s="181"/>
      <c r="E29" s="182">
        <v>16.5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181</v>
      </c>
      <c r="AH29" s="147">
        <v>1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6">
        <v>4</v>
      </c>
      <c r="B30" s="167" t="s">
        <v>726</v>
      </c>
      <c r="C30" s="175" t="s">
        <v>727</v>
      </c>
      <c r="D30" s="168" t="s">
        <v>215</v>
      </c>
      <c r="E30" s="169">
        <v>16.5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21</v>
      </c>
      <c r="M30" s="171">
        <f>G30*(1+L30/100)</f>
        <v>0</v>
      </c>
      <c r="N30" s="169">
        <v>0</v>
      </c>
      <c r="O30" s="169">
        <f>ROUND(E30*N30,2)</f>
        <v>0</v>
      </c>
      <c r="P30" s="169">
        <v>1.3500000000000001E-3</v>
      </c>
      <c r="Q30" s="169">
        <f>ROUND(E30*P30,2)</f>
        <v>0.02</v>
      </c>
      <c r="R30" s="171"/>
      <c r="S30" s="171" t="s">
        <v>144</v>
      </c>
      <c r="T30" s="172" t="s">
        <v>145</v>
      </c>
      <c r="U30" s="157">
        <v>0.09</v>
      </c>
      <c r="V30" s="157">
        <f>ROUND(E30*U30,2)</f>
        <v>1.49</v>
      </c>
      <c r="W30" s="157"/>
      <c r="X30" s="157" t="s">
        <v>177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178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90" t="s">
        <v>728</v>
      </c>
      <c r="D31" s="179"/>
      <c r="E31" s="180">
        <v>16.5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181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83">
        <v>5</v>
      </c>
      <c r="B32" s="184" t="s">
        <v>707</v>
      </c>
      <c r="C32" s="192" t="s">
        <v>708</v>
      </c>
      <c r="D32" s="185" t="s">
        <v>0</v>
      </c>
      <c r="E32" s="186">
        <v>132.01650000000001</v>
      </c>
      <c r="F32" s="187"/>
      <c r="G32" s="188">
        <f>ROUND(E32*F32,2)</f>
        <v>0</v>
      </c>
      <c r="H32" s="187"/>
      <c r="I32" s="188">
        <f>ROUND(E32*H32,2)</f>
        <v>0</v>
      </c>
      <c r="J32" s="187"/>
      <c r="K32" s="188">
        <f>ROUND(E32*J32,2)</f>
        <v>0</v>
      </c>
      <c r="L32" s="188">
        <v>21</v>
      </c>
      <c r="M32" s="188">
        <f>G32*(1+L32/100)</f>
        <v>0</v>
      </c>
      <c r="N32" s="186">
        <v>0</v>
      </c>
      <c r="O32" s="186">
        <f>ROUND(E32*N32,2)</f>
        <v>0</v>
      </c>
      <c r="P32" s="186">
        <v>0</v>
      </c>
      <c r="Q32" s="186">
        <f>ROUND(E32*P32,2)</f>
        <v>0</v>
      </c>
      <c r="R32" s="188"/>
      <c r="S32" s="188" t="s">
        <v>144</v>
      </c>
      <c r="T32" s="189" t="s">
        <v>145</v>
      </c>
      <c r="U32" s="157">
        <v>0</v>
      </c>
      <c r="V32" s="157">
        <f>ROUND(E32*U32,2)</f>
        <v>0</v>
      </c>
      <c r="W32" s="157"/>
      <c r="X32" s="157" t="s">
        <v>177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325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83">
        <v>6</v>
      </c>
      <c r="B33" s="184" t="s">
        <v>531</v>
      </c>
      <c r="C33" s="192" t="s">
        <v>729</v>
      </c>
      <c r="D33" s="185" t="s">
        <v>0</v>
      </c>
      <c r="E33" s="186">
        <v>132.01650000000001</v>
      </c>
      <c r="F33" s="187"/>
      <c r="G33" s="188">
        <f>ROUND(E33*F33,2)</f>
        <v>0</v>
      </c>
      <c r="H33" s="187"/>
      <c r="I33" s="188">
        <f>ROUND(E33*H33,2)</f>
        <v>0</v>
      </c>
      <c r="J33" s="187"/>
      <c r="K33" s="188">
        <f>ROUND(E33*J33,2)</f>
        <v>0</v>
      </c>
      <c r="L33" s="188">
        <v>21</v>
      </c>
      <c r="M33" s="188">
        <f>G33*(1+L33/100)</f>
        <v>0</v>
      </c>
      <c r="N33" s="186">
        <v>0</v>
      </c>
      <c r="O33" s="186">
        <f>ROUND(E33*N33,2)</f>
        <v>0</v>
      </c>
      <c r="P33" s="186">
        <v>0</v>
      </c>
      <c r="Q33" s="186">
        <f>ROUND(E33*P33,2)</f>
        <v>0</v>
      </c>
      <c r="R33" s="188"/>
      <c r="S33" s="188" t="s">
        <v>144</v>
      </c>
      <c r="T33" s="189" t="s">
        <v>145</v>
      </c>
      <c r="U33" s="157">
        <v>0</v>
      </c>
      <c r="V33" s="157">
        <f>ROUND(E33*U33,2)</f>
        <v>0</v>
      </c>
      <c r="W33" s="157"/>
      <c r="X33" s="157" t="s">
        <v>177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325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59" t="s">
        <v>139</v>
      </c>
      <c r="B34" s="160" t="s">
        <v>97</v>
      </c>
      <c r="C34" s="174" t="s">
        <v>98</v>
      </c>
      <c r="D34" s="161"/>
      <c r="E34" s="162"/>
      <c r="F34" s="163"/>
      <c r="G34" s="163">
        <f>SUMIF(AG35:AG83,"&lt;&gt;NOR",G35:G83)</f>
        <v>0</v>
      </c>
      <c r="H34" s="163"/>
      <c r="I34" s="163">
        <f>SUM(I35:I83)</f>
        <v>0</v>
      </c>
      <c r="J34" s="163"/>
      <c r="K34" s="163">
        <f>SUM(K35:K83)</f>
        <v>0</v>
      </c>
      <c r="L34" s="163"/>
      <c r="M34" s="163">
        <f>SUM(M35:M83)</f>
        <v>0</v>
      </c>
      <c r="N34" s="162"/>
      <c r="O34" s="162">
        <f>SUM(O35:O83)</f>
        <v>0.73</v>
      </c>
      <c r="P34" s="162"/>
      <c r="Q34" s="162">
        <f>SUM(Q35:Q83)</f>
        <v>1.47</v>
      </c>
      <c r="R34" s="163"/>
      <c r="S34" s="163"/>
      <c r="T34" s="164"/>
      <c r="U34" s="158"/>
      <c r="V34" s="158">
        <f>SUM(V35:V83)</f>
        <v>52.120000000000005</v>
      </c>
      <c r="W34" s="158"/>
      <c r="X34" s="158"/>
      <c r="AG34" t="s">
        <v>140</v>
      </c>
    </row>
    <row r="35" spans="1:60" outlineLevel="1" x14ac:dyDescent="0.2">
      <c r="A35" s="166">
        <v>7</v>
      </c>
      <c r="B35" s="167" t="s">
        <v>730</v>
      </c>
      <c r="C35" s="175" t="s">
        <v>731</v>
      </c>
      <c r="D35" s="168" t="s">
        <v>308</v>
      </c>
      <c r="E35" s="169">
        <v>15</v>
      </c>
      <c r="F35" s="170"/>
      <c r="G35" s="171">
        <f>ROUND(E35*F35,2)</f>
        <v>0</v>
      </c>
      <c r="H35" s="170"/>
      <c r="I35" s="171">
        <f>ROUND(E35*H35,2)</f>
        <v>0</v>
      </c>
      <c r="J35" s="170"/>
      <c r="K35" s="171">
        <f>ROUND(E35*J35,2)</f>
        <v>0</v>
      </c>
      <c r="L35" s="171">
        <v>21</v>
      </c>
      <c r="M35" s="171">
        <f>G35*(1+L35/100)</f>
        <v>0</v>
      </c>
      <c r="N35" s="169">
        <v>0</v>
      </c>
      <c r="O35" s="169">
        <f>ROUND(E35*N35,2)</f>
        <v>0</v>
      </c>
      <c r="P35" s="169">
        <v>0</v>
      </c>
      <c r="Q35" s="169">
        <f>ROUND(E35*P35,2)</f>
        <v>0</v>
      </c>
      <c r="R35" s="171"/>
      <c r="S35" s="171" t="s">
        <v>144</v>
      </c>
      <c r="T35" s="172" t="s">
        <v>145</v>
      </c>
      <c r="U35" s="157">
        <v>0.03</v>
      </c>
      <c r="V35" s="157">
        <f>ROUND(E35*U35,2)</f>
        <v>0.45</v>
      </c>
      <c r="W35" s="157"/>
      <c r="X35" s="157" t="s">
        <v>177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178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90" t="s">
        <v>732</v>
      </c>
      <c r="D36" s="179"/>
      <c r="E36" s="180">
        <v>2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181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90" t="s">
        <v>733</v>
      </c>
      <c r="D37" s="179"/>
      <c r="E37" s="180">
        <v>9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181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90" t="s">
        <v>734</v>
      </c>
      <c r="D38" s="179"/>
      <c r="E38" s="180">
        <v>2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181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90" t="s">
        <v>714</v>
      </c>
      <c r="D39" s="179"/>
      <c r="E39" s="180"/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181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90" t="s">
        <v>735</v>
      </c>
      <c r="D40" s="179"/>
      <c r="E40" s="180">
        <v>2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181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91" t="s">
        <v>185</v>
      </c>
      <c r="D41" s="181"/>
      <c r="E41" s="182">
        <v>15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181</v>
      </c>
      <c r="AH41" s="147">
        <v>1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6">
        <v>8</v>
      </c>
      <c r="B42" s="167" t="s">
        <v>736</v>
      </c>
      <c r="C42" s="175" t="s">
        <v>737</v>
      </c>
      <c r="D42" s="168" t="s">
        <v>176</v>
      </c>
      <c r="E42" s="169">
        <v>0.72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69">
        <v>2.1900000000000001E-3</v>
      </c>
      <c r="O42" s="169">
        <f>ROUND(E42*N42,2)</f>
        <v>0</v>
      </c>
      <c r="P42" s="169">
        <v>7.4999999999999997E-2</v>
      </c>
      <c r="Q42" s="169">
        <f>ROUND(E42*P42,2)</f>
        <v>0.05</v>
      </c>
      <c r="R42" s="171"/>
      <c r="S42" s="171" t="s">
        <v>144</v>
      </c>
      <c r="T42" s="172" t="s">
        <v>145</v>
      </c>
      <c r="U42" s="157">
        <v>0.96</v>
      </c>
      <c r="V42" s="157">
        <f>ROUND(E42*U42,2)</f>
        <v>0.69</v>
      </c>
      <c r="W42" s="157"/>
      <c r="X42" s="157" t="s">
        <v>177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178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90" t="s">
        <v>738</v>
      </c>
      <c r="D43" s="179"/>
      <c r="E43" s="180">
        <v>0.72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181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91" t="s">
        <v>185</v>
      </c>
      <c r="D44" s="181"/>
      <c r="E44" s="182">
        <v>0.72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181</v>
      </c>
      <c r="AH44" s="147">
        <v>1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6">
        <v>9</v>
      </c>
      <c r="B45" s="167" t="s">
        <v>739</v>
      </c>
      <c r="C45" s="175" t="s">
        <v>740</v>
      </c>
      <c r="D45" s="168" t="s">
        <v>176</v>
      </c>
      <c r="E45" s="169">
        <v>19.079999999999998</v>
      </c>
      <c r="F45" s="170"/>
      <c r="G45" s="171">
        <f>ROUND(E45*F45,2)</f>
        <v>0</v>
      </c>
      <c r="H45" s="170"/>
      <c r="I45" s="171">
        <f>ROUND(E45*H45,2)</f>
        <v>0</v>
      </c>
      <c r="J45" s="170"/>
      <c r="K45" s="171">
        <f>ROUND(E45*J45,2)</f>
        <v>0</v>
      </c>
      <c r="L45" s="171">
        <v>21</v>
      </c>
      <c r="M45" s="171">
        <f>G45*(1+L45/100)</f>
        <v>0</v>
      </c>
      <c r="N45" s="169">
        <v>1E-3</v>
      </c>
      <c r="O45" s="169">
        <f>ROUND(E45*N45,2)</f>
        <v>0.02</v>
      </c>
      <c r="P45" s="169">
        <v>6.2E-2</v>
      </c>
      <c r="Q45" s="169">
        <f>ROUND(E45*P45,2)</f>
        <v>1.18</v>
      </c>
      <c r="R45" s="171"/>
      <c r="S45" s="171" t="s">
        <v>144</v>
      </c>
      <c r="T45" s="172" t="s">
        <v>145</v>
      </c>
      <c r="U45" s="157">
        <v>0.61</v>
      </c>
      <c r="V45" s="157">
        <f>ROUND(E45*U45,2)</f>
        <v>11.64</v>
      </c>
      <c r="W45" s="157"/>
      <c r="X45" s="157" t="s">
        <v>177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178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90" t="s">
        <v>741</v>
      </c>
      <c r="D46" s="179"/>
      <c r="E46" s="180">
        <v>17.28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181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90" t="s">
        <v>742</v>
      </c>
      <c r="D47" s="179"/>
      <c r="E47" s="180">
        <v>1.8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181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91" t="s">
        <v>185</v>
      </c>
      <c r="D48" s="181"/>
      <c r="E48" s="182">
        <v>19.079999999999998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181</v>
      </c>
      <c r="AH48" s="147">
        <v>1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6">
        <v>10</v>
      </c>
      <c r="B49" s="167" t="s">
        <v>743</v>
      </c>
      <c r="C49" s="175" t="s">
        <v>744</v>
      </c>
      <c r="D49" s="168" t="s">
        <v>176</v>
      </c>
      <c r="E49" s="169">
        <v>4.5</v>
      </c>
      <c r="F49" s="170"/>
      <c r="G49" s="171">
        <f>ROUND(E49*F49,2)</f>
        <v>0</v>
      </c>
      <c r="H49" s="170"/>
      <c r="I49" s="171">
        <f>ROUND(E49*H49,2)</f>
        <v>0</v>
      </c>
      <c r="J49" s="170"/>
      <c r="K49" s="171">
        <f>ROUND(E49*J49,2)</f>
        <v>0</v>
      </c>
      <c r="L49" s="171">
        <v>21</v>
      </c>
      <c r="M49" s="171">
        <f>G49*(1+L49/100)</f>
        <v>0</v>
      </c>
      <c r="N49" s="169">
        <v>9.2000000000000003E-4</v>
      </c>
      <c r="O49" s="169">
        <f>ROUND(E49*N49,2)</f>
        <v>0</v>
      </c>
      <c r="P49" s="169">
        <v>5.3999999999999999E-2</v>
      </c>
      <c r="Q49" s="169">
        <f>ROUND(E49*P49,2)</f>
        <v>0.24</v>
      </c>
      <c r="R49" s="171"/>
      <c r="S49" s="171" t="s">
        <v>144</v>
      </c>
      <c r="T49" s="172" t="s">
        <v>145</v>
      </c>
      <c r="U49" s="157">
        <v>0.47</v>
      </c>
      <c r="V49" s="157">
        <f>ROUND(E49*U49,2)</f>
        <v>2.12</v>
      </c>
      <c r="W49" s="157"/>
      <c r="X49" s="157" t="s">
        <v>177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178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90" t="s">
        <v>745</v>
      </c>
      <c r="D50" s="179"/>
      <c r="E50" s="180">
        <v>4.5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181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66">
        <v>11</v>
      </c>
      <c r="B51" s="167" t="s">
        <v>746</v>
      </c>
      <c r="C51" s="175" t="s">
        <v>747</v>
      </c>
      <c r="D51" s="168" t="s">
        <v>308</v>
      </c>
      <c r="E51" s="169">
        <v>2</v>
      </c>
      <c r="F51" s="170"/>
      <c r="G51" s="171">
        <f>ROUND(E51*F51,2)</f>
        <v>0</v>
      </c>
      <c r="H51" s="170"/>
      <c r="I51" s="171">
        <f>ROUND(E51*H51,2)</f>
        <v>0</v>
      </c>
      <c r="J51" s="170"/>
      <c r="K51" s="171">
        <f>ROUND(E51*J51,2)</f>
        <v>0</v>
      </c>
      <c r="L51" s="171">
        <v>21</v>
      </c>
      <c r="M51" s="171">
        <f>G51*(1+L51/100)</f>
        <v>0</v>
      </c>
      <c r="N51" s="169">
        <v>8.9999999999999998E-4</v>
      </c>
      <c r="O51" s="169">
        <f>ROUND(E51*N51,2)</f>
        <v>0</v>
      </c>
      <c r="P51" s="169">
        <v>0</v>
      </c>
      <c r="Q51" s="169">
        <f>ROUND(E51*P51,2)</f>
        <v>0</v>
      </c>
      <c r="R51" s="171"/>
      <c r="S51" s="171" t="s">
        <v>144</v>
      </c>
      <c r="T51" s="172" t="s">
        <v>145</v>
      </c>
      <c r="U51" s="157">
        <v>2.29</v>
      </c>
      <c r="V51" s="157">
        <f>ROUND(E51*U51,2)</f>
        <v>4.58</v>
      </c>
      <c r="W51" s="157"/>
      <c r="X51" s="157" t="s">
        <v>177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178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90" t="s">
        <v>748</v>
      </c>
      <c r="D52" s="179"/>
      <c r="E52" s="180">
        <v>2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181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91" t="s">
        <v>185</v>
      </c>
      <c r="D53" s="181"/>
      <c r="E53" s="182">
        <v>2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181</v>
      </c>
      <c r="AH53" s="147">
        <v>1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66">
        <v>12</v>
      </c>
      <c r="B54" s="167" t="s">
        <v>749</v>
      </c>
      <c r="C54" s="175" t="s">
        <v>750</v>
      </c>
      <c r="D54" s="168" t="s">
        <v>308</v>
      </c>
      <c r="E54" s="169">
        <v>12</v>
      </c>
      <c r="F54" s="170"/>
      <c r="G54" s="171">
        <f>ROUND(E54*F54,2)</f>
        <v>0</v>
      </c>
      <c r="H54" s="170"/>
      <c r="I54" s="171">
        <f>ROUND(E54*H54,2)</f>
        <v>0</v>
      </c>
      <c r="J54" s="170"/>
      <c r="K54" s="171">
        <f>ROUND(E54*J54,2)</f>
        <v>0</v>
      </c>
      <c r="L54" s="171">
        <v>21</v>
      </c>
      <c r="M54" s="171">
        <f>G54*(1+L54/100)</f>
        <v>0</v>
      </c>
      <c r="N54" s="169">
        <v>1.1999999999999999E-3</v>
      </c>
      <c r="O54" s="169">
        <f>ROUND(E54*N54,2)</f>
        <v>0.01</v>
      </c>
      <c r="P54" s="169">
        <v>0</v>
      </c>
      <c r="Q54" s="169">
        <f>ROUND(E54*P54,2)</f>
        <v>0</v>
      </c>
      <c r="R54" s="171"/>
      <c r="S54" s="171" t="s">
        <v>144</v>
      </c>
      <c r="T54" s="172" t="s">
        <v>145</v>
      </c>
      <c r="U54" s="157">
        <v>2.72</v>
      </c>
      <c r="V54" s="157">
        <f>ROUND(E54*U54,2)</f>
        <v>32.64</v>
      </c>
      <c r="W54" s="157"/>
      <c r="X54" s="157" t="s">
        <v>177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178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90" t="s">
        <v>751</v>
      </c>
      <c r="D55" s="179"/>
      <c r="E55" s="180">
        <v>9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181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90" t="s">
        <v>752</v>
      </c>
      <c r="D56" s="179"/>
      <c r="E56" s="180">
        <v>2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181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90" t="s">
        <v>753</v>
      </c>
      <c r="D57" s="179"/>
      <c r="E57" s="180">
        <v>1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181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91" t="s">
        <v>185</v>
      </c>
      <c r="D58" s="181"/>
      <c r="E58" s="182">
        <v>12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181</v>
      </c>
      <c r="AH58" s="147">
        <v>1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66">
        <v>13</v>
      </c>
      <c r="B59" s="167" t="s">
        <v>754</v>
      </c>
      <c r="C59" s="175" t="s">
        <v>755</v>
      </c>
      <c r="D59" s="168" t="s">
        <v>756</v>
      </c>
      <c r="E59" s="169">
        <v>5.5</v>
      </c>
      <c r="F59" s="170"/>
      <c r="G59" s="171">
        <f>ROUND(E59*F59,2)</f>
        <v>0</v>
      </c>
      <c r="H59" s="170"/>
      <c r="I59" s="171">
        <f>ROUND(E59*H59,2)</f>
        <v>0</v>
      </c>
      <c r="J59" s="170"/>
      <c r="K59" s="171">
        <f>ROUND(E59*J59,2)</f>
        <v>0</v>
      </c>
      <c r="L59" s="171">
        <v>21</v>
      </c>
      <c r="M59" s="171">
        <f>G59*(1+L59/100)</f>
        <v>0</v>
      </c>
      <c r="N59" s="169">
        <v>0</v>
      </c>
      <c r="O59" s="169">
        <f>ROUND(E59*N59,2)</f>
        <v>0</v>
      </c>
      <c r="P59" s="169">
        <v>0</v>
      </c>
      <c r="Q59" s="169">
        <f>ROUND(E59*P59,2)</f>
        <v>0</v>
      </c>
      <c r="R59" s="171"/>
      <c r="S59" s="171" t="s">
        <v>144</v>
      </c>
      <c r="T59" s="172" t="s">
        <v>145</v>
      </c>
      <c r="U59" s="157">
        <v>0</v>
      </c>
      <c r="V59" s="157">
        <f>ROUND(E59*U59,2)</f>
        <v>0</v>
      </c>
      <c r="W59" s="157"/>
      <c r="X59" s="157" t="s">
        <v>177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178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90" t="s">
        <v>757</v>
      </c>
      <c r="D60" s="179"/>
      <c r="E60" s="180">
        <v>2.8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181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90" t="s">
        <v>758</v>
      </c>
      <c r="D61" s="179"/>
      <c r="E61" s="180">
        <v>2.7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181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91" t="s">
        <v>185</v>
      </c>
      <c r="D62" s="181"/>
      <c r="E62" s="182">
        <v>5.5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181</v>
      </c>
      <c r="AH62" s="147">
        <v>1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66">
        <v>14</v>
      </c>
      <c r="B63" s="167" t="s">
        <v>759</v>
      </c>
      <c r="C63" s="175" t="s">
        <v>760</v>
      </c>
      <c r="D63" s="168" t="s">
        <v>308</v>
      </c>
      <c r="E63" s="169">
        <v>2</v>
      </c>
      <c r="F63" s="170"/>
      <c r="G63" s="171">
        <f>ROUND(E63*F63,2)</f>
        <v>0</v>
      </c>
      <c r="H63" s="170"/>
      <c r="I63" s="171">
        <f>ROUND(E63*H63,2)</f>
        <v>0</v>
      </c>
      <c r="J63" s="170"/>
      <c r="K63" s="171">
        <f>ROUND(E63*J63,2)</f>
        <v>0</v>
      </c>
      <c r="L63" s="171">
        <v>21</v>
      </c>
      <c r="M63" s="171">
        <f>G63*(1+L63/100)</f>
        <v>0</v>
      </c>
      <c r="N63" s="169">
        <v>1.4E-2</v>
      </c>
      <c r="O63" s="169">
        <f>ROUND(E63*N63,2)</f>
        <v>0.03</v>
      </c>
      <c r="P63" s="169">
        <v>0</v>
      </c>
      <c r="Q63" s="169">
        <f>ROUND(E63*P63,2)</f>
        <v>0</v>
      </c>
      <c r="R63" s="171"/>
      <c r="S63" s="171" t="s">
        <v>144</v>
      </c>
      <c r="T63" s="172" t="s">
        <v>145</v>
      </c>
      <c r="U63" s="157">
        <v>0</v>
      </c>
      <c r="V63" s="157">
        <f>ROUND(E63*U63,2)</f>
        <v>0</v>
      </c>
      <c r="W63" s="157"/>
      <c r="X63" s="157" t="s">
        <v>311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312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90" t="s">
        <v>748</v>
      </c>
      <c r="D64" s="179"/>
      <c r="E64" s="180">
        <v>2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181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66">
        <v>15</v>
      </c>
      <c r="B65" s="167" t="s">
        <v>761</v>
      </c>
      <c r="C65" s="175" t="s">
        <v>762</v>
      </c>
      <c r="D65" s="168" t="s">
        <v>308</v>
      </c>
      <c r="E65" s="169">
        <v>9</v>
      </c>
      <c r="F65" s="170"/>
      <c r="G65" s="171">
        <f>ROUND(E65*F65,2)</f>
        <v>0</v>
      </c>
      <c r="H65" s="170"/>
      <c r="I65" s="171">
        <f>ROUND(E65*H65,2)</f>
        <v>0</v>
      </c>
      <c r="J65" s="170"/>
      <c r="K65" s="171">
        <f>ROUND(E65*J65,2)</f>
        <v>0</v>
      </c>
      <c r="L65" s="171">
        <v>21</v>
      </c>
      <c r="M65" s="171">
        <f>G65*(1+L65/100)</f>
        <v>0</v>
      </c>
      <c r="N65" s="169">
        <v>5.2999999999999999E-2</v>
      </c>
      <c r="O65" s="169">
        <f>ROUND(E65*N65,2)</f>
        <v>0.48</v>
      </c>
      <c r="P65" s="169">
        <v>0</v>
      </c>
      <c r="Q65" s="169">
        <f>ROUND(E65*P65,2)</f>
        <v>0</v>
      </c>
      <c r="R65" s="171"/>
      <c r="S65" s="171" t="s">
        <v>144</v>
      </c>
      <c r="T65" s="172" t="s">
        <v>145</v>
      </c>
      <c r="U65" s="157">
        <v>0</v>
      </c>
      <c r="V65" s="157">
        <f>ROUND(E65*U65,2)</f>
        <v>0</v>
      </c>
      <c r="W65" s="157"/>
      <c r="X65" s="157" t="s">
        <v>311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312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90" t="s">
        <v>751</v>
      </c>
      <c r="D66" s="179"/>
      <c r="E66" s="180">
        <v>9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181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91" t="s">
        <v>185</v>
      </c>
      <c r="D67" s="181"/>
      <c r="E67" s="182">
        <v>9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181</v>
      </c>
      <c r="AH67" s="147">
        <v>1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66">
        <v>16</v>
      </c>
      <c r="B68" s="167" t="s">
        <v>763</v>
      </c>
      <c r="C68" s="175" t="s">
        <v>764</v>
      </c>
      <c r="D68" s="168" t="s">
        <v>308</v>
      </c>
      <c r="E68" s="169">
        <v>2</v>
      </c>
      <c r="F68" s="170"/>
      <c r="G68" s="171">
        <f>ROUND(E68*F68,2)</f>
        <v>0</v>
      </c>
      <c r="H68" s="170"/>
      <c r="I68" s="171">
        <f>ROUND(E68*H68,2)</f>
        <v>0</v>
      </c>
      <c r="J68" s="170"/>
      <c r="K68" s="171">
        <f>ROUND(E68*J68,2)</f>
        <v>0</v>
      </c>
      <c r="L68" s="171">
        <v>21</v>
      </c>
      <c r="M68" s="171">
        <f>G68*(1+L68/100)</f>
        <v>0</v>
      </c>
      <c r="N68" s="169">
        <v>6.4000000000000001E-2</v>
      </c>
      <c r="O68" s="169">
        <f>ROUND(E68*N68,2)</f>
        <v>0.13</v>
      </c>
      <c r="P68" s="169">
        <v>0</v>
      </c>
      <c r="Q68" s="169">
        <f>ROUND(E68*P68,2)</f>
        <v>0</v>
      </c>
      <c r="R68" s="171"/>
      <c r="S68" s="171" t="s">
        <v>144</v>
      </c>
      <c r="T68" s="172" t="s">
        <v>145</v>
      </c>
      <c r="U68" s="157">
        <v>0</v>
      </c>
      <c r="V68" s="157">
        <f>ROUND(E68*U68,2)</f>
        <v>0</v>
      </c>
      <c r="W68" s="157"/>
      <c r="X68" s="157" t="s">
        <v>311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312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90" t="s">
        <v>765</v>
      </c>
      <c r="D69" s="179"/>
      <c r="E69" s="180"/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181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90" t="s">
        <v>766</v>
      </c>
      <c r="D70" s="179"/>
      <c r="E70" s="180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181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90" t="s">
        <v>350</v>
      </c>
      <c r="D71" s="179"/>
      <c r="E71" s="180">
        <v>2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181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66">
        <v>17</v>
      </c>
      <c r="B72" s="167" t="s">
        <v>767</v>
      </c>
      <c r="C72" s="175" t="s">
        <v>768</v>
      </c>
      <c r="D72" s="168" t="s">
        <v>308</v>
      </c>
      <c r="E72" s="169">
        <v>1</v>
      </c>
      <c r="F72" s="170"/>
      <c r="G72" s="171">
        <f>ROUND(E72*F72,2)</f>
        <v>0</v>
      </c>
      <c r="H72" s="170"/>
      <c r="I72" s="171">
        <f>ROUND(E72*H72,2)</f>
        <v>0</v>
      </c>
      <c r="J72" s="170"/>
      <c r="K72" s="171">
        <f>ROUND(E72*J72,2)</f>
        <v>0</v>
      </c>
      <c r="L72" s="171">
        <v>21</v>
      </c>
      <c r="M72" s="171">
        <f>G72*(1+L72/100)</f>
        <v>0</v>
      </c>
      <c r="N72" s="169">
        <v>0.06</v>
      </c>
      <c r="O72" s="169">
        <f>ROUND(E72*N72,2)</f>
        <v>0.06</v>
      </c>
      <c r="P72" s="169">
        <v>0</v>
      </c>
      <c r="Q72" s="169">
        <f>ROUND(E72*P72,2)</f>
        <v>0</v>
      </c>
      <c r="R72" s="171"/>
      <c r="S72" s="171" t="s">
        <v>144</v>
      </c>
      <c r="T72" s="172" t="s">
        <v>145</v>
      </c>
      <c r="U72" s="157">
        <v>0</v>
      </c>
      <c r="V72" s="157">
        <f>ROUND(E72*U72,2)</f>
        <v>0</v>
      </c>
      <c r="W72" s="157"/>
      <c r="X72" s="157" t="s">
        <v>311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312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90" t="s">
        <v>769</v>
      </c>
      <c r="D73" s="179"/>
      <c r="E73" s="180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181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90" t="s">
        <v>770</v>
      </c>
      <c r="D74" s="179"/>
      <c r="E74" s="180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181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90" t="s">
        <v>771</v>
      </c>
      <c r="D75" s="179"/>
      <c r="E75" s="180">
        <v>1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181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66">
        <v>18</v>
      </c>
      <c r="B76" s="167" t="s">
        <v>772</v>
      </c>
      <c r="C76" s="175" t="s">
        <v>773</v>
      </c>
      <c r="D76" s="168" t="s">
        <v>176</v>
      </c>
      <c r="E76" s="169">
        <v>24.3</v>
      </c>
      <c r="F76" s="170"/>
      <c r="G76" s="171">
        <f>ROUND(E76*F76,2)</f>
        <v>0</v>
      </c>
      <c r="H76" s="170"/>
      <c r="I76" s="171">
        <f>ROUND(E76*H76,2)</f>
        <v>0</v>
      </c>
      <c r="J76" s="170"/>
      <c r="K76" s="171">
        <f>ROUND(E76*J76,2)</f>
        <v>0</v>
      </c>
      <c r="L76" s="171">
        <v>21</v>
      </c>
      <c r="M76" s="171">
        <f>G76*(1+L76/100)</f>
        <v>0</v>
      </c>
      <c r="N76" s="169">
        <v>0</v>
      </c>
      <c r="O76" s="169">
        <f>ROUND(E76*N76,2)</f>
        <v>0</v>
      </c>
      <c r="P76" s="169">
        <v>0</v>
      </c>
      <c r="Q76" s="169">
        <f>ROUND(E76*P76,2)</f>
        <v>0</v>
      </c>
      <c r="R76" s="171"/>
      <c r="S76" s="171" t="s">
        <v>144</v>
      </c>
      <c r="T76" s="172" t="s">
        <v>145</v>
      </c>
      <c r="U76" s="157">
        <v>0</v>
      </c>
      <c r="V76" s="157">
        <f>ROUND(E76*U76,2)</f>
        <v>0</v>
      </c>
      <c r="W76" s="157"/>
      <c r="X76" s="157" t="s">
        <v>311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569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49" t="s">
        <v>774</v>
      </c>
      <c r="D77" s="250"/>
      <c r="E77" s="250"/>
      <c r="F77" s="250"/>
      <c r="G77" s="250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149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58" t="s">
        <v>775</v>
      </c>
      <c r="D78" s="259"/>
      <c r="E78" s="259"/>
      <c r="F78" s="259"/>
      <c r="G78" s="259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149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90" t="s">
        <v>776</v>
      </c>
      <c r="D79" s="179"/>
      <c r="E79" s="180">
        <v>0.72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181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90" t="s">
        <v>777</v>
      </c>
      <c r="D80" s="179"/>
      <c r="E80" s="180">
        <v>19.079999999999998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181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90" t="s">
        <v>778</v>
      </c>
      <c r="D81" s="179"/>
      <c r="E81" s="180">
        <v>4.5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181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83">
        <v>19</v>
      </c>
      <c r="B82" s="184" t="s">
        <v>779</v>
      </c>
      <c r="C82" s="192" t="s">
        <v>780</v>
      </c>
      <c r="D82" s="185" t="s">
        <v>0</v>
      </c>
      <c r="E82" s="186">
        <v>1397.0852</v>
      </c>
      <c r="F82" s="187"/>
      <c r="G82" s="188">
        <f>ROUND(E82*F82,2)</f>
        <v>0</v>
      </c>
      <c r="H82" s="187"/>
      <c r="I82" s="188">
        <f>ROUND(E82*H82,2)</f>
        <v>0</v>
      </c>
      <c r="J82" s="187"/>
      <c r="K82" s="188">
        <f>ROUND(E82*J82,2)</f>
        <v>0</v>
      </c>
      <c r="L82" s="188">
        <v>21</v>
      </c>
      <c r="M82" s="188">
        <f>G82*(1+L82/100)</f>
        <v>0</v>
      </c>
      <c r="N82" s="186">
        <v>0</v>
      </c>
      <c r="O82" s="186">
        <f>ROUND(E82*N82,2)</f>
        <v>0</v>
      </c>
      <c r="P82" s="186">
        <v>0</v>
      </c>
      <c r="Q82" s="186">
        <f>ROUND(E82*P82,2)</f>
        <v>0</v>
      </c>
      <c r="R82" s="188"/>
      <c r="S82" s="188" t="s">
        <v>144</v>
      </c>
      <c r="T82" s="189" t="s">
        <v>145</v>
      </c>
      <c r="U82" s="157">
        <v>0</v>
      </c>
      <c r="V82" s="157">
        <f>ROUND(E82*U82,2)</f>
        <v>0</v>
      </c>
      <c r="W82" s="157"/>
      <c r="X82" s="157" t="s">
        <v>177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325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83">
        <v>20</v>
      </c>
      <c r="B83" s="184" t="s">
        <v>781</v>
      </c>
      <c r="C83" s="192" t="s">
        <v>782</v>
      </c>
      <c r="D83" s="185" t="s">
        <v>0</v>
      </c>
      <c r="E83" s="186">
        <v>1397.0852</v>
      </c>
      <c r="F83" s="187"/>
      <c r="G83" s="188">
        <f>ROUND(E83*F83,2)</f>
        <v>0</v>
      </c>
      <c r="H83" s="187"/>
      <c r="I83" s="188">
        <f>ROUND(E83*H83,2)</f>
        <v>0</v>
      </c>
      <c r="J83" s="187"/>
      <c r="K83" s="188">
        <f>ROUND(E83*J83,2)</f>
        <v>0</v>
      </c>
      <c r="L83" s="188">
        <v>21</v>
      </c>
      <c r="M83" s="188">
        <f>G83*(1+L83/100)</f>
        <v>0</v>
      </c>
      <c r="N83" s="186">
        <v>0</v>
      </c>
      <c r="O83" s="186">
        <f>ROUND(E83*N83,2)</f>
        <v>0</v>
      </c>
      <c r="P83" s="186">
        <v>0</v>
      </c>
      <c r="Q83" s="186">
        <f>ROUND(E83*P83,2)</f>
        <v>0</v>
      </c>
      <c r="R83" s="188"/>
      <c r="S83" s="188" t="s">
        <v>144</v>
      </c>
      <c r="T83" s="189" t="s">
        <v>145</v>
      </c>
      <c r="U83" s="157">
        <v>0</v>
      </c>
      <c r="V83" s="157">
        <f>ROUND(E83*U83,2)</f>
        <v>0</v>
      </c>
      <c r="W83" s="157"/>
      <c r="X83" s="157" t="s">
        <v>177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325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x14ac:dyDescent="0.2">
      <c r="A84" s="159" t="s">
        <v>139</v>
      </c>
      <c r="B84" s="160" t="s">
        <v>99</v>
      </c>
      <c r="C84" s="174" t="s">
        <v>100</v>
      </c>
      <c r="D84" s="161"/>
      <c r="E84" s="162"/>
      <c r="F84" s="163"/>
      <c r="G84" s="163">
        <f>SUMIF(AG85:AG106,"&lt;&gt;NOR",G85:G106)</f>
        <v>0</v>
      </c>
      <c r="H84" s="163"/>
      <c r="I84" s="163">
        <f>SUM(I85:I106)</f>
        <v>0</v>
      </c>
      <c r="J84" s="163"/>
      <c r="K84" s="163">
        <f>SUM(K85:K106)</f>
        <v>0</v>
      </c>
      <c r="L84" s="163"/>
      <c r="M84" s="163">
        <f>SUM(M85:M106)</f>
        <v>0</v>
      </c>
      <c r="N84" s="162"/>
      <c r="O84" s="162">
        <f>SUM(O85:O106)</f>
        <v>0.4</v>
      </c>
      <c r="P84" s="162"/>
      <c r="Q84" s="162">
        <f>SUM(Q85:Q106)</f>
        <v>0.28000000000000003</v>
      </c>
      <c r="R84" s="163"/>
      <c r="S84" s="163"/>
      <c r="T84" s="164"/>
      <c r="U84" s="158"/>
      <c r="V84" s="158">
        <f>SUM(V85:V106)</f>
        <v>14.600000000000001</v>
      </c>
      <c r="W84" s="158"/>
      <c r="X84" s="158"/>
      <c r="AG84" t="s">
        <v>140</v>
      </c>
    </row>
    <row r="85" spans="1:60" outlineLevel="1" x14ac:dyDescent="0.2">
      <c r="A85" s="166">
        <v>21</v>
      </c>
      <c r="B85" s="167" t="s">
        <v>783</v>
      </c>
      <c r="C85" s="175" t="s">
        <v>784</v>
      </c>
      <c r="D85" s="168" t="s">
        <v>308</v>
      </c>
      <c r="E85" s="169">
        <v>8</v>
      </c>
      <c r="F85" s="170"/>
      <c r="G85" s="171">
        <f>ROUND(E85*F85,2)</f>
        <v>0</v>
      </c>
      <c r="H85" s="170"/>
      <c r="I85" s="171">
        <f>ROUND(E85*H85,2)</f>
        <v>0</v>
      </c>
      <c r="J85" s="170"/>
      <c r="K85" s="171">
        <f>ROUND(E85*J85,2)</f>
        <v>0</v>
      </c>
      <c r="L85" s="171">
        <v>21</v>
      </c>
      <c r="M85" s="171">
        <f>G85*(1+L85/100)</f>
        <v>0</v>
      </c>
      <c r="N85" s="169">
        <v>0</v>
      </c>
      <c r="O85" s="169">
        <f>ROUND(E85*N85,2)</f>
        <v>0</v>
      </c>
      <c r="P85" s="169">
        <v>0</v>
      </c>
      <c r="Q85" s="169">
        <f>ROUND(E85*P85,2)</f>
        <v>0</v>
      </c>
      <c r="R85" s="171"/>
      <c r="S85" s="171" t="s">
        <v>144</v>
      </c>
      <c r="T85" s="172" t="s">
        <v>145</v>
      </c>
      <c r="U85" s="157">
        <v>0.08</v>
      </c>
      <c r="V85" s="157">
        <f>ROUND(E85*U85,2)</f>
        <v>0.64</v>
      </c>
      <c r="W85" s="157"/>
      <c r="X85" s="157" t="s">
        <v>177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178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90" t="s">
        <v>785</v>
      </c>
      <c r="D86" s="179"/>
      <c r="E86" s="180"/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181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90" t="s">
        <v>786</v>
      </c>
      <c r="D87" s="179"/>
      <c r="E87" s="180">
        <v>4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181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90" t="s">
        <v>787</v>
      </c>
      <c r="D88" s="179"/>
      <c r="E88" s="180">
        <v>4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181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91" t="s">
        <v>185</v>
      </c>
      <c r="D89" s="181"/>
      <c r="E89" s="182">
        <v>8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181</v>
      </c>
      <c r="AH89" s="147">
        <v>1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66">
        <v>22</v>
      </c>
      <c r="B90" s="167" t="s">
        <v>788</v>
      </c>
      <c r="C90" s="175" t="s">
        <v>789</v>
      </c>
      <c r="D90" s="168" t="s">
        <v>176</v>
      </c>
      <c r="E90" s="169">
        <v>15.69</v>
      </c>
      <c r="F90" s="170"/>
      <c r="G90" s="171">
        <f>ROUND(E90*F90,2)</f>
        <v>0</v>
      </c>
      <c r="H90" s="170"/>
      <c r="I90" s="171">
        <f>ROUND(E90*H90,2)</f>
        <v>0</v>
      </c>
      <c r="J90" s="170"/>
      <c r="K90" s="171">
        <f>ROUND(E90*J90,2)</f>
        <v>0</v>
      </c>
      <c r="L90" s="171">
        <v>21</v>
      </c>
      <c r="M90" s="171">
        <f>G90*(1+L90/100)</f>
        <v>0</v>
      </c>
      <c r="N90" s="169">
        <v>0</v>
      </c>
      <c r="O90" s="169">
        <f>ROUND(E90*N90,2)</f>
        <v>0</v>
      </c>
      <c r="P90" s="169">
        <v>1.7999999999999999E-2</v>
      </c>
      <c r="Q90" s="169">
        <f>ROUND(E90*P90,2)</f>
        <v>0.28000000000000003</v>
      </c>
      <c r="R90" s="171"/>
      <c r="S90" s="171" t="s">
        <v>144</v>
      </c>
      <c r="T90" s="172" t="s">
        <v>145</v>
      </c>
      <c r="U90" s="157">
        <v>0.89</v>
      </c>
      <c r="V90" s="157">
        <f>ROUND(E90*U90,2)</f>
        <v>13.96</v>
      </c>
      <c r="W90" s="157"/>
      <c r="X90" s="157" t="s">
        <v>177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178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90" t="s">
        <v>785</v>
      </c>
      <c r="D91" s="179"/>
      <c r="E91" s="180"/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181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90" t="s">
        <v>790</v>
      </c>
      <c r="D92" s="179"/>
      <c r="E92" s="180"/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181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90" t="s">
        <v>791</v>
      </c>
      <c r="D93" s="179"/>
      <c r="E93" s="180">
        <v>7.29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181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90" t="s">
        <v>792</v>
      </c>
      <c r="D94" s="179"/>
      <c r="E94" s="180">
        <v>8.4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181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91" t="s">
        <v>185</v>
      </c>
      <c r="D95" s="181"/>
      <c r="E95" s="182">
        <v>15.69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181</v>
      </c>
      <c r="AH95" s="147">
        <v>1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66">
        <v>23</v>
      </c>
      <c r="B96" s="167" t="s">
        <v>793</v>
      </c>
      <c r="C96" s="175" t="s">
        <v>794</v>
      </c>
      <c r="D96" s="168" t="s">
        <v>308</v>
      </c>
      <c r="E96" s="169">
        <v>2</v>
      </c>
      <c r="F96" s="170"/>
      <c r="G96" s="171">
        <f>ROUND(E96*F96,2)</f>
        <v>0</v>
      </c>
      <c r="H96" s="170"/>
      <c r="I96" s="171">
        <f>ROUND(E96*H96,2)</f>
        <v>0</v>
      </c>
      <c r="J96" s="170"/>
      <c r="K96" s="171">
        <f>ROUND(E96*J96,2)</f>
        <v>0</v>
      </c>
      <c r="L96" s="171">
        <v>21</v>
      </c>
      <c r="M96" s="171">
        <f>G96*(1+L96/100)</f>
        <v>0</v>
      </c>
      <c r="N96" s="169">
        <v>0</v>
      </c>
      <c r="O96" s="169">
        <f>ROUND(E96*N96,2)</f>
        <v>0</v>
      </c>
      <c r="P96" s="169">
        <v>0</v>
      </c>
      <c r="Q96" s="169">
        <f>ROUND(E96*P96,2)</f>
        <v>0</v>
      </c>
      <c r="R96" s="171"/>
      <c r="S96" s="171" t="s">
        <v>144</v>
      </c>
      <c r="T96" s="172" t="s">
        <v>145</v>
      </c>
      <c r="U96" s="157">
        <v>0</v>
      </c>
      <c r="V96" s="157">
        <f>ROUND(E96*U96,2)</f>
        <v>0</v>
      </c>
      <c r="W96" s="157"/>
      <c r="X96" s="157" t="s">
        <v>177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178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90" t="s">
        <v>795</v>
      </c>
      <c r="D97" s="179"/>
      <c r="E97" s="180">
        <v>1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181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90" t="s">
        <v>796</v>
      </c>
      <c r="D98" s="179"/>
      <c r="E98" s="180">
        <v>1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181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91" t="s">
        <v>185</v>
      </c>
      <c r="D99" s="181"/>
      <c r="E99" s="182">
        <v>2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181</v>
      </c>
      <c r="AH99" s="147">
        <v>1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66">
        <v>24</v>
      </c>
      <c r="B100" s="167" t="s">
        <v>797</v>
      </c>
      <c r="C100" s="175" t="s">
        <v>798</v>
      </c>
      <c r="D100" s="168" t="s">
        <v>176</v>
      </c>
      <c r="E100" s="169">
        <v>3.6</v>
      </c>
      <c r="F100" s="170"/>
      <c r="G100" s="171">
        <f>ROUND(E100*F100,2)</f>
        <v>0</v>
      </c>
      <c r="H100" s="170"/>
      <c r="I100" s="171">
        <f>ROUND(E100*H100,2)</f>
        <v>0</v>
      </c>
      <c r="J100" s="170"/>
      <c r="K100" s="171">
        <f>ROUND(E100*J100,2)</f>
        <v>0</v>
      </c>
      <c r="L100" s="171">
        <v>21</v>
      </c>
      <c r="M100" s="171">
        <f>G100*(1+L100/100)</f>
        <v>0</v>
      </c>
      <c r="N100" s="169">
        <v>3.8000000000000002E-4</v>
      </c>
      <c r="O100" s="169">
        <f>ROUND(E100*N100,2)</f>
        <v>0</v>
      </c>
      <c r="P100" s="169">
        <v>0</v>
      </c>
      <c r="Q100" s="169">
        <f>ROUND(E100*P100,2)</f>
        <v>0</v>
      </c>
      <c r="R100" s="171"/>
      <c r="S100" s="171" t="s">
        <v>144</v>
      </c>
      <c r="T100" s="172" t="s">
        <v>145</v>
      </c>
      <c r="U100" s="157">
        <v>0</v>
      </c>
      <c r="V100" s="157">
        <f>ROUND(E100*U100,2)</f>
        <v>0</v>
      </c>
      <c r="W100" s="157"/>
      <c r="X100" s="157" t="s">
        <v>177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178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90" t="s">
        <v>799</v>
      </c>
      <c r="D101" s="179"/>
      <c r="E101" s="180"/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181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90" t="s">
        <v>800</v>
      </c>
      <c r="D102" s="179"/>
      <c r="E102" s="180">
        <v>3.6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181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83">
        <v>25</v>
      </c>
      <c r="B103" s="184" t="s">
        <v>801</v>
      </c>
      <c r="C103" s="192" t="s">
        <v>802</v>
      </c>
      <c r="D103" s="185" t="s">
        <v>308</v>
      </c>
      <c r="E103" s="186">
        <v>1</v>
      </c>
      <c r="F103" s="187"/>
      <c r="G103" s="188">
        <f>ROUND(E103*F103,2)</f>
        <v>0</v>
      </c>
      <c r="H103" s="187"/>
      <c r="I103" s="188">
        <f>ROUND(E103*H103,2)</f>
        <v>0</v>
      </c>
      <c r="J103" s="187"/>
      <c r="K103" s="188">
        <f>ROUND(E103*J103,2)</f>
        <v>0</v>
      </c>
      <c r="L103" s="188">
        <v>21</v>
      </c>
      <c r="M103" s="188">
        <f>G103*(1+L103/100)</f>
        <v>0</v>
      </c>
      <c r="N103" s="186">
        <v>0.2</v>
      </c>
      <c r="O103" s="186">
        <f>ROUND(E103*N103,2)</f>
        <v>0.2</v>
      </c>
      <c r="P103" s="186">
        <v>0</v>
      </c>
      <c r="Q103" s="186">
        <f>ROUND(E103*P103,2)</f>
        <v>0</v>
      </c>
      <c r="R103" s="188"/>
      <c r="S103" s="188" t="s">
        <v>144</v>
      </c>
      <c r="T103" s="189" t="s">
        <v>145</v>
      </c>
      <c r="U103" s="157">
        <v>0</v>
      </c>
      <c r="V103" s="157">
        <f>ROUND(E103*U103,2)</f>
        <v>0</v>
      </c>
      <c r="W103" s="157"/>
      <c r="X103" s="157" t="s">
        <v>311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312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83">
        <v>26</v>
      </c>
      <c r="B104" s="184" t="s">
        <v>803</v>
      </c>
      <c r="C104" s="192" t="s">
        <v>804</v>
      </c>
      <c r="D104" s="185" t="s">
        <v>308</v>
      </c>
      <c r="E104" s="186">
        <v>1</v>
      </c>
      <c r="F104" s="187"/>
      <c r="G104" s="188">
        <f>ROUND(E104*F104,2)</f>
        <v>0</v>
      </c>
      <c r="H104" s="187"/>
      <c r="I104" s="188">
        <f>ROUND(E104*H104,2)</f>
        <v>0</v>
      </c>
      <c r="J104" s="187"/>
      <c r="K104" s="188">
        <f>ROUND(E104*J104,2)</f>
        <v>0</v>
      </c>
      <c r="L104" s="188">
        <v>21</v>
      </c>
      <c r="M104" s="188">
        <f>G104*(1+L104/100)</f>
        <v>0</v>
      </c>
      <c r="N104" s="186">
        <v>0.2</v>
      </c>
      <c r="O104" s="186">
        <f>ROUND(E104*N104,2)</f>
        <v>0.2</v>
      </c>
      <c r="P104" s="186">
        <v>0</v>
      </c>
      <c r="Q104" s="186">
        <f>ROUND(E104*P104,2)</f>
        <v>0</v>
      </c>
      <c r="R104" s="188"/>
      <c r="S104" s="188" t="s">
        <v>144</v>
      </c>
      <c r="T104" s="189" t="s">
        <v>145</v>
      </c>
      <c r="U104" s="157">
        <v>0</v>
      </c>
      <c r="V104" s="157">
        <f>ROUND(E104*U104,2)</f>
        <v>0</v>
      </c>
      <c r="W104" s="157"/>
      <c r="X104" s="157" t="s">
        <v>311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312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83">
        <v>27</v>
      </c>
      <c r="B105" s="184" t="s">
        <v>805</v>
      </c>
      <c r="C105" s="192" t="s">
        <v>806</v>
      </c>
      <c r="D105" s="185" t="s">
        <v>0</v>
      </c>
      <c r="E105" s="186">
        <v>2531.4328999999998</v>
      </c>
      <c r="F105" s="187"/>
      <c r="G105" s="188">
        <f>ROUND(E105*F105,2)</f>
        <v>0</v>
      </c>
      <c r="H105" s="187"/>
      <c r="I105" s="188">
        <f>ROUND(E105*H105,2)</f>
        <v>0</v>
      </c>
      <c r="J105" s="187"/>
      <c r="K105" s="188">
        <f>ROUND(E105*J105,2)</f>
        <v>0</v>
      </c>
      <c r="L105" s="188">
        <v>21</v>
      </c>
      <c r="M105" s="188">
        <f>G105*(1+L105/100)</f>
        <v>0</v>
      </c>
      <c r="N105" s="186">
        <v>0</v>
      </c>
      <c r="O105" s="186">
        <f>ROUND(E105*N105,2)</f>
        <v>0</v>
      </c>
      <c r="P105" s="186">
        <v>0</v>
      </c>
      <c r="Q105" s="186">
        <f>ROUND(E105*P105,2)</f>
        <v>0</v>
      </c>
      <c r="R105" s="188"/>
      <c r="S105" s="188" t="s">
        <v>144</v>
      </c>
      <c r="T105" s="189" t="s">
        <v>145</v>
      </c>
      <c r="U105" s="157">
        <v>0</v>
      </c>
      <c r="V105" s="157">
        <f>ROUND(E105*U105,2)</f>
        <v>0</v>
      </c>
      <c r="W105" s="157"/>
      <c r="X105" s="157" t="s">
        <v>177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325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83">
        <v>28</v>
      </c>
      <c r="B106" s="184" t="s">
        <v>807</v>
      </c>
      <c r="C106" s="192" t="s">
        <v>808</v>
      </c>
      <c r="D106" s="185" t="s">
        <v>0</v>
      </c>
      <c r="E106" s="186">
        <v>2531.4328999999998</v>
      </c>
      <c r="F106" s="187"/>
      <c r="G106" s="188">
        <f>ROUND(E106*F106,2)</f>
        <v>0</v>
      </c>
      <c r="H106" s="187"/>
      <c r="I106" s="188">
        <f>ROUND(E106*H106,2)</f>
        <v>0</v>
      </c>
      <c r="J106" s="187"/>
      <c r="K106" s="188">
        <f>ROUND(E106*J106,2)</f>
        <v>0</v>
      </c>
      <c r="L106" s="188">
        <v>21</v>
      </c>
      <c r="M106" s="188">
        <f>G106*(1+L106/100)</f>
        <v>0</v>
      </c>
      <c r="N106" s="186">
        <v>0</v>
      </c>
      <c r="O106" s="186">
        <f>ROUND(E106*N106,2)</f>
        <v>0</v>
      </c>
      <c r="P106" s="186">
        <v>0</v>
      </c>
      <c r="Q106" s="186">
        <f>ROUND(E106*P106,2)</f>
        <v>0</v>
      </c>
      <c r="R106" s="188"/>
      <c r="S106" s="188" t="s">
        <v>144</v>
      </c>
      <c r="T106" s="189" t="s">
        <v>145</v>
      </c>
      <c r="U106" s="157">
        <v>0</v>
      </c>
      <c r="V106" s="157">
        <f>ROUND(E106*U106,2)</f>
        <v>0</v>
      </c>
      <c r="W106" s="157"/>
      <c r="X106" s="157" t="s">
        <v>177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325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x14ac:dyDescent="0.2">
      <c r="A107" s="159" t="s">
        <v>139</v>
      </c>
      <c r="B107" s="160" t="s">
        <v>105</v>
      </c>
      <c r="C107" s="174" t="s">
        <v>106</v>
      </c>
      <c r="D107" s="161"/>
      <c r="E107" s="162"/>
      <c r="F107" s="163"/>
      <c r="G107" s="163">
        <f>SUMIF(AG108:AG155,"&lt;&gt;NOR",G108:G155)</f>
        <v>0</v>
      </c>
      <c r="H107" s="163"/>
      <c r="I107" s="163">
        <f>SUM(I108:I155)</f>
        <v>0</v>
      </c>
      <c r="J107" s="163"/>
      <c r="K107" s="163">
        <f>SUM(K108:K155)</f>
        <v>0</v>
      </c>
      <c r="L107" s="163"/>
      <c r="M107" s="163">
        <f>SUM(M108:M155)</f>
        <v>0</v>
      </c>
      <c r="N107" s="162"/>
      <c r="O107" s="162">
        <f>SUM(O108:O155)</f>
        <v>0</v>
      </c>
      <c r="P107" s="162"/>
      <c r="Q107" s="162">
        <f>SUM(Q108:Q155)</f>
        <v>0</v>
      </c>
      <c r="R107" s="163"/>
      <c r="S107" s="163"/>
      <c r="T107" s="164"/>
      <c r="U107" s="158"/>
      <c r="V107" s="158">
        <f>SUM(V108:V155)</f>
        <v>10.989999999999998</v>
      </c>
      <c r="W107" s="158"/>
      <c r="X107" s="158"/>
      <c r="AG107" t="s">
        <v>140</v>
      </c>
    </row>
    <row r="108" spans="1:60" ht="22.5" outlineLevel="1" x14ac:dyDescent="0.2">
      <c r="A108" s="166">
        <v>29</v>
      </c>
      <c r="B108" s="167" t="s">
        <v>616</v>
      </c>
      <c r="C108" s="175" t="s">
        <v>617</v>
      </c>
      <c r="D108" s="168" t="s">
        <v>228</v>
      </c>
      <c r="E108" s="169">
        <v>1.7846599999999999</v>
      </c>
      <c r="F108" s="170"/>
      <c r="G108" s="171">
        <f>ROUND(E108*F108,2)</f>
        <v>0</v>
      </c>
      <c r="H108" s="170"/>
      <c r="I108" s="171">
        <f>ROUND(E108*H108,2)</f>
        <v>0</v>
      </c>
      <c r="J108" s="170"/>
      <c r="K108" s="171">
        <f>ROUND(E108*J108,2)</f>
        <v>0</v>
      </c>
      <c r="L108" s="171">
        <v>21</v>
      </c>
      <c r="M108" s="171">
        <f>G108*(1+L108/100)</f>
        <v>0</v>
      </c>
      <c r="N108" s="169">
        <v>0</v>
      </c>
      <c r="O108" s="169">
        <f>ROUND(E108*N108,2)</f>
        <v>0</v>
      </c>
      <c r="P108" s="169">
        <v>0</v>
      </c>
      <c r="Q108" s="169">
        <f>ROUND(E108*P108,2)</f>
        <v>0</v>
      </c>
      <c r="R108" s="171"/>
      <c r="S108" s="171" t="s">
        <v>144</v>
      </c>
      <c r="T108" s="172" t="s">
        <v>145</v>
      </c>
      <c r="U108" s="157">
        <v>0.27700000000000002</v>
      </c>
      <c r="V108" s="157">
        <f>ROUND(E108*U108,2)</f>
        <v>0.49</v>
      </c>
      <c r="W108" s="157"/>
      <c r="X108" s="157" t="s">
        <v>177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618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249" t="s">
        <v>619</v>
      </c>
      <c r="D109" s="250"/>
      <c r="E109" s="250"/>
      <c r="F109" s="250"/>
      <c r="G109" s="250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149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58" t="s">
        <v>620</v>
      </c>
      <c r="D110" s="259"/>
      <c r="E110" s="259"/>
      <c r="F110" s="259"/>
      <c r="G110" s="259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149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54"/>
      <c r="B111" s="155"/>
      <c r="C111" s="258" t="s">
        <v>621</v>
      </c>
      <c r="D111" s="259"/>
      <c r="E111" s="259"/>
      <c r="F111" s="259"/>
      <c r="G111" s="259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149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73" t="str">
        <f>C111</f>
        <v>- při vodorovné dopravě po vodě : vyložení na hromady na suchu nebo na přeložení na dopravní prostředek na suchu do 15 m vodorovně a současně do 4 m svisle,</v>
      </c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58" t="s">
        <v>622</v>
      </c>
      <c r="D112" s="259"/>
      <c r="E112" s="259"/>
      <c r="F112" s="259"/>
      <c r="G112" s="259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149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90" t="s">
        <v>623</v>
      </c>
      <c r="D113" s="179"/>
      <c r="E113" s="180"/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181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90" t="s">
        <v>809</v>
      </c>
      <c r="D114" s="179"/>
      <c r="E114" s="180"/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181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90" t="s">
        <v>810</v>
      </c>
      <c r="D115" s="179"/>
      <c r="E115" s="180">
        <v>1.78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181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66">
        <v>30</v>
      </c>
      <c r="B116" s="167" t="s">
        <v>811</v>
      </c>
      <c r="C116" s="175" t="s">
        <v>812</v>
      </c>
      <c r="D116" s="168" t="s">
        <v>228</v>
      </c>
      <c r="E116" s="169">
        <v>0.24820999999999999</v>
      </c>
      <c r="F116" s="170"/>
      <c r="G116" s="171">
        <f>ROUND(E116*F116,2)</f>
        <v>0</v>
      </c>
      <c r="H116" s="170"/>
      <c r="I116" s="171">
        <f>ROUND(E116*H116,2)</f>
        <v>0</v>
      </c>
      <c r="J116" s="170"/>
      <c r="K116" s="171">
        <f>ROUND(E116*J116,2)</f>
        <v>0</v>
      </c>
      <c r="L116" s="171">
        <v>21</v>
      </c>
      <c r="M116" s="171">
        <f>G116*(1+L116/100)</f>
        <v>0</v>
      </c>
      <c r="N116" s="169">
        <v>0</v>
      </c>
      <c r="O116" s="169">
        <f>ROUND(E116*N116,2)</f>
        <v>0</v>
      </c>
      <c r="P116" s="169">
        <v>0</v>
      </c>
      <c r="Q116" s="169">
        <f>ROUND(E116*P116,2)</f>
        <v>0</v>
      </c>
      <c r="R116" s="171"/>
      <c r="S116" s="171" t="s">
        <v>144</v>
      </c>
      <c r="T116" s="172" t="s">
        <v>145</v>
      </c>
      <c r="U116" s="157">
        <v>0</v>
      </c>
      <c r="V116" s="157">
        <f>ROUND(E116*U116,2)</f>
        <v>0</v>
      </c>
      <c r="W116" s="157"/>
      <c r="X116" s="157" t="s">
        <v>177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618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54"/>
      <c r="B117" s="155"/>
      <c r="C117" s="249" t="s">
        <v>628</v>
      </c>
      <c r="D117" s="250"/>
      <c r="E117" s="250"/>
      <c r="F117" s="250"/>
      <c r="G117" s="250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149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73" t="str">
        <f>C117</f>
        <v>Pro vyjádření výnosu ve prospěch zhotovitele je nutné jednotkovou cenu uvést se záporným znaménkem. (Získaná částka ponižuje náklad stavby.)</v>
      </c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90" t="s">
        <v>623</v>
      </c>
      <c r="D118" s="179"/>
      <c r="E118" s="180"/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181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90" t="s">
        <v>809</v>
      </c>
      <c r="D119" s="179"/>
      <c r="E119" s="180"/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181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90" t="s">
        <v>813</v>
      </c>
      <c r="D120" s="179"/>
      <c r="E120" s="180">
        <v>0.25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181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66">
        <v>31</v>
      </c>
      <c r="B121" s="167" t="s">
        <v>626</v>
      </c>
      <c r="C121" s="175" t="s">
        <v>627</v>
      </c>
      <c r="D121" s="168" t="s">
        <v>228</v>
      </c>
      <c r="E121" s="169">
        <v>2.3449999999999999E-2</v>
      </c>
      <c r="F121" s="170"/>
      <c r="G121" s="171">
        <f>ROUND(E121*F121,2)</f>
        <v>0</v>
      </c>
      <c r="H121" s="170"/>
      <c r="I121" s="171">
        <f>ROUND(E121*H121,2)</f>
        <v>0</v>
      </c>
      <c r="J121" s="170"/>
      <c r="K121" s="171">
        <f>ROUND(E121*J121,2)</f>
        <v>0</v>
      </c>
      <c r="L121" s="171">
        <v>21</v>
      </c>
      <c r="M121" s="171">
        <f>G121*(1+L121/100)</f>
        <v>0</v>
      </c>
      <c r="N121" s="169">
        <v>0</v>
      </c>
      <c r="O121" s="169">
        <f>ROUND(E121*N121,2)</f>
        <v>0</v>
      </c>
      <c r="P121" s="169">
        <v>0</v>
      </c>
      <c r="Q121" s="169">
        <f>ROUND(E121*P121,2)</f>
        <v>0</v>
      </c>
      <c r="R121" s="171"/>
      <c r="S121" s="171" t="s">
        <v>144</v>
      </c>
      <c r="T121" s="172" t="s">
        <v>145</v>
      </c>
      <c r="U121" s="157">
        <v>0</v>
      </c>
      <c r="V121" s="157">
        <f>ROUND(E121*U121,2)</f>
        <v>0</v>
      </c>
      <c r="W121" s="157"/>
      <c r="X121" s="157" t="s">
        <v>177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618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54"/>
      <c r="B122" s="155"/>
      <c r="C122" s="249" t="s">
        <v>628</v>
      </c>
      <c r="D122" s="250"/>
      <c r="E122" s="250"/>
      <c r="F122" s="250"/>
      <c r="G122" s="250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149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73" t="str">
        <f>C122</f>
        <v>Pro vyjádření výnosu ve prospěch zhotovitele je nutné jednotkovou cenu uvést se záporným znaménkem. (Získaná částka ponižuje náklad stavby.)</v>
      </c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90" t="s">
        <v>623</v>
      </c>
      <c r="D123" s="179"/>
      <c r="E123" s="180"/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181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90" t="s">
        <v>809</v>
      </c>
      <c r="D124" s="179"/>
      <c r="E124" s="180"/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181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90" t="s">
        <v>814</v>
      </c>
      <c r="D125" s="179"/>
      <c r="E125" s="180">
        <v>0.02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181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66">
        <v>32</v>
      </c>
      <c r="B126" s="167" t="s">
        <v>815</v>
      </c>
      <c r="C126" s="175" t="s">
        <v>816</v>
      </c>
      <c r="D126" s="168" t="s">
        <v>228</v>
      </c>
      <c r="E126" s="169">
        <v>1.7846599999999999</v>
      </c>
      <c r="F126" s="170"/>
      <c r="G126" s="171">
        <f>ROUND(E126*F126,2)</f>
        <v>0</v>
      </c>
      <c r="H126" s="170"/>
      <c r="I126" s="171">
        <f>ROUND(E126*H126,2)</f>
        <v>0</v>
      </c>
      <c r="J126" s="170"/>
      <c r="K126" s="171">
        <f>ROUND(E126*J126,2)</f>
        <v>0</v>
      </c>
      <c r="L126" s="171">
        <v>21</v>
      </c>
      <c r="M126" s="171">
        <f>G126*(1+L126/100)</f>
        <v>0</v>
      </c>
      <c r="N126" s="169">
        <v>0</v>
      </c>
      <c r="O126" s="169">
        <f>ROUND(E126*N126,2)</f>
        <v>0</v>
      </c>
      <c r="P126" s="169">
        <v>0</v>
      </c>
      <c r="Q126" s="169">
        <f>ROUND(E126*P126,2)</f>
        <v>0</v>
      </c>
      <c r="R126" s="171"/>
      <c r="S126" s="171" t="s">
        <v>144</v>
      </c>
      <c r="T126" s="172" t="s">
        <v>145</v>
      </c>
      <c r="U126" s="157">
        <v>2.0089999999999999</v>
      </c>
      <c r="V126" s="157">
        <f>ROUND(E126*U126,2)</f>
        <v>3.59</v>
      </c>
      <c r="W126" s="157"/>
      <c r="X126" s="157" t="s">
        <v>177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618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90" t="s">
        <v>623</v>
      </c>
      <c r="D127" s="179"/>
      <c r="E127" s="180"/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181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90" t="s">
        <v>809</v>
      </c>
      <c r="D128" s="179"/>
      <c r="E128" s="180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181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90" t="s">
        <v>810</v>
      </c>
      <c r="D129" s="179"/>
      <c r="E129" s="180">
        <v>1.78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181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66">
        <v>33</v>
      </c>
      <c r="B130" s="167" t="s">
        <v>817</v>
      </c>
      <c r="C130" s="175" t="s">
        <v>818</v>
      </c>
      <c r="D130" s="168" t="s">
        <v>228</v>
      </c>
      <c r="E130" s="169">
        <v>3.5693100000000002</v>
      </c>
      <c r="F130" s="170"/>
      <c r="G130" s="171">
        <f>ROUND(E130*F130,2)</f>
        <v>0</v>
      </c>
      <c r="H130" s="170"/>
      <c r="I130" s="171">
        <f>ROUND(E130*H130,2)</f>
        <v>0</v>
      </c>
      <c r="J130" s="170"/>
      <c r="K130" s="171">
        <f>ROUND(E130*J130,2)</f>
        <v>0</v>
      </c>
      <c r="L130" s="171">
        <v>21</v>
      </c>
      <c r="M130" s="171">
        <f>G130*(1+L130/100)</f>
        <v>0</v>
      </c>
      <c r="N130" s="169">
        <v>0</v>
      </c>
      <c r="O130" s="169">
        <f>ROUND(E130*N130,2)</f>
        <v>0</v>
      </c>
      <c r="P130" s="169">
        <v>0</v>
      </c>
      <c r="Q130" s="169">
        <f>ROUND(E130*P130,2)</f>
        <v>0</v>
      </c>
      <c r="R130" s="171"/>
      <c r="S130" s="171" t="s">
        <v>144</v>
      </c>
      <c r="T130" s="172" t="s">
        <v>145</v>
      </c>
      <c r="U130" s="157">
        <v>0.95899999999999996</v>
      </c>
      <c r="V130" s="157">
        <f>ROUND(E130*U130,2)</f>
        <v>3.42</v>
      </c>
      <c r="W130" s="157"/>
      <c r="X130" s="157" t="s">
        <v>177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618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90" t="s">
        <v>623</v>
      </c>
      <c r="D131" s="179"/>
      <c r="E131" s="180"/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181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90" t="s">
        <v>809</v>
      </c>
      <c r="D132" s="179"/>
      <c r="E132" s="180"/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181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90" t="s">
        <v>819</v>
      </c>
      <c r="D133" s="179"/>
      <c r="E133" s="180">
        <v>3.57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181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66">
        <v>34</v>
      </c>
      <c r="B134" s="167" t="s">
        <v>632</v>
      </c>
      <c r="C134" s="175" t="s">
        <v>633</v>
      </c>
      <c r="D134" s="168" t="s">
        <v>228</v>
      </c>
      <c r="E134" s="169">
        <v>1.7846599999999999</v>
      </c>
      <c r="F134" s="170"/>
      <c r="G134" s="171">
        <f>ROUND(E134*F134,2)</f>
        <v>0</v>
      </c>
      <c r="H134" s="170"/>
      <c r="I134" s="171">
        <f>ROUND(E134*H134,2)</f>
        <v>0</v>
      </c>
      <c r="J134" s="170"/>
      <c r="K134" s="171">
        <f>ROUND(E134*J134,2)</f>
        <v>0</v>
      </c>
      <c r="L134" s="171">
        <v>21</v>
      </c>
      <c r="M134" s="171">
        <f>G134*(1+L134/100)</f>
        <v>0</v>
      </c>
      <c r="N134" s="169">
        <v>0</v>
      </c>
      <c r="O134" s="169">
        <f>ROUND(E134*N134,2)</f>
        <v>0</v>
      </c>
      <c r="P134" s="169">
        <v>0</v>
      </c>
      <c r="Q134" s="169">
        <f>ROUND(E134*P134,2)</f>
        <v>0</v>
      </c>
      <c r="R134" s="171"/>
      <c r="S134" s="171" t="s">
        <v>144</v>
      </c>
      <c r="T134" s="172" t="s">
        <v>145</v>
      </c>
      <c r="U134" s="157">
        <v>0.49</v>
      </c>
      <c r="V134" s="157">
        <f>ROUND(E134*U134,2)</f>
        <v>0.87</v>
      </c>
      <c r="W134" s="157"/>
      <c r="X134" s="157" t="s">
        <v>177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618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249" t="s">
        <v>634</v>
      </c>
      <c r="D135" s="250"/>
      <c r="E135" s="250"/>
      <c r="F135" s="250"/>
      <c r="G135" s="250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149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90" t="s">
        <v>623</v>
      </c>
      <c r="D136" s="179"/>
      <c r="E136" s="180"/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181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90" t="s">
        <v>809</v>
      </c>
      <c r="D137" s="179"/>
      <c r="E137" s="180"/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181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90" t="s">
        <v>810</v>
      </c>
      <c r="D138" s="179"/>
      <c r="E138" s="180">
        <v>1.78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181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66">
        <v>35</v>
      </c>
      <c r="B139" s="167" t="s">
        <v>635</v>
      </c>
      <c r="C139" s="175" t="s">
        <v>636</v>
      </c>
      <c r="D139" s="168" t="s">
        <v>228</v>
      </c>
      <c r="E139" s="169">
        <v>26.769819999999999</v>
      </c>
      <c r="F139" s="170"/>
      <c r="G139" s="171">
        <f>ROUND(E139*F139,2)</f>
        <v>0</v>
      </c>
      <c r="H139" s="170"/>
      <c r="I139" s="171">
        <f>ROUND(E139*H139,2)</f>
        <v>0</v>
      </c>
      <c r="J139" s="170"/>
      <c r="K139" s="171">
        <f>ROUND(E139*J139,2)</f>
        <v>0</v>
      </c>
      <c r="L139" s="171">
        <v>21</v>
      </c>
      <c r="M139" s="171">
        <f>G139*(1+L139/100)</f>
        <v>0</v>
      </c>
      <c r="N139" s="169">
        <v>0</v>
      </c>
      <c r="O139" s="169">
        <f>ROUND(E139*N139,2)</f>
        <v>0</v>
      </c>
      <c r="P139" s="169">
        <v>0</v>
      </c>
      <c r="Q139" s="169">
        <f>ROUND(E139*P139,2)</f>
        <v>0</v>
      </c>
      <c r="R139" s="171"/>
      <c r="S139" s="171" t="s">
        <v>144</v>
      </c>
      <c r="T139" s="172" t="s">
        <v>145</v>
      </c>
      <c r="U139" s="157">
        <v>0</v>
      </c>
      <c r="V139" s="157">
        <f>ROUND(E139*U139,2)</f>
        <v>0</v>
      </c>
      <c r="W139" s="157"/>
      <c r="X139" s="157" t="s">
        <v>177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618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90" t="s">
        <v>623</v>
      </c>
      <c r="D140" s="179"/>
      <c r="E140" s="180"/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181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90" t="s">
        <v>809</v>
      </c>
      <c r="D141" s="179"/>
      <c r="E141" s="180"/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181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90" t="s">
        <v>820</v>
      </c>
      <c r="D142" s="179"/>
      <c r="E142" s="180">
        <v>26.77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181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66">
        <v>36</v>
      </c>
      <c r="B143" s="167" t="s">
        <v>821</v>
      </c>
      <c r="C143" s="175" t="s">
        <v>822</v>
      </c>
      <c r="D143" s="168" t="s">
        <v>228</v>
      </c>
      <c r="E143" s="169">
        <v>1.5129900000000001</v>
      </c>
      <c r="F143" s="170"/>
      <c r="G143" s="171">
        <f>ROUND(E143*F143,2)</f>
        <v>0</v>
      </c>
      <c r="H143" s="170"/>
      <c r="I143" s="171">
        <f>ROUND(E143*H143,2)</f>
        <v>0</v>
      </c>
      <c r="J143" s="170"/>
      <c r="K143" s="171">
        <f>ROUND(E143*J143,2)</f>
        <v>0</v>
      </c>
      <c r="L143" s="171">
        <v>21</v>
      </c>
      <c r="M143" s="171">
        <f>G143*(1+L143/100)</f>
        <v>0</v>
      </c>
      <c r="N143" s="169">
        <v>0</v>
      </c>
      <c r="O143" s="169">
        <f>ROUND(E143*N143,2)</f>
        <v>0</v>
      </c>
      <c r="P143" s="169">
        <v>0</v>
      </c>
      <c r="Q143" s="169">
        <f>ROUND(E143*P143,2)</f>
        <v>0</v>
      </c>
      <c r="R143" s="171"/>
      <c r="S143" s="171" t="s">
        <v>144</v>
      </c>
      <c r="T143" s="172" t="s">
        <v>145</v>
      </c>
      <c r="U143" s="157">
        <v>0</v>
      </c>
      <c r="V143" s="157">
        <f>ROUND(E143*U143,2)</f>
        <v>0</v>
      </c>
      <c r="W143" s="157"/>
      <c r="X143" s="157" t="s">
        <v>177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618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90" t="s">
        <v>623</v>
      </c>
      <c r="D144" s="179"/>
      <c r="E144" s="180"/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181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90" t="s">
        <v>809</v>
      </c>
      <c r="D145" s="179"/>
      <c r="E145" s="180"/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181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90" t="s">
        <v>823</v>
      </c>
      <c r="D146" s="179"/>
      <c r="E146" s="180">
        <v>1.51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181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66">
        <v>37</v>
      </c>
      <c r="B147" s="167" t="s">
        <v>824</v>
      </c>
      <c r="C147" s="175" t="s">
        <v>825</v>
      </c>
      <c r="D147" s="168" t="s">
        <v>228</v>
      </c>
      <c r="E147" s="169">
        <v>1.7846599999999999</v>
      </c>
      <c r="F147" s="170"/>
      <c r="G147" s="171">
        <f>ROUND(E147*F147,2)</f>
        <v>0</v>
      </c>
      <c r="H147" s="170"/>
      <c r="I147" s="171">
        <f>ROUND(E147*H147,2)</f>
        <v>0</v>
      </c>
      <c r="J147" s="170"/>
      <c r="K147" s="171">
        <f>ROUND(E147*J147,2)</f>
        <v>0</v>
      </c>
      <c r="L147" s="171">
        <v>21</v>
      </c>
      <c r="M147" s="171">
        <f>G147*(1+L147/100)</f>
        <v>0</v>
      </c>
      <c r="N147" s="169">
        <v>0</v>
      </c>
      <c r="O147" s="169">
        <f>ROUND(E147*N147,2)</f>
        <v>0</v>
      </c>
      <c r="P147" s="169">
        <v>0</v>
      </c>
      <c r="Q147" s="169">
        <f>ROUND(E147*P147,2)</f>
        <v>0</v>
      </c>
      <c r="R147" s="171"/>
      <c r="S147" s="171" t="s">
        <v>144</v>
      </c>
      <c r="T147" s="172" t="s">
        <v>145</v>
      </c>
      <c r="U147" s="157">
        <v>0.752</v>
      </c>
      <c r="V147" s="157">
        <f>ROUND(E147*U147,2)</f>
        <v>1.34</v>
      </c>
      <c r="W147" s="157"/>
      <c r="X147" s="157" t="s">
        <v>177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618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2.5" outlineLevel="1" x14ac:dyDescent="0.2">
      <c r="A148" s="154"/>
      <c r="B148" s="155"/>
      <c r="C148" s="249" t="s">
        <v>826</v>
      </c>
      <c r="D148" s="250"/>
      <c r="E148" s="250"/>
      <c r="F148" s="250"/>
      <c r="G148" s="250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149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73" t="str">
        <f>C148</f>
        <v>S naložením suti nebo vybouraných hmot do dopravního prostředku a na jejich vyložením, popřípadě přeložením na normální dopravní prostředek.</v>
      </c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90" t="s">
        <v>623</v>
      </c>
      <c r="D149" s="179"/>
      <c r="E149" s="180"/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181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90" t="s">
        <v>809</v>
      </c>
      <c r="D150" s="179"/>
      <c r="E150" s="180"/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181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90" t="s">
        <v>810</v>
      </c>
      <c r="D151" s="179"/>
      <c r="E151" s="180">
        <v>1.78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181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2.5" outlineLevel="1" x14ac:dyDescent="0.2">
      <c r="A152" s="166">
        <v>38</v>
      </c>
      <c r="B152" s="167" t="s">
        <v>827</v>
      </c>
      <c r="C152" s="175" t="s">
        <v>828</v>
      </c>
      <c r="D152" s="168" t="s">
        <v>228</v>
      </c>
      <c r="E152" s="169">
        <v>3.5693100000000002</v>
      </c>
      <c r="F152" s="170"/>
      <c r="G152" s="171">
        <f>ROUND(E152*F152,2)</f>
        <v>0</v>
      </c>
      <c r="H152" s="170"/>
      <c r="I152" s="171">
        <f>ROUND(E152*H152,2)</f>
        <v>0</v>
      </c>
      <c r="J152" s="170"/>
      <c r="K152" s="171">
        <f>ROUND(E152*J152,2)</f>
        <v>0</v>
      </c>
      <c r="L152" s="171">
        <v>21</v>
      </c>
      <c r="M152" s="171">
        <f>G152*(1+L152/100)</f>
        <v>0</v>
      </c>
      <c r="N152" s="169">
        <v>0</v>
      </c>
      <c r="O152" s="169">
        <f>ROUND(E152*N152,2)</f>
        <v>0</v>
      </c>
      <c r="P152" s="169">
        <v>0</v>
      </c>
      <c r="Q152" s="169">
        <f>ROUND(E152*P152,2)</f>
        <v>0</v>
      </c>
      <c r="R152" s="171"/>
      <c r="S152" s="171" t="s">
        <v>144</v>
      </c>
      <c r="T152" s="172" t="s">
        <v>145</v>
      </c>
      <c r="U152" s="157">
        <v>0.36</v>
      </c>
      <c r="V152" s="157">
        <f>ROUND(E152*U152,2)</f>
        <v>1.28</v>
      </c>
      <c r="W152" s="157"/>
      <c r="X152" s="157" t="s">
        <v>177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618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90" t="s">
        <v>623</v>
      </c>
      <c r="D153" s="179"/>
      <c r="E153" s="180"/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181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90" t="s">
        <v>809</v>
      </c>
      <c r="D154" s="179"/>
      <c r="E154" s="180"/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181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90" t="s">
        <v>819</v>
      </c>
      <c r="D155" s="179"/>
      <c r="E155" s="180">
        <v>3.57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181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x14ac:dyDescent="0.2">
      <c r="A156" s="3"/>
      <c r="B156" s="4"/>
      <c r="C156" s="176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AE156">
        <v>15</v>
      </c>
      <c r="AF156">
        <v>21</v>
      </c>
      <c r="AG156" t="s">
        <v>126</v>
      </c>
    </row>
    <row r="157" spans="1:60" x14ac:dyDescent="0.2">
      <c r="A157" s="150"/>
      <c r="B157" s="151" t="s">
        <v>29</v>
      </c>
      <c r="C157" s="177"/>
      <c r="D157" s="152"/>
      <c r="E157" s="153"/>
      <c r="F157" s="153"/>
      <c r="G157" s="165">
        <f>G8+G16+G21+G34+G84+G107</f>
        <v>0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AE157">
        <f>SUMIF(L7:L155,AE156,G7:G155)</f>
        <v>0</v>
      </c>
      <c r="AF157">
        <f>SUMIF(L7:L155,AF156,G7:G155)</f>
        <v>0</v>
      </c>
      <c r="AG157" t="s">
        <v>171</v>
      </c>
    </row>
    <row r="158" spans="1:60" x14ac:dyDescent="0.2">
      <c r="C158" s="178"/>
      <c r="D158" s="10"/>
      <c r="AG158" t="s">
        <v>172</v>
      </c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SmOnbBlh4yTY7RsPZEIsPKqt4Agss0Cslr8itAcr/cCqVJ9ld4FyKgW3Pjz9Y98Q0of78eGXDfN1BlIQt6OUw==" saltValue="bf+GwLYBgyula7wJYiDhig==" spinCount="100000" sheet="1"/>
  <mergeCells count="15">
    <mergeCell ref="C77:G77"/>
    <mergeCell ref="A1:G1"/>
    <mergeCell ref="C2:G2"/>
    <mergeCell ref="C3:G3"/>
    <mergeCell ref="C4:G4"/>
    <mergeCell ref="C23:G23"/>
    <mergeCell ref="C122:G122"/>
    <mergeCell ref="C135:G135"/>
    <mergeCell ref="C148:G148"/>
    <mergeCell ref="C78:G78"/>
    <mergeCell ref="C109:G109"/>
    <mergeCell ref="C110:G110"/>
    <mergeCell ref="C111:G111"/>
    <mergeCell ref="C112:G112"/>
    <mergeCell ref="C117:G1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1" t="s">
        <v>173</v>
      </c>
      <c r="B1" s="251"/>
      <c r="C1" s="251"/>
      <c r="D1" s="251"/>
      <c r="E1" s="251"/>
      <c r="F1" s="251"/>
      <c r="G1" s="251"/>
      <c r="AG1" t="s">
        <v>111</v>
      </c>
    </row>
    <row r="2" spans="1:60" ht="24.95" customHeight="1" x14ac:dyDescent="0.2">
      <c r="A2" s="139" t="s">
        <v>7</v>
      </c>
      <c r="B2" s="49" t="s">
        <v>43</v>
      </c>
      <c r="C2" s="252" t="s">
        <v>44</v>
      </c>
      <c r="D2" s="253"/>
      <c r="E2" s="253"/>
      <c r="F2" s="253"/>
      <c r="G2" s="254"/>
      <c r="AG2" t="s">
        <v>112</v>
      </c>
    </row>
    <row r="3" spans="1:60" ht="24.95" customHeight="1" x14ac:dyDescent="0.2">
      <c r="A3" s="139" t="s">
        <v>8</v>
      </c>
      <c r="B3" s="49" t="s">
        <v>56</v>
      </c>
      <c r="C3" s="252" t="s">
        <v>57</v>
      </c>
      <c r="D3" s="253"/>
      <c r="E3" s="253"/>
      <c r="F3" s="253"/>
      <c r="G3" s="254"/>
      <c r="AC3" s="121" t="s">
        <v>112</v>
      </c>
      <c r="AG3" t="s">
        <v>116</v>
      </c>
    </row>
    <row r="4" spans="1:60" ht="24.95" customHeight="1" x14ac:dyDescent="0.2">
      <c r="A4" s="140" t="s">
        <v>9</v>
      </c>
      <c r="B4" s="141" t="s">
        <v>54</v>
      </c>
      <c r="C4" s="255" t="s">
        <v>59</v>
      </c>
      <c r="D4" s="256"/>
      <c r="E4" s="256"/>
      <c r="F4" s="256"/>
      <c r="G4" s="257"/>
      <c r="AG4" t="s">
        <v>117</v>
      </c>
    </row>
    <row r="5" spans="1:60" x14ac:dyDescent="0.2">
      <c r="D5" s="10"/>
    </row>
    <row r="6" spans="1:60" ht="38.25" x14ac:dyDescent="0.2">
      <c r="A6" s="143" t="s">
        <v>118</v>
      </c>
      <c r="B6" s="145" t="s">
        <v>119</v>
      </c>
      <c r="C6" s="145" t="s">
        <v>120</v>
      </c>
      <c r="D6" s="144" t="s">
        <v>121</v>
      </c>
      <c r="E6" s="143" t="s">
        <v>122</v>
      </c>
      <c r="F6" s="142" t="s">
        <v>123</v>
      </c>
      <c r="G6" s="143" t="s">
        <v>29</v>
      </c>
      <c r="H6" s="146" t="s">
        <v>30</v>
      </c>
      <c r="I6" s="146" t="s">
        <v>124</v>
      </c>
      <c r="J6" s="146" t="s">
        <v>31</v>
      </c>
      <c r="K6" s="146" t="s">
        <v>125</v>
      </c>
      <c r="L6" s="146" t="s">
        <v>126</v>
      </c>
      <c r="M6" s="146" t="s">
        <v>127</v>
      </c>
      <c r="N6" s="146" t="s">
        <v>128</v>
      </c>
      <c r="O6" s="146" t="s">
        <v>129</v>
      </c>
      <c r="P6" s="146" t="s">
        <v>130</v>
      </c>
      <c r="Q6" s="146" t="s">
        <v>131</v>
      </c>
      <c r="R6" s="146" t="s">
        <v>132</v>
      </c>
      <c r="S6" s="146" t="s">
        <v>133</v>
      </c>
      <c r="T6" s="146" t="s">
        <v>134</v>
      </c>
      <c r="U6" s="146" t="s">
        <v>135</v>
      </c>
      <c r="V6" s="146" t="s">
        <v>136</v>
      </c>
      <c r="W6" s="146" t="s">
        <v>137</v>
      </c>
      <c r="X6" s="146" t="s">
        <v>138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59" t="s">
        <v>139</v>
      </c>
      <c r="B8" s="160" t="s">
        <v>85</v>
      </c>
      <c r="C8" s="174" t="s">
        <v>86</v>
      </c>
      <c r="D8" s="161"/>
      <c r="E8" s="162"/>
      <c r="F8" s="163"/>
      <c r="G8" s="163">
        <f>SUMIF(AG9:AG13,"&lt;&gt;NOR",G9:G13)</f>
        <v>0</v>
      </c>
      <c r="H8" s="163"/>
      <c r="I8" s="163">
        <f>SUM(I9:I13)</f>
        <v>0</v>
      </c>
      <c r="J8" s="163"/>
      <c r="K8" s="163">
        <f>SUM(K9:K13)</f>
        <v>0</v>
      </c>
      <c r="L8" s="163"/>
      <c r="M8" s="163">
        <f>SUM(M9:M13)</f>
        <v>0</v>
      </c>
      <c r="N8" s="162"/>
      <c r="O8" s="162">
        <f>SUM(O9:O13)</f>
        <v>0.01</v>
      </c>
      <c r="P8" s="162"/>
      <c r="Q8" s="162">
        <f>SUM(Q9:Q13)</f>
        <v>0.42</v>
      </c>
      <c r="R8" s="163"/>
      <c r="S8" s="163"/>
      <c r="T8" s="164"/>
      <c r="U8" s="158"/>
      <c r="V8" s="158">
        <f>SUM(V9:V13)</f>
        <v>4.3</v>
      </c>
      <c r="W8" s="158"/>
      <c r="X8" s="158"/>
      <c r="AG8" t="s">
        <v>140</v>
      </c>
    </row>
    <row r="9" spans="1:60" outlineLevel="1" x14ac:dyDescent="0.2">
      <c r="A9" s="166">
        <v>1</v>
      </c>
      <c r="B9" s="167" t="s">
        <v>730</v>
      </c>
      <c r="C9" s="175" t="s">
        <v>731</v>
      </c>
      <c r="D9" s="168" t="s">
        <v>308</v>
      </c>
      <c r="E9" s="169">
        <v>6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71"/>
      <c r="S9" s="171" t="s">
        <v>144</v>
      </c>
      <c r="T9" s="172" t="s">
        <v>145</v>
      </c>
      <c r="U9" s="157">
        <v>0.03</v>
      </c>
      <c r="V9" s="157">
        <f>ROUND(E9*U9,2)</f>
        <v>0.18</v>
      </c>
      <c r="W9" s="157"/>
      <c r="X9" s="157" t="s">
        <v>177</v>
      </c>
      <c r="Y9" s="147"/>
      <c r="Z9" s="147"/>
      <c r="AA9" s="147"/>
      <c r="AB9" s="147"/>
      <c r="AC9" s="147"/>
      <c r="AD9" s="147"/>
      <c r="AE9" s="147"/>
      <c r="AF9" s="147"/>
      <c r="AG9" s="147" t="s">
        <v>191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90" t="s">
        <v>829</v>
      </c>
      <c r="D10" s="179"/>
      <c r="E10" s="180">
        <v>6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181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6">
        <v>2</v>
      </c>
      <c r="B11" s="167" t="s">
        <v>739</v>
      </c>
      <c r="C11" s="175" t="s">
        <v>740</v>
      </c>
      <c r="D11" s="168" t="s">
        <v>176</v>
      </c>
      <c r="E11" s="169">
        <v>6.75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69">
        <v>1E-3</v>
      </c>
      <c r="O11" s="169">
        <f>ROUND(E11*N11,2)</f>
        <v>0.01</v>
      </c>
      <c r="P11" s="169">
        <v>6.2E-2</v>
      </c>
      <c r="Q11" s="169">
        <f>ROUND(E11*P11,2)</f>
        <v>0.42</v>
      </c>
      <c r="R11" s="171"/>
      <c r="S11" s="171" t="s">
        <v>144</v>
      </c>
      <c r="T11" s="172" t="s">
        <v>145</v>
      </c>
      <c r="U11" s="157">
        <v>0.61</v>
      </c>
      <c r="V11" s="157">
        <f>ROUND(E11*U11,2)</f>
        <v>4.12</v>
      </c>
      <c r="W11" s="157"/>
      <c r="X11" s="157" t="s">
        <v>177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178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90" t="s">
        <v>785</v>
      </c>
      <c r="D12" s="179"/>
      <c r="E12" s="180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181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90" t="s">
        <v>830</v>
      </c>
      <c r="D13" s="179"/>
      <c r="E13" s="180">
        <v>6.75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181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59" t="s">
        <v>139</v>
      </c>
      <c r="B14" s="160" t="s">
        <v>93</v>
      </c>
      <c r="C14" s="174" t="s">
        <v>94</v>
      </c>
      <c r="D14" s="161"/>
      <c r="E14" s="162"/>
      <c r="F14" s="163"/>
      <c r="G14" s="163">
        <f>SUMIF(AG15:AG23,"&lt;&gt;NOR",G15:G23)</f>
        <v>0</v>
      </c>
      <c r="H14" s="163"/>
      <c r="I14" s="163">
        <f>SUM(I15:I23)</f>
        <v>0</v>
      </c>
      <c r="J14" s="163"/>
      <c r="K14" s="163">
        <f>SUM(K15:K23)</f>
        <v>0</v>
      </c>
      <c r="L14" s="163"/>
      <c r="M14" s="163">
        <f>SUM(M15:M23)</f>
        <v>0</v>
      </c>
      <c r="N14" s="162"/>
      <c r="O14" s="162">
        <f>SUM(O15:O23)</f>
        <v>0.02</v>
      </c>
      <c r="P14" s="162"/>
      <c r="Q14" s="162">
        <f>SUM(Q15:Q23)</f>
        <v>0.01</v>
      </c>
      <c r="R14" s="163"/>
      <c r="S14" s="163"/>
      <c r="T14" s="164"/>
      <c r="U14" s="158"/>
      <c r="V14" s="158">
        <f>SUM(V15:V23)</f>
        <v>9.4500000000000011</v>
      </c>
      <c r="W14" s="158"/>
      <c r="X14" s="158"/>
      <c r="AG14" t="s">
        <v>140</v>
      </c>
    </row>
    <row r="15" spans="1:60" ht="22.5" outlineLevel="1" x14ac:dyDescent="0.2">
      <c r="A15" s="166">
        <v>3</v>
      </c>
      <c r="B15" s="167" t="s">
        <v>831</v>
      </c>
      <c r="C15" s="175" t="s">
        <v>832</v>
      </c>
      <c r="D15" s="168" t="s">
        <v>215</v>
      </c>
      <c r="E15" s="169">
        <v>9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69">
        <v>2.6900000000000001E-3</v>
      </c>
      <c r="O15" s="169">
        <f>ROUND(E15*N15,2)</f>
        <v>0.02</v>
      </c>
      <c r="P15" s="169">
        <v>0</v>
      </c>
      <c r="Q15" s="169">
        <f>ROUND(E15*P15,2)</f>
        <v>0</v>
      </c>
      <c r="R15" s="171"/>
      <c r="S15" s="171" t="s">
        <v>144</v>
      </c>
      <c r="T15" s="172" t="s">
        <v>145</v>
      </c>
      <c r="U15" s="157">
        <v>0.96</v>
      </c>
      <c r="V15" s="157">
        <f>ROUND(E15*U15,2)</f>
        <v>8.64</v>
      </c>
      <c r="W15" s="157"/>
      <c r="X15" s="157" t="s">
        <v>177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178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9" t="s">
        <v>462</v>
      </c>
      <c r="D16" s="250"/>
      <c r="E16" s="250"/>
      <c r="F16" s="250"/>
      <c r="G16" s="250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149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90" t="s">
        <v>833</v>
      </c>
      <c r="D17" s="179"/>
      <c r="E17" s="180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181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90" t="s">
        <v>834</v>
      </c>
      <c r="D18" s="179"/>
      <c r="E18" s="180">
        <v>9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181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6">
        <v>4</v>
      </c>
      <c r="B19" s="167" t="s">
        <v>726</v>
      </c>
      <c r="C19" s="175" t="s">
        <v>727</v>
      </c>
      <c r="D19" s="168" t="s">
        <v>215</v>
      </c>
      <c r="E19" s="169">
        <v>9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69">
        <v>0</v>
      </c>
      <c r="O19" s="169">
        <f>ROUND(E19*N19,2)</f>
        <v>0</v>
      </c>
      <c r="P19" s="169">
        <v>1.3500000000000001E-3</v>
      </c>
      <c r="Q19" s="169">
        <f>ROUND(E19*P19,2)</f>
        <v>0.01</v>
      </c>
      <c r="R19" s="171"/>
      <c r="S19" s="171" t="s">
        <v>144</v>
      </c>
      <c r="T19" s="172" t="s">
        <v>145</v>
      </c>
      <c r="U19" s="157">
        <v>0.09</v>
      </c>
      <c r="V19" s="157">
        <f>ROUND(E19*U19,2)</f>
        <v>0.81</v>
      </c>
      <c r="W19" s="157"/>
      <c r="X19" s="157" t="s">
        <v>177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178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90" t="s">
        <v>835</v>
      </c>
      <c r="D20" s="179"/>
      <c r="E20" s="180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181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90" t="s">
        <v>836</v>
      </c>
      <c r="D21" s="179"/>
      <c r="E21" s="180">
        <v>9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181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83">
        <v>5</v>
      </c>
      <c r="B22" s="184" t="s">
        <v>529</v>
      </c>
      <c r="C22" s="192" t="s">
        <v>530</v>
      </c>
      <c r="D22" s="185" t="s">
        <v>0</v>
      </c>
      <c r="E22" s="186">
        <v>67.599000000000004</v>
      </c>
      <c r="F22" s="187"/>
      <c r="G22" s="188">
        <f>ROUND(E22*F22,2)</f>
        <v>0</v>
      </c>
      <c r="H22" s="187"/>
      <c r="I22" s="188">
        <f>ROUND(E22*H22,2)</f>
        <v>0</v>
      </c>
      <c r="J22" s="187"/>
      <c r="K22" s="188">
        <f>ROUND(E22*J22,2)</f>
        <v>0</v>
      </c>
      <c r="L22" s="188">
        <v>21</v>
      </c>
      <c r="M22" s="188">
        <f>G22*(1+L22/100)</f>
        <v>0</v>
      </c>
      <c r="N22" s="186">
        <v>0</v>
      </c>
      <c r="O22" s="186">
        <f>ROUND(E22*N22,2)</f>
        <v>0</v>
      </c>
      <c r="P22" s="186">
        <v>0</v>
      </c>
      <c r="Q22" s="186">
        <f>ROUND(E22*P22,2)</f>
        <v>0</v>
      </c>
      <c r="R22" s="188"/>
      <c r="S22" s="188" t="s">
        <v>144</v>
      </c>
      <c r="T22" s="189" t="s">
        <v>145</v>
      </c>
      <c r="U22" s="157">
        <v>0</v>
      </c>
      <c r="V22" s="157">
        <f>ROUND(E22*U22,2)</f>
        <v>0</v>
      </c>
      <c r="W22" s="157"/>
      <c r="X22" s="157" t="s">
        <v>177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325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83">
        <v>6</v>
      </c>
      <c r="B23" s="184" t="s">
        <v>531</v>
      </c>
      <c r="C23" s="192" t="s">
        <v>837</v>
      </c>
      <c r="D23" s="185" t="s">
        <v>0</v>
      </c>
      <c r="E23" s="186">
        <v>67.599000000000004</v>
      </c>
      <c r="F23" s="187"/>
      <c r="G23" s="188">
        <f>ROUND(E23*F23,2)</f>
        <v>0</v>
      </c>
      <c r="H23" s="187"/>
      <c r="I23" s="188">
        <f>ROUND(E23*H23,2)</f>
        <v>0</v>
      </c>
      <c r="J23" s="187"/>
      <c r="K23" s="188">
        <f>ROUND(E23*J23,2)</f>
        <v>0</v>
      </c>
      <c r="L23" s="188">
        <v>21</v>
      </c>
      <c r="M23" s="188">
        <f>G23*(1+L23/100)</f>
        <v>0</v>
      </c>
      <c r="N23" s="186">
        <v>0</v>
      </c>
      <c r="O23" s="186">
        <f>ROUND(E23*N23,2)</f>
        <v>0</v>
      </c>
      <c r="P23" s="186">
        <v>0</v>
      </c>
      <c r="Q23" s="186">
        <f>ROUND(E23*P23,2)</f>
        <v>0</v>
      </c>
      <c r="R23" s="188"/>
      <c r="S23" s="188" t="s">
        <v>144</v>
      </c>
      <c r="T23" s="189" t="s">
        <v>145</v>
      </c>
      <c r="U23" s="157">
        <v>0</v>
      </c>
      <c r="V23" s="157">
        <f>ROUND(E23*U23,2)</f>
        <v>0</v>
      </c>
      <c r="W23" s="157"/>
      <c r="X23" s="157" t="s">
        <v>177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325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59" t="s">
        <v>139</v>
      </c>
      <c r="B24" s="160" t="s">
        <v>97</v>
      </c>
      <c r="C24" s="174" t="s">
        <v>98</v>
      </c>
      <c r="D24" s="161"/>
      <c r="E24" s="162"/>
      <c r="F24" s="163"/>
      <c r="G24" s="163">
        <f>SUMIF(AG25:AG35,"&lt;&gt;NOR",G25:G35)</f>
        <v>0</v>
      </c>
      <c r="H24" s="163"/>
      <c r="I24" s="163">
        <f>SUM(I25:I35)</f>
        <v>0</v>
      </c>
      <c r="J24" s="163"/>
      <c r="K24" s="163">
        <f>SUM(K25:K35)</f>
        <v>0</v>
      </c>
      <c r="L24" s="163"/>
      <c r="M24" s="163">
        <f>SUM(M25:M35)</f>
        <v>0</v>
      </c>
      <c r="N24" s="162"/>
      <c r="O24" s="162">
        <f>SUM(O25:O35)</f>
        <v>0.22</v>
      </c>
      <c r="P24" s="162"/>
      <c r="Q24" s="162">
        <f>SUM(Q25:Q35)</f>
        <v>0</v>
      </c>
      <c r="R24" s="163"/>
      <c r="S24" s="163"/>
      <c r="T24" s="164"/>
      <c r="U24" s="158"/>
      <c r="V24" s="158">
        <f>SUM(V25:V35)</f>
        <v>11.030000000000001</v>
      </c>
      <c r="W24" s="158"/>
      <c r="X24" s="158"/>
      <c r="AG24" t="s">
        <v>140</v>
      </c>
    </row>
    <row r="25" spans="1:60" ht="33.75" outlineLevel="1" x14ac:dyDescent="0.2">
      <c r="A25" s="166">
        <v>7</v>
      </c>
      <c r="B25" s="167" t="s">
        <v>838</v>
      </c>
      <c r="C25" s="175" t="s">
        <v>839</v>
      </c>
      <c r="D25" s="168" t="s">
        <v>308</v>
      </c>
      <c r="E25" s="169">
        <v>3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69">
        <v>4.79E-3</v>
      </c>
      <c r="O25" s="169">
        <f>ROUND(E25*N25,2)</f>
        <v>0.01</v>
      </c>
      <c r="P25" s="169">
        <v>0</v>
      </c>
      <c r="Q25" s="169">
        <f>ROUND(E25*P25,2)</f>
        <v>0</v>
      </c>
      <c r="R25" s="171"/>
      <c r="S25" s="171" t="s">
        <v>144</v>
      </c>
      <c r="T25" s="172" t="s">
        <v>145</v>
      </c>
      <c r="U25" s="157">
        <v>2.5499999999999998</v>
      </c>
      <c r="V25" s="157">
        <f>ROUND(E25*U25,2)</f>
        <v>7.65</v>
      </c>
      <c r="W25" s="157"/>
      <c r="X25" s="157" t="s">
        <v>177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178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90" t="s">
        <v>840</v>
      </c>
      <c r="D26" s="179"/>
      <c r="E26" s="180">
        <v>3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181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6">
        <v>8</v>
      </c>
      <c r="B27" s="167" t="s">
        <v>841</v>
      </c>
      <c r="C27" s="175" t="s">
        <v>842</v>
      </c>
      <c r="D27" s="168" t="s">
        <v>308</v>
      </c>
      <c r="E27" s="169">
        <v>1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69">
        <v>2.7999999999999998E-4</v>
      </c>
      <c r="O27" s="169">
        <f>ROUND(E27*N27,2)</f>
        <v>0</v>
      </c>
      <c r="P27" s="169">
        <v>0</v>
      </c>
      <c r="Q27" s="169">
        <f>ROUND(E27*P27,2)</f>
        <v>0</v>
      </c>
      <c r="R27" s="171"/>
      <c r="S27" s="171" t="s">
        <v>144</v>
      </c>
      <c r="T27" s="172" t="s">
        <v>145</v>
      </c>
      <c r="U27" s="157">
        <v>3.38</v>
      </c>
      <c r="V27" s="157">
        <f>ROUND(E27*U27,2)</f>
        <v>3.38</v>
      </c>
      <c r="W27" s="157"/>
      <c r="X27" s="157" t="s">
        <v>177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178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90" t="s">
        <v>843</v>
      </c>
      <c r="D28" s="179"/>
      <c r="E28" s="180">
        <v>1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181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66">
        <v>9</v>
      </c>
      <c r="B29" s="167" t="s">
        <v>844</v>
      </c>
      <c r="C29" s="175" t="s">
        <v>845</v>
      </c>
      <c r="D29" s="168" t="s">
        <v>308</v>
      </c>
      <c r="E29" s="169">
        <v>3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69">
        <v>6.3500000000000001E-2</v>
      </c>
      <c r="O29" s="169">
        <f>ROUND(E29*N29,2)</f>
        <v>0.19</v>
      </c>
      <c r="P29" s="169">
        <v>0</v>
      </c>
      <c r="Q29" s="169">
        <f>ROUND(E29*P29,2)</f>
        <v>0</v>
      </c>
      <c r="R29" s="171"/>
      <c r="S29" s="171" t="s">
        <v>144</v>
      </c>
      <c r="T29" s="172" t="s">
        <v>145</v>
      </c>
      <c r="U29" s="157">
        <v>0</v>
      </c>
      <c r="V29" s="157">
        <f>ROUND(E29*U29,2)</f>
        <v>0</v>
      </c>
      <c r="W29" s="157"/>
      <c r="X29" s="157" t="s">
        <v>311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312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90" t="s">
        <v>846</v>
      </c>
      <c r="D30" s="179"/>
      <c r="E30" s="180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181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90" t="s">
        <v>847</v>
      </c>
      <c r="D31" s="179"/>
      <c r="E31" s="180">
        <v>3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181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33.75" outlineLevel="1" x14ac:dyDescent="0.2">
      <c r="A32" s="166">
        <v>10</v>
      </c>
      <c r="B32" s="167" t="s">
        <v>848</v>
      </c>
      <c r="C32" s="175" t="s">
        <v>849</v>
      </c>
      <c r="D32" s="168" t="s">
        <v>308</v>
      </c>
      <c r="E32" s="169">
        <v>1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21</v>
      </c>
      <c r="M32" s="171">
        <f>G32*(1+L32/100)</f>
        <v>0</v>
      </c>
      <c r="N32" s="169">
        <v>1.55E-2</v>
      </c>
      <c r="O32" s="169">
        <f>ROUND(E32*N32,2)</f>
        <v>0.02</v>
      </c>
      <c r="P32" s="169">
        <v>0</v>
      </c>
      <c r="Q32" s="169">
        <f>ROUND(E32*P32,2)</f>
        <v>0</v>
      </c>
      <c r="R32" s="171"/>
      <c r="S32" s="171" t="s">
        <v>144</v>
      </c>
      <c r="T32" s="172" t="s">
        <v>145</v>
      </c>
      <c r="U32" s="157">
        <v>0</v>
      </c>
      <c r="V32" s="157">
        <f>ROUND(E32*U32,2)</f>
        <v>0</v>
      </c>
      <c r="W32" s="157"/>
      <c r="X32" s="157" t="s">
        <v>311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312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90" t="s">
        <v>843</v>
      </c>
      <c r="D33" s="179"/>
      <c r="E33" s="180">
        <v>1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181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83">
        <v>11</v>
      </c>
      <c r="B34" s="184" t="s">
        <v>850</v>
      </c>
      <c r="C34" s="192" t="s">
        <v>851</v>
      </c>
      <c r="D34" s="185" t="s">
        <v>0</v>
      </c>
      <c r="E34" s="186">
        <v>792.59</v>
      </c>
      <c r="F34" s="187"/>
      <c r="G34" s="188">
        <f>ROUND(E34*F34,2)</f>
        <v>0</v>
      </c>
      <c r="H34" s="187"/>
      <c r="I34" s="188">
        <f>ROUND(E34*H34,2)</f>
        <v>0</v>
      </c>
      <c r="J34" s="187"/>
      <c r="K34" s="188">
        <f>ROUND(E34*J34,2)</f>
        <v>0</v>
      </c>
      <c r="L34" s="188">
        <v>21</v>
      </c>
      <c r="M34" s="188">
        <f>G34*(1+L34/100)</f>
        <v>0</v>
      </c>
      <c r="N34" s="186">
        <v>0</v>
      </c>
      <c r="O34" s="186">
        <f>ROUND(E34*N34,2)</f>
        <v>0</v>
      </c>
      <c r="P34" s="186">
        <v>0</v>
      </c>
      <c r="Q34" s="186">
        <f>ROUND(E34*P34,2)</f>
        <v>0</v>
      </c>
      <c r="R34" s="188"/>
      <c r="S34" s="188" t="s">
        <v>144</v>
      </c>
      <c r="T34" s="189" t="s">
        <v>145</v>
      </c>
      <c r="U34" s="157">
        <v>0</v>
      </c>
      <c r="V34" s="157">
        <f>ROUND(E34*U34,2)</f>
        <v>0</v>
      </c>
      <c r="W34" s="157"/>
      <c r="X34" s="157" t="s">
        <v>177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325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83">
        <v>12</v>
      </c>
      <c r="B35" s="184" t="s">
        <v>781</v>
      </c>
      <c r="C35" s="192" t="s">
        <v>782</v>
      </c>
      <c r="D35" s="185" t="s">
        <v>0</v>
      </c>
      <c r="E35" s="186">
        <v>792.59</v>
      </c>
      <c r="F35" s="187"/>
      <c r="G35" s="188">
        <f>ROUND(E35*F35,2)</f>
        <v>0</v>
      </c>
      <c r="H35" s="187"/>
      <c r="I35" s="188">
        <f>ROUND(E35*H35,2)</f>
        <v>0</v>
      </c>
      <c r="J35" s="187"/>
      <c r="K35" s="188">
        <f>ROUND(E35*J35,2)</f>
        <v>0</v>
      </c>
      <c r="L35" s="188">
        <v>21</v>
      </c>
      <c r="M35" s="188">
        <f>G35*(1+L35/100)</f>
        <v>0</v>
      </c>
      <c r="N35" s="186">
        <v>0</v>
      </c>
      <c r="O35" s="186">
        <f>ROUND(E35*N35,2)</f>
        <v>0</v>
      </c>
      <c r="P35" s="186">
        <v>0</v>
      </c>
      <c r="Q35" s="186">
        <f>ROUND(E35*P35,2)</f>
        <v>0</v>
      </c>
      <c r="R35" s="188"/>
      <c r="S35" s="188" t="s">
        <v>144</v>
      </c>
      <c r="T35" s="189" t="s">
        <v>145</v>
      </c>
      <c r="U35" s="157">
        <v>0</v>
      </c>
      <c r="V35" s="157">
        <f>ROUND(E35*U35,2)</f>
        <v>0</v>
      </c>
      <c r="W35" s="157"/>
      <c r="X35" s="157" t="s">
        <v>177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325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59" t="s">
        <v>139</v>
      </c>
      <c r="B36" s="160" t="s">
        <v>105</v>
      </c>
      <c r="C36" s="174" t="s">
        <v>106</v>
      </c>
      <c r="D36" s="161"/>
      <c r="E36" s="162"/>
      <c r="F36" s="163"/>
      <c r="G36" s="163">
        <f>SUMIF(AG37:AG79,"&lt;&gt;NOR",G37:G79)</f>
        <v>0</v>
      </c>
      <c r="H36" s="163"/>
      <c r="I36" s="163">
        <f>SUM(I37:I79)</f>
        <v>0</v>
      </c>
      <c r="J36" s="163"/>
      <c r="K36" s="163">
        <f>SUM(K37:K79)</f>
        <v>0</v>
      </c>
      <c r="L36" s="163"/>
      <c r="M36" s="163">
        <f>SUM(M37:M79)</f>
        <v>0</v>
      </c>
      <c r="N36" s="162"/>
      <c r="O36" s="162">
        <f>SUM(O37:O79)</f>
        <v>0</v>
      </c>
      <c r="P36" s="162"/>
      <c r="Q36" s="162">
        <f>SUM(Q37:Q79)</f>
        <v>0</v>
      </c>
      <c r="R36" s="163"/>
      <c r="S36" s="163"/>
      <c r="T36" s="164"/>
      <c r="U36" s="158"/>
      <c r="V36" s="158">
        <f>SUM(V37:V79)</f>
        <v>2.6599999999999997</v>
      </c>
      <c r="W36" s="158"/>
      <c r="X36" s="158"/>
      <c r="AG36" t="s">
        <v>140</v>
      </c>
    </row>
    <row r="37" spans="1:60" ht="22.5" outlineLevel="1" x14ac:dyDescent="0.2">
      <c r="A37" s="166">
        <v>13</v>
      </c>
      <c r="B37" s="167" t="s">
        <v>616</v>
      </c>
      <c r="C37" s="175" t="s">
        <v>617</v>
      </c>
      <c r="D37" s="168" t="s">
        <v>228</v>
      </c>
      <c r="E37" s="169">
        <v>0.43064999999999998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69">
        <v>0</v>
      </c>
      <c r="O37" s="169">
        <f>ROUND(E37*N37,2)</f>
        <v>0</v>
      </c>
      <c r="P37" s="169">
        <v>0</v>
      </c>
      <c r="Q37" s="169">
        <f>ROUND(E37*P37,2)</f>
        <v>0</v>
      </c>
      <c r="R37" s="171"/>
      <c r="S37" s="171" t="s">
        <v>144</v>
      </c>
      <c r="T37" s="172" t="s">
        <v>145</v>
      </c>
      <c r="U37" s="157">
        <v>0.27700000000000002</v>
      </c>
      <c r="V37" s="157">
        <f>ROUND(E37*U37,2)</f>
        <v>0.12</v>
      </c>
      <c r="W37" s="157"/>
      <c r="X37" s="157" t="s">
        <v>177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618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49" t="s">
        <v>619</v>
      </c>
      <c r="D38" s="250"/>
      <c r="E38" s="250"/>
      <c r="F38" s="250"/>
      <c r="G38" s="250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149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58" t="s">
        <v>620</v>
      </c>
      <c r="D39" s="259"/>
      <c r="E39" s="259"/>
      <c r="F39" s="259"/>
      <c r="G39" s="259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149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54"/>
      <c r="B40" s="155"/>
      <c r="C40" s="258" t="s">
        <v>621</v>
      </c>
      <c r="D40" s="259"/>
      <c r="E40" s="259"/>
      <c r="F40" s="259"/>
      <c r="G40" s="259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149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3" t="str">
        <f>C40</f>
        <v>- při vodorovné dopravě po vodě : vyložení na hromady na suchu nebo na přeložení na dopravní prostředek na suchu do 15 m vodorovně a současně do 4 m svisle,</v>
      </c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58" t="s">
        <v>622</v>
      </c>
      <c r="D41" s="259"/>
      <c r="E41" s="259"/>
      <c r="F41" s="259"/>
      <c r="G41" s="259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149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90" t="s">
        <v>623</v>
      </c>
      <c r="D42" s="179"/>
      <c r="E42" s="180"/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181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90" t="s">
        <v>852</v>
      </c>
      <c r="D43" s="179"/>
      <c r="E43" s="180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181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90" t="s">
        <v>853</v>
      </c>
      <c r="D44" s="179"/>
      <c r="E44" s="180">
        <v>0.43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181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6">
        <v>14</v>
      </c>
      <c r="B45" s="167" t="s">
        <v>626</v>
      </c>
      <c r="C45" s="175" t="s">
        <v>627</v>
      </c>
      <c r="D45" s="168" t="s">
        <v>228</v>
      </c>
      <c r="E45" s="169">
        <v>1.2149999999999999E-2</v>
      </c>
      <c r="F45" s="170"/>
      <c r="G45" s="171">
        <f>ROUND(E45*F45,2)</f>
        <v>0</v>
      </c>
      <c r="H45" s="170"/>
      <c r="I45" s="171">
        <f>ROUND(E45*H45,2)</f>
        <v>0</v>
      </c>
      <c r="J45" s="170"/>
      <c r="K45" s="171">
        <f>ROUND(E45*J45,2)</f>
        <v>0</v>
      </c>
      <c r="L45" s="171">
        <v>21</v>
      </c>
      <c r="M45" s="171">
        <f>G45*(1+L45/100)</f>
        <v>0</v>
      </c>
      <c r="N45" s="169">
        <v>0</v>
      </c>
      <c r="O45" s="169">
        <f>ROUND(E45*N45,2)</f>
        <v>0</v>
      </c>
      <c r="P45" s="169">
        <v>0</v>
      </c>
      <c r="Q45" s="169">
        <f>ROUND(E45*P45,2)</f>
        <v>0</v>
      </c>
      <c r="R45" s="171"/>
      <c r="S45" s="171" t="s">
        <v>144</v>
      </c>
      <c r="T45" s="172" t="s">
        <v>145</v>
      </c>
      <c r="U45" s="157">
        <v>0</v>
      </c>
      <c r="V45" s="157">
        <f>ROUND(E45*U45,2)</f>
        <v>0</v>
      </c>
      <c r="W45" s="157"/>
      <c r="X45" s="157" t="s">
        <v>177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618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54"/>
      <c r="B46" s="155"/>
      <c r="C46" s="249" t="s">
        <v>628</v>
      </c>
      <c r="D46" s="250"/>
      <c r="E46" s="250"/>
      <c r="F46" s="250"/>
      <c r="G46" s="250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149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73" t="str">
        <f>C46</f>
        <v>Pro vyjádření výnosu ve prospěch zhotovitele je nutné jednotkovou cenu uvést se záporným znaménkem. (Získaná částka ponižuje náklad stavby.)</v>
      </c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90" t="s">
        <v>623</v>
      </c>
      <c r="D47" s="179"/>
      <c r="E47" s="180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181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90" t="s">
        <v>852</v>
      </c>
      <c r="D48" s="179"/>
      <c r="E48" s="180"/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181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90" t="s">
        <v>854</v>
      </c>
      <c r="D49" s="179"/>
      <c r="E49" s="180">
        <v>0.01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181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66">
        <v>15</v>
      </c>
      <c r="B50" s="167" t="s">
        <v>815</v>
      </c>
      <c r="C50" s="175" t="s">
        <v>816</v>
      </c>
      <c r="D50" s="168" t="s">
        <v>228</v>
      </c>
      <c r="E50" s="169">
        <v>0.43064999999999998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21</v>
      </c>
      <c r="M50" s="171">
        <f>G50*(1+L50/100)</f>
        <v>0</v>
      </c>
      <c r="N50" s="169">
        <v>0</v>
      </c>
      <c r="O50" s="169">
        <f>ROUND(E50*N50,2)</f>
        <v>0</v>
      </c>
      <c r="P50" s="169">
        <v>0</v>
      </c>
      <c r="Q50" s="169">
        <f>ROUND(E50*P50,2)</f>
        <v>0</v>
      </c>
      <c r="R50" s="171"/>
      <c r="S50" s="171" t="s">
        <v>144</v>
      </c>
      <c r="T50" s="172" t="s">
        <v>145</v>
      </c>
      <c r="U50" s="157">
        <v>2.0089999999999999</v>
      </c>
      <c r="V50" s="157">
        <f>ROUND(E50*U50,2)</f>
        <v>0.87</v>
      </c>
      <c r="W50" s="157"/>
      <c r="X50" s="157" t="s">
        <v>177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618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90" t="s">
        <v>623</v>
      </c>
      <c r="D51" s="179"/>
      <c r="E51" s="180"/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181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90" t="s">
        <v>852</v>
      </c>
      <c r="D52" s="179"/>
      <c r="E52" s="180"/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181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90" t="s">
        <v>853</v>
      </c>
      <c r="D53" s="179"/>
      <c r="E53" s="180">
        <v>0.43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181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66">
        <v>16</v>
      </c>
      <c r="B54" s="167" t="s">
        <v>817</v>
      </c>
      <c r="C54" s="175" t="s">
        <v>818</v>
      </c>
      <c r="D54" s="168" t="s">
        <v>228</v>
      </c>
      <c r="E54" s="169">
        <v>0.86129999999999995</v>
      </c>
      <c r="F54" s="170"/>
      <c r="G54" s="171">
        <f>ROUND(E54*F54,2)</f>
        <v>0</v>
      </c>
      <c r="H54" s="170"/>
      <c r="I54" s="171">
        <f>ROUND(E54*H54,2)</f>
        <v>0</v>
      </c>
      <c r="J54" s="170"/>
      <c r="K54" s="171">
        <f>ROUND(E54*J54,2)</f>
        <v>0</v>
      </c>
      <c r="L54" s="171">
        <v>21</v>
      </c>
      <c r="M54" s="171">
        <f>G54*(1+L54/100)</f>
        <v>0</v>
      </c>
      <c r="N54" s="169">
        <v>0</v>
      </c>
      <c r="O54" s="169">
        <f>ROUND(E54*N54,2)</f>
        <v>0</v>
      </c>
      <c r="P54" s="169">
        <v>0</v>
      </c>
      <c r="Q54" s="169">
        <f>ROUND(E54*P54,2)</f>
        <v>0</v>
      </c>
      <c r="R54" s="171"/>
      <c r="S54" s="171" t="s">
        <v>144</v>
      </c>
      <c r="T54" s="172" t="s">
        <v>145</v>
      </c>
      <c r="U54" s="157">
        <v>0.95899999999999996</v>
      </c>
      <c r="V54" s="157">
        <f>ROUND(E54*U54,2)</f>
        <v>0.83</v>
      </c>
      <c r="W54" s="157"/>
      <c r="X54" s="157" t="s">
        <v>177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618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90" t="s">
        <v>623</v>
      </c>
      <c r="D55" s="179"/>
      <c r="E55" s="180"/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181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90" t="s">
        <v>852</v>
      </c>
      <c r="D56" s="179"/>
      <c r="E56" s="180"/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181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90" t="s">
        <v>855</v>
      </c>
      <c r="D57" s="179"/>
      <c r="E57" s="180">
        <v>0.86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181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6">
        <v>17</v>
      </c>
      <c r="B58" s="167" t="s">
        <v>632</v>
      </c>
      <c r="C58" s="175" t="s">
        <v>633</v>
      </c>
      <c r="D58" s="168" t="s">
        <v>228</v>
      </c>
      <c r="E58" s="169">
        <v>0.43064999999999998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69">
        <v>0</v>
      </c>
      <c r="O58" s="169">
        <f>ROUND(E58*N58,2)</f>
        <v>0</v>
      </c>
      <c r="P58" s="169">
        <v>0</v>
      </c>
      <c r="Q58" s="169">
        <f>ROUND(E58*P58,2)</f>
        <v>0</v>
      </c>
      <c r="R58" s="171"/>
      <c r="S58" s="171" t="s">
        <v>144</v>
      </c>
      <c r="T58" s="172" t="s">
        <v>145</v>
      </c>
      <c r="U58" s="157">
        <v>0.49</v>
      </c>
      <c r="V58" s="157">
        <f>ROUND(E58*U58,2)</f>
        <v>0.21</v>
      </c>
      <c r="W58" s="157"/>
      <c r="X58" s="157" t="s">
        <v>177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618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49" t="s">
        <v>634</v>
      </c>
      <c r="D59" s="250"/>
      <c r="E59" s="250"/>
      <c r="F59" s="250"/>
      <c r="G59" s="250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149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90" t="s">
        <v>623</v>
      </c>
      <c r="D60" s="179"/>
      <c r="E60" s="180"/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181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90" t="s">
        <v>852</v>
      </c>
      <c r="D61" s="179"/>
      <c r="E61" s="180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181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90" t="s">
        <v>853</v>
      </c>
      <c r="D62" s="179"/>
      <c r="E62" s="180">
        <v>0.43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181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6">
        <v>18</v>
      </c>
      <c r="B63" s="167" t="s">
        <v>635</v>
      </c>
      <c r="C63" s="175" t="s">
        <v>636</v>
      </c>
      <c r="D63" s="168" t="s">
        <v>228</v>
      </c>
      <c r="E63" s="169">
        <v>6.4597499999999997</v>
      </c>
      <c r="F63" s="170"/>
      <c r="G63" s="171">
        <f>ROUND(E63*F63,2)</f>
        <v>0</v>
      </c>
      <c r="H63" s="170"/>
      <c r="I63" s="171">
        <f>ROUND(E63*H63,2)</f>
        <v>0</v>
      </c>
      <c r="J63" s="170"/>
      <c r="K63" s="171">
        <f>ROUND(E63*J63,2)</f>
        <v>0</v>
      </c>
      <c r="L63" s="171">
        <v>21</v>
      </c>
      <c r="M63" s="171">
        <f>G63*(1+L63/100)</f>
        <v>0</v>
      </c>
      <c r="N63" s="169">
        <v>0</v>
      </c>
      <c r="O63" s="169">
        <f>ROUND(E63*N63,2)</f>
        <v>0</v>
      </c>
      <c r="P63" s="169">
        <v>0</v>
      </c>
      <c r="Q63" s="169">
        <f>ROUND(E63*P63,2)</f>
        <v>0</v>
      </c>
      <c r="R63" s="171"/>
      <c r="S63" s="171" t="s">
        <v>144</v>
      </c>
      <c r="T63" s="172" t="s">
        <v>145</v>
      </c>
      <c r="U63" s="157">
        <v>0</v>
      </c>
      <c r="V63" s="157">
        <f>ROUND(E63*U63,2)</f>
        <v>0</v>
      </c>
      <c r="W63" s="157"/>
      <c r="X63" s="157" t="s">
        <v>177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618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90" t="s">
        <v>623</v>
      </c>
      <c r="D64" s="179"/>
      <c r="E64" s="180"/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181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90" t="s">
        <v>852</v>
      </c>
      <c r="D65" s="179"/>
      <c r="E65" s="180"/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181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90" t="s">
        <v>856</v>
      </c>
      <c r="D66" s="179"/>
      <c r="E66" s="180">
        <v>6.46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181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66">
        <v>19</v>
      </c>
      <c r="B67" s="167" t="s">
        <v>821</v>
      </c>
      <c r="C67" s="175" t="s">
        <v>822</v>
      </c>
      <c r="D67" s="168" t="s">
        <v>228</v>
      </c>
      <c r="E67" s="169">
        <v>0.41849999999999998</v>
      </c>
      <c r="F67" s="170"/>
      <c r="G67" s="171">
        <f>ROUND(E67*F67,2)</f>
        <v>0</v>
      </c>
      <c r="H67" s="170"/>
      <c r="I67" s="171">
        <f>ROUND(E67*H67,2)</f>
        <v>0</v>
      </c>
      <c r="J67" s="170"/>
      <c r="K67" s="171">
        <f>ROUND(E67*J67,2)</f>
        <v>0</v>
      </c>
      <c r="L67" s="171">
        <v>21</v>
      </c>
      <c r="M67" s="171">
        <f>G67*(1+L67/100)</f>
        <v>0</v>
      </c>
      <c r="N67" s="169">
        <v>0</v>
      </c>
      <c r="O67" s="169">
        <f>ROUND(E67*N67,2)</f>
        <v>0</v>
      </c>
      <c r="P67" s="169">
        <v>0</v>
      </c>
      <c r="Q67" s="169">
        <f>ROUND(E67*P67,2)</f>
        <v>0</v>
      </c>
      <c r="R67" s="171"/>
      <c r="S67" s="171" t="s">
        <v>144</v>
      </c>
      <c r="T67" s="172" t="s">
        <v>145</v>
      </c>
      <c r="U67" s="157">
        <v>0</v>
      </c>
      <c r="V67" s="157">
        <f>ROUND(E67*U67,2)</f>
        <v>0</v>
      </c>
      <c r="W67" s="157"/>
      <c r="X67" s="157" t="s">
        <v>177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618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90" t="s">
        <v>623</v>
      </c>
      <c r="D68" s="179"/>
      <c r="E68" s="180"/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181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90" t="s">
        <v>852</v>
      </c>
      <c r="D69" s="179"/>
      <c r="E69" s="180"/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181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90" t="s">
        <v>857</v>
      </c>
      <c r="D70" s="179"/>
      <c r="E70" s="180">
        <v>0.42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181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66">
        <v>20</v>
      </c>
      <c r="B71" s="167" t="s">
        <v>824</v>
      </c>
      <c r="C71" s="175" t="s">
        <v>825</v>
      </c>
      <c r="D71" s="168" t="s">
        <v>228</v>
      </c>
      <c r="E71" s="169">
        <v>0.43064999999999998</v>
      </c>
      <c r="F71" s="170"/>
      <c r="G71" s="171">
        <f>ROUND(E71*F71,2)</f>
        <v>0</v>
      </c>
      <c r="H71" s="170"/>
      <c r="I71" s="171">
        <f>ROUND(E71*H71,2)</f>
        <v>0</v>
      </c>
      <c r="J71" s="170"/>
      <c r="K71" s="171">
        <f>ROUND(E71*J71,2)</f>
        <v>0</v>
      </c>
      <c r="L71" s="171">
        <v>21</v>
      </c>
      <c r="M71" s="171">
        <f>G71*(1+L71/100)</f>
        <v>0</v>
      </c>
      <c r="N71" s="169">
        <v>0</v>
      </c>
      <c r="O71" s="169">
        <f>ROUND(E71*N71,2)</f>
        <v>0</v>
      </c>
      <c r="P71" s="169">
        <v>0</v>
      </c>
      <c r="Q71" s="169">
        <f>ROUND(E71*P71,2)</f>
        <v>0</v>
      </c>
      <c r="R71" s="171"/>
      <c r="S71" s="171" t="s">
        <v>144</v>
      </c>
      <c r="T71" s="172" t="s">
        <v>145</v>
      </c>
      <c r="U71" s="157">
        <v>0.752</v>
      </c>
      <c r="V71" s="157">
        <f>ROUND(E71*U71,2)</f>
        <v>0.32</v>
      </c>
      <c r="W71" s="157"/>
      <c r="X71" s="157" t="s">
        <v>177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618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54"/>
      <c r="B72" s="155"/>
      <c r="C72" s="249" t="s">
        <v>826</v>
      </c>
      <c r="D72" s="250"/>
      <c r="E72" s="250"/>
      <c r="F72" s="250"/>
      <c r="G72" s="250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149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73" t="str">
        <f>C72</f>
        <v>S naložením suti nebo vybouraných hmot do dopravního prostředku a na jejich vyložením, popřípadě přeložením na normální dopravní prostředek.</v>
      </c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90" t="s">
        <v>623</v>
      </c>
      <c r="D73" s="179"/>
      <c r="E73" s="180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181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90" t="s">
        <v>852</v>
      </c>
      <c r="D74" s="179"/>
      <c r="E74" s="180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181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90" t="s">
        <v>853</v>
      </c>
      <c r="D75" s="179"/>
      <c r="E75" s="180">
        <v>0.43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181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66">
        <v>21</v>
      </c>
      <c r="B76" s="167" t="s">
        <v>827</v>
      </c>
      <c r="C76" s="175" t="s">
        <v>828</v>
      </c>
      <c r="D76" s="168" t="s">
        <v>228</v>
      </c>
      <c r="E76" s="169">
        <v>0.86129999999999995</v>
      </c>
      <c r="F76" s="170"/>
      <c r="G76" s="171">
        <f>ROUND(E76*F76,2)</f>
        <v>0</v>
      </c>
      <c r="H76" s="170"/>
      <c r="I76" s="171">
        <f>ROUND(E76*H76,2)</f>
        <v>0</v>
      </c>
      <c r="J76" s="170"/>
      <c r="K76" s="171">
        <f>ROUND(E76*J76,2)</f>
        <v>0</v>
      </c>
      <c r="L76" s="171">
        <v>21</v>
      </c>
      <c r="M76" s="171">
        <f>G76*(1+L76/100)</f>
        <v>0</v>
      </c>
      <c r="N76" s="169">
        <v>0</v>
      </c>
      <c r="O76" s="169">
        <f>ROUND(E76*N76,2)</f>
        <v>0</v>
      </c>
      <c r="P76" s="169">
        <v>0</v>
      </c>
      <c r="Q76" s="169">
        <f>ROUND(E76*P76,2)</f>
        <v>0</v>
      </c>
      <c r="R76" s="171"/>
      <c r="S76" s="171" t="s">
        <v>144</v>
      </c>
      <c r="T76" s="172" t="s">
        <v>145</v>
      </c>
      <c r="U76" s="157">
        <v>0.36</v>
      </c>
      <c r="V76" s="157">
        <f>ROUND(E76*U76,2)</f>
        <v>0.31</v>
      </c>
      <c r="W76" s="157"/>
      <c r="X76" s="157" t="s">
        <v>177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618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90" t="s">
        <v>623</v>
      </c>
      <c r="D77" s="179"/>
      <c r="E77" s="180"/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181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90" t="s">
        <v>852</v>
      </c>
      <c r="D78" s="179"/>
      <c r="E78" s="180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181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90" t="s">
        <v>855</v>
      </c>
      <c r="D79" s="179"/>
      <c r="E79" s="180">
        <v>0.86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181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x14ac:dyDescent="0.2">
      <c r="A80" s="3"/>
      <c r="B80" s="4"/>
      <c r="C80" s="176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E80">
        <v>15</v>
      </c>
      <c r="AF80">
        <v>21</v>
      </c>
      <c r="AG80" t="s">
        <v>126</v>
      </c>
    </row>
    <row r="81" spans="1:33" x14ac:dyDescent="0.2">
      <c r="A81" s="150"/>
      <c r="B81" s="151" t="s">
        <v>29</v>
      </c>
      <c r="C81" s="177"/>
      <c r="D81" s="152"/>
      <c r="E81" s="153"/>
      <c r="F81" s="153"/>
      <c r="G81" s="165">
        <f>G8+G14+G24+G36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AE81">
        <f>SUMIF(L7:L79,AE80,G7:G79)</f>
        <v>0</v>
      </c>
      <c r="AF81">
        <f>SUMIF(L7:L79,AF80,G7:G79)</f>
        <v>0</v>
      </c>
      <c r="AG81" t="s">
        <v>171</v>
      </c>
    </row>
    <row r="82" spans="1:33" x14ac:dyDescent="0.2">
      <c r="C82" s="178"/>
      <c r="D82" s="10"/>
      <c r="AG82" t="s">
        <v>172</v>
      </c>
    </row>
    <row r="83" spans="1:33" x14ac:dyDescent="0.2">
      <c r="D83" s="10"/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AJWjblxAlmITbazN9+hyayGPGNdB0z1uhkWVYrVnIiJlw7G7vhqJNiOc0kspnIVrDDL+rUr6KMO0S/4RN5bSg==" saltValue="OACFK/ILoljxDhOVyPpyoQ==" spinCount="100000" sheet="1"/>
  <mergeCells count="12">
    <mergeCell ref="C72:G72"/>
    <mergeCell ref="A1:G1"/>
    <mergeCell ref="C2:G2"/>
    <mergeCell ref="C3:G3"/>
    <mergeCell ref="C4:G4"/>
    <mergeCell ref="C16:G16"/>
    <mergeCell ref="C38:G38"/>
    <mergeCell ref="C39:G39"/>
    <mergeCell ref="C40:G40"/>
    <mergeCell ref="C41:G41"/>
    <mergeCell ref="C46:G46"/>
    <mergeCell ref="C59:G5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1" t="s">
        <v>173</v>
      </c>
      <c r="B1" s="251"/>
      <c r="C1" s="251"/>
      <c r="D1" s="251"/>
      <c r="E1" s="251"/>
      <c r="F1" s="251"/>
      <c r="G1" s="251"/>
      <c r="AG1" t="s">
        <v>111</v>
      </c>
    </row>
    <row r="2" spans="1:60" ht="24.95" customHeight="1" x14ac:dyDescent="0.2">
      <c r="A2" s="139" t="s">
        <v>7</v>
      </c>
      <c r="B2" s="49" t="s">
        <v>43</v>
      </c>
      <c r="C2" s="252" t="s">
        <v>44</v>
      </c>
      <c r="D2" s="253"/>
      <c r="E2" s="253"/>
      <c r="F2" s="253"/>
      <c r="G2" s="254"/>
      <c r="AG2" t="s">
        <v>112</v>
      </c>
    </row>
    <row r="3" spans="1:60" ht="24.95" customHeight="1" x14ac:dyDescent="0.2">
      <c r="A3" s="139" t="s">
        <v>8</v>
      </c>
      <c r="B3" s="49" t="s">
        <v>60</v>
      </c>
      <c r="C3" s="252" t="s">
        <v>61</v>
      </c>
      <c r="D3" s="253"/>
      <c r="E3" s="253"/>
      <c r="F3" s="253"/>
      <c r="G3" s="254"/>
      <c r="AC3" s="121" t="s">
        <v>112</v>
      </c>
      <c r="AG3" t="s">
        <v>116</v>
      </c>
    </row>
    <row r="4" spans="1:60" ht="24.95" customHeight="1" x14ac:dyDescent="0.2">
      <c r="A4" s="140" t="s">
        <v>9</v>
      </c>
      <c r="B4" s="141" t="s">
        <v>52</v>
      </c>
      <c r="C4" s="255" t="s">
        <v>62</v>
      </c>
      <c r="D4" s="256"/>
      <c r="E4" s="256"/>
      <c r="F4" s="256"/>
      <c r="G4" s="257"/>
      <c r="AG4" t="s">
        <v>117</v>
      </c>
    </row>
    <row r="5" spans="1:60" x14ac:dyDescent="0.2">
      <c r="D5" s="10"/>
    </row>
    <row r="6" spans="1:60" ht="38.25" x14ac:dyDescent="0.2">
      <c r="A6" s="143" t="s">
        <v>118</v>
      </c>
      <c r="B6" s="145" t="s">
        <v>119</v>
      </c>
      <c r="C6" s="145" t="s">
        <v>120</v>
      </c>
      <c r="D6" s="144" t="s">
        <v>121</v>
      </c>
      <c r="E6" s="143" t="s">
        <v>122</v>
      </c>
      <c r="F6" s="142" t="s">
        <v>123</v>
      </c>
      <c r="G6" s="143" t="s">
        <v>29</v>
      </c>
      <c r="H6" s="146" t="s">
        <v>30</v>
      </c>
      <c r="I6" s="146" t="s">
        <v>124</v>
      </c>
      <c r="J6" s="146" t="s">
        <v>31</v>
      </c>
      <c r="K6" s="146" t="s">
        <v>125</v>
      </c>
      <c r="L6" s="146" t="s">
        <v>126</v>
      </c>
      <c r="M6" s="146" t="s">
        <v>127</v>
      </c>
      <c r="N6" s="146" t="s">
        <v>128</v>
      </c>
      <c r="O6" s="146" t="s">
        <v>129</v>
      </c>
      <c r="P6" s="146" t="s">
        <v>130</v>
      </c>
      <c r="Q6" s="146" t="s">
        <v>131</v>
      </c>
      <c r="R6" s="146" t="s">
        <v>132</v>
      </c>
      <c r="S6" s="146" t="s">
        <v>133</v>
      </c>
      <c r="T6" s="146" t="s">
        <v>134</v>
      </c>
      <c r="U6" s="146" t="s">
        <v>135</v>
      </c>
      <c r="V6" s="146" t="s">
        <v>136</v>
      </c>
      <c r="W6" s="146" t="s">
        <v>137</v>
      </c>
      <c r="X6" s="146" t="s">
        <v>138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59" t="s">
        <v>139</v>
      </c>
      <c r="B8" s="160" t="s">
        <v>89</v>
      </c>
      <c r="C8" s="174" t="s">
        <v>90</v>
      </c>
      <c r="D8" s="161"/>
      <c r="E8" s="162"/>
      <c r="F8" s="163"/>
      <c r="G8" s="163">
        <f>SUMIF(AG9:AG38,"&lt;&gt;NOR",G9:G38)</f>
        <v>0</v>
      </c>
      <c r="H8" s="163"/>
      <c r="I8" s="163">
        <f>SUM(I9:I38)</f>
        <v>0</v>
      </c>
      <c r="J8" s="163"/>
      <c r="K8" s="163">
        <f>SUM(K9:K38)</f>
        <v>0</v>
      </c>
      <c r="L8" s="163"/>
      <c r="M8" s="163">
        <f>SUM(M9:M38)</f>
        <v>0</v>
      </c>
      <c r="N8" s="162"/>
      <c r="O8" s="162">
        <f>SUM(O9:O38)</f>
        <v>2.87</v>
      </c>
      <c r="P8" s="162"/>
      <c r="Q8" s="162">
        <f>SUM(Q9:Q38)</f>
        <v>0</v>
      </c>
      <c r="R8" s="163"/>
      <c r="S8" s="163"/>
      <c r="T8" s="164"/>
      <c r="U8" s="158"/>
      <c r="V8" s="158">
        <f>SUM(V9:V38)</f>
        <v>114.99</v>
      </c>
      <c r="W8" s="158"/>
      <c r="X8" s="158"/>
      <c r="AG8" t="s">
        <v>140</v>
      </c>
    </row>
    <row r="9" spans="1:60" outlineLevel="1" x14ac:dyDescent="0.2">
      <c r="A9" s="166">
        <v>1</v>
      </c>
      <c r="B9" s="167" t="s">
        <v>858</v>
      </c>
      <c r="C9" s="175" t="s">
        <v>859</v>
      </c>
      <c r="D9" s="168" t="s">
        <v>176</v>
      </c>
      <c r="E9" s="169">
        <v>66.838750000000005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71"/>
      <c r="S9" s="171" t="s">
        <v>144</v>
      </c>
      <c r="T9" s="172" t="s">
        <v>145</v>
      </c>
      <c r="U9" s="157">
        <v>0.18</v>
      </c>
      <c r="V9" s="157">
        <f>ROUND(E9*U9,2)</f>
        <v>12.03</v>
      </c>
      <c r="W9" s="157"/>
      <c r="X9" s="157" t="s">
        <v>177</v>
      </c>
      <c r="Y9" s="147"/>
      <c r="Z9" s="147"/>
      <c r="AA9" s="147"/>
      <c r="AB9" s="147"/>
      <c r="AC9" s="147"/>
      <c r="AD9" s="147"/>
      <c r="AE9" s="147"/>
      <c r="AF9" s="147"/>
      <c r="AG9" s="147" t="s">
        <v>178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90" t="s">
        <v>860</v>
      </c>
      <c r="D10" s="179"/>
      <c r="E10" s="180">
        <v>44.88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181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54"/>
      <c r="B11" s="155"/>
      <c r="C11" s="190" t="s">
        <v>861</v>
      </c>
      <c r="D11" s="179"/>
      <c r="E11" s="180">
        <v>21.96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181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6">
        <v>2</v>
      </c>
      <c r="B12" s="167" t="s">
        <v>862</v>
      </c>
      <c r="C12" s="175" t="s">
        <v>863</v>
      </c>
      <c r="D12" s="168" t="s">
        <v>287</v>
      </c>
      <c r="E12" s="169">
        <v>29.203199999999999</v>
      </c>
      <c r="F12" s="170"/>
      <c r="G12" s="171">
        <f>ROUND(E12*F12,2)</f>
        <v>0</v>
      </c>
      <c r="H12" s="170"/>
      <c r="I12" s="171">
        <f>ROUND(E12*H12,2)</f>
        <v>0</v>
      </c>
      <c r="J12" s="170"/>
      <c r="K12" s="171">
        <f>ROUND(E12*J12,2)</f>
        <v>0</v>
      </c>
      <c r="L12" s="171">
        <v>21</v>
      </c>
      <c r="M12" s="171">
        <f>G12*(1+L12/100)</f>
        <v>0</v>
      </c>
      <c r="N12" s="169">
        <v>2.3E-2</v>
      </c>
      <c r="O12" s="169">
        <f>ROUND(E12*N12,2)</f>
        <v>0.67</v>
      </c>
      <c r="P12" s="169">
        <v>0</v>
      </c>
      <c r="Q12" s="169">
        <f>ROUND(E12*P12,2)</f>
        <v>0</v>
      </c>
      <c r="R12" s="171"/>
      <c r="S12" s="171" t="s">
        <v>144</v>
      </c>
      <c r="T12" s="172" t="s">
        <v>145</v>
      </c>
      <c r="U12" s="157">
        <v>0.6</v>
      </c>
      <c r="V12" s="157">
        <f>ROUND(E12*U12,2)</f>
        <v>17.52</v>
      </c>
      <c r="W12" s="157"/>
      <c r="X12" s="157" t="s">
        <v>177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178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49" t="s">
        <v>864</v>
      </c>
      <c r="D13" s="250"/>
      <c r="E13" s="250"/>
      <c r="F13" s="250"/>
      <c r="G13" s="250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149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3" t="str">
        <f>C13</f>
        <v>Vyříznutí otvoru v podkladu pro osazení stroje na foukání izolace, foukání a dodávka izolace. Zapravení vyřezaného otvoru.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90" t="s">
        <v>865</v>
      </c>
      <c r="D14" s="179"/>
      <c r="E14" s="180">
        <v>29.2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181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66">
        <v>3</v>
      </c>
      <c r="B15" s="167" t="s">
        <v>866</v>
      </c>
      <c r="C15" s="175" t="s">
        <v>867</v>
      </c>
      <c r="D15" s="168" t="s">
        <v>176</v>
      </c>
      <c r="E15" s="169">
        <v>51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69">
        <v>1.8699999999999999E-3</v>
      </c>
      <c r="O15" s="169">
        <f>ROUND(E15*N15,2)</f>
        <v>0.1</v>
      </c>
      <c r="P15" s="169">
        <v>0</v>
      </c>
      <c r="Q15" s="169">
        <f>ROUND(E15*P15,2)</f>
        <v>0</v>
      </c>
      <c r="R15" s="171"/>
      <c r="S15" s="171" t="s">
        <v>144</v>
      </c>
      <c r="T15" s="172" t="s">
        <v>145</v>
      </c>
      <c r="U15" s="157">
        <v>0.98</v>
      </c>
      <c r="V15" s="157">
        <f>ROUND(E15*U15,2)</f>
        <v>49.98</v>
      </c>
      <c r="W15" s="157"/>
      <c r="X15" s="157" t="s">
        <v>177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178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90" t="s">
        <v>868</v>
      </c>
      <c r="D16" s="179"/>
      <c r="E16" s="180">
        <v>51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181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6">
        <v>4</v>
      </c>
      <c r="B17" s="167" t="s">
        <v>869</v>
      </c>
      <c r="C17" s="175" t="s">
        <v>870</v>
      </c>
      <c r="D17" s="168" t="s">
        <v>176</v>
      </c>
      <c r="E17" s="169">
        <v>32.42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69">
        <v>1.7799999999999999E-3</v>
      </c>
      <c r="O17" s="169">
        <f>ROUND(E17*N17,2)</f>
        <v>0.06</v>
      </c>
      <c r="P17" s="169">
        <v>0</v>
      </c>
      <c r="Q17" s="169">
        <f>ROUND(E17*P17,2)</f>
        <v>0</v>
      </c>
      <c r="R17" s="171"/>
      <c r="S17" s="171" t="s">
        <v>144</v>
      </c>
      <c r="T17" s="172" t="s">
        <v>145</v>
      </c>
      <c r="U17" s="157">
        <v>0.46</v>
      </c>
      <c r="V17" s="157">
        <f>ROUND(E17*U17,2)</f>
        <v>14.91</v>
      </c>
      <c r="W17" s="157"/>
      <c r="X17" s="157" t="s">
        <v>177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178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90" t="s">
        <v>871</v>
      </c>
      <c r="D18" s="179"/>
      <c r="E18" s="180">
        <v>32.42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181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66">
        <v>5</v>
      </c>
      <c r="B19" s="167" t="s">
        <v>872</v>
      </c>
      <c r="C19" s="175" t="s">
        <v>873</v>
      </c>
      <c r="D19" s="168" t="s">
        <v>176</v>
      </c>
      <c r="E19" s="169">
        <v>32.42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69">
        <v>1.7799999999999999E-3</v>
      </c>
      <c r="O19" s="169">
        <f>ROUND(E19*N19,2)</f>
        <v>0.06</v>
      </c>
      <c r="P19" s="169">
        <v>0</v>
      </c>
      <c r="Q19" s="169">
        <f>ROUND(E19*P19,2)</f>
        <v>0</v>
      </c>
      <c r="R19" s="171"/>
      <c r="S19" s="171" t="s">
        <v>144</v>
      </c>
      <c r="T19" s="172" t="s">
        <v>145</v>
      </c>
      <c r="U19" s="157">
        <v>0.46</v>
      </c>
      <c r="V19" s="157">
        <f>ROUND(E19*U19,2)</f>
        <v>14.91</v>
      </c>
      <c r="W19" s="157"/>
      <c r="X19" s="157" t="s">
        <v>177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178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90" t="s">
        <v>871</v>
      </c>
      <c r="D20" s="179"/>
      <c r="E20" s="180">
        <v>32.42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181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66">
        <v>6</v>
      </c>
      <c r="B21" s="167" t="s">
        <v>874</v>
      </c>
      <c r="C21" s="175" t="s">
        <v>875</v>
      </c>
      <c r="D21" s="168" t="s">
        <v>176</v>
      </c>
      <c r="E21" s="169">
        <v>56.1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69">
        <v>1.375E-2</v>
      </c>
      <c r="O21" s="169">
        <f>ROUND(E21*N21,2)</f>
        <v>0.77</v>
      </c>
      <c r="P21" s="169">
        <v>0</v>
      </c>
      <c r="Q21" s="169">
        <f>ROUND(E21*P21,2)</f>
        <v>0</v>
      </c>
      <c r="R21" s="171"/>
      <c r="S21" s="171" t="s">
        <v>144</v>
      </c>
      <c r="T21" s="172" t="s">
        <v>145</v>
      </c>
      <c r="U21" s="157">
        <v>0</v>
      </c>
      <c r="V21" s="157">
        <f>ROUND(E21*U21,2)</f>
        <v>0</v>
      </c>
      <c r="W21" s="157"/>
      <c r="X21" s="157" t="s">
        <v>311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312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90" t="s">
        <v>876</v>
      </c>
      <c r="D22" s="179"/>
      <c r="E22" s="180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181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90" t="s">
        <v>877</v>
      </c>
      <c r="D23" s="179"/>
      <c r="E23" s="180">
        <v>56.1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181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66">
        <v>7</v>
      </c>
      <c r="B24" s="167" t="s">
        <v>878</v>
      </c>
      <c r="C24" s="175" t="s">
        <v>879</v>
      </c>
      <c r="D24" s="168" t="s">
        <v>176</v>
      </c>
      <c r="E24" s="169">
        <v>35.661999999999999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21</v>
      </c>
      <c r="M24" s="171">
        <f>G24*(1+L24/100)</f>
        <v>0</v>
      </c>
      <c r="N24" s="169">
        <v>1.6500000000000001E-2</v>
      </c>
      <c r="O24" s="169">
        <f>ROUND(E24*N24,2)</f>
        <v>0.59</v>
      </c>
      <c r="P24" s="169">
        <v>0</v>
      </c>
      <c r="Q24" s="169">
        <f>ROUND(E24*P24,2)</f>
        <v>0</v>
      </c>
      <c r="R24" s="171"/>
      <c r="S24" s="171" t="s">
        <v>144</v>
      </c>
      <c r="T24" s="172" t="s">
        <v>145</v>
      </c>
      <c r="U24" s="157">
        <v>0</v>
      </c>
      <c r="V24" s="157">
        <f>ROUND(E24*U24,2)</f>
        <v>0</v>
      </c>
      <c r="W24" s="157"/>
      <c r="X24" s="157" t="s">
        <v>311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312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90" t="s">
        <v>880</v>
      </c>
      <c r="D25" s="179"/>
      <c r="E25" s="18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181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90" t="s">
        <v>881</v>
      </c>
      <c r="D26" s="179"/>
      <c r="E26" s="180">
        <v>35.659999999999997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181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66">
        <v>8</v>
      </c>
      <c r="B27" s="167" t="s">
        <v>882</v>
      </c>
      <c r="C27" s="175" t="s">
        <v>883</v>
      </c>
      <c r="D27" s="168" t="s">
        <v>176</v>
      </c>
      <c r="E27" s="169">
        <v>68.175529999999995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69">
        <v>3.0000000000000001E-3</v>
      </c>
      <c r="O27" s="169">
        <f>ROUND(E27*N27,2)</f>
        <v>0.2</v>
      </c>
      <c r="P27" s="169">
        <v>0</v>
      </c>
      <c r="Q27" s="169">
        <f>ROUND(E27*P27,2)</f>
        <v>0</v>
      </c>
      <c r="R27" s="171"/>
      <c r="S27" s="171" t="s">
        <v>144</v>
      </c>
      <c r="T27" s="172" t="s">
        <v>145</v>
      </c>
      <c r="U27" s="157">
        <v>0</v>
      </c>
      <c r="V27" s="157">
        <f>ROUND(E27*U27,2)</f>
        <v>0</v>
      </c>
      <c r="W27" s="157"/>
      <c r="X27" s="157" t="s">
        <v>311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312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90" t="s">
        <v>884</v>
      </c>
      <c r="D28" s="179"/>
      <c r="E28" s="180">
        <v>68.180000000000007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181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66">
        <v>9</v>
      </c>
      <c r="B29" s="167" t="s">
        <v>885</v>
      </c>
      <c r="C29" s="175" t="s">
        <v>886</v>
      </c>
      <c r="D29" s="168" t="s">
        <v>176</v>
      </c>
      <c r="E29" s="169">
        <v>68.175529999999995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69">
        <v>6.1999999999999998E-3</v>
      </c>
      <c r="O29" s="169">
        <f>ROUND(E29*N29,2)</f>
        <v>0.42</v>
      </c>
      <c r="P29" s="169">
        <v>0</v>
      </c>
      <c r="Q29" s="169">
        <f>ROUND(E29*P29,2)</f>
        <v>0</v>
      </c>
      <c r="R29" s="171"/>
      <c r="S29" s="171" t="s">
        <v>144</v>
      </c>
      <c r="T29" s="172" t="s">
        <v>145</v>
      </c>
      <c r="U29" s="157">
        <v>0</v>
      </c>
      <c r="V29" s="157">
        <f>ROUND(E29*U29,2)</f>
        <v>0</v>
      </c>
      <c r="W29" s="157"/>
      <c r="X29" s="157" t="s">
        <v>311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312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90" t="s">
        <v>887</v>
      </c>
      <c r="D30" s="179"/>
      <c r="E30" s="180">
        <v>68.180000000000007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181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6">
        <v>10</v>
      </c>
      <c r="B31" s="167" t="s">
        <v>888</v>
      </c>
      <c r="C31" s="175" t="s">
        <v>889</v>
      </c>
      <c r="D31" s="168" t="s">
        <v>228</v>
      </c>
      <c r="E31" s="169">
        <v>2.8694700000000002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69">
        <v>0</v>
      </c>
      <c r="O31" s="169">
        <f>ROUND(E31*N31,2)</f>
        <v>0</v>
      </c>
      <c r="P31" s="169">
        <v>0</v>
      </c>
      <c r="Q31" s="169">
        <f>ROUND(E31*P31,2)</f>
        <v>0</v>
      </c>
      <c r="R31" s="171"/>
      <c r="S31" s="171" t="s">
        <v>144</v>
      </c>
      <c r="T31" s="172" t="s">
        <v>145</v>
      </c>
      <c r="U31" s="157">
        <v>1.966</v>
      </c>
      <c r="V31" s="157">
        <f>ROUND(E31*U31,2)</f>
        <v>5.64</v>
      </c>
      <c r="W31" s="157"/>
      <c r="X31" s="157" t="s">
        <v>177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325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90" t="s">
        <v>229</v>
      </c>
      <c r="D32" s="179"/>
      <c r="E32" s="180"/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181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90" t="s">
        <v>890</v>
      </c>
      <c r="D33" s="179"/>
      <c r="E33" s="180"/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181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90" t="s">
        <v>891</v>
      </c>
      <c r="D34" s="179"/>
      <c r="E34" s="180">
        <v>2.87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181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6">
        <v>11</v>
      </c>
      <c r="B35" s="167" t="s">
        <v>892</v>
      </c>
      <c r="C35" s="175" t="s">
        <v>893</v>
      </c>
      <c r="D35" s="168" t="s">
        <v>228</v>
      </c>
      <c r="E35" s="169">
        <v>2.8694700000000002</v>
      </c>
      <c r="F35" s="170"/>
      <c r="G35" s="171">
        <f>ROUND(E35*F35,2)</f>
        <v>0</v>
      </c>
      <c r="H35" s="170"/>
      <c r="I35" s="171">
        <f>ROUND(E35*H35,2)</f>
        <v>0</v>
      </c>
      <c r="J35" s="170"/>
      <c r="K35" s="171">
        <f>ROUND(E35*J35,2)</f>
        <v>0</v>
      </c>
      <c r="L35" s="171">
        <v>21</v>
      </c>
      <c r="M35" s="171">
        <f>G35*(1+L35/100)</f>
        <v>0</v>
      </c>
      <c r="N35" s="169">
        <v>0</v>
      </c>
      <c r="O35" s="169">
        <f>ROUND(E35*N35,2)</f>
        <v>0</v>
      </c>
      <c r="P35" s="169">
        <v>0</v>
      </c>
      <c r="Q35" s="169">
        <f>ROUND(E35*P35,2)</f>
        <v>0</v>
      </c>
      <c r="R35" s="171"/>
      <c r="S35" s="171" t="s">
        <v>144</v>
      </c>
      <c r="T35" s="172" t="s">
        <v>145</v>
      </c>
      <c r="U35" s="157">
        <v>0</v>
      </c>
      <c r="V35" s="157">
        <f>ROUND(E35*U35,2)</f>
        <v>0</v>
      </c>
      <c r="W35" s="157"/>
      <c r="X35" s="157" t="s">
        <v>177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325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90" t="s">
        <v>229</v>
      </c>
      <c r="D36" s="179"/>
      <c r="E36" s="180"/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181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90" t="s">
        <v>890</v>
      </c>
      <c r="D37" s="179"/>
      <c r="E37" s="180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181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90" t="s">
        <v>891</v>
      </c>
      <c r="D38" s="179"/>
      <c r="E38" s="180">
        <v>2.87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181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3"/>
      <c r="B39" s="4"/>
      <c r="C39" s="176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v>15</v>
      </c>
      <c r="AF39">
        <v>21</v>
      </c>
      <c r="AG39" t="s">
        <v>126</v>
      </c>
    </row>
    <row r="40" spans="1:60" x14ac:dyDescent="0.2">
      <c r="A40" s="150"/>
      <c r="B40" s="151" t="s">
        <v>29</v>
      </c>
      <c r="C40" s="177"/>
      <c r="D40" s="152"/>
      <c r="E40" s="153"/>
      <c r="F40" s="153"/>
      <c r="G40" s="165">
        <f>G8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f>SUMIF(L7:L38,AE39,G7:G38)</f>
        <v>0</v>
      </c>
      <c r="AF40">
        <f>SUMIF(L7:L38,AF39,G7:G38)</f>
        <v>0</v>
      </c>
      <c r="AG40" t="s">
        <v>171</v>
      </c>
    </row>
    <row r="41" spans="1:60" x14ac:dyDescent="0.2">
      <c r="C41" s="178"/>
      <c r="D41" s="10"/>
      <c r="AG41" t="s">
        <v>172</v>
      </c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LEmJGY8hXEAHDgZL9A4Z1pb3tX2o7FQRz5tElHCvSczTxQu/j7abswVw1aH13Daefv/0PkW0ityuAC3y3Abig==" saltValue="MeXbooAJpZRRElCFoQvT0w==" spinCount="100000" sheet="1"/>
  <mergeCells count="5">
    <mergeCell ref="A1:G1"/>
    <mergeCell ref="C2:G2"/>
    <mergeCell ref="C3:G3"/>
    <mergeCell ref="C4:G4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OVN 00 00.1.1. Naklady</vt:lpstr>
      <vt:lpstr>SO 01.1 01 Pol</vt:lpstr>
      <vt:lpstr>SO 01.1 02 Pol</vt:lpstr>
      <vt:lpstr>SO 01.2 01 Pol</vt:lpstr>
      <vt:lpstr>SO 01.2 02 Pol</vt:lpstr>
      <vt:lpstr>SO 01.3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'OVN 00 00.1.1. Naklady'!Názvy_tisku</vt:lpstr>
      <vt:lpstr>'SO 01.1 01 Pol'!Názvy_tisku</vt:lpstr>
      <vt:lpstr>'SO 01.1 02 Pol'!Názvy_tisku</vt:lpstr>
      <vt:lpstr>'SO 01.2 01 Pol'!Názvy_tisku</vt:lpstr>
      <vt:lpstr>'SO 01.2 02 Pol'!Názvy_tisku</vt:lpstr>
      <vt:lpstr>'SO 01.3 01 Pol'!Názvy_tisku</vt:lpstr>
      <vt:lpstr>oadresa</vt:lpstr>
      <vt:lpstr>Stavba!Objednatel</vt:lpstr>
      <vt:lpstr>Stavba!Objekt</vt:lpstr>
      <vt:lpstr>'OVN 00 00.1.1. Naklady'!Oblast_tisku</vt:lpstr>
      <vt:lpstr>'SO 01.1 01 Pol'!Oblast_tisku</vt:lpstr>
      <vt:lpstr>'SO 01.1 02 Pol'!Oblast_tisku</vt:lpstr>
      <vt:lpstr>'SO 01.2 01 Pol'!Oblast_tisku</vt:lpstr>
      <vt:lpstr>'SO 01.2 02 Pol'!Oblast_tisku</vt:lpstr>
      <vt:lpstr>'SO 01.3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NTBHP07</dc:creator>
  <cp:lastModifiedBy>Radek Hlaváček</cp:lastModifiedBy>
  <cp:lastPrinted>2022-03-09T09:59:53Z</cp:lastPrinted>
  <dcterms:created xsi:type="dcterms:W3CDTF">2009-04-08T07:15:50Z</dcterms:created>
  <dcterms:modified xsi:type="dcterms:W3CDTF">2022-03-09T10:00:09Z</dcterms:modified>
</cp:coreProperties>
</file>