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 activeTab="2"/>
  </bookViews>
  <sheets>
    <sheet name="Rekapitulace stavby" sheetId="1" r:id="rId1"/>
    <sheet name="2021R0002EI - Stavební úp..." sheetId="2" r:id="rId2"/>
    <sheet name="Výkaz" sheetId="3" r:id="rId3"/>
  </sheets>
  <definedNames>
    <definedName name="_xlnm._FilterDatabase" localSheetId="1" hidden="1">'2021R0002EI - Stavební úp...'!$C$115:$K$127</definedName>
    <definedName name="_xlnm.Print_Titles" localSheetId="1">'2021R0002EI - Stavební úp...'!$115:$115</definedName>
    <definedName name="_xlnm.Print_Titles" localSheetId="0">'Rekapitulace stavby'!$92:$92</definedName>
    <definedName name="_xlnm.Print_Area" localSheetId="1">'2021R0002EI - Stavební úp...'!$C$82:$J$99,'2021R0002EI - Stavební úp...'!$C$105:$K$127</definedName>
    <definedName name="_xlnm.Print_Area" localSheetId="0">'Rekapitulace stavby'!$D$4:$AO$76,'Rekapitulace stavby'!$C$82:$AQ$96</definedName>
    <definedName name="_xlnm.Print_Area" localSheetId="2">Výkaz!$A$1:$G$282</definedName>
  </definedNames>
  <calcPr calcId="125725"/>
</workbook>
</file>

<file path=xl/calcChain.xml><?xml version="1.0" encoding="utf-8"?>
<calcChain xmlns="http://schemas.openxmlformats.org/spreadsheetml/2006/main">
  <c r="G280" i="3"/>
  <c r="G279"/>
  <c r="G278"/>
  <c r="G277"/>
  <c r="G276"/>
  <c r="G275"/>
  <c r="G274"/>
  <c r="G273"/>
  <c r="G281" s="1"/>
  <c r="E23" s="1"/>
  <c r="G272"/>
  <c r="G271"/>
  <c r="G264"/>
  <c r="G263"/>
  <c r="G262"/>
  <c r="G261"/>
  <c r="G265" s="1"/>
  <c r="E22" s="1"/>
  <c r="G253"/>
  <c r="G252"/>
  <c r="G251"/>
  <c r="G250"/>
  <c r="G249"/>
  <c r="G248"/>
  <c r="G247"/>
  <c r="G246"/>
  <c r="G245"/>
  <c r="G244"/>
  <c r="G243"/>
  <c r="G242"/>
  <c r="G254" s="1"/>
  <c r="E21" s="1"/>
  <c r="G234"/>
  <c r="G233"/>
  <c r="G232"/>
  <c r="G231"/>
  <c r="G230"/>
  <c r="G229"/>
  <c r="G228"/>
  <c r="G235" s="1"/>
  <c r="E20" s="1"/>
  <c r="G221"/>
  <c r="G220"/>
  <c r="G219"/>
  <c r="G218"/>
  <c r="E218"/>
  <c r="E217"/>
  <c r="G217" s="1"/>
  <c r="G216"/>
  <c r="G215"/>
  <c r="G214"/>
  <c r="G213"/>
  <c r="G212"/>
  <c r="G211"/>
  <c r="G204"/>
  <c r="G203"/>
  <c r="G205" s="1"/>
  <c r="E18" s="1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99" s="1"/>
  <c r="E17" s="1"/>
  <c r="G175"/>
  <c r="G174"/>
  <c r="G173"/>
  <c r="G172"/>
  <c r="G171"/>
  <c r="G170"/>
  <c r="G169"/>
  <c r="G176" s="1"/>
  <c r="E16" s="1"/>
  <c r="G163"/>
  <c r="G162"/>
  <c r="G161"/>
  <c r="G160"/>
  <c r="G159"/>
  <c r="G158"/>
  <c r="G157"/>
  <c r="G156"/>
  <c r="G155"/>
  <c r="G154"/>
  <c r="G153"/>
  <c r="G152"/>
  <c r="G151"/>
  <c r="G150"/>
  <c r="G149"/>
  <c r="G148"/>
  <c r="G164" s="1"/>
  <c r="E15" s="1"/>
  <c r="G147"/>
  <c r="G138"/>
  <c r="G137"/>
  <c r="G136"/>
  <c r="G135"/>
  <c r="G134"/>
  <c r="G133"/>
  <c r="G132"/>
  <c r="G131"/>
  <c r="G130"/>
  <c r="G129"/>
  <c r="G128"/>
  <c r="G127"/>
  <c r="G126"/>
  <c r="G125"/>
  <c r="G124"/>
  <c r="G123"/>
  <c r="G139" s="1"/>
  <c r="E14" s="1"/>
  <c r="G117"/>
  <c r="G116"/>
  <c r="G115"/>
  <c r="G114"/>
  <c r="G113"/>
  <c r="G112"/>
  <c r="G111"/>
  <c r="G110"/>
  <c r="G109"/>
  <c r="G108"/>
  <c r="G107"/>
  <c r="G106"/>
  <c r="G105"/>
  <c r="G104"/>
  <c r="G103"/>
  <c r="G102"/>
  <c r="G118" s="1"/>
  <c r="E13" s="1"/>
  <c r="G93"/>
  <c r="G92"/>
  <c r="G91"/>
  <c r="G90"/>
  <c r="G94" s="1"/>
  <c r="E12" s="1"/>
  <c r="G89"/>
  <c r="G84"/>
  <c r="G83"/>
  <c r="G82"/>
  <c r="G81"/>
  <c r="G80"/>
  <c r="G79"/>
  <c r="G78"/>
  <c r="G77"/>
  <c r="G76"/>
  <c r="G75"/>
  <c r="G74"/>
  <c r="G85" s="1"/>
  <c r="E11" s="1"/>
  <c r="G68"/>
  <c r="G67"/>
  <c r="G66"/>
  <c r="G65"/>
  <c r="G64"/>
  <c r="G69" s="1"/>
  <c r="E10" s="1"/>
  <c r="G58"/>
  <c r="G57"/>
  <c r="G56"/>
  <c r="G55"/>
  <c r="G54"/>
  <c r="G53"/>
  <c r="G52"/>
  <c r="E52"/>
  <c r="G51"/>
  <c r="G50"/>
  <c r="G49"/>
  <c r="G48"/>
  <c r="G47"/>
  <c r="G46"/>
  <c r="G45"/>
  <c r="G44"/>
  <c r="G59" s="1"/>
  <c r="E9" s="1"/>
  <c r="E33"/>
  <c r="E32"/>
  <c r="E31"/>
  <c r="E30"/>
  <c r="E28" l="1"/>
  <c r="G222"/>
  <c r="E19" s="1"/>
  <c r="E24" s="1"/>
  <c r="E34" s="1"/>
  <c r="J35" i="2"/>
  <c r="J34"/>
  <c r="AY95" i="1"/>
  <c r="J33" i="2"/>
  <c r="AX95" i="1"/>
  <c r="BI127" i="2"/>
  <c r="BH127"/>
  <c r="BG127"/>
  <c r="F33" s="1"/>
  <c r="BE127"/>
  <c r="T127"/>
  <c r="T126"/>
  <c r="T125"/>
  <c r="R127"/>
  <c r="R126"/>
  <c r="R125"/>
  <c r="P127"/>
  <c r="P126" s="1"/>
  <c r="P125" s="1"/>
  <c r="BI119"/>
  <c r="BH119"/>
  <c r="BG119"/>
  <c r="BE119"/>
  <c r="T119"/>
  <c r="T118"/>
  <c r="T117" s="1"/>
  <c r="T116" s="1"/>
  <c r="R119"/>
  <c r="R118" s="1"/>
  <c r="R117" s="1"/>
  <c r="P119"/>
  <c r="P118" s="1"/>
  <c r="P117" s="1"/>
  <c r="P116" s="1"/>
  <c r="AU95" i="1" s="1"/>
  <c r="AU94" s="1"/>
  <c r="J113" i="2"/>
  <c r="J112"/>
  <c r="F112"/>
  <c r="F110"/>
  <c r="E108"/>
  <c r="J90"/>
  <c r="J89"/>
  <c r="F89"/>
  <c r="F87"/>
  <c r="E85"/>
  <c r="J16"/>
  <c r="E16"/>
  <c r="F113" s="1"/>
  <c r="J15"/>
  <c r="J10"/>
  <c r="J110"/>
  <c r="L90" i="1"/>
  <c r="AM90"/>
  <c r="AM89"/>
  <c r="L89"/>
  <c r="AM87"/>
  <c r="L87"/>
  <c r="L85"/>
  <c r="L84"/>
  <c r="BK127" i="2"/>
  <c r="J127"/>
  <c r="BK119"/>
  <c r="J119"/>
  <c r="AS94" i="1"/>
  <c r="E29" i="3" l="1"/>
  <c r="E35" s="1"/>
  <c r="R116" i="2"/>
  <c r="J87"/>
  <c r="F90"/>
  <c r="BF119"/>
  <c r="BF127"/>
  <c r="BB95" i="1"/>
  <c r="BK118" i="2"/>
  <c r="J118" s="1"/>
  <c r="J96" s="1"/>
  <c r="BK126"/>
  <c r="J126" s="1"/>
  <c r="J98" s="1"/>
  <c r="F31"/>
  <c r="AZ95" i="1" s="1"/>
  <c r="AZ94" s="1"/>
  <c r="W29" s="1"/>
  <c r="J31" i="2"/>
  <c r="AV95" i="1" s="1"/>
  <c r="F35" i="2"/>
  <c r="BD95" i="1" s="1"/>
  <c r="BD94" s="1"/>
  <c r="W33" s="1"/>
  <c r="F34" i="2"/>
  <c r="BC95" i="1" s="1"/>
  <c r="BC94" s="1"/>
  <c r="W32" s="1"/>
  <c r="BB94"/>
  <c r="W31" s="1"/>
  <c r="BK117" i="2" l="1"/>
  <c r="J117" s="1"/>
  <c r="J95" s="1"/>
  <c r="BK125"/>
  <c r="J125" s="1"/>
  <c r="J97" s="1"/>
  <c r="AV94" i="1"/>
  <c r="AK29" s="1"/>
  <c r="AX94"/>
  <c r="AY94"/>
  <c r="F32" i="2"/>
  <c r="BA95" i="1" s="1"/>
  <c r="BA94" s="1"/>
  <c r="W30" s="1"/>
  <c r="J32" i="2"/>
  <c r="AW95" i="1" s="1"/>
  <c r="AT95" s="1"/>
  <c r="BK116" i="2" l="1"/>
  <c r="J116" s="1"/>
  <c r="J94" s="1"/>
  <c r="AW94" i="1"/>
  <c r="AK30" s="1"/>
  <c r="AT94" l="1"/>
  <c r="J28" i="2"/>
  <c r="AG95" i="1"/>
  <c r="AG94" s="1"/>
  <c r="AK26" s="1"/>
  <c r="AK35" s="1"/>
  <c r="AN94" l="1"/>
  <c r="AN95"/>
  <c r="J37" i="2"/>
</calcChain>
</file>

<file path=xl/sharedStrings.xml><?xml version="1.0" encoding="utf-8"?>
<sst xmlns="http://schemas.openxmlformats.org/spreadsheetml/2006/main" count="1014" uniqueCount="368">
  <si>
    <t>Export Komplet</t>
  </si>
  <si>
    <t/>
  </si>
  <si>
    <t>2.0</t>
  </si>
  <si>
    <t>ZAMOK</t>
  </si>
  <si>
    <t>False</t>
  </si>
  <si>
    <t>{5a5426ff-dfec-48b6-9a13-8b679cc8b3a4}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</si>
  <si>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</si>
  <si>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</si>
  <si>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</si>
  <si>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</si>
  <si>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</si>
  <si>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</si>
  <si>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</si>
  <si>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</si>
  <si>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2021R0002EI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</si>
  <si>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</si>
  <si>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</si>
  <si>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Rekonstrukce chodeb a suterénu blok M Elektroinstalace</t>
  </si>
  <si>
    <t>KSO:</t>
  </si>
  <si>
    <t>CC-CZ:</t>
  </si>
  <si>
    <t>Místo:</t>
  </si>
  <si>
    <t>Školní č.p.222-224, Milín</t>
  </si>
  <si>
    <t>Datum:</t>
  </si>
  <si>
    <t>22. 1. 2021</t>
  </si>
  <si>
    <t>Zadavatel:</t>
  </si>
  <si>
    <t>IČ:</t>
  </si>
  <si>
    <t>Obec Milín, 11. května 27, 262 31 Milín</t>
  </si>
  <si>
    <t>DIČ:</t>
  </si>
  <si>
    <t>Uchazeč:</t>
  </si>
  <si>
    <t>Vyplň údaj</t>
  </si>
  <si>
    <t>Projektant:</t>
  </si>
  <si>
    <t>Akad. arch. Aleš brotánek, Ing. Jan Hašek</t>
  </si>
  <si>
    <t>True</t>
  </si>
  <si>
    <t>Zpracovatel:</t>
  </si>
  <si>
    <t>Ing. Jitka Dupalová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</si>
  <si>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</si>
  <si>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</si>
  <si>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</si>
  <si>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</si>
  <si>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</si>
  <si>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</si>
  <si>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</si>
  <si>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</si>
  <si>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</si>
  <si>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</si>
  <si>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</si>
  <si>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</si>
  <si>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</si>
  <si>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</si>
  <si>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</si>
  <si>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</si>
  <si>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</si>
  <si>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</si>
  <si>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</si>
  <si>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</si>
  <si>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</si>
  <si>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</si>
  <si>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</si>
  <si>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</si>
  <si>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</si>
  <si>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</si>
  <si>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</si>
  <si>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</si>
  <si>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</si>
  <si>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</si>
  <si>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</si>
  <si>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</si>
  <si>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</si>
  <si>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</si>
  <si>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</si>
  <si>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</si>
  <si>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</si>
  <si>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</si>
  <si>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</si>
  <si>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</si>
  <si>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</si>
  <si>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</si>
  <si>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</si>
  <si>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</si>
  <si>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</si>
  <si>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</si>
  <si>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</si>
  <si>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</si>
  <si>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</si>
  <si>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</si>
  <si>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</si>
  <si>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</si>
  <si>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</si>
  <si>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</si>
  <si>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</si>
  <si>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</si>
  <si>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</si>
  <si>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</si>
  <si>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</si>
  <si>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</si>
  <si>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</si>
  <si>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</si>
  <si>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</si>
  <si>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</si>
  <si>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</si>
  <si>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</si>
  <si>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</si>
  <si>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</si>
  <si>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</si>
  <si>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</si>
  <si>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</si>
  <si>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</si>
  <si>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</si>
  <si>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</si>
  <si>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</si>
  <si>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</si>
  <si>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</si>
  <si>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612325111</t>
  </si>
  <si>
    <t>Vápenocementová hladká omítka rýh ve stěnách šířky do 150 mm</t>
  </si>
  <si>
    <t>m2</t>
  </si>
  <si>
    <t>4</t>
  </si>
  <si>
    <t>2</t>
  </si>
  <si>
    <t>1035712406</t>
  </si>
  <si>
    <t>VV</t>
  </si>
  <si>
    <t>90*0,1*0,1</t>
  </si>
  <si>
    <t>380*0,03</t>
  </si>
  <si>
    <t>240*0,07</t>
  </si>
  <si>
    <t>34*0,15</t>
  </si>
  <si>
    <t>Součet</t>
  </si>
  <si>
    <t>PSV</t>
  </si>
  <si>
    <t>Práce a dodávky PSV</t>
  </si>
  <si>
    <t>741</t>
  </si>
  <si>
    <t>Elektroinstalace - silnoproud</t>
  </si>
  <si>
    <t>741110001R</t>
  </si>
  <si>
    <t>Elektroinstalace viz. výkaz výměr</t>
  </si>
  <si>
    <t>kpl</t>
  </si>
  <si>
    <t>16</t>
  </si>
  <si>
    <t>-535607617</t>
  </si>
  <si>
    <t xml:space="preserve"> D Í L Č Í   V Ý K A Z   V Ý M Ě R</t>
  </si>
  <si>
    <t>Stavba: OPRAVY ELEKTROINSTALCE SPOLEČNÝCH PROSTOR BD MILÍN blok M 222 - 224       
Investor: OBEC MILÍN 11.května 27,Milín,262 31</t>
  </si>
  <si>
    <t>Zpracoval : Jana Brožová, Kamýk nad Vltavou 164,262 63</t>
  </si>
  <si>
    <t>R E K A P I T U L A C E</t>
  </si>
  <si>
    <t>označení</t>
  </si>
  <si>
    <t>název položky</t>
  </si>
  <si>
    <t>částka Kč</t>
  </si>
  <si>
    <t xml:space="preserve">      1.   1.1</t>
  </si>
  <si>
    <t xml:space="preserve"> Elektro-montáže HDV a společné prostory BD - silnoproud</t>
  </si>
  <si>
    <t xml:space="preserve">      2.   1.2</t>
  </si>
  <si>
    <t xml:space="preserve"> Nosný materiál-svítidla</t>
  </si>
  <si>
    <t xml:space="preserve">      3.   1.3</t>
  </si>
  <si>
    <t xml:space="preserve"> Nosný materiál-ostatní</t>
  </si>
  <si>
    <t xml:space="preserve">      4.   1.4</t>
  </si>
  <si>
    <t xml:space="preserve"> Rozvaděče</t>
  </si>
  <si>
    <t xml:space="preserve">      5.   2.1</t>
  </si>
  <si>
    <t xml:space="preserve"> Elektro-montáže slaboproud</t>
  </si>
  <si>
    <t xml:space="preserve">      6.   2.2</t>
  </si>
  <si>
    <t xml:space="preserve"> Nosný materiál - ostatní</t>
  </si>
  <si>
    <t xml:space="preserve">      7.   3.1</t>
  </si>
  <si>
    <t xml:space="preserve"> Elektro-montáže strojovny VZT a půdní prostor</t>
  </si>
  <si>
    <t xml:space="preserve">      8    3.2</t>
  </si>
  <si>
    <t xml:space="preserve">      9    3.3</t>
  </si>
  <si>
    <t xml:space="preserve">      10    3.4</t>
  </si>
  <si>
    <t xml:space="preserve"> Rozváděč</t>
  </si>
  <si>
    <t xml:space="preserve">      10    4.1</t>
  </si>
  <si>
    <t xml:space="preserve"> Elektro-montáže sklepy</t>
  </si>
  <si>
    <t xml:space="preserve">      11    4.2</t>
  </si>
  <si>
    <t xml:space="preserve">      12    4.3</t>
  </si>
  <si>
    <t xml:space="preserve">      13    5</t>
  </si>
  <si>
    <t xml:space="preserve"> Zednické přípomoce</t>
  </si>
  <si>
    <t xml:space="preserve">      14    6</t>
  </si>
  <si>
    <t xml:space="preserve"> Ostatní</t>
  </si>
  <si>
    <t>C E L K E M   b e z   D P H</t>
  </si>
  <si>
    <t>Č á s t   D P H</t>
  </si>
  <si>
    <t xml:space="preserve"> </t>
  </si>
  <si>
    <t xml:space="preserve"> základ DPH</t>
  </si>
  <si>
    <t xml:space="preserve"> částka DPH</t>
  </si>
  <si>
    <t xml:space="preserve"> základ bez DPH - kontrolní údaj</t>
  </si>
  <si>
    <t>C E L K E M   v č .   D P H</t>
  </si>
  <si>
    <t xml:space="preserve"> Vypracováno s použitím položek montážních ceníků RTS
 a položek orientačních cen materiálů.
   Určeno pouze pro potřebu hrubé cenové orientace.
  Ve výměrové části může sloužit jako podklad pro
vypracování smluvní ceny.
  Uvedené výrobky jsou standardem </t>
  </si>
  <si>
    <t>1.1 - Elektro-montáže HDV a společné prostory domu - silnoproud</t>
  </si>
  <si>
    <t>p.č.</t>
  </si>
  <si>
    <t>číslo pol.</t>
  </si>
  <si>
    <t>m.j.</t>
  </si>
  <si>
    <t>množství</t>
  </si>
  <si>
    <t>cena Kč</t>
  </si>
  <si>
    <t>celkem Kč</t>
  </si>
  <si>
    <t xml:space="preserve"> 21 00120301R00</t>
  </si>
  <si>
    <t xml:space="preserve"> Pojistka nožová</t>
  </si>
  <si>
    <t>kus</t>
  </si>
  <si>
    <t xml:space="preserve"> 21 0010301R00</t>
  </si>
  <si>
    <t xml:space="preserve"> Krabice odbočná</t>
  </si>
  <si>
    <t xml:space="preserve"> 21 0100251R00</t>
  </si>
  <si>
    <t xml:space="preserve"> Ukončení celoplast. kabelů do 4x10 mm2</t>
  </si>
  <si>
    <t xml:space="preserve"> 21 0100173R00</t>
  </si>
  <si>
    <t xml:space="preserve"> Ukončení celoplast. kabelů do 3x1,5 až 4mm2</t>
  </si>
  <si>
    <t xml:space="preserve"> 21 0100152R00</t>
  </si>
  <si>
    <t xml:space="preserve"> Ukončení celoplast. kabelů do 4x35 mm2</t>
  </si>
  <si>
    <t xml:space="preserve"> 21 0190001R00</t>
  </si>
  <si>
    <t xml:space="preserve"> Montáž celoplechových rozvodnic do váhy 20 kg</t>
  </si>
  <si>
    <t xml:space="preserve"> 21 0190003R00</t>
  </si>
  <si>
    <t xml:space="preserve"> Montáž celoplechových rozvodnic do váhy 100 kg</t>
  </si>
  <si>
    <t xml:space="preserve"> 21 020SVZ</t>
  </si>
  <si>
    <t xml:space="preserve"> Montáž kabelové spojky</t>
  </si>
  <si>
    <t xml:space="preserve"> 21 0201039R00</t>
  </si>
  <si>
    <t xml:space="preserve"> Svítidlo - montáž</t>
  </si>
  <si>
    <t xml:space="preserve"> 21 0810005R00</t>
  </si>
  <si>
    <t xml:space="preserve"> Kabel CYKY-m 750 V do 3 x 2,5 mm2 pevně uložený</t>
  </si>
  <si>
    <t>m</t>
  </si>
  <si>
    <t xml:space="preserve"> 21 0810015R00</t>
  </si>
  <si>
    <t xml:space="preserve"> Kabel CYKY-m 750 V do 5 x 4 mm2 pevně uložený</t>
  </si>
  <si>
    <t xml:space="preserve"> 21 0810017R00</t>
  </si>
  <si>
    <t xml:space="preserve"> Kabel CYKY-m 750 V do 4 x 10mm2,pevně uložený</t>
  </si>
  <si>
    <t xml:space="preserve"> 21 0901091R00</t>
  </si>
  <si>
    <t xml:space="preserve"> Kabel AYKY-m 750 V do 4 x 35 mm2,pevně uložený</t>
  </si>
  <si>
    <t xml:space="preserve"> ¤ PM-030%</t>
  </si>
  <si>
    <t xml:space="preserve"> Podružný materiál  3%</t>
  </si>
  <si>
    <t>%</t>
  </si>
  <si>
    <t xml:space="preserve"> ¤ ZV-060%</t>
  </si>
  <si>
    <t xml:space="preserve"> Zednické výpomoce  6%</t>
  </si>
  <si>
    <t>CELKEM</t>
  </si>
  <si>
    <t>1.1 - Elektro-montáže</t>
  </si>
  <si>
    <t>1.2 - Nosný materiál-svítidla</t>
  </si>
  <si>
    <t xml:space="preserve"> 348- 00100.01</t>
  </si>
  <si>
    <t xml:space="preserve"> LED svítidlo 1x18W,230V,1480lum,IP44 s čidlem pohybu</t>
  </si>
  <si>
    <t xml:space="preserve"> 348- 00100.02</t>
  </si>
  <si>
    <t xml:space="preserve"> LED svítidlo 1x18W,230V,1480lum,IP44 s nouzovým zdrojem a čidlem pohybu</t>
  </si>
  <si>
    <t xml:space="preserve"> ¤ PN-030%</t>
  </si>
  <si>
    <t xml:space="preserve"> Pořizovací náklady 3%</t>
  </si>
  <si>
    <t xml:space="preserve"> ¤ PR-010=</t>
  </si>
  <si>
    <t xml:space="preserve"> Přesun 1%</t>
  </si>
  <si>
    <t>1.3 - Nosný materiál-ostatní</t>
  </si>
  <si>
    <t xml:space="preserve"> 341 11030R</t>
  </si>
  <si>
    <t xml:space="preserve"> Kabel silový s Cu jádrem 750 V CYKY 3-J x 1,5 mm2</t>
  </si>
  <si>
    <t xml:space="preserve"> 341 11032R</t>
  </si>
  <si>
    <t xml:space="preserve"> Kabel silový s Cu jádrem 750 V CYKY 3-J x 2,5 mm2</t>
  </si>
  <si>
    <t xml:space="preserve"> 341 11090R</t>
  </si>
  <si>
    <t xml:space="preserve"> Kabel silový s Cu jádrem 750 V CYKY 5-J x 4 mm2</t>
  </si>
  <si>
    <t xml:space="preserve"> 341 11102R</t>
  </si>
  <si>
    <t xml:space="preserve"> Kabel silový s Cu jádrem 750 V CYKY 4-J x 10 mm2</t>
  </si>
  <si>
    <t xml:space="preserve"> 345 35440R</t>
  </si>
  <si>
    <t xml:space="preserve"> Kabel silový s AL jádrem 750 V AYKY 4-J x  35mm2</t>
  </si>
  <si>
    <t xml:space="preserve"> 345 35443R</t>
  </si>
  <si>
    <t xml:space="preserve"> Pojistka nožová PN1 80A gG</t>
  </si>
  <si>
    <t xml:space="preserve"> 345 35503</t>
  </si>
  <si>
    <t xml:space="preserve"> Kabelový soubor - spojka 35-95 mm2</t>
  </si>
  <si>
    <t xml:space="preserve"> 345 715821R</t>
  </si>
  <si>
    <t xml:space="preserve"> Krabice odbočná s víčkem a svorkovnicí  KU 68-1903</t>
  </si>
  <si>
    <t>1.4 - Rozvaděče</t>
  </si>
  <si>
    <t xml:space="preserve"> 354-D 951110-049831</t>
  </si>
  <si>
    <t xml:space="preserve"> Rozváděč elektroměrový RE 5x + 4xHDO</t>
  </si>
  <si>
    <t>ks</t>
  </si>
  <si>
    <t>357-SC BZ900263-</t>
  </si>
  <si>
    <t xml:space="preserve"> Rozváděč elektroměrový RE 7x + 6xHDO</t>
  </si>
  <si>
    <t xml:space="preserve"> 357-SC BM017310--</t>
  </si>
  <si>
    <t xml:space="preserve"> Rozváděč režie RS 222,224</t>
  </si>
  <si>
    <t xml:space="preserve"> 357-SC BM018110--</t>
  </si>
  <si>
    <t xml:space="preserve"> Rozváděč režie RS 223</t>
  </si>
  <si>
    <t xml:space="preserve"> ¤ AA-40%</t>
  </si>
  <si>
    <t xml:space="preserve"> Montážní,kompletační a pořiz.náklady 40%</t>
  </si>
  <si>
    <t>1.04 - Rozvaděče</t>
  </si>
  <si>
    <t>2.1 - Elektro-montáže slaboproud</t>
  </si>
  <si>
    <t xml:space="preserve"> Krabice přístrojová</t>
  </si>
  <si>
    <t xml:space="preserve"> 21 0010311R00</t>
  </si>
  <si>
    <t xml:space="preserve"> Krabice protahovací nebo odbočná </t>
  </si>
  <si>
    <t xml:space="preserve"> 21 0010323R00</t>
  </si>
  <si>
    <t xml:space="preserve"> Krabice rozvodná KT 250</t>
  </si>
  <si>
    <t xml:space="preserve"> 21 0010132R00</t>
  </si>
  <si>
    <t xml:space="preserve"> Trubka ochranná s nasunitím nebo našroubováním do 20mm</t>
  </si>
  <si>
    <t xml:space="preserve"> 21 0010133R00</t>
  </si>
  <si>
    <t xml:space="preserve"> Trubka ochranná s nasunitím nebo našroubováním do 32mm</t>
  </si>
  <si>
    <t xml:space="preserve"> 21 0100235R00</t>
  </si>
  <si>
    <t xml:space="preserve"> Ukončení šnůr se zapojením do 4x0,5 - 4 mm2</t>
  </si>
  <si>
    <t xml:space="preserve"> 21 0100238R00</t>
  </si>
  <si>
    <t xml:space="preserve"> Ukončení šnůr se zapojením do 7x0,5 - 4 mm2</t>
  </si>
  <si>
    <t xml:space="preserve"> 21 0110151R00</t>
  </si>
  <si>
    <t xml:space="preserve"> Spínač zapuštěný jednopólový, řazení 1</t>
  </si>
  <si>
    <t xml:space="preserve"> Montáž set domácích telefonů 4 účastníci včetně programování</t>
  </si>
  <si>
    <t xml:space="preserve"> 22 0201039R00</t>
  </si>
  <si>
    <t xml:space="preserve"> Montáž set domácích telefonů 6 účastníci včetně programování</t>
  </si>
  <si>
    <t xml:space="preserve"> Programování čipů ID</t>
  </si>
  <si>
    <t xml:space="preserve"> Kabel SYKFY 3x2x0,5 mm2 pevně uložený</t>
  </si>
  <si>
    <t xml:space="preserve"> 21 0810006R00</t>
  </si>
  <si>
    <t xml:space="preserve"> Kabel SYKFY 5x2x0,5 mm2 pevně uložený</t>
  </si>
  <si>
    <t xml:space="preserve"> Kabel J-Y/ST/-Y 2x2x0,8 mm2 pevně uložený</t>
  </si>
  <si>
    <t>2.1 - Elektro-montáže</t>
  </si>
  <si>
    <t>2.2 - Nosný materiál-ostatní</t>
  </si>
  <si>
    <t xml:space="preserve"> Kabel sdělovací s Cu jádrem SYKFY 3x2x0,5 mm2</t>
  </si>
  <si>
    <t xml:space="preserve"> Kabel sdělovací s Cu jádrem SYKFY 5x2x0,5 mm2</t>
  </si>
  <si>
    <t xml:space="preserve"> Kabel sdělovací s Cu jádrem J-Y/St/Y 2x2x0,8 mm2</t>
  </si>
  <si>
    <t xml:space="preserve"> Spínač 1pólový s krytem se symbolem zvonku </t>
  </si>
  <si>
    <t xml:space="preserve"> 345 36490R</t>
  </si>
  <si>
    <t xml:space="preserve"> Rámeček jednonásobný el.nistalačního přístroje</t>
  </si>
  <si>
    <t xml:space="preserve"> Krabice elektroinstalační KU 68-1901</t>
  </si>
  <si>
    <t xml:space="preserve"> 345 709990007R</t>
  </si>
  <si>
    <t xml:space="preserve"> Krabice elektroinstalační KU 68-1902</t>
  </si>
  <si>
    <t xml:space="preserve"> Krabice elektroinstalační KO 125</t>
  </si>
  <si>
    <t xml:space="preserve"> Trubka elektroinstalační 2316/LPE-2</t>
  </si>
  <si>
    <t xml:space="preserve"> 345 71551R</t>
  </si>
  <si>
    <t xml:space="preserve"> Trubka elektroinstalační 2329/LPE-2</t>
  </si>
  <si>
    <t xml:space="preserve"> Set domácích telefonů 4 účastníci s čtečkou ID</t>
  </si>
  <si>
    <t xml:space="preserve"> 346 715821R</t>
  </si>
  <si>
    <t xml:space="preserve"> Set domácích telefonů 6 účastníci s čtečkou ID</t>
  </si>
  <si>
    <t xml:space="preserve"> 345 715826R</t>
  </si>
  <si>
    <t xml:space="preserve"> Čip ID  (4čipy á bytová jednotka)</t>
  </si>
  <si>
    <t>3.1 - Elektro-montáže strojovny VZT a půdní prostor</t>
  </si>
  <si>
    <t xml:space="preserve"> 22 0010351R00</t>
  </si>
  <si>
    <t xml:space="preserve"> Krabice rozbočná</t>
  </si>
  <si>
    <t xml:space="preserve"> 21 0110001R00</t>
  </si>
  <si>
    <t xml:space="preserve"> Ovladačů řazení 0/1</t>
  </si>
  <si>
    <t xml:space="preserve"> 21 0111041R00</t>
  </si>
  <si>
    <t xml:space="preserve"> Montáž zásuvek 2P+PE</t>
  </si>
  <si>
    <t xml:space="preserve"> Kabel CYKY-m 750 V do 5 x 1,5 mm2 pevně uložený</t>
  </si>
  <si>
    <t xml:space="preserve"> 21 0811091R00</t>
  </si>
  <si>
    <t xml:space="preserve"> Vodič CY do 4 mm2,pevně uložený</t>
  </si>
  <si>
    <t>21 0220451R00</t>
  </si>
  <si>
    <t xml:space="preserve"> Ochranné pospojování</t>
  </si>
  <si>
    <t>3.1 - Elektro-montáže</t>
  </si>
  <si>
    <t>3.2 - Nosný materiál-svítidla</t>
  </si>
  <si>
    <t xml:space="preserve"> Svítidlo žárovkové 1x100W,230V,IP44 </t>
  </si>
  <si>
    <t xml:space="preserve"> Světelný zdroj E27 NW - 10W</t>
  </si>
  <si>
    <t xml:space="preserve"> 348- 00100.03</t>
  </si>
  <si>
    <t xml:space="preserve"> Svítidlo zářivkové 2x36W,230V,IP54</t>
  </si>
  <si>
    <t xml:space="preserve"> 348- 00100.04</t>
  </si>
  <si>
    <t xml:space="preserve"> Trubice lineární L36W/840W</t>
  </si>
  <si>
    <t>3.3 - Nosný materiál-ostatní</t>
  </si>
  <si>
    <t xml:space="preserve"> Kabel silový s Cu jádrem 750 V CYKY 5-J x 1,5 mm2</t>
  </si>
  <si>
    <t xml:space="preserve"> Vodič silový s Cu jádrem 750 V CY 4 mm2</t>
  </si>
  <si>
    <t xml:space="preserve"> Krabice rozbočovací Sd-7L</t>
  </si>
  <si>
    <t xml:space="preserve"> 346 35503</t>
  </si>
  <si>
    <t xml:space="preserve"> Spínač 1pólový s krytem </t>
  </si>
  <si>
    <t xml:space="preserve"> 347 35503</t>
  </si>
  <si>
    <t xml:space="preserve"> Tlačítko 1/O s krytem IP44</t>
  </si>
  <si>
    <t xml:space="preserve"> 348 35503</t>
  </si>
  <si>
    <t xml:space="preserve"> Zásuvka 230V,16A,IP20</t>
  </si>
  <si>
    <t xml:space="preserve"> 346 71551R</t>
  </si>
  <si>
    <t xml:space="preserve"> Trubka elektroinstalační INS-RML/T-25 s příslušenstvím</t>
  </si>
  <si>
    <t xml:space="preserve"> 347 71551R</t>
  </si>
  <si>
    <t xml:space="preserve"> Trubka elektroinstalační ohebná INS-FML25</t>
  </si>
  <si>
    <t xml:space="preserve"> 348 71551R</t>
  </si>
  <si>
    <t xml:space="preserve"> Bernard svorka ZSA včetně pásku</t>
  </si>
  <si>
    <t>3.4 - Rozvaděče</t>
  </si>
  <si>
    <t xml:space="preserve"> Rozváděč kotelna RK </t>
  </si>
  <si>
    <t xml:space="preserve"> ¤ AA-20%</t>
  </si>
  <si>
    <t xml:space="preserve"> Montážní,kompletační a pořiz.náklady 20%</t>
  </si>
  <si>
    <t>3.04 - Rozvaděče</t>
  </si>
  <si>
    <t>4.1 - Elektro-montáže sklepy</t>
  </si>
  <si>
    <t>4.1 - Elektro-montáže</t>
  </si>
  <si>
    <t>4.2 - Nosný materiál-svítidla</t>
  </si>
  <si>
    <t xml:space="preserve"> Svítidlo žárovkové 1x60W,230V,IP44 s čidlem pohybu</t>
  </si>
  <si>
    <t>4.3 - Nosný materiál-ostatní</t>
  </si>
  <si>
    <t xml:space="preserve"> Krabice elektroinstalační KU 68-1903</t>
  </si>
  <si>
    <t xml:space="preserve"> Spínač 1pólový s krytem IP44</t>
  </si>
  <si>
    <t xml:space="preserve"> Zásuvka 230V,16A,IP44</t>
  </si>
  <si>
    <t xml:space="preserve"> Trubka elektroinstalační INS-RMl/T-25 s příslušenstvím</t>
  </si>
  <si>
    <t>5 - Zednické přípomoce</t>
  </si>
  <si>
    <t xml:space="preserve"> Vysekání kapes nebo výklenku ve zdivu 7x7x5</t>
  </si>
  <si>
    <t xml:space="preserve"> Vysekání rýh pro montáž trubek a kabelů do 3cm</t>
  </si>
  <si>
    <t xml:space="preserve"> Vysekání rýh pro montáž trubek a kabelů přes 5 do 7cm</t>
  </si>
  <si>
    <t xml:space="preserve"> Vysekání rýh pro montáž trubek a kabelů přes 10 do 15cm</t>
  </si>
  <si>
    <t>4 - Ostatní</t>
  </si>
  <si>
    <t>6 - Ostatní</t>
  </si>
  <si>
    <t xml:space="preserve">  INFO  0702-DD</t>
  </si>
  <si>
    <t xml:space="preserve"> Demontáž stávající nevyužité instalace</t>
  </si>
  <si>
    <t xml:space="preserve">  INFO  0801-SK</t>
  </si>
  <si>
    <t xml:space="preserve"> Dokumentace skutečného provedení</t>
  </si>
  <si>
    <t xml:space="preserve"> Prováděcí dokumentace</t>
  </si>
  <si>
    <t xml:space="preserve"> Zařízení staveniště</t>
  </si>
  <si>
    <t xml:space="preserve"> Zajištění funkčnosti osvětlení společných prostor</t>
  </si>
  <si>
    <t xml:space="preserve"> Ztížené podmínky</t>
  </si>
  <si>
    <t xml:space="preserve"> Zprovoznění pracovníkem CETIN</t>
  </si>
  <si>
    <t xml:space="preserve"> Úprava úsekových rozváděčů CETIN</t>
  </si>
  <si>
    <t xml:space="preserve"> Výchozí revize + součinnost ČEZ Distribuce</t>
  </si>
  <si>
    <t xml:space="preserve"> Doprava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</si>
</sst>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color indexed="0"/>
      <name val="Arial"/>
    </font>
    <font>
      <b/>
      <sz val="12"/>
      <color indexed="0"/>
      <name val="Arial"/>
    </font>
    <font>
      <sz val="10"/>
      <color indexed="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4" fillId="0" borderId="0" applyNumberFormat="0" applyFont="0" applyBorder="0" applyAlignment="0">
      <protection locked="0"/>
    </xf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4" fillId="0" borderId="0" xfId="2" applyNumberFormat="1" applyFont="1" applyBorder="1" applyAlignment="1">
      <protection locked="0"/>
    </xf>
    <xf numFmtId="0" fontId="35" fillId="0" borderId="0" xfId="2" applyNumberFormat="1" applyFont="1" applyBorder="1" applyAlignment="1">
      <alignment horizontal="center" vertical="top" wrapText="1"/>
      <protection locked="0"/>
    </xf>
    <xf numFmtId="0" fontId="36" fillId="0" borderId="0" xfId="2" applyNumberFormat="1" applyFont="1" applyBorder="1" applyAlignment="1">
      <alignment vertical="top" wrapText="1"/>
      <protection locked="0"/>
    </xf>
    <xf numFmtId="0" fontId="36" fillId="0" borderId="0" xfId="2" applyNumberFormat="1" applyFont="1" applyBorder="1" applyAlignment="1">
      <protection locked="0"/>
    </xf>
    <xf numFmtId="0" fontId="34" fillId="0" borderId="0" xfId="2" applyNumberFormat="1" applyFont="1" applyBorder="1" applyAlignment="1">
      <alignment horizontal="center"/>
      <protection locked="0"/>
    </xf>
    <xf numFmtId="0" fontId="37" fillId="0" borderId="0" xfId="2" applyNumberFormat="1" applyFont="1" applyBorder="1" applyAlignment="1">
      <protection locked="0"/>
    </xf>
    <xf numFmtId="0" fontId="34" fillId="0" borderId="23" xfId="2" applyNumberFormat="1" applyFont="1" applyBorder="1" applyAlignment="1">
      <alignment horizontal="center" vertical="center"/>
      <protection locked="0"/>
    </xf>
    <xf numFmtId="0" fontId="34" fillId="0" borderId="24" xfId="2" applyNumberFormat="1" applyFont="1" applyBorder="1" applyAlignment="1">
      <alignment horizontal="center" vertical="center"/>
      <protection locked="0"/>
    </xf>
    <xf numFmtId="0" fontId="37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protection locked="0"/>
    </xf>
    <xf numFmtId="0" fontId="34" fillId="0" borderId="27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center"/>
      <protection locked="0"/>
    </xf>
    <xf numFmtId="3" fontId="37" fillId="0" borderId="28" xfId="2" applyNumberFormat="1" applyFont="1" applyFill="1" applyBorder="1" applyAlignment="1">
      <protection locked="0"/>
    </xf>
    <xf numFmtId="0" fontId="34" fillId="0" borderId="27" xfId="2" applyNumberFormat="1" applyFont="1" applyFill="1" applyBorder="1" applyAlignment="1">
      <protection locked="0"/>
    </xf>
    <xf numFmtId="0" fontId="36" fillId="0" borderId="26" xfId="2" applyNumberFormat="1" applyFont="1" applyBorder="1" applyAlignment="1">
      <protection locked="0"/>
    </xf>
    <xf numFmtId="0" fontId="36" fillId="0" borderId="27" xfId="2" applyNumberFormat="1" applyFont="1" applyFill="1" applyBorder="1" applyAlignment="1">
      <protection locked="0"/>
    </xf>
    <xf numFmtId="0" fontId="34" fillId="0" borderId="23" xfId="2" applyNumberFormat="1" applyFont="1" applyBorder="1" applyAlignment="1">
      <protection locked="0"/>
    </xf>
    <xf numFmtId="0" fontId="34" fillId="0" borderId="24" xfId="2" applyNumberFormat="1" applyFont="1" applyBorder="1" applyAlignment="1">
      <alignment horizontal="center"/>
      <protection locked="0"/>
    </xf>
    <xf numFmtId="0" fontId="34" fillId="0" borderId="24" xfId="2" applyNumberFormat="1" applyFont="1" applyBorder="1" applyAlignment="1">
      <protection locked="0"/>
    </xf>
    <xf numFmtId="3" fontId="37" fillId="0" borderId="25" xfId="2" applyNumberFormat="1" applyFont="1" applyFill="1" applyBorder="1" applyAlignment="1">
      <protection locked="0"/>
    </xf>
    <xf numFmtId="0" fontId="37" fillId="0" borderId="0" xfId="2" applyNumberFormat="1" applyFont="1" applyFill="1" applyBorder="1" applyAlignment="1">
      <protection locked="0"/>
    </xf>
    <xf numFmtId="0" fontId="37" fillId="0" borderId="25" xfId="2" applyNumberFormat="1" applyFont="1" applyFill="1" applyBorder="1" applyAlignment="1">
      <alignment horizontal="center" vertical="center"/>
      <protection locked="0"/>
    </xf>
    <xf numFmtId="0" fontId="34" fillId="0" borderId="0" xfId="2" applyNumberFormat="1" applyFont="1" applyBorder="1" applyAlignment="1">
      <alignment horizontal="left" vertical="top" wrapText="1"/>
      <protection locked="0"/>
    </xf>
    <xf numFmtId="0" fontId="34" fillId="0" borderId="0" xfId="2" applyNumberFormat="1" applyFont="1" applyBorder="1" applyAlignment="1">
      <protection locked="0"/>
    </xf>
    <xf numFmtId="0" fontId="34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 wrapText="1"/>
      <protection locked="0"/>
    </xf>
    <xf numFmtId="0" fontId="34" fillId="0" borderId="27" xfId="2" applyNumberFormat="1" applyFont="1" applyBorder="1" applyAlignment="1">
      <alignment horizontal="center" vertical="top"/>
      <protection locked="0"/>
    </xf>
    <xf numFmtId="4" fontId="37" fillId="0" borderId="27" xfId="2" applyNumberFormat="1" applyFont="1" applyBorder="1" applyAlignment="1">
      <alignment vertical="top"/>
      <protection locked="0"/>
    </xf>
    <xf numFmtId="4" fontId="37" fillId="0" borderId="28" xfId="2" applyNumberFormat="1" applyFont="1" applyBorder="1" applyAlignment="1">
      <alignment vertical="top"/>
      <protection locked="0"/>
    </xf>
    <xf numFmtId="4" fontId="37" fillId="0" borderId="27" xfId="2" applyNumberFormat="1" applyFont="1" applyFill="1" applyBorder="1" applyAlignment="1">
      <alignment vertical="top"/>
      <protection locked="0"/>
    </xf>
    <xf numFmtId="0" fontId="37" fillId="0" borderId="24" xfId="2" applyNumberFormat="1" applyFont="1" applyBorder="1" applyAlignment="1">
      <protection locked="0"/>
    </xf>
    <xf numFmtId="4" fontId="37" fillId="0" borderId="25" xfId="2" applyNumberFormat="1" applyFont="1" applyBorder="1" applyAlignment="1">
      <protection locked="0"/>
    </xf>
    <xf numFmtId="0" fontId="37" fillId="0" borderId="24" xfId="2" applyNumberFormat="1" applyFont="1" applyBorder="1" applyAlignment="1">
      <alignment horizontal="center" vertical="center"/>
      <protection locked="0"/>
    </xf>
    <xf numFmtId="4" fontId="34" fillId="0" borderId="0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left" vertical="top" wrapText="1"/>
      <protection locked="0"/>
    </xf>
    <xf numFmtId="4" fontId="37" fillId="0" borderId="0" xfId="2" applyNumberFormat="1" applyFont="1" applyBorder="1" applyAlignment="1"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3" t="s">
        <v>14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1"/>
      <c r="AQ5" s="21"/>
      <c r="AR5" s="19"/>
      <c r="BE5" s="24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5" t="s">
        <v>17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1"/>
      <c r="AQ6" s="21"/>
      <c r="AR6" s="19"/>
      <c r="BE6" s="24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1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4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1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41"/>
      <c r="BS13" s="16" t="s">
        <v>6</v>
      </c>
    </row>
    <row r="14" spans="1:74" ht="12.75">
      <c r="B14" s="20"/>
      <c r="C14" s="21"/>
      <c r="D14" s="21"/>
      <c r="E14" s="246" t="s">
        <v>29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4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1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41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1"/>
      <c r="BS18" s="16" t="s">
        <v>6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41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1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1"/>
    </row>
    <row r="23" spans="1:71" s="1" customFormat="1" ht="16.5" customHeight="1">
      <c r="B23" s="20"/>
      <c r="C23" s="21"/>
      <c r="D23" s="21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1"/>
      <c r="AP23" s="21"/>
      <c r="AQ23" s="21"/>
      <c r="AR23" s="19"/>
      <c r="BE23" s="24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1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9">
        <f>ROUND(AG94,2)</f>
        <v>0</v>
      </c>
      <c r="AL26" s="250"/>
      <c r="AM26" s="250"/>
      <c r="AN26" s="250"/>
      <c r="AO26" s="250"/>
      <c r="AP26" s="35"/>
      <c r="AQ26" s="35"/>
      <c r="AR26" s="38"/>
      <c r="BE26" s="24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1" t="s">
        <v>37</v>
      </c>
      <c r="M28" s="251"/>
      <c r="N28" s="251"/>
      <c r="O28" s="251"/>
      <c r="P28" s="251"/>
      <c r="Q28" s="35"/>
      <c r="R28" s="35"/>
      <c r="S28" s="35"/>
      <c r="T28" s="35"/>
      <c r="U28" s="35"/>
      <c r="V28" s="35"/>
      <c r="W28" s="251" t="s">
        <v>38</v>
      </c>
      <c r="X28" s="251"/>
      <c r="Y28" s="251"/>
      <c r="Z28" s="251"/>
      <c r="AA28" s="251"/>
      <c r="AB28" s="251"/>
      <c r="AC28" s="251"/>
      <c r="AD28" s="251"/>
      <c r="AE28" s="251"/>
      <c r="AF28" s="35"/>
      <c r="AG28" s="35"/>
      <c r="AH28" s="35"/>
      <c r="AI28" s="35"/>
      <c r="AJ28" s="35"/>
      <c r="AK28" s="251" t="s">
        <v>39</v>
      </c>
      <c r="AL28" s="251"/>
      <c r="AM28" s="251"/>
      <c r="AN28" s="251"/>
      <c r="AO28" s="251"/>
      <c r="AP28" s="35"/>
      <c r="AQ28" s="35"/>
      <c r="AR28" s="38"/>
      <c r="BE28" s="241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54">
        <v>0.21</v>
      </c>
      <c r="M29" s="253"/>
      <c r="N29" s="253"/>
      <c r="O29" s="253"/>
      <c r="P29" s="253"/>
      <c r="Q29" s="40"/>
      <c r="R29" s="40"/>
      <c r="S29" s="40"/>
      <c r="T29" s="40"/>
      <c r="U29" s="40"/>
      <c r="V29" s="40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40"/>
      <c r="AG29" s="40"/>
      <c r="AH29" s="40"/>
      <c r="AI29" s="40"/>
      <c r="AJ29" s="40"/>
      <c r="AK29" s="252">
        <f>ROUND(AV94, 2)</f>
        <v>0</v>
      </c>
      <c r="AL29" s="253"/>
      <c r="AM29" s="253"/>
      <c r="AN29" s="253"/>
      <c r="AO29" s="253"/>
      <c r="AP29" s="40"/>
      <c r="AQ29" s="40"/>
      <c r="AR29" s="41"/>
      <c r="BE29" s="242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54">
        <v>0.15</v>
      </c>
      <c r="M30" s="253"/>
      <c r="N30" s="253"/>
      <c r="O30" s="253"/>
      <c r="P30" s="253"/>
      <c r="Q30" s="40"/>
      <c r="R30" s="40"/>
      <c r="S30" s="40"/>
      <c r="T30" s="40"/>
      <c r="U30" s="40"/>
      <c r="V30" s="40"/>
      <c r="W30" s="252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F30" s="40"/>
      <c r="AG30" s="40"/>
      <c r="AH30" s="40"/>
      <c r="AI30" s="40"/>
      <c r="AJ30" s="40"/>
      <c r="AK30" s="252">
        <f>ROUND(AW94, 2)</f>
        <v>0</v>
      </c>
      <c r="AL30" s="253"/>
      <c r="AM30" s="253"/>
      <c r="AN30" s="253"/>
      <c r="AO30" s="253"/>
      <c r="AP30" s="40"/>
      <c r="AQ30" s="40"/>
      <c r="AR30" s="41"/>
      <c r="BE30" s="242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54">
        <v>0.21</v>
      </c>
      <c r="M31" s="253"/>
      <c r="N31" s="253"/>
      <c r="O31" s="253"/>
      <c r="P31" s="253"/>
      <c r="Q31" s="40"/>
      <c r="R31" s="40"/>
      <c r="S31" s="40"/>
      <c r="T31" s="40"/>
      <c r="U31" s="40"/>
      <c r="V31" s="40"/>
      <c r="W31" s="252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40"/>
      <c r="AG31" s="40"/>
      <c r="AH31" s="40"/>
      <c r="AI31" s="40"/>
      <c r="AJ31" s="40"/>
      <c r="AK31" s="252">
        <v>0</v>
      </c>
      <c r="AL31" s="253"/>
      <c r="AM31" s="253"/>
      <c r="AN31" s="253"/>
      <c r="AO31" s="253"/>
      <c r="AP31" s="40"/>
      <c r="AQ31" s="40"/>
      <c r="AR31" s="41"/>
      <c r="BE31" s="242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54">
        <v>0.15</v>
      </c>
      <c r="M32" s="253"/>
      <c r="N32" s="253"/>
      <c r="O32" s="253"/>
      <c r="P32" s="253"/>
      <c r="Q32" s="40"/>
      <c r="R32" s="40"/>
      <c r="S32" s="40"/>
      <c r="T32" s="40"/>
      <c r="U32" s="40"/>
      <c r="V32" s="40"/>
      <c r="W32" s="252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40"/>
      <c r="AG32" s="40"/>
      <c r="AH32" s="40"/>
      <c r="AI32" s="40"/>
      <c r="AJ32" s="40"/>
      <c r="AK32" s="252">
        <v>0</v>
      </c>
      <c r="AL32" s="253"/>
      <c r="AM32" s="253"/>
      <c r="AN32" s="253"/>
      <c r="AO32" s="253"/>
      <c r="AP32" s="40"/>
      <c r="AQ32" s="40"/>
      <c r="AR32" s="41"/>
      <c r="BE32" s="242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54">
        <v>0</v>
      </c>
      <c r="M33" s="253"/>
      <c r="N33" s="253"/>
      <c r="O33" s="253"/>
      <c r="P33" s="253"/>
      <c r="Q33" s="40"/>
      <c r="R33" s="40"/>
      <c r="S33" s="40"/>
      <c r="T33" s="40"/>
      <c r="U33" s="40"/>
      <c r="V33" s="40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40"/>
      <c r="AG33" s="40"/>
      <c r="AH33" s="40"/>
      <c r="AI33" s="40"/>
      <c r="AJ33" s="40"/>
      <c r="AK33" s="252">
        <v>0</v>
      </c>
      <c r="AL33" s="253"/>
      <c r="AM33" s="253"/>
      <c r="AN33" s="253"/>
      <c r="AO33" s="253"/>
      <c r="AP33" s="40"/>
      <c r="AQ33" s="40"/>
      <c r="AR33" s="41"/>
      <c r="BE33" s="24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1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255" t="s">
        <v>48</v>
      </c>
      <c r="Y35" s="256"/>
      <c r="Z35" s="256"/>
      <c r="AA35" s="256"/>
      <c r="AB35" s="256"/>
      <c r="AC35" s="44"/>
      <c r="AD35" s="44"/>
      <c r="AE35" s="44"/>
      <c r="AF35" s="44"/>
      <c r="AG35" s="44"/>
      <c r="AH35" s="44"/>
      <c r="AI35" s="44"/>
      <c r="AJ35" s="44"/>
      <c r="AK35" s="257">
        <f>SUM(AK26:AK33)</f>
        <v>0</v>
      </c>
      <c r="AL35" s="256"/>
      <c r="AM35" s="256"/>
      <c r="AN35" s="256"/>
      <c r="AO35" s="25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2021R0002EI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9" t="str">
        <f>K6</f>
        <v>Stavební úpravy BD Milín - Rekonstrukce chodeb a suterénu blok M Elektroinstalace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Školní č.p.222-224, Milín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1" t="str">
        <f>IF(AN8= "","",AN8)</f>
        <v>22. 1. 2021</v>
      </c>
      <c r="AN87" s="261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25.7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Obec Milín, 11. května 27, 262 31 Milín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62" t="str">
        <f>IF(E17="","",E17)</f>
        <v>Akad. arch. Aleš brotánek, Ing. Jan Hašek</v>
      </c>
      <c r="AN89" s="263"/>
      <c r="AO89" s="263"/>
      <c r="AP89" s="263"/>
      <c r="AQ89" s="35"/>
      <c r="AR89" s="38"/>
      <c r="AS89" s="264" t="s">
        <v>56</v>
      </c>
      <c r="AT89" s="2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62" t="str">
        <f>IF(E20="","",E20)</f>
        <v>Ing. Jitka Dupalová</v>
      </c>
      <c r="AN90" s="263"/>
      <c r="AO90" s="263"/>
      <c r="AP90" s="263"/>
      <c r="AQ90" s="35"/>
      <c r="AR90" s="38"/>
      <c r="AS90" s="266"/>
      <c r="AT90" s="26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8"/>
      <c r="AT91" s="26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70" t="s">
        <v>57</v>
      </c>
      <c r="D92" s="271"/>
      <c r="E92" s="271"/>
      <c r="F92" s="271"/>
      <c r="G92" s="271"/>
      <c r="H92" s="72"/>
      <c r="I92" s="272" t="s">
        <v>58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3" t="s">
        <v>59</v>
      </c>
      <c r="AH92" s="271"/>
      <c r="AI92" s="271"/>
      <c r="AJ92" s="271"/>
      <c r="AK92" s="271"/>
      <c r="AL92" s="271"/>
      <c r="AM92" s="271"/>
      <c r="AN92" s="272" t="s">
        <v>60</v>
      </c>
      <c r="AO92" s="271"/>
      <c r="AP92" s="274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8">
        <f>ROUND(AG95,2)</f>
        <v>0</v>
      </c>
      <c r="AH94" s="278"/>
      <c r="AI94" s="278"/>
      <c r="AJ94" s="278"/>
      <c r="AK94" s="278"/>
      <c r="AL94" s="278"/>
      <c r="AM94" s="278"/>
      <c r="AN94" s="279">
        <f>SUM(AG94,AT94)</f>
        <v>0</v>
      </c>
      <c r="AO94" s="279"/>
      <c r="AP94" s="279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75</v>
      </c>
      <c r="BT94" s="90" t="s">
        <v>76</v>
      </c>
      <c r="BV94" s="90" t="s">
        <v>77</v>
      </c>
      <c r="BW94" s="90" t="s">
        <v>5</v>
      </c>
      <c r="BX94" s="90" t="s">
        <v>78</v>
      </c>
      <c r="CL94" s="90" t="s">
        <v>1</v>
      </c>
    </row>
    <row r="95" spans="1:90" s="7" customFormat="1" ht="37.5" customHeight="1">
      <c r="A95" s="91" t="s">
        <v>79</v>
      </c>
      <c r="B95" s="92"/>
      <c r="C95" s="93"/>
      <c r="D95" s="277" t="s">
        <v>14</v>
      </c>
      <c r="E95" s="277"/>
      <c r="F95" s="277"/>
      <c r="G95" s="277"/>
      <c r="H95" s="277"/>
      <c r="I95" s="94"/>
      <c r="J95" s="277" t="s">
        <v>17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'2021R0002EI - Stavební úp...'!J28</f>
        <v>0</v>
      </c>
      <c r="AH95" s="276"/>
      <c r="AI95" s="276"/>
      <c r="AJ95" s="276"/>
      <c r="AK95" s="276"/>
      <c r="AL95" s="276"/>
      <c r="AM95" s="276"/>
      <c r="AN95" s="275">
        <f>SUM(AG95,AT95)</f>
        <v>0</v>
      </c>
      <c r="AO95" s="276"/>
      <c r="AP95" s="276"/>
      <c r="AQ95" s="95" t="s">
        <v>80</v>
      </c>
      <c r="AR95" s="96"/>
      <c r="AS95" s="97">
        <v>0</v>
      </c>
      <c r="AT95" s="98">
        <f>ROUND(SUM(AV95:AW95),2)</f>
        <v>0</v>
      </c>
      <c r="AU95" s="99">
        <f>'2021R0002EI - Stavební úp...'!P116</f>
        <v>0</v>
      </c>
      <c r="AV95" s="98">
        <f>'2021R0002EI - Stavební úp...'!J31</f>
        <v>0</v>
      </c>
      <c r="AW95" s="98">
        <f>'2021R0002EI - Stavební úp...'!J32</f>
        <v>0</v>
      </c>
      <c r="AX95" s="98">
        <f>'2021R0002EI - Stavební úp...'!J33</f>
        <v>0</v>
      </c>
      <c r="AY95" s="98">
        <f>'2021R0002EI - Stavební úp...'!J34</f>
        <v>0</v>
      </c>
      <c r="AZ95" s="98">
        <f>'2021R0002EI - Stavební úp...'!F31</f>
        <v>0</v>
      </c>
      <c r="BA95" s="98">
        <f>'2021R0002EI - Stavební úp...'!F32</f>
        <v>0</v>
      </c>
      <c r="BB95" s="98">
        <f>'2021R0002EI - Stavební úp...'!F33</f>
        <v>0</v>
      </c>
      <c r="BC95" s="98">
        <f>'2021R0002EI - Stavební úp...'!F34</f>
        <v>0</v>
      </c>
      <c r="BD95" s="100">
        <f>'2021R0002EI - Stavební úp...'!F35</f>
        <v>0</v>
      </c>
      <c r="BT95" s="101" t="s">
        <v>81</v>
      </c>
      <c r="BU95" s="101" t="s">
        <v>82</v>
      </c>
      <c r="BV95" s="101" t="s">
        <v>77</v>
      </c>
      <c r="BW95" s="101" t="s">
        <v>5</v>
      </c>
      <c r="BX95" s="101" t="s">
        <v>78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4sGs/szkxMzw/clRSuzLSkF5AIJvFYk4RxBS9JHokC5DJHJgjA/Aue7CAVtwJtLmFvXPs6y1DN+zgZijVKw1nA==" saltValue="x0I3q1Y/thqJI0lpKZMIZqselkx16qtVNk2cwFjDTEHmghqcFNq+PQo6KsfJsoYGT4a/X5IyMJez3J9AJwGfD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R0002EI - Stavební ú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5</v>
      </c>
    </row>
    <row r="3" spans="1:46" s="1" customFormat="1" ht="6.95" hidden="1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81</v>
      </c>
    </row>
    <row r="4" spans="1:46" s="1" customFormat="1" ht="24.95" hidden="1" customHeight="1">
      <c r="B4" s="19"/>
      <c r="D4" s="106" t="s">
        <v>83</v>
      </c>
      <c r="I4" s="102"/>
      <c r="L4" s="19"/>
      <c r="M4" s="107" t="s">
        <v>10</v>
      </c>
      <c r="AT4" s="16" t="s">
        <v>4</v>
      </c>
    </row>
    <row r="5" spans="1:46" s="1" customFormat="1" ht="6.95" hidden="1" customHeight="1">
      <c r="B5" s="19"/>
      <c r="I5" s="102"/>
      <c r="L5" s="19"/>
    </row>
    <row r="6" spans="1:46" s="2" customFormat="1" ht="12" hidden="1" customHeight="1">
      <c r="A6" s="33"/>
      <c r="B6" s="38"/>
      <c r="C6" s="33"/>
      <c r="D6" s="108" t="s">
        <v>16</v>
      </c>
      <c r="E6" s="33"/>
      <c r="F6" s="33"/>
      <c r="G6" s="33"/>
      <c r="H6" s="33"/>
      <c r="I6" s="109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24.75" hidden="1" customHeight="1">
      <c r="A7" s="33"/>
      <c r="B7" s="38"/>
      <c r="C7" s="33"/>
      <c r="D7" s="33"/>
      <c r="E7" s="281" t="s">
        <v>17</v>
      </c>
      <c r="F7" s="282"/>
      <c r="G7" s="282"/>
      <c r="H7" s="282"/>
      <c r="I7" s="109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 hidden="1">
      <c r="A8" s="33"/>
      <c r="B8" s="38"/>
      <c r="C8" s="33"/>
      <c r="D8" s="33"/>
      <c r="E8" s="33"/>
      <c r="F8" s="33"/>
      <c r="G8" s="33"/>
      <c r="H8" s="33"/>
      <c r="I8" s="109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hidden="1" customHeight="1">
      <c r="A9" s="33"/>
      <c r="B9" s="38"/>
      <c r="C9" s="33"/>
      <c r="D9" s="108" t="s">
        <v>18</v>
      </c>
      <c r="E9" s="33"/>
      <c r="F9" s="110" t="s">
        <v>1</v>
      </c>
      <c r="G9" s="33"/>
      <c r="H9" s="33"/>
      <c r="I9" s="111" t="s">
        <v>19</v>
      </c>
      <c r="J9" s="110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08" t="s">
        <v>20</v>
      </c>
      <c r="E10" s="33"/>
      <c r="F10" s="110" t="s">
        <v>21</v>
      </c>
      <c r="G10" s="33"/>
      <c r="H10" s="33"/>
      <c r="I10" s="111" t="s">
        <v>22</v>
      </c>
      <c r="J10" s="112" t="str">
        <f>'Rekapitulace stavby'!AN8</f>
        <v>22. 1. 2021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hidden="1" customHeight="1">
      <c r="A11" s="33"/>
      <c r="B11" s="38"/>
      <c r="C11" s="33"/>
      <c r="D11" s="33"/>
      <c r="E11" s="33"/>
      <c r="F11" s="33"/>
      <c r="G11" s="33"/>
      <c r="H11" s="33"/>
      <c r="I11" s="109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8" t="s">
        <v>24</v>
      </c>
      <c r="E12" s="33"/>
      <c r="F12" s="33"/>
      <c r="G12" s="33"/>
      <c r="H12" s="33"/>
      <c r="I12" s="111" t="s">
        <v>25</v>
      </c>
      <c r="J12" s="110" t="s">
        <v>1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hidden="1" customHeight="1">
      <c r="A13" s="33"/>
      <c r="B13" s="38"/>
      <c r="C13" s="33"/>
      <c r="D13" s="33"/>
      <c r="E13" s="110" t="s">
        <v>26</v>
      </c>
      <c r="F13" s="33"/>
      <c r="G13" s="33"/>
      <c r="H13" s="33"/>
      <c r="I13" s="111" t="s">
        <v>27</v>
      </c>
      <c r="J13" s="110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hidden="1" customHeight="1">
      <c r="A14" s="33"/>
      <c r="B14" s="38"/>
      <c r="C14" s="33"/>
      <c r="D14" s="33"/>
      <c r="E14" s="33"/>
      <c r="F14" s="33"/>
      <c r="G14" s="33"/>
      <c r="H14" s="33"/>
      <c r="I14" s="109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hidden="1" customHeight="1">
      <c r="A15" s="33"/>
      <c r="B15" s="38"/>
      <c r="C15" s="33"/>
      <c r="D15" s="108" t="s">
        <v>28</v>
      </c>
      <c r="E15" s="33"/>
      <c r="F15" s="33"/>
      <c r="G15" s="33"/>
      <c r="H15" s="33"/>
      <c r="I15" s="111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hidden="1" customHeight="1">
      <c r="A16" s="33"/>
      <c r="B16" s="38"/>
      <c r="C16" s="33"/>
      <c r="D16" s="33"/>
      <c r="E16" s="283" t="str">
        <f>'Rekapitulace stavby'!E14</f>
        <v>Vyplň údaj</v>
      </c>
      <c r="F16" s="284"/>
      <c r="G16" s="284"/>
      <c r="H16" s="284"/>
      <c r="I16" s="111" t="s">
        <v>27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hidden="1" customHeight="1">
      <c r="A17" s="33"/>
      <c r="B17" s="38"/>
      <c r="C17" s="33"/>
      <c r="D17" s="33"/>
      <c r="E17" s="33"/>
      <c r="F17" s="33"/>
      <c r="G17" s="33"/>
      <c r="H17" s="33"/>
      <c r="I17" s="109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hidden="1" customHeight="1">
      <c r="A18" s="33"/>
      <c r="B18" s="38"/>
      <c r="C18" s="33"/>
      <c r="D18" s="108" t="s">
        <v>30</v>
      </c>
      <c r="E18" s="33"/>
      <c r="F18" s="33"/>
      <c r="G18" s="33"/>
      <c r="H18" s="33"/>
      <c r="I18" s="111" t="s">
        <v>25</v>
      </c>
      <c r="J18" s="110" t="s">
        <v>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hidden="1" customHeight="1">
      <c r="A19" s="33"/>
      <c r="B19" s="38"/>
      <c r="C19" s="33"/>
      <c r="D19" s="33"/>
      <c r="E19" s="110" t="s">
        <v>31</v>
      </c>
      <c r="F19" s="33"/>
      <c r="G19" s="33"/>
      <c r="H19" s="33"/>
      <c r="I19" s="111" t="s">
        <v>27</v>
      </c>
      <c r="J19" s="110" t="s">
        <v>1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hidden="1" customHeight="1">
      <c r="A20" s="33"/>
      <c r="B20" s="38"/>
      <c r="C20" s="33"/>
      <c r="D20" s="33"/>
      <c r="E20" s="33"/>
      <c r="F20" s="33"/>
      <c r="G20" s="33"/>
      <c r="H20" s="33"/>
      <c r="I20" s="109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hidden="1" customHeight="1">
      <c r="A21" s="33"/>
      <c r="B21" s="38"/>
      <c r="C21" s="33"/>
      <c r="D21" s="108" t="s">
        <v>33</v>
      </c>
      <c r="E21" s="33"/>
      <c r="F21" s="33"/>
      <c r="G21" s="33"/>
      <c r="H21" s="33"/>
      <c r="I21" s="111" t="s">
        <v>25</v>
      </c>
      <c r="J21" s="110" t="s">
        <v>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hidden="1" customHeight="1">
      <c r="A22" s="33"/>
      <c r="B22" s="38"/>
      <c r="C22" s="33"/>
      <c r="D22" s="33"/>
      <c r="E22" s="110" t="s">
        <v>34</v>
      </c>
      <c r="F22" s="33"/>
      <c r="G22" s="33"/>
      <c r="H22" s="33"/>
      <c r="I22" s="111" t="s">
        <v>27</v>
      </c>
      <c r="J22" s="110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hidden="1" customHeight="1">
      <c r="A23" s="33"/>
      <c r="B23" s="38"/>
      <c r="C23" s="33"/>
      <c r="D23" s="33"/>
      <c r="E23" s="33"/>
      <c r="F23" s="33"/>
      <c r="G23" s="33"/>
      <c r="H23" s="33"/>
      <c r="I23" s="109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hidden="1" customHeight="1">
      <c r="A24" s="33"/>
      <c r="B24" s="38"/>
      <c r="C24" s="33"/>
      <c r="D24" s="108" t="s">
        <v>35</v>
      </c>
      <c r="E24" s="33"/>
      <c r="F24" s="33"/>
      <c r="G24" s="33"/>
      <c r="H24" s="33"/>
      <c r="I24" s="109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hidden="1" customHeight="1">
      <c r="A25" s="113"/>
      <c r="B25" s="114"/>
      <c r="C25" s="113"/>
      <c r="D25" s="113"/>
      <c r="E25" s="285" t="s">
        <v>1</v>
      </c>
      <c r="F25" s="285"/>
      <c r="G25" s="285"/>
      <c r="H25" s="285"/>
      <c r="I25" s="115"/>
      <c r="J25" s="113"/>
      <c r="K25" s="113"/>
      <c r="L25" s="116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2" customFormat="1" ht="6.95" hidden="1" customHeight="1">
      <c r="A26" s="33"/>
      <c r="B26" s="38"/>
      <c r="C26" s="33"/>
      <c r="D26" s="33"/>
      <c r="E26" s="33"/>
      <c r="F26" s="33"/>
      <c r="G26" s="33"/>
      <c r="H26" s="33"/>
      <c r="I26" s="109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117"/>
      <c r="E27" s="117"/>
      <c r="F27" s="117"/>
      <c r="G27" s="117"/>
      <c r="H27" s="117"/>
      <c r="I27" s="118"/>
      <c r="J27" s="117"/>
      <c r="K27" s="117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hidden="1" customHeight="1">
      <c r="A28" s="33"/>
      <c r="B28" s="38"/>
      <c r="C28" s="33"/>
      <c r="D28" s="119" t="s">
        <v>36</v>
      </c>
      <c r="E28" s="33"/>
      <c r="F28" s="33"/>
      <c r="G28" s="33"/>
      <c r="H28" s="33"/>
      <c r="I28" s="109"/>
      <c r="J28" s="120">
        <f>ROUND(J116,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8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hidden="1" customHeight="1">
      <c r="A30" s="33"/>
      <c r="B30" s="38"/>
      <c r="C30" s="33"/>
      <c r="D30" s="33"/>
      <c r="E30" s="33"/>
      <c r="F30" s="121" t="s">
        <v>38</v>
      </c>
      <c r="G30" s="33"/>
      <c r="H30" s="33"/>
      <c r="I30" s="122" t="s">
        <v>37</v>
      </c>
      <c r="J30" s="121" t="s">
        <v>39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hidden="1" customHeight="1">
      <c r="A31" s="33"/>
      <c r="B31" s="38"/>
      <c r="C31" s="33"/>
      <c r="D31" s="123" t="s">
        <v>40</v>
      </c>
      <c r="E31" s="108" t="s">
        <v>41</v>
      </c>
      <c r="F31" s="124">
        <f>ROUND((SUM(BE116:BE127)),  2)</f>
        <v>0</v>
      </c>
      <c r="G31" s="33"/>
      <c r="H31" s="33"/>
      <c r="I31" s="125">
        <v>0.21</v>
      </c>
      <c r="J31" s="124">
        <f>ROUND(((SUM(BE116:BE127))*I31),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108" t="s">
        <v>42</v>
      </c>
      <c r="F32" s="124">
        <f>ROUND((SUM(BF116:BF127)),  2)</f>
        <v>0</v>
      </c>
      <c r="G32" s="33"/>
      <c r="H32" s="33"/>
      <c r="I32" s="125">
        <v>0.15</v>
      </c>
      <c r="J32" s="124">
        <f>ROUND(((SUM(BF116:BF127))*I32),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8" t="s">
        <v>43</v>
      </c>
      <c r="F33" s="124">
        <f>ROUND((SUM(BG116:BG127)),  2)</f>
        <v>0</v>
      </c>
      <c r="G33" s="33"/>
      <c r="H33" s="33"/>
      <c r="I33" s="125">
        <v>0.21</v>
      </c>
      <c r="J33" s="124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8" t="s">
        <v>44</v>
      </c>
      <c r="F34" s="124">
        <f>ROUND((SUM(BH116:BH127)),  2)</f>
        <v>0</v>
      </c>
      <c r="G34" s="33"/>
      <c r="H34" s="33"/>
      <c r="I34" s="125">
        <v>0.15</v>
      </c>
      <c r="J34" s="124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8" t="s">
        <v>45</v>
      </c>
      <c r="F35" s="124">
        <f>ROUND((SUM(BI116:BI127)),  2)</f>
        <v>0</v>
      </c>
      <c r="G35" s="33"/>
      <c r="H35" s="33"/>
      <c r="I35" s="125">
        <v>0</v>
      </c>
      <c r="J35" s="124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hidden="1" customHeight="1">
      <c r="A36" s="33"/>
      <c r="B36" s="38"/>
      <c r="C36" s="33"/>
      <c r="D36" s="33"/>
      <c r="E36" s="33"/>
      <c r="F36" s="33"/>
      <c r="G36" s="33"/>
      <c r="H36" s="33"/>
      <c r="I36" s="109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hidden="1" customHeight="1">
      <c r="A37" s="33"/>
      <c r="B37" s="38"/>
      <c r="C37" s="126"/>
      <c r="D37" s="127" t="s">
        <v>46</v>
      </c>
      <c r="E37" s="128"/>
      <c r="F37" s="128"/>
      <c r="G37" s="129" t="s">
        <v>47</v>
      </c>
      <c r="H37" s="130" t="s">
        <v>48</v>
      </c>
      <c r="I37" s="131"/>
      <c r="J37" s="132">
        <f>SUM(J28:J35)</f>
        <v>0</v>
      </c>
      <c r="K37" s="1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33"/>
      <c r="F38" s="33"/>
      <c r="G38" s="33"/>
      <c r="H38" s="33"/>
      <c r="I38" s="109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>
      <c r="B39" s="19"/>
      <c r="I39" s="102"/>
      <c r="L39" s="19"/>
    </row>
    <row r="40" spans="1:31" s="1" customFormat="1" ht="14.45" hidden="1" customHeight="1">
      <c r="B40" s="19"/>
      <c r="I40" s="102"/>
      <c r="L40" s="19"/>
    </row>
    <row r="41" spans="1:31" s="1" customFormat="1" ht="14.45" hidden="1" customHeight="1">
      <c r="B41" s="19"/>
      <c r="I41" s="102"/>
      <c r="L41" s="19"/>
    </row>
    <row r="42" spans="1:31" s="1" customFormat="1" ht="14.45" hidden="1" customHeight="1">
      <c r="B42" s="19"/>
      <c r="I42" s="102"/>
      <c r="L42" s="19"/>
    </row>
    <row r="43" spans="1:31" s="1" customFormat="1" ht="14.45" hidden="1" customHeight="1">
      <c r="B43" s="19"/>
      <c r="I43" s="102"/>
      <c r="L43" s="19"/>
    </row>
    <row r="44" spans="1:31" s="1" customFormat="1" ht="14.45" hidden="1" customHeight="1">
      <c r="B44" s="19"/>
      <c r="I44" s="102"/>
      <c r="L44" s="19"/>
    </row>
    <row r="45" spans="1:31" s="1" customFormat="1" ht="14.45" hidden="1" customHeight="1">
      <c r="B45" s="19"/>
      <c r="I45" s="102"/>
      <c r="L45" s="19"/>
    </row>
    <row r="46" spans="1:31" s="1" customFormat="1" ht="14.45" hidden="1" customHeight="1">
      <c r="B46" s="19"/>
      <c r="I46" s="102"/>
      <c r="L46" s="19"/>
    </row>
    <row r="47" spans="1:31" s="1" customFormat="1" ht="14.45" hidden="1" customHeight="1">
      <c r="B47" s="19"/>
      <c r="I47" s="102"/>
      <c r="L47" s="19"/>
    </row>
    <row r="48" spans="1:31" s="1" customFormat="1" ht="14.45" hidden="1" customHeight="1">
      <c r="B48" s="19"/>
      <c r="I48" s="102"/>
      <c r="L48" s="19"/>
    </row>
    <row r="49" spans="1:31" s="1" customFormat="1" ht="14.45" hidden="1" customHeight="1">
      <c r="B49" s="19"/>
      <c r="I49" s="102"/>
      <c r="L49" s="19"/>
    </row>
    <row r="50" spans="1:31" s="2" customFormat="1" ht="14.45" hidden="1" customHeight="1">
      <c r="B50" s="50"/>
      <c r="D50" s="134" t="s">
        <v>49</v>
      </c>
      <c r="E50" s="135"/>
      <c r="F50" s="135"/>
      <c r="G50" s="134" t="s">
        <v>50</v>
      </c>
      <c r="H50" s="135"/>
      <c r="I50" s="136"/>
      <c r="J50" s="135"/>
      <c r="K50" s="135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7" t="s">
        <v>51</v>
      </c>
      <c r="E61" s="138"/>
      <c r="F61" s="139" t="s">
        <v>52</v>
      </c>
      <c r="G61" s="137" t="s">
        <v>51</v>
      </c>
      <c r="H61" s="138"/>
      <c r="I61" s="140"/>
      <c r="J61" s="141" t="s">
        <v>52</v>
      </c>
      <c r="K61" s="138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4" t="s">
        <v>53</v>
      </c>
      <c r="E65" s="142"/>
      <c r="F65" s="142"/>
      <c r="G65" s="134" t="s">
        <v>54</v>
      </c>
      <c r="H65" s="142"/>
      <c r="I65" s="143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7" t="s">
        <v>51</v>
      </c>
      <c r="E76" s="138"/>
      <c r="F76" s="139" t="s">
        <v>52</v>
      </c>
      <c r="G76" s="137" t="s">
        <v>51</v>
      </c>
      <c r="H76" s="138"/>
      <c r="I76" s="140"/>
      <c r="J76" s="141" t="s">
        <v>52</v>
      </c>
      <c r="K76" s="138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6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7"/>
      <c r="C81" s="148"/>
      <c r="D81" s="148"/>
      <c r="E81" s="148"/>
      <c r="F81" s="148"/>
      <c r="G81" s="148"/>
      <c r="H81" s="148"/>
      <c r="I81" s="149"/>
      <c r="J81" s="148"/>
      <c r="K81" s="14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84</v>
      </c>
      <c r="D82" s="35"/>
      <c r="E82" s="35"/>
      <c r="F82" s="35"/>
      <c r="G82" s="35"/>
      <c r="H82" s="35"/>
      <c r="I82" s="109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09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09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.75" customHeight="1">
      <c r="A85" s="33"/>
      <c r="B85" s="34"/>
      <c r="C85" s="35"/>
      <c r="D85" s="35"/>
      <c r="E85" s="259" t="str">
        <f>E7</f>
        <v>Stavební úpravy BD Milín - Rekonstrukce chodeb a suterénu blok M Elektroinstalace</v>
      </c>
      <c r="F85" s="286"/>
      <c r="G85" s="286"/>
      <c r="H85" s="286"/>
      <c r="I85" s="109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109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>Školní č.p.222-224, Milín</v>
      </c>
      <c r="G87" s="35"/>
      <c r="H87" s="35"/>
      <c r="I87" s="111" t="s">
        <v>22</v>
      </c>
      <c r="J87" s="65" t="str">
        <f>IF(J10="","",J10)</f>
        <v>22. 1. 2021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09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40.15" customHeight="1">
      <c r="A89" s="33"/>
      <c r="B89" s="34"/>
      <c r="C89" s="28" t="s">
        <v>24</v>
      </c>
      <c r="D89" s="35"/>
      <c r="E89" s="35"/>
      <c r="F89" s="26" t="str">
        <f>E13</f>
        <v>Obec Milín, 11. května 27, 262 31 Milín</v>
      </c>
      <c r="G89" s="35"/>
      <c r="H89" s="35"/>
      <c r="I89" s="111" t="s">
        <v>30</v>
      </c>
      <c r="J89" s="31" t="str">
        <f>E19</f>
        <v>Akad. arch. Aleš brotánek, Ing. Jan Hašek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28</v>
      </c>
      <c r="D90" s="35"/>
      <c r="E90" s="35"/>
      <c r="F90" s="26" t="str">
        <f>IF(E16="","",E16)</f>
        <v>Vyplň údaj</v>
      </c>
      <c r="G90" s="35"/>
      <c r="H90" s="35"/>
      <c r="I90" s="111" t="s">
        <v>33</v>
      </c>
      <c r="J90" s="31" t="str">
        <f>E22</f>
        <v>Ing. Jitka Dupalová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109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50" t="s">
        <v>85</v>
      </c>
      <c r="D92" s="151"/>
      <c r="E92" s="151"/>
      <c r="F92" s="151"/>
      <c r="G92" s="151"/>
      <c r="H92" s="151"/>
      <c r="I92" s="152"/>
      <c r="J92" s="153" t="s">
        <v>86</v>
      </c>
      <c r="K92" s="151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09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54" t="s">
        <v>87</v>
      </c>
      <c r="D94" s="35"/>
      <c r="E94" s="35"/>
      <c r="F94" s="35"/>
      <c r="G94" s="35"/>
      <c r="H94" s="35"/>
      <c r="I94" s="109"/>
      <c r="J94" s="83">
        <f>J116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88</v>
      </c>
    </row>
    <row r="95" spans="1:47" s="9" customFormat="1" ht="24.95" customHeight="1">
      <c r="B95" s="155"/>
      <c r="C95" s="156"/>
      <c r="D95" s="157" t="s">
        <v>89</v>
      </c>
      <c r="E95" s="158"/>
      <c r="F95" s="158"/>
      <c r="G95" s="158"/>
      <c r="H95" s="158"/>
      <c r="I95" s="159"/>
      <c r="J95" s="160">
        <f>J117</f>
        <v>0</v>
      </c>
      <c r="K95" s="156"/>
      <c r="L95" s="161"/>
    </row>
    <row r="96" spans="1:47" s="10" customFormat="1" ht="19.899999999999999" customHeight="1">
      <c r="B96" s="162"/>
      <c r="C96" s="163"/>
      <c r="D96" s="164" t="s">
        <v>90</v>
      </c>
      <c r="E96" s="165"/>
      <c r="F96" s="165"/>
      <c r="G96" s="165"/>
      <c r="H96" s="165"/>
      <c r="I96" s="166"/>
      <c r="J96" s="167">
        <f>J118</f>
        <v>0</v>
      </c>
      <c r="K96" s="163"/>
      <c r="L96" s="168"/>
    </row>
    <row r="97" spans="1:31" s="9" customFormat="1" ht="24.95" customHeight="1">
      <c r="B97" s="155"/>
      <c r="C97" s="156"/>
      <c r="D97" s="157" t="s">
        <v>91</v>
      </c>
      <c r="E97" s="158"/>
      <c r="F97" s="158"/>
      <c r="G97" s="158"/>
      <c r="H97" s="158"/>
      <c r="I97" s="159"/>
      <c r="J97" s="160">
        <f>J125</f>
        <v>0</v>
      </c>
      <c r="K97" s="156"/>
      <c r="L97" s="161"/>
    </row>
    <row r="98" spans="1:31" s="10" customFormat="1" ht="19.899999999999999" customHeight="1">
      <c r="B98" s="162"/>
      <c r="C98" s="163"/>
      <c r="D98" s="164" t="s">
        <v>92</v>
      </c>
      <c r="E98" s="165"/>
      <c r="F98" s="165"/>
      <c r="G98" s="165"/>
      <c r="H98" s="165"/>
      <c r="I98" s="166"/>
      <c r="J98" s="167">
        <f>J126</f>
        <v>0</v>
      </c>
      <c r="K98" s="163"/>
      <c r="L98" s="168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09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46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49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93</v>
      </c>
      <c r="D105" s="35"/>
      <c r="E105" s="35"/>
      <c r="F105" s="35"/>
      <c r="G105" s="35"/>
      <c r="H105" s="35"/>
      <c r="I105" s="109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09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09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75" customHeight="1">
      <c r="A108" s="33"/>
      <c r="B108" s="34"/>
      <c r="C108" s="35"/>
      <c r="D108" s="35"/>
      <c r="E108" s="259" t="str">
        <f>E7</f>
        <v>Stavební úpravy BD Milín - Rekonstrukce chodeb a suterénu blok M Elektroinstalace</v>
      </c>
      <c r="F108" s="286"/>
      <c r="G108" s="286"/>
      <c r="H108" s="286"/>
      <c r="I108" s="109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09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20</v>
      </c>
      <c r="D110" s="35"/>
      <c r="E110" s="35"/>
      <c r="F110" s="26" t="str">
        <f>F10</f>
        <v>Školní č.p.222-224, Milín</v>
      </c>
      <c r="G110" s="35"/>
      <c r="H110" s="35"/>
      <c r="I110" s="111" t="s">
        <v>22</v>
      </c>
      <c r="J110" s="65" t="str">
        <f>IF(J10="","",J10)</f>
        <v>22. 1. 2021</v>
      </c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09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40.15" customHeight="1">
      <c r="A112" s="33"/>
      <c r="B112" s="34"/>
      <c r="C112" s="28" t="s">
        <v>24</v>
      </c>
      <c r="D112" s="35"/>
      <c r="E112" s="35"/>
      <c r="F112" s="26" t="str">
        <f>E13</f>
        <v>Obec Milín, 11. května 27, 262 31 Milín</v>
      </c>
      <c r="G112" s="35"/>
      <c r="H112" s="35"/>
      <c r="I112" s="111" t="s">
        <v>30</v>
      </c>
      <c r="J112" s="31" t="str">
        <f>E19</f>
        <v>Akad. arch. Aleš brotánek, Ing. Jan Hašek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28</v>
      </c>
      <c r="D113" s="35"/>
      <c r="E113" s="35"/>
      <c r="F113" s="26" t="str">
        <f>IF(E16="","",E16)</f>
        <v>Vyplň údaj</v>
      </c>
      <c r="G113" s="35"/>
      <c r="H113" s="35"/>
      <c r="I113" s="111" t="s">
        <v>33</v>
      </c>
      <c r="J113" s="31" t="str">
        <f>E22</f>
        <v>Ing. Jitka Dupalová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0.35" customHeight="1">
      <c r="A114" s="33"/>
      <c r="B114" s="34"/>
      <c r="C114" s="35"/>
      <c r="D114" s="35"/>
      <c r="E114" s="35"/>
      <c r="F114" s="35"/>
      <c r="G114" s="35"/>
      <c r="H114" s="35"/>
      <c r="I114" s="109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1" customFormat="1" ht="29.25" customHeight="1">
      <c r="A115" s="169"/>
      <c r="B115" s="170"/>
      <c r="C115" s="171" t="s">
        <v>94</v>
      </c>
      <c r="D115" s="172" t="s">
        <v>61</v>
      </c>
      <c r="E115" s="172" t="s">
        <v>57</v>
      </c>
      <c r="F115" s="172" t="s">
        <v>58</v>
      </c>
      <c r="G115" s="172" t="s">
        <v>95</v>
      </c>
      <c r="H115" s="172" t="s">
        <v>96</v>
      </c>
      <c r="I115" s="173" t="s">
        <v>97</v>
      </c>
      <c r="J115" s="174" t="s">
        <v>86</v>
      </c>
      <c r="K115" s="175" t="s">
        <v>98</v>
      </c>
      <c r="L115" s="176"/>
      <c r="M115" s="74" t="s">
        <v>1</v>
      </c>
      <c r="N115" s="75" t="s">
        <v>40</v>
      </c>
      <c r="O115" s="75" t="s">
        <v>99</v>
      </c>
      <c r="P115" s="75" t="s">
        <v>100</v>
      </c>
      <c r="Q115" s="75" t="s">
        <v>101</v>
      </c>
      <c r="R115" s="75" t="s">
        <v>102</v>
      </c>
      <c r="S115" s="75" t="s">
        <v>103</v>
      </c>
      <c r="T115" s="76" t="s">
        <v>104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65" s="2" customFormat="1" ht="22.9" customHeight="1">
      <c r="A116" s="33"/>
      <c r="B116" s="34"/>
      <c r="C116" s="81" t="s">
        <v>105</v>
      </c>
      <c r="D116" s="35"/>
      <c r="E116" s="35"/>
      <c r="F116" s="35"/>
      <c r="G116" s="35"/>
      <c r="H116" s="35"/>
      <c r="I116" s="109"/>
      <c r="J116" s="177">
        <f>BK116</f>
        <v>0</v>
      </c>
      <c r="K116" s="35"/>
      <c r="L116" s="38"/>
      <c r="M116" s="77"/>
      <c r="N116" s="178"/>
      <c r="O116" s="78"/>
      <c r="P116" s="179">
        <f>P117+P125</f>
        <v>0</v>
      </c>
      <c r="Q116" s="78"/>
      <c r="R116" s="179">
        <f>R117+R125</f>
        <v>1.30644</v>
      </c>
      <c r="S116" s="78"/>
      <c r="T116" s="180">
        <f>T117+T125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75</v>
      </c>
      <c r="AU116" s="16" t="s">
        <v>88</v>
      </c>
      <c r="BK116" s="181">
        <f>BK117+BK125</f>
        <v>0</v>
      </c>
    </row>
    <row r="117" spans="1:65" s="12" customFormat="1" ht="25.9" customHeight="1">
      <c r="B117" s="182"/>
      <c r="C117" s="183"/>
      <c r="D117" s="184" t="s">
        <v>75</v>
      </c>
      <c r="E117" s="185" t="s">
        <v>106</v>
      </c>
      <c r="F117" s="185" t="s">
        <v>107</v>
      </c>
      <c r="G117" s="183"/>
      <c r="H117" s="183"/>
      <c r="I117" s="186"/>
      <c r="J117" s="187">
        <f>BK117</f>
        <v>0</v>
      </c>
      <c r="K117" s="183"/>
      <c r="L117" s="188"/>
      <c r="M117" s="189"/>
      <c r="N117" s="190"/>
      <c r="O117" s="190"/>
      <c r="P117" s="191">
        <f>P118</f>
        <v>0</v>
      </c>
      <c r="Q117" s="190"/>
      <c r="R117" s="191">
        <f>R118</f>
        <v>1.30644</v>
      </c>
      <c r="S117" s="190"/>
      <c r="T117" s="192">
        <f>T118</f>
        <v>0</v>
      </c>
      <c r="AR117" s="193" t="s">
        <v>81</v>
      </c>
      <c r="AT117" s="194" t="s">
        <v>75</v>
      </c>
      <c r="AU117" s="194" t="s">
        <v>76</v>
      </c>
      <c r="AY117" s="193" t="s">
        <v>108</v>
      </c>
      <c r="BK117" s="195">
        <f>BK118</f>
        <v>0</v>
      </c>
    </row>
    <row r="118" spans="1:65" s="12" customFormat="1" ht="22.9" customHeight="1">
      <c r="B118" s="182"/>
      <c r="C118" s="183"/>
      <c r="D118" s="184" t="s">
        <v>75</v>
      </c>
      <c r="E118" s="196" t="s">
        <v>109</v>
      </c>
      <c r="F118" s="196" t="s">
        <v>110</v>
      </c>
      <c r="G118" s="183"/>
      <c r="H118" s="183"/>
      <c r="I118" s="186"/>
      <c r="J118" s="197">
        <f>BK118</f>
        <v>0</v>
      </c>
      <c r="K118" s="183"/>
      <c r="L118" s="188"/>
      <c r="M118" s="189"/>
      <c r="N118" s="190"/>
      <c r="O118" s="190"/>
      <c r="P118" s="191">
        <f>SUM(P119:P124)</f>
        <v>0</v>
      </c>
      <c r="Q118" s="190"/>
      <c r="R118" s="191">
        <f>SUM(R119:R124)</f>
        <v>1.30644</v>
      </c>
      <c r="S118" s="190"/>
      <c r="T118" s="192">
        <f>SUM(T119:T124)</f>
        <v>0</v>
      </c>
      <c r="AR118" s="193" t="s">
        <v>81</v>
      </c>
      <c r="AT118" s="194" t="s">
        <v>75</v>
      </c>
      <c r="AU118" s="194" t="s">
        <v>81</v>
      </c>
      <c r="AY118" s="193" t="s">
        <v>108</v>
      </c>
      <c r="BK118" s="195">
        <f>SUM(BK119:BK124)</f>
        <v>0</v>
      </c>
    </row>
    <row r="119" spans="1:65" s="2" customFormat="1" ht="21.75" customHeight="1">
      <c r="A119" s="33"/>
      <c r="B119" s="34"/>
      <c r="C119" s="198" t="s">
        <v>81</v>
      </c>
      <c r="D119" s="198" t="s">
        <v>111</v>
      </c>
      <c r="E119" s="199" t="s">
        <v>112</v>
      </c>
      <c r="F119" s="200" t="s">
        <v>113</v>
      </c>
      <c r="G119" s="201" t="s">
        <v>114</v>
      </c>
      <c r="H119" s="202">
        <v>34.200000000000003</v>
      </c>
      <c r="I119" s="203"/>
      <c r="J119" s="204">
        <f>ROUND(I119*H119,2)</f>
        <v>0</v>
      </c>
      <c r="K119" s="205"/>
      <c r="L119" s="38"/>
      <c r="M119" s="206" t="s">
        <v>1</v>
      </c>
      <c r="N119" s="207" t="s">
        <v>42</v>
      </c>
      <c r="O119" s="70"/>
      <c r="P119" s="208">
        <f>O119*H119</f>
        <v>0</v>
      </c>
      <c r="Q119" s="208">
        <v>3.8199999999999998E-2</v>
      </c>
      <c r="R119" s="208">
        <f>Q119*H119</f>
        <v>1.30644</v>
      </c>
      <c r="S119" s="208">
        <v>0</v>
      </c>
      <c r="T119" s="209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0" t="s">
        <v>115</v>
      </c>
      <c r="AT119" s="210" t="s">
        <v>111</v>
      </c>
      <c r="AU119" s="210" t="s">
        <v>116</v>
      </c>
      <c r="AY119" s="16" t="s">
        <v>108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116</v>
      </c>
      <c r="BK119" s="211">
        <f>ROUND(I119*H119,2)</f>
        <v>0</v>
      </c>
      <c r="BL119" s="16" t="s">
        <v>115</v>
      </c>
      <c r="BM119" s="210" t="s">
        <v>117</v>
      </c>
    </row>
    <row r="120" spans="1:65" s="13" customFormat="1" ht="11.25">
      <c r="B120" s="212"/>
      <c r="C120" s="213"/>
      <c r="D120" s="214" t="s">
        <v>118</v>
      </c>
      <c r="E120" s="215" t="s">
        <v>1</v>
      </c>
      <c r="F120" s="216" t="s">
        <v>119</v>
      </c>
      <c r="G120" s="213"/>
      <c r="H120" s="217">
        <v>0.9</v>
      </c>
      <c r="I120" s="218"/>
      <c r="J120" s="213"/>
      <c r="K120" s="213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118</v>
      </c>
      <c r="AU120" s="223" t="s">
        <v>116</v>
      </c>
      <c r="AV120" s="13" t="s">
        <v>116</v>
      </c>
      <c r="AW120" s="13" t="s">
        <v>32</v>
      </c>
      <c r="AX120" s="13" t="s">
        <v>76</v>
      </c>
      <c r="AY120" s="223" t="s">
        <v>108</v>
      </c>
    </row>
    <row r="121" spans="1:65" s="13" customFormat="1" ht="11.25">
      <c r="B121" s="212"/>
      <c r="C121" s="213"/>
      <c r="D121" s="214" t="s">
        <v>118</v>
      </c>
      <c r="E121" s="215" t="s">
        <v>1</v>
      </c>
      <c r="F121" s="216" t="s">
        <v>120</v>
      </c>
      <c r="G121" s="213"/>
      <c r="H121" s="217">
        <v>11.4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118</v>
      </c>
      <c r="AU121" s="223" t="s">
        <v>116</v>
      </c>
      <c r="AV121" s="13" t="s">
        <v>116</v>
      </c>
      <c r="AW121" s="13" t="s">
        <v>32</v>
      </c>
      <c r="AX121" s="13" t="s">
        <v>76</v>
      </c>
      <c r="AY121" s="223" t="s">
        <v>108</v>
      </c>
    </row>
    <row r="122" spans="1:65" s="13" customFormat="1" ht="11.25">
      <c r="B122" s="212"/>
      <c r="C122" s="213"/>
      <c r="D122" s="214" t="s">
        <v>118</v>
      </c>
      <c r="E122" s="215" t="s">
        <v>1</v>
      </c>
      <c r="F122" s="216" t="s">
        <v>121</v>
      </c>
      <c r="G122" s="213"/>
      <c r="H122" s="217">
        <v>16.8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118</v>
      </c>
      <c r="AU122" s="223" t="s">
        <v>116</v>
      </c>
      <c r="AV122" s="13" t="s">
        <v>116</v>
      </c>
      <c r="AW122" s="13" t="s">
        <v>32</v>
      </c>
      <c r="AX122" s="13" t="s">
        <v>76</v>
      </c>
      <c r="AY122" s="223" t="s">
        <v>108</v>
      </c>
    </row>
    <row r="123" spans="1:65" s="13" customFormat="1" ht="11.25">
      <c r="B123" s="212"/>
      <c r="C123" s="213"/>
      <c r="D123" s="214" t="s">
        <v>118</v>
      </c>
      <c r="E123" s="215" t="s">
        <v>1</v>
      </c>
      <c r="F123" s="216" t="s">
        <v>122</v>
      </c>
      <c r="G123" s="213"/>
      <c r="H123" s="217">
        <v>5.0999999999999996</v>
      </c>
      <c r="I123" s="218"/>
      <c r="J123" s="213"/>
      <c r="K123" s="213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118</v>
      </c>
      <c r="AU123" s="223" t="s">
        <v>116</v>
      </c>
      <c r="AV123" s="13" t="s">
        <v>116</v>
      </c>
      <c r="AW123" s="13" t="s">
        <v>32</v>
      </c>
      <c r="AX123" s="13" t="s">
        <v>76</v>
      </c>
      <c r="AY123" s="223" t="s">
        <v>108</v>
      </c>
    </row>
    <row r="124" spans="1:65" s="14" customFormat="1" ht="11.25">
      <c r="B124" s="224"/>
      <c r="C124" s="225"/>
      <c r="D124" s="214" t="s">
        <v>118</v>
      </c>
      <c r="E124" s="226" t="s">
        <v>1</v>
      </c>
      <c r="F124" s="227" t="s">
        <v>123</v>
      </c>
      <c r="G124" s="225"/>
      <c r="H124" s="228">
        <v>34.200000000000003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AT124" s="234" t="s">
        <v>118</v>
      </c>
      <c r="AU124" s="234" t="s">
        <v>116</v>
      </c>
      <c r="AV124" s="14" t="s">
        <v>115</v>
      </c>
      <c r="AW124" s="14" t="s">
        <v>32</v>
      </c>
      <c r="AX124" s="14" t="s">
        <v>81</v>
      </c>
      <c r="AY124" s="234" t="s">
        <v>108</v>
      </c>
    </row>
    <row r="125" spans="1:65" s="12" customFormat="1" ht="25.9" customHeight="1">
      <c r="B125" s="182"/>
      <c r="C125" s="183"/>
      <c r="D125" s="184" t="s">
        <v>75</v>
      </c>
      <c r="E125" s="185" t="s">
        <v>124</v>
      </c>
      <c r="F125" s="185" t="s">
        <v>125</v>
      </c>
      <c r="G125" s="183"/>
      <c r="H125" s="183"/>
      <c r="I125" s="186"/>
      <c r="J125" s="187">
        <f>BK125</f>
        <v>0</v>
      </c>
      <c r="K125" s="183"/>
      <c r="L125" s="188"/>
      <c r="M125" s="189"/>
      <c r="N125" s="190"/>
      <c r="O125" s="190"/>
      <c r="P125" s="191">
        <f>P126</f>
        <v>0</v>
      </c>
      <c r="Q125" s="190"/>
      <c r="R125" s="191">
        <f>R126</f>
        <v>0</v>
      </c>
      <c r="S125" s="190"/>
      <c r="T125" s="192">
        <f>T126</f>
        <v>0</v>
      </c>
      <c r="AR125" s="193" t="s">
        <v>116</v>
      </c>
      <c r="AT125" s="194" t="s">
        <v>75</v>
      </c>
      <c r="AU125" s="194" t="s">
        <v>76</v>
      </c>
      <c r="AY125" s="193" t="s">
        <v>108</v>
      </c>
      <c r="BK125" s="195">
        <f>BK126</f>
        <v>0</v>
      </c>
    </row>
    <row r="126" spans="1:65" s="12" customFormat="1" ht="22.9" customHeight="1">
      <c r="B126" s="182"/>
      <c r="C126" s="183"/>
      <c r="D126" s="184" t="s">
        <v>75</v>
      </c>
      <c r="E126" s="196" t="s">
        <v>126</v>
      </c>
      <c r="F126" s="196" t="s">
        <v>127</v>
      </c>
      <c r="G126" s="183"/>
      <c r="H126" s="183"/>
      <c r="I126" s="186"/>
      <c r="J126" s="197">
        <f>BK126</f>
        <v>0</v>
      </c>
      <c r="K126" s="183"/>
      <c r="L126" s="188"/>
      <c r="M126" s="189"/>
      <c r="N126" s="190"/>
      <c r="O126" s="190"/>
      <c r="P126" s="191">
        <f>P127</f>
        <v>0</v>
      </c>
      <c r="Q126" s="190"/>
      <c r="R126" s="191">
        <f>R127</f>
        <v>0</v>
      </c>
      <c r="S126" s="190"/>
      <c r="T126" s="192">
        <f>T127</f>
        <v>0</v>
      </c>
      <c r="AR126" s="193" t="s">
        <v>116</v>
      </c>
      <c r="AT126" s="194" t="s">
        <v>75</v>
      </c>
      <c r="AU126" s="194" t="s">
        <v>81</v>
      </c>
      <c r="AY126" s="193" t="s">
        <v>108</v>
      </c>
      <c r="BK126" s="195">
        <f>BK127</f>
        <v>0</v>
      </c>
    </row>
    <row r="127" spans="1:65" s="2" customFormat="1" ht="16.5" customHeight="1">
      <c r="A127" s="33"/>
      <c r="B127" s="34"/>
      <c r="C127" s="198" t="s">
        <v>116</v>
      </c>
      <c r="D127" s="198" t="s">
        <v>111</v>
      </c>
      <c r="E127" s="199" t="s">
        <v>128</v>
      </c>
      <c r="F127" s="200" t="s">
        <v>129</v>
      </c>
      <c r="G127" s="201" t="s">
        <v>130</v>
      </c>
      <c r="H127" s="202">
        <v>1</v>
      </c>
      <c r="I127" s="203"/>
      <c r="J127" s="204">
        <f>ROUND(I127*H127,2)</f>
        <v>0</v>
      </c>
      <c r="K127" s="205"/>
      <c r="L127" s="38"/>
      <c r="M127" s="235" t="s">
        <v>1</v>
      </c>
      <c r="N127" s="236" t="s">
        <v>42</v>
      </c>
      <c r="O127" s="237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0" t="s">
        <v>131</v>
      </c>
      <c r="AT127" s="210" t="s">
        <v>111</v>
      </c>
      <c r="AU127" s="210" t="s">
        <v>116</v>
      </c>
      <c r="AY127" s="16" t="s">
        <v>108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116</v>
      </c>
      <c r="BK127" s="211">
        <f>ROUND(I127*H127,2)</f>
        <v>0</v>
      </c>
      <c r="BL127" s="16" t="s">
        <v>131</v>
      </c>
      <c r="BM127" s="210" t="s">
        <v>132</v>
      </c>
    </row>
    <row r="128" spans="1:65" s="2" customFormat="1" ht="6.95" customHeight="1">
      <c r="A128" s="33"/>
      <c r="B128" s="53"/>
      <c r="C128" s="54"/>
      <c r="D128" s="54"/>
      <c r="E128" s="54"/>
      <c r="F128" s="54"/>
      <c r="G128" s="54"/>
      <c r="H128" s="54"/>
      <c r="I128" s="146"/>
      <c r="J128" s="54"/>
      <c r="K128" s="54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PpXwtmH1KaVHGUhb8rksh3h9exoyMI8pZd3cwzStu+ckdbxdQTAIz1Ms5YedGZeXTCIGzLzac3GwbnhujVX7zg==" saltValue="djybhPT16mZG6qmrCh+3DEadLPVMWT23rs+J3zN+wamQq609hXrJ0VhpixVk1H+DlihBMH8LD8WtScZbIPXf+A==" spinCount="100000" sheet="1" objects="1" scenarios="1" formatColumns="0" formatRows="0" autoFilter="0"/>
  <autoFilter ref="C115:K127"/>
  <mergeCells count="6">
    <mergeCell ref="L2:V2"/>
    <mergeCell ref="E7:H7"/>
    <mergeCell ref="E16:H16"/>
    <mergeCell ref="E25:H25"/>
    <mergeCell ref="E85:H85"/>
    <mergeCell ref="E108:H10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6"/>
  <sheetViews>
    <sheetView tabSelected="1" zoomScale="115" zoomScaleNormal="115" workbookViewId="0">
      <selection activeCell="F271" sqref="F271:F280"/>
    </sheetView>
  </sheetViews>
  <sheetFormatPr defaultColWidth="16" defaultRowHeight="15" customHeight="1"/>
  <cols>
    <col min="1" max="1" width="4.6640625" style="287" customWidth="1"/>
    <col min="2" max="2" width="24.5" style="287" customWidth="1"/>
    <col min="3" max="3" width="66.1640625" style="287" customWidth="1"/>
    <col min="4" max="4" width="5.83203125" style="287" customWidth="1"/>
    <col min="5" max="6" width="12.83203125" style="287" customWidth="1"/>
    <col min="7" max="7" width="15.1640625" style="287" customWidth="1"/>
    <col min="8" max="256" width="16" style="287"/>
    <col min="257" max="257" width="4.6640625" style="287" customWidth="1"/>
    <col min="258" max="258" width="24.5" style="287" customWidth="1"/>
    <col min="259" max="259" width="66.1640625" style="287" customWidth="1"/>
    <col min="260" max="260" width="5.83203125" style="287" customWidth="1"/>
    <col min="261" max="262" width="12.83203125" style="287" customWidth="1"/>
    <col min="263" max="263" width="15.1640625" style="287" customWidth="1"/>
    <col min="264" max="512" width="16" style="287"/>
    <col min="513" max="513" width="4.6640625" style="287" customWidth="1"/>
    <col min="514" max="514" width="24.5" style="287" customWidth="1"/>
    <col min="515" max="515" width="66.1640625" style="287" customWidth="1"/>
    <col min="516" max="516" width="5.83203125" style="287" customWidth="1"/>
    <col min="517" max="518" width="12.83203125" style="287" customWidth="1"/>
    <col min="519" max="519" width="15.1640625" style="287" customWidth="1"/>
    <col min="520" max="768" width="16" style="287"/>
    <col min="769" max="769" width="4.6640625" style="287" customWidth="1"/>
    <col min="770" max="770" width="24.5" style="287" customWidth="1"/>
    <col min="771" max="771" width="66.1640625" style="287" customWidth="1"/>
    <col min="772" max="772" width="5.83203125" style="287" customWidth="1"/>
    <col min="773" max="774" width="12.83203125" style="287" customWidth="1"/>
    <col min="775" max="775" width="15.1640625" style="287" customWidth="1"/>
    <col min="776" max="1024" width="16" style="287"/>
    <col min="1025" max="1025" width="4.6640625" style="287" customWidth="1"/>
    <col min="1026" max="1026" width="24.5" style="287" customWidth="1"/>
    <col min="1027" max="1027" width="66.1640625" style="287" customWidth="1"/>
    <col min="1028" max="1028" width="5.83203125" style="287" customWidth="1"/>
    <col min="1029" max="1030" width="12.83203125" style="287" customWidth="1"/>
    <col min="1031" max="1031" width="15.1640625" style="287" customWidth="1"/>
    <col min="1032" max="1280" width="16" style="287"/>
    <col min="1281" max="1281" width="4.6640625" style="287" customWidth="1"/>
    <col min="1282" max="1282" width="24.5" style="287" customWidth="1"/>
    <col min="1283" max="1283" width="66.1640625" style="287" customWidth="1"/>
    <col min="1284" max="1284" width="5.83203125" style="287" customWidth="1"/>
    <col min="1285" max="1286" width="12.83203125" style="287" customWidth="1"/>
    <col min="1287" max="1287" width="15.1640625" style="287" customWidth="1"/>
    <col min="1288" max="1536" width="16" style="287"/>
    <col min="1537" max="1537" width="4.6640625" style="287" customWidth="1"/>
    <col min="1538" max="1538" width="24.5" style="287" customWidth="1"/>
    <col min="1539" max="1539" width="66.1640625" style="287" customWidth="1"/>
    <col min="1540" max="1540" width="5.83203125" style="287" customWidth="1"/>
    <col min="1541" max="1542" width="12.83203125" style="287" customWidth="1"/>
    <col min="1543" max="1543" width="15.1640625" style="287" customWidth="1"/>
    <col min="1544" max="1792" width="16" style="287"/>
    <col min="1793" max="1793" width="4.6640625" style="287" customWidth="1"/>
    <col min="1794" max="1794" width="24.5" style="287" customWidth="1"/>
    <col min="1795" max="1795" width="66.1640625" style="287" customWidth="1"/>
    <col min="1796" max="1796" width="5.83203125" style="287" customWidth="1"/>
    <col min="1797" max="1798" width="12.83203125" style="287" customWidth="1"/>
    <col min="1799" max="1799" width="15.1640625" style="287" customWidth="1"/>
    <col min="1800" max="2048" width="16" style="287"/>
    <col min="2049" max="2049" width="4.6640625" style="287" customWidth="1"/>
    <col min="2050" max="2050" width="24.5" style="287" customWidth="1"/>
    <col min="2051" max="2051" width="66.1640625" style="287" customWidth="1"/>
    <col min="2052" max="2052" width="5.83203125" style="287" customWidth="1"/>
    <col min="2053" max="2054" width="12.83203125" style="287" customWidth="1"/>
    <col min="2055" max="2055" width="15.1640625" style="287" customWidth="1"/>
    <col min="2056" max="2304" width="16" style="287"/>
    <col min="2305" max="2305" width="4.6640625" style="287" customWidth="1"/>
    <col min="2306" max="2306" width="24.5" style="287" customWidth="1"/>
    <col min="2307" max="2307" width="66.1640625" style="287" customWidth="1"/>
    <col min="2308" max="2308" width="5.83203125" style="287" customWidth="1"/>
    <col min="2309" max="2310" width="12.83203125" style="287" customWidth="1"/>
    <col min="2311" max="2311" width="15.1640625" style="287" customWidth="1"/>
    <col min="2312" max="2560" width="16" style="287"/>
    <col min="2561" max="2561" width="4.6640625" style="287" customWidth="1"/>
    <col min="2562" max="2562" width="24.5" style="287" customWidth="1"/>
    <col min="2563" max="2563" width="66.1640625" style="287" customWidth="1"/>
    <col min="2564" max="2564" width="5.83203125" style="287" customWidth="1"/>
    <col min="2565" max="2566" width="12.83203125" style="287" customWidth="1"/>
    <col min="2567" max="2567" width="15.1640625" style="287" customWidth="1"/>
    <col min="2568" max="2816" width="16" style="287"/>
    <col min="2817" max="2817" width="4.6640625" style="287" customWidth="1"/>
    <col min="2818" max="2818" width="24.5" style="287" customWidth="1"/>
    <col min="2819" max="2819" width="66.1640625" style="287" customWidth="1"/>
    <col min="2820" max="2820" width="5.83203125" style="287" customWidth="1"/>
    <col min="2821" max="2822" width="12.83203125" style="287" customWidth="1"/>
    <col min="2823" max="2823" width="15.1640625" style="287" customWidth="1"/>
    <col min="2824" max="3072" width="16" style="287"/>
    <col min="3073" max="3073" width="4.6640625" style="287" customWidth="1"/>
    <col min="3074" max="3074" width="24.5" style="287" customWidth="1"/>
    <col min="3075" max="3075" width="66.1640625" style="287" customWidth="1"/>
    <col min="3076" max="3076" width="5.83203125" style="287" customWidth="1"/>
    <col min="3077" max="3078" width="12.83203125" style="287" customWidth="1"/>
    <col min="3079" max="3079" width="15.1640625" style="287" customWidth="1"/>
    <col min="3080" max="3328" width="16" style="287"/>
    <col min="3329" max="3329" width="4.6640625" style="287" customWidth="1"/>
    <col min="3330" max="3330" width="24.5" style="287" customWidth="1"/>
    <col min="3331" max="3331" width="66.1640625" style="287" customWidth="1"/>
    <col min="3332" max="3332" width="5.83203125" style="287" customWidth="1"/>
    <col min="3333" max="3334" width="12.83203125" style="287" customWidth="1"/>
    <col min="3335" max="3335" width="15.1640625" style="287" customWidth="1"/>
    <col min="3336" max="3584" width="16" style="287"/>
    <col min="3585" max="3585" width="4.6640625" style="287" customWidth="1"/>
    <col min="3586" max="3586" width="24.5" style="287" customWidth="1"/>
    <col min="3587" max="3587" width="66.1640625" style="287" customWidth="1"/>
    <col min="3588" max="3588" width="5.83203125" style="287" customWidth="1"/>
    <col min="3589" max="3590" width="12.83203125" style="287" customWidth="1"/>
    <col min="3591" max="3591" width="15.1640625" style="287" customWidth="1"/>
    <col min="3592" max="3840" width="16" style="287"/>
    <col min="3841" max="3841" width="4.6640625" style="287" customWidth="1"/>
    <col min="3842" max="3842" width="24.5" style="287" customWidth="1"/>
    <col min="3843" max="3843" width="66.1640625" style="287" customWidth="1"/>
    <col min="3844" max="3844" width="5.83203125" style="287" customWidth="1"/>
    <col min="3845" max="3846" width="12.83203125" style="287" customWidth="1"/>
    <col min="3847" max="3847" width="15.1640625" style="287" customWidth="1"/>
    <col min="3848" max="4096" width="16" style="287"/>
    <col min="4097" max="4097" width="4.6640625" style="287" customWidth="1"/>
    <col min="4098" max="4098" width="24.5" style="287" customWidth="1"/>
    <col min="4099" max="4099" width="66.1640625" style="287" customWidth="1"/>
    <col min="4100" max="4100" width="5.83203125" style="287" customWidth="1"/>
    <col min="4101" max="4102" width="12.83203125" style="287" customWidth="1"/>
    <col min="4103" max="4103" width="15.1640625" style="287" customWidth="1"/>
    <col min="4104" max="4352" width="16" style="287"/>
    <col min="4353" max="4353" width="4.6640625" style="287" customWidth="1"/>
    <col min="4354" max="4354" width="24.5" style="287" customWidth="1"/>
    <col min="4355" max="4355" width="66.1640625" style="287" customWidth="1"/>
    <col min="4356" max="4356" width="5.83203125" style="287" customWidth="1"/>
    <col min="4357" max="4358" width="12.83203125" style="287" customWidth="1"/>
    <col min="4359" max="4359" width="15.1640625" style="287" customWidth="1"/>
    <col min="4360" max="4608" width="16" style="287"/>
    <col min="4609" max="4609" width="4.6640625" style="287" customWidth="1"/>
    <col min="4610" max="4610" width="24.5" style="287" customWidth="1"/>
    <col min="4611" max="4611" width="66.1640625" style="287" customWidth="1"/>
    <col min="4612" max="4612" width="5.83203125" style="287" customWidth="1"/>
    <col min="4613" max="4614" width="12.83203125" style="287" customWidth="1"/>
    <col min="4615" max="4615" width="15.1640625" style="287" customWidth="1"/>
    <col min="4616" max="4864" width="16" style="287"/>
    <col min="4865" max="4865" width="4.6640625" style="287" customWidth="1"/>
    <col min="4866" max="4866" width="24.5" style="287" customWidth="1"/>
    <col min="4867" max="4867" width="66.1640625" style="287" customWidth="1"/>
    <col min="4868" max="4868" width="5.83203125" style="287" customWidth="1"/>
    <col min="4869" max="4870" width="12.83203125" style="287" customWidth="1"/>
    <col min="4871" max="4871" width="15.1640625" style="287" customWidth="1"/>
    <col min="4872" max="5120" width="16" style="287"/>
    <col min="5121" max="5121" width="4.6640625" style="287" customWidth="1"/>
    <col min="5122" max="5122" width="24.5" style="287" customWidth="1"/>
    <col min="5123" max="5123" width="66.1640625" style="287" customWidth="1"/>
    <col min="5124" max="5124" width="5.83203125" style="287" customWidth="1"/>
    <col min="5125" max="5126" width="12.83203125" style="287" customWidth="1"/>
    <col min="5127" max="5127" width="15.1640625" style="287" customWidth="1"/>
    <col min="5128" max="5376" width="16" style="287"/>
    <col min="5377" max="5377" width="4.6640625" style="287" customWidth="1"/>
    <col min="5378" max="5378" width="24.5" style="287" customWidth="1"/>
    <col min="5379" max="5379" width="66.1640625" style="287" customWidth="1"/>
    <col min="5380" max="5380" width="5.83203125" style="287" customWidth="1"/>
    <col min="5381" max="5382" width="12.83203125" style="287" customWidth="1"/>
    <col min="5383" max="5383" width="15.1640625" style="287" customWidth="1"/>
    <col min="5384" max="5632" width="16" style="287"/>
    <col min="5633" max="5633" width="4.6640625" style="287" customWidth="1"/>
    <col min="5634" max="5634" width="24.5" style="287" customWidth="1"/>
    <col min="5635" max="5635" width="66.1640625" style="287" customWidth="1"/>
    <col min="5636" max="5636" width="5.83203125" style="287" customWidth="1"/>
    <col min="5637" max="5638" width="12.83203125" style="287" customWidth="1"/>
    <col min="5639" max="5639" width="15.1640625" style="287" customWidth="1"/>
    <col min="5640" max="5888" width="16" style="287"/>
    <col min="5889" max="5889" width="4.6640625" style="287" customWidth="1"/>
    <col min="5890" max="5890" width="24.5" style="287" customWidth="1"/>
    <col min="5891" max="5891" width="66.1640625" style="287" customWidth="1"/>
    <col min="5892" max="5892" width="5.83203125" style="287" customWidth="1"/>
    <col min="5893" max="5894" width="12.83203125" style="287" customWidth="1"/>
    <col min="5895" max="5895" width="15.1640625" style="287" customWidth="1"/>
    <col min="5896" max="6144" width="16" style="287"/>
    <col min="6145" max="6145" width="4.6640625" style="287" customWidth="1"/>
    <col min="6146" max="6146" width="24.5" style="287" customWidth="1"/>
    <col min="6147" max="6147" width="66.1640625" style="287" customWidth="1"/>
    <col min="6148" max="6148" width="5.83203125" style="287" customWidth="1"/>
    <col min="6149" max="6150" width="12.83203125" style="287" customWidth="1"/>
    <col min="6151" max="6151" width="15.1640625" style="287" customWidth="1"/>
    <col min="6152" max="6400" width="16" style="287"/>
    <col min="6401" max="6401" width="4.6640625" style="287" customWidth="1"/>
    <col min="6402" max="6402" width="24.5" style="287" customWidth="1"/>
    <col min="6403" max="6403" width="66.1640625" style="287" customWidth="1"/>
    <col min="6404" max="6404" width="5.83203125" style="287" customWidth="1"/>
    <col min="6405" max="6406" width="12.83203125" style="287" customWidth="1"/>
    <col min="6407" max="6407" width="15.1640625" style="287" customWidth="1"/>
    <col min="6408" max="6656" width="16" style="287"/>
    <col min="6657" max="6657" width="4.6640625" style="287" customWidth="1"/>
    <col min="6658" max="6658" width="24.5" style="287" customWidth="1"/>
    <col min="6659" max="6659" width="66.1640625" style="287" customWidth="1"/>
    <col min="6660" max="6660" width="5.83203125" style="287" customWidth="1"/>
    <col min="6661" max="6662" width="12.83203125" style="287" customWidth="1"/>
    <col min="6663" max="6663" width="15.1640625" style="287" customWidth="1"/>
    <col min="6664" max="6912" width="16" style="287"/>
    <col min="6913" max="6913" width="4.6640625" style="287" customWidth="1"/>
    <col min="6914" max="6914" width="24.5" style="287" customWidth="1"/>
    <col min="6915" max="6915" width="66.1640625" style="287" customWidth="1"/>
    <col min="6916" max="6916" width="5.83203125" style="287" customWidth="1"/>
    <col min="6917" max="6918" width="12.83203125" style="287" customWidth="1"/>
    <col min="6919" max="6919" width="15.1640625" style="287" customWidth="1"/>
    <col min="6920" max="7168" width="16" style="287"/>
    <col min="7169" max="7169" width="4.6640625" style="287" customWidth="1"/>
    <col min="7170" max="7170" width="24.5" style="287" customWidth="1"/>
    <col min="7171" max="7171" width="66.1640625" style="287" customWidth="1"/>
    <col min="7172" max="7172" width="5.83203125" style="287" customWidth="1"/>
    <col min="7173" max="7174" width="12.83203125" style="287" customWidth="1"/>
    <col min="7175" max="7175" width="15.1640625" style="287" customWidth="1"/>
    <col min="7176" max="7424" width="16" style="287"/>
    <col min="7425" max="7425" width="4.6640625" style="287" customWidth="1"/>
    <col min="7426" max="7426" width="24.5" style="287" customWidth="1"/>
    <col min="7427" max="7427" width="66.1640625" style="287" customWidth="1"/>
    <col min="7428" max="7428" width="5.83203125" style="287" customWidth="1"/>
    <col min="7429" max="7430" width="12.83203125" style="287" customWidth="1"/>
    <col min="7431" max="7431" width="15.1640625" style="287" customWidth="1"/>
    <col min="7432" max="7680" width="16" style="287"/>
    <col min="7681" max="7681" width="4.6640625" style="287" customWidth="1"/>
    <col min="7682" max="7682" width="24.5" style="287" customWidth="1"/>
    <col min="7683" max="7683" width="66.1640625" style="287" customWidth="1"/>
    <col min="7684" max="7684" width="5.83203125" style="287" customWidth="1"/>
    <col min="7685" max="7686" width="12.83203125" style="287" customWidth="1"/>
    <col min="7687" max="7687" width="15.1640625" style="287" customWidth="1"/>
    <col min="7688" max="7936" width="16" style="287"/>
    <col min="7937" max="7937" width="4.6640625" style="287" customWidth="1"/>
    <col min="7938" max="7938" width="24.5" style="287" customWidth="1"/>
    <col min="7939" max="7939" width="66.1640625" style="287" customWidth="1"/>
    <col min="7940" max="7940" width="5.83203125" style="287" customWidth="1"/>
    <col min="7941" max="7942" width="12.83203125" style="287" customWidth="1"/>
    <col min="7943" max="7943" width="15.1640625" style="287" customWidth="1"/>
    <col min="7944" max="8192" width="16" style="287"/>
    <col min="8193" max="8193" width="4.6640625" style="287" customWidth="1"/>
    <col min="8194" max="8194" width="24.5" style="287" customWidth="1"/>
    <col min="8195" max="8195" width="66.1640625" style="287" customWidth="1"/>
    <col min="8196" max="8196" width="5.83203125" style="287" customWidth="1"/>
    <col min="8197" max="8198" width="12.83203125" style="287" customWidth="1"/>
    <col min="8199" max="8199" width="15.1640625" style="287" customWidth="1"/>
    <col min="8200" max="8448" width="16" style="287"/>
    <col min="8449" max="8449" width="4.6640625" style="287" customWidth="1"/>
    <col min="8450" max="8450" width="24.5" style="287" customWidth="1"/>
    <col min="8451" max="8451" width="66.1640625" style="287" customWidth="1"/>
    <col min="8452" max="8452" width="5.83203125" style="287" customWidth="1"/>
    <col min="8453" max="8454" width="12.83203125" style="287" customWidth="1"/>
    <col min="8455" max="8455" width="15.1640625" style="287" customWidth="1"/>
    <col min="8456" max="8704" width="16" style="287"/>
    <col min="8705" max="8705" width="4.6640625" style="287" customWidth="1"/>
    <col min="8706" max="8706" width="24.5" style="287" customWidth="1"/>
    <col min="8707" max="8707" width="66.1640625" style="287" customWidth="1"/>
    <col min="8708" max="8708" width="5.83203125" style="287" customWidth="1"/>
    <col min="8709" max="8710" width="12.83203125" style="287" customWidth="1"/>
    <col min="8711" max="8711" width="15.1640625" style="287" customWidth="1"/>
    <col min="8712" max="8960" width="16" style="287"/>
    <col min="8961" max="8961" width="4.6640625" style="287" customWidth="1"/>
    <col min="8962" max="8962" width="24.5" style="287" customWidth="1"/>
    <col min="8963" max="8963" width="66.1640625" style="287" customWidth="1"/>
    <col min="8964" max="8964" width="5.83203125" style="287" customWidth="1"/>
    <col min="8965" max="8966" width="12.83203125" style="287" customWidth="1"/>
    <col min="8967" max="8967" width="15.1640625" style="287" customWidth="1"/>
    <col min="8968" max="9216" width="16" style="287"/>
    <col min="9217" max="9217" width="4.6640625" style="287" customWidth="1"/>
    <col min="9218" max="9218" width="24.5" style="287" customWidth="1"/>
    <col min="9219" max="9219" width="66.1640625" style="287" customWidth="1"/>
    <col min="9220" max="9220" width="5.83203125" style="287" customWidth="1"/>
    <col min="9221" max="9222" width="12.83203125" style="287" customWidth="1"/>
    <col min="9223" max="9223" width="15.1640625" style="287" customWidth="1"/>
    <col min="9224" max="9472" width="16" style="287"/>
    <col min="9473" max="9473" width="4.6640625" style="287" customWidth="1"/>
    <col min="9474" max="9474" width="24.5" style="287" customWidth="1"/>
    <col min="9475" max="9475" width="66.1640625" style="287" customWidth="1"/>
    <col min="9476" max="9476" width="5.83203125" style="287" customWidth="1"/>
    <col min="9477" max="9478" width="12.83203125" style="287" customWidth="1"/>
    <col min="9479" max="9479" width="15.1640625" style="287" customWidth="1"/>
    <col min="9480" max="9728" width="16" style="287"/>
    <col min="9729" max="9729" width="4.6640625" style="287" customWidth="1"/>
    <col min="9730" max="9730" width="24.5" style="287" customWidth="1"/>
    <col min="9731" max="9731" width="66.1640625" style="287" customWidth="1"/>
    <col min="9732" max="9732" width="5.83203125" style="287" customWidth="1"/>
    <col min="9733" max="9734" width="12.83203125" style="287" customWidth="1"/>
    <col min="9735" max="9735" width="15.1640625" style="287" customWidth="1"/>
    <col min="9736" max="9984" width="16" style="287"/>
    <col min="9985" max="9985" width="4.6640625" style="287" customWidth="1"/>
    <col min="9986" max="9986" width="24.5" style="287" customWidth="1"/>
    <col min="9987" max="9987" width="66.1640625" style="287" customWidth="1"/>
    <col min="9988" max="9988" width="5.83203125" style="287" customWidth="1"/>
    <col min="9989" max="9990" width="12.83203125" style="287" customWidth="1"/>
    <col min="9991" max="9991" width="15.1640625" style="287" customWidth="1"/>
    <col min="9992" max="10240" width="16" style="287"/>
    <col min="10241" max="10241" width="4.6640625" style="287" customWidth="1"/>
    <col min="10242" max="10242" width="24.5" style="287" customWidth="1"/>
    <col min="10243" max="10243" width="66.1640625" style="287" customWidth="1"/>
    <col min="10244" max="10244" width="5.83203125" style="287" customWidth="1"/>
    <col min="10245" max="10246" width="12.83203125" style="287" customWidth="1"/>
    <col min="10247" max="10247" width="15.1640625" style="287" customWidth="1"/>
    <col min="10248" max="10496" width="16" style="287"/>
    <col min="10497" max="10497" width="4.6640625" style="287" customWidth="1"/>
    <col min="10498" max="10498" width="24.5" style="287" customWidth="1"/>
    <col min="10499" max="10499" width="66.1640625" style="287" customWidth="1"/>
    <col min="10500" max="10500" width="5.83203125" style="287" customWidth="1"/>
    <col min="10501" max="10502" width="12.83203125" style="287" customWidth="1"/>
    <col min="10503" max="10503" width="15.1640625" style="287" customWidth="1"/>
    <col min="10504" max="10752" width="16" style="287"/>
    <col min="10753" max="10753" width="4.6640625" style="287" customWidth="1"/>
    <col min="10754" max="10754" width="24.5" style="287" customWidth="1"/>
    <col min="10755" max="10755" width="66.1640625" style="287" customWidth="1"/>
    <col min="10756" max="10756" width="5.83203125" style="287" customWidth="1"/>
    <col min="10757" max="10758" width="12.83203125" style="287" customWidth="1"/>
    <col min="10759" max="10759" width="15.1640625" style="287" customWidth="1"/>
    <col min="10760" max="11008" width="16" style="287"/>
    <col min="11009" max="11009" width="4.6640625" style="287" customWidth="1"/>
    <col min="11010" max="11010" width="24.5" style="287" customWidth="1"/>
    <col min="11011" max="11011" width="66.1640625" style="287" customWidth="1"/>
    <col min="11012" max="11012" width="5.83203125" style="287" customWidth="1"/>
    <col min="11013" max="11014" width="12.83203125" style="287" customWidth="1"/>
    <col min="11015" max="11015" width="15.1640625" style="287" customWidth="1"/>
    <col min="11016" max="11264" width="16" style="287"/>
    <col min="11265" max="11265" width="4.6640625" style="287" customWidth="1"/>
    <col min="11266" max="11266" width="24.5" style="287" customWidth="1"/>
    <col min="11267" max="11267" width="66.1640625" style="287" customWidth="1"/>
    <col min="11268" max="11268" width="5.83203125" style="287" customWidth="1"/>
    <col min="11269" max="11270" width="12.83203125" style="287" customWidth="1"/>
    <col min="11271" max="11271" width="15.1640625" style="287" customWidth="1"/>
    <col min="11272" max="11520" width="16" style="287"/>
    <col min="11521" max="11521" width="4.6640625" style="287" customWidth="1"/>
    <col min="11522" max="11522" width="24.5" style="287" customWidth="1"/>
    <col min="11523" max="11523" width="66.1640625" style="287" customWidth="1"/>
    <col min="11524" max="11524" width="5.83203125" style="287" customWidth="1"/>
    <col min="11525" max="11526" width="12.83203125" style="287" customWidth="1"/>
    <col min="11527" max="11527" width="15.1640625" style="287" customWidth="1"/>
    <col min="11528" max="11776" width="16" style="287"/>
    <col min="11777" max="11777" width="4.6640625" style="287" customWidth="1"/>
    <col min="11778" max="11778" width="24.5" style="287" customWidth="1"/>
    <col min="11779" max="11779" width="66.1640625" style="287" customWidth="1"/>
    <col min="11780" max="11780" width="5.83203125" style="287" customWidth="1"/>
    <col min="11781" max="11782" width="12.83203125" style="287" customWidth="1"/>
    <col min="11783" max="11783" width="15.1640625" style="287" customWidth="1"/>
    <col min="11784" max="12032" width="16" style="287"/>
    <col min="12033" max="12033" width="4.6640625" style="287" customWidth="1"/>
    <col min="12034" max="12034" width="24.5" style="287" customWidth="1"/>
    <col min="12035" max="12035" width="66.1640625" style="287" customWidth="1"/>
    <col min="12036" max="12036" width="5.83203125" style="287" customWidth="1"/>
    <col min="12037" max="12038" width="12.83203125" style="287" customWidth="1"/>
    <col min="12039" max="12039" width="15.1640625" style="287" customWidth="1"/>
    <col min="12040" max="12288" width="16" style="287"/>
    <col min="12289" max="12289" width="4.6640625" style="287" customWidth="1"/>
    <col min="12290" max="12290" width="24.5" style="287" customWidth="1"/>
    <col min="12291" max="12291" width="66.1640625" style="287" customWidth="1"/>
    <col min="12292" max="12292" width="5.83203125" style="287" customWidth="1"/>
    <col min="12293" max="12294" width="12.83203125" style="287" customWidth="1"/>
    <col min="12295" max="12295" width="15.1640625" style="287" customWidth="1"/>
    <col min="12296" max="12544" width="16" style="287"/>
    <col min="12545" max="12545" width="4.6640625" style="287" customWidth="1"/>
    <col min="12546" max="12546" width="24.5" style="287" customWidth="1"/>
    <col min="12547" max="12547" width="66.1640625" style="287" customWidth="1"/>
    <col min="12548" max="12548" width="5.83203125" style="287" customWidth="1"/>
    <col min="12549" max="12550" width="12.83203125" style="287" customWidth="1"/>
    <col min="12551" max="12551" width="15.1640625" style="287" customWidth="1"/>
    <col min="12552" max="12800" width="16" style="287"/>
    <col min="12801" max="12801" width="4.6640625" style="287" customWidth="1"/>
    <col min="12802" max="12802" width="24.5" style="287" customWidth="1"/>
    <col min="12803" max="12803" width="66.1640625" style="287" customWidth="1"/>
    <col min="12804" max="12804" width="5.83203125" style="287" customWidth="1"/>
    <col min="12805" max="12806" width="12.83203125" style="287" customWidth="1"/>
    <col min="12807" max="12807" width="15.1640625" style="287" customWidth="1"/>
    <col min="12808" max="13056" width="16" style="287"/>
    <col min="13057" max="13057" width="4.6640625" style="287" customWidth="1"/>
    <col min="13058" max="13058" width="24.5" style="287" customWidth="1"/>
    <col min="13059" max="13059" width="66.1640625" style="287" customWidth="1"/>
    <col min="13060" max="13060" width="5.83203125" style="287" customWidth="1"/>
    <col min="13061" max="13062" width="12.83203125" style="287" customWidth="1"/>
    <col min="13063" max="13063" width="15.1640625" style="287" customWidth="1"/>
    <col min="13064" max="13312" width="16" style="287"/>
    <col min="13313" max="13313" width="4.6640625" style="287" customWidth="1"/>
    <col min="13314" max="13314" width="24.5" style="287" customWidth="1"/>
    <col min="13315" max="13315" width="66.1640625" style="287" customWidth="1"/>
    <col min="13316" max="13316" width="5.83203125" style="287" customWidth="1"/>
    <col min="13317" max="13318" width="12.83203125" style="287" customWidth="1"/>
    <col min="13319" max="13319" width="15.1640625" style="287" customWidth="1"/>
    <col min="13320" max="13568" width="16" style="287"/>
    <col min="13569" max="13569" width="4.6640625" style="287" customWidth="1"/>
    <col min="13570" max="13570" width="24.5" style="287" customWidth="1"/>
    <col min="13571" max="13571" width="66.1640625" style="287" customWidth="1"/>
    <col min="13572" max="13572" width="5.83203125" style="287" customWidth="1"/>
    <col min="13573" max="13574" width="12.83203125" style="287" customWidth="1"/>
    <col min="13575" max="13575" width="15.1640625" style="287" customWidth="1"/>
    <col min="13576" max="13824" width="16" style="287"/>
    <col min="13825" max="13825" width="4.6640625" style="287" customWidth="1"/>
    <col min="13826" max="13826" width="24.5" style="287" customWidth="1"/>
    <col min="13827" max="13827" width="66.1640625" style="287" customWidth="1"/>
    <col min="13828" max="13828" width="5.83203125" style="287" customWidth="1"/>
    <col min="13829" max="13830" width="12.83203125" style="287" customWidth="1"/>
    <col min="13831" max="13831" width="15.1640625" style="287" customWidth="1"/>
    <col min="13832" max="14080" width="16" style="287"/>
    <col min="14081" max="14081" width="4.6640625" style="287" customWidth="1"/>
    <col min="14082" max="14082" width="24.5" style="287" customWidth="1"/>
    <col min="14083" max="14083" width="66.1640625" style="287" customWidth="1"/>
    <col min="14084" max="14084" width="5.83203125" style="287" customWidth="1"/>
    <col min="14085" max="14086" width="12.83203125" style="287" customWidth="1"/>
    <col min="14087" max="14087" width="15.1640625" style="287" customWidth="1"/>
    <col min="14088" max="14336" width="16" style="287"/>
    <col min="14337" max="14337" width="4.6640625" style="287" customWidth="1"/>
    <col min="14338" max="14338" width="24.5" style="287" customWidth="1"/>
    <col min="14339" max="14339" width="66.1640625" style="287" customWidth="1"/>
    <col min="14340" max="14340" width="5.83203125" style="287" customWidth="1"/>
    <col min="14341" max="14342" width="12.83203125" style="287" customWidth="1"/>
    <col min="14343" max="14343" width="15.1640625" style="287" customWidth="1"/>
    <col min="14344" max="14592" width="16" style="287"/>
    <col min="14593" max="14593" width="4.6640625" style="287" customWidth="1"/>
    <col min="14594" max="14594" width="24.5" style="287" customWidth="1"/>
    <col min="14595" max="14595" width="66.1640625" style="287" customWidth="1"/>
    <col min="14596" max="14596" width="5.83203125" style="287" customWidth="1"/>
    <col min="14597" max="14598" width="12.83203125" style="287" customWidth="1"/>
    <col min="14599" max="14599" width="15.1640625" style="287" customWidth="1"/>
    <col min="14600" max="14848" width="16" style="287"/>
    <col min="14849" max="14849" width="4.6640625" style="287" customWidth="1"/>
    <col min="14850" max="14850" width="24.5" style="287" customWidth="1"/>
    <col min="14851" max="14851" width="66.1640625" style="287" customWidth="1"/>
    <col min="14852" max="14852" width="5.83203125" style="287" customWidth="1"/>
    <col min="14853" max="14854" width="12.83203125" style="287" customWidth="1"/>
    <col min="14855" max="14855" width="15.1640625" style="287" customWidth="1"/>
    <col min="14856" max="15104" width="16" style="287"/>
    <col min="15105" max="15105" width="4.6640625" style="287" customWidth="1"/>
    <col min="15106" max="15106" width="24.5" style="287" customWidth="1"/>
    <col min="15107" max="15107" width="66.1640625" style="287" customWidth="1"/>
    <col min="15108" max="15108" width="5.83203125" style="287" customWidth="1"/>
    <col min="15109" max="15110" width="12.83203125" style="287" customWidth="1"/>
    <col min="15111" max="15111" width="15.1640625" style="287" customWidth="1"/>
    <col min="15112" max="15360" width="16" style="287"/>
    <col min="15361" max="15361" width="4.6640625" style="287" customWidth="1"/>
    <col min="15362" max="15362" width="24.5" style="287" customWidth="1"/>
    <col min="15363" max="15363" width="66.1640625" style="287" customWidth="1"/>
    <col min="15364" max="15364" width="5.83203125" style="287" customWidth="1"/>
    <col min="15365" max="15366" width="12.83203125" style="287" customWidth="1"/>
    <col min="15367" max="15367" width="15.1640625" style="287" customWidth="1"/>
    <col min="15368" max="15616" width="16" style="287"/>
    <col min="15617" max="15617" width="4.6640625" style="287" customWidth="1"/>
    <col min="15618" max="15618" width="24.5" style="287" customWidth="1"/>
    <col min="15619" max="15619" width="66.1640625" style="287" customWidth="1"/>
    <col min="15620" max="15620" width="5.83203125" style="287" customWidth="1"/>
    <col min="15621" max="15622" width="12.83203125" style="287" customWidth="1"/>
    <col min="15623" max="15623" width="15.1640625" style="287" customWidth="1"/>
    <col min="15624" max="15872" width="16" style="287"/>
    <col min="15873" max="15873" width="4.6640625" style="287" customWidth="1"/>
    <col min="15874" max="15874" width="24.5" style="287" customWidth="1"/>
    <col min="15875" max="15875" width="66.1640625" style="287" customWidth="1"/>
    <col min="15876" max="15876" width="5.83203125" style="287" customWidth="1"/>
    <col min="15877" max="15878" width="12.83203125" style="287" customWidth="1"/>
    <col min="15879" max="15879" width="15.1640625" style="287" customWidth="1"/>
    <col min="15880" max="16128" width="16" style="287"/>
    <col min="16129" max="16129" width="4.6640625" style="287" customWidth="1"/>
    <col min="16130" max="16130" width="24.5" style="287" customWidth="1"/>
    <col min="16131" max="16131" width="66.1640625" style="287" customWidth="1"/>
    <col min="16132" max="16132" width="5.83203125" style="287" customWidth="1"/>
    <col min="16133" max="16134" width="12.83203125" style="287" customWidth="1"/>
    <col min="16135" max="16135" width="15.1640625" style="287" customWidth="1"/>
    <col min="16136" max="16384" width="16" style="287"/>
  </cols>
  <sheetData>
    <row r="1" spans="2:5" ht="12.75"/>
    <row r="2" spans="2:5" ht="15.75">
      <c r="C2" s="288" t="s">
        <v>133</v>
      </c>
    </row>
    <row r="3" spans="2:5" ht="12.75"/>
    <row r="4" spans="2:5" ht="53.25" customHeight="1">
      <c r="C4" s="289" t="s">
        <v>134</v>
      </c>
    </row>
    <row r="5" spans="2:5" ht="12.75">
      <c r="C5" s="290" t="s">
        <v>135</v>
      </c>
    </row>
    <row r="6" spans="2:5" ht="12.75">
      <c r="C6" s="290"/>
    </row>
    <row r="7" spans="2:5" ht="12.75">
      <c r="C7" s="291" t="s">
        <v>136</v>
      </c>
      <c r="E7" s="292"/>
    </row>
    <row r="8" spans="2:5" ht="12.75">
      <c r="B8" s="293" t="s">
        <v>137</v>
      </c>
      <c r="C8" s="294" t="s">
        <v>138</v>
      </c>
      <c r="D8" s="294" t="s">
        <v>40</v>
      </c>
      <c r="E8" s="295" t="s">
        <v>139</v>
      </c>
    </row>
    <row r="9" spans="2:5" ht="12.75">
      <c r="B9" s="296" t="s">
        <v>140</v>
      </c>
      <c r="C9" s="297" t="s">
        <v>141</v>
      </c>
      <c r="D9" s="298">
        <v>21</v>
      </c>
      <c r="E9" s="299">
        <f>ROUND(G59,0)</f>
        <v>0</v>
      </c>
    </row>
    <row r="10" spans="2:5" ht="12.75">
      <c r="B10" s="296" t="s">
        <v>142</v>
      </c>
      <c r="C10" s="300" t="s">
        <v>143</v>
      </c>
      <c r="D10" s="298">
        <v>21</v>
      </c>
      <c r="E10" s="299">
        <f>ROUND(G69,0)</f>
        <v>0</v>
      </c>
    </row>
    <row r="11" spans="2:5" ht="12.75">
      <c r="B11" s="296" t="s">
        <v>144</v>
      </c>
      <c r="C11" s="300" t="s">
        <v>145</v>
      </c>
      <c r="D11" s="298">
        <v>21</v>
      </c>
      <c r="E11" s="299">
        <f>ROUND(G85,0)</f>
        <v>0</v>
      </c>
    </row>
    <row r="12" spans="2:5" ht="12.75">
      <c r="B12" s="296" t="s">
        <v>146</v>
      </c>
      <c r="C12" s="300" t="s">
        <v>147</v>
      </c>
      <c r="D12" s="298">
        <v>21</v>
      </c>
      <c r="E12" s="299">
        <f>ROUND(G94,0)</f>
        <v>0</v>
      </c>
    </row>
    <row r="13" spans="2:5" ht="12.75">
      <c r="B13" s="296" t="s">
        <v>148</v>
      </c>
      <c r="C13" s="300" t="s">
        <v>149</v>
      </c>
      <c r="D13" s="298">
        <v>21</v>
      </c>
      <c r="E13" s="299">
        <f>G118</f>
        <v>0</v>
      </c>
    </row>
    <row r="14" spans="2:5" ht="12.75">
      <c r="B14" s="296" t="s">
        <v>150</v>
      </c>
      <c r="C14" s="300" t="s">
        <v>151</v>
      </c>
      <c r="D14" s="298">
        <v>21</v>
      </c>
      <c r="E14" s="299">
        <f>G139</f>
        <v>0</v>
      </c>
    </row>
    <row r="15" spans="2:5" ht="12.75">
      <c r="B15" s="296" t="s">
        <v>152</v>
      </c>
      <c r="C15" s="300" t="s">
        <v>153</v>
      </c>
      <c r="D15" s="298">
        <v>21</v>
      </c>
      <c r="E15" s="299">
        <f>G164</f>
        <v>0</v>
      </c>
    </row>
    <row r="16" spans="2:5" ht="12.75">
      <c r="B16" s="296" t="s">
        <v>154</v>
      </c>
      <c r="C16" s="300" t="s">
        <v>143</v>
      </c>
      <c r="D16" s="298">
        <v>21</v>
      </c>
      <c r="E16" s="299">
        <f>G176</f>
        <v>0</v>
      </c>
    </row>
    <row r="17" spans="2:5" ht="12.75">
      <c r="B17" s="296" t="s">
        <v>155</v>
      </c>
      <c r="C17" s="300" t="s">
        <v>145</v>
      </c>
      <c r="D17" s="298">
        <v>21</v>
      </c>
      <c r="E17" s="299">
        <f>G199</f>
        <v>0</v>
      </c>
    </row>
    <row r="18" spans="2:5" ht="12.75">
      <c r="B18" s="301" t="s">
        <v>156</v>
      </c>
      <c r="C18" s="302" t="s">
        <v>157</v>
      </c>
      <c r="D18" s="298">
        <v>21</v>
      </c>
      <c r="E18" s="299">
        <f>G205</f>
        <v>0</v>
      </c>
    </row>
    <row r="19" spans="2:5" ht="12.75">
      <c r="B19" s="296" t="s">
        <v>158</v>
      </c>
      <c r="C19" s="302" t="s">
        <v>159</v>
      </c>
      <c r="D19" s="298">
        <v>21</v>
      </c>
      <c r="E19" s="299">
        <f>G222</f>
        <v>0</v>
      </c>
    </row>
    <row r="20" spans="2:5" ht="12.75">
      <c r="B20" s="296" t="s">
        <v>160</v>
      </c>
      <c r="C20" s="300" t="s">
        <v>143</v>
      </c>
      <c r="D20" s="298">
        <v>21</v>
      </c>
      <c r="E20" s="299">
        <f>G235</f>
        <v>0</v>
      </c>
    </row>
    <row r="21" spans="2:5" ht="12.75">
      <c r="B21" s="296" t="s">
        <v>161</v>
      </c>
      <c r="C21" s="297" t="s">
        <v>145</v>
      </c>
      <c r="D21" s="298">
        <v>21</v>
      </c>
      <c r="E21" s="299">
        <f>G254</f>
        <v>0</v>
      </c>
    </row>
    <row r="22" spans="2:5" ht="12.75">
      <c r="B22" s="296" t="s">
        <v>162</v>
      </c>
      <c r="C22" s="297" t="s">
        <v>163</v>
      </c>
      <c r="D22" s="298">
        <v>21</v>
      </c>
      <c r="E22" s="299">
        <f>G265</f>
        <v>0</v>
      </c>
    </row>
    <row r="23" spans="2:5" ht="12.75">
      <c r="B23" s="296" t="s">
        <v>164</v>
      </c>
      <c r="C23" s="297" t="s">
        <v>165</v>
      </c>
      <c r="D23" s="298">
        <v>21</v>
      </c>
      <c r="E23" s="299">
        <f>G281</f>
        <v>0</v>
      </c>
    </row>
    <row r="24" spans="2:5" ht="12.75">
      <c r="B24" s="303"/>
      <c r="C24" s="304" t="s">
        <v>166</v>
      </c>
      <c r="D24" s="305"/>
      <c r="E24" s="306">
        <f>SUM(E9:E23)</f>
        <v>0</v>
      </c>
    </row>
    <row r="25" spans="2:5" ht="12.75">
      <c r="E25" s="307"/>
    </row>
    <row r="26" spans="2:5" ht="12.75">
      <c r="C26" s="291" t="s">
        <v>167</v>
      </c>
      <c r="E26" s="307"/>
    </row>
    <row r="27" spans="2:5" ht="12.75">
      <c r="B27" s="293" t="s">
        <v>168</v>
      </c>
      <c r="C27" s="294" t="s">
        <v>138</v>
      </c>
      <c r="D27" s="294" t="s">
        <v>40</v>
      </c>
      <c r="E27" s="308" t="s">
        <v>139</v>
      </c>
    </row>
    <row r="28" spans="2:5" ht="12.75">
      <c r="B28" s="296"/>
      <c r="C28" s="297" t="s">
        <v>169</v>
      </c>
      <c r="D28" s="298">
        <v>21</v>
      </c>
      <c r="E28" s="299">
        <f>SUM(E9:E23)</f>
        <v>0</v>
      </c>
    </row>
    <row r="29" spans="2:5" ht="12.75">
      <c r="B29" s="296"/>
      <c r="C29" s="297" t="s">
        <v>170</v>
      </c>
      <c r="D29" s="298">
        <v>21</v>
      </c>
      <c r="E29" s="299">
        <f>ROUND(D29*E28/100,0)</f>
        <v>0</v>
      </c>
    </row>
    <row r="30" spans="2:5" ht="12.75">
      <c r="B30" s="296"/>
      <c r="C30" s="297" t="s">
        <v>169</v>
      </c>
      <c r="D30" s="298">
        <v>15</v>
      </c>
      <c r="E30" s="299">
        <f>SUMIF(D9:D15,D30,E9:E15)</f>
        <v>0</v>
      </c>
    </row>
    <row r="31" spans="2:5" ht="12.75">
      <c r="B31" s="296"/>
      <c r="C31" s="297" t="s">
        <v>170</v>
      </c>
      <c r="D31" s="298">
        <v>15</v>
      </c>
      <c r="E31" s="299">
        <f>ROUND(D31*E30/100,0)</f>
        <v>0</v>
      </c>
    </row>
    <row r="32" spans="2:5" ht="12.75">
      <c r="B32" s="296"/>
      <c r="C32" s="297" t="s">
        <v>169</v>
      </c>
      <c r="D32" s="298">
        <v>10</v>
      </c>
      <c r="E32" s="299">
        <f>SUMIF(D9:D15,D32,E9:E15)</f>
        <v>0</v>
      </c>
    </row>
    <row r="33" spans="1:7" ht="12.75">
      <c r="B33" s="296"/>
      <c r="C33" s="297" t="s">
        <v>170</v>
      </c>
      <c r="D33" s="298">
        <v>10</v>
      </c>
      <c r="E33" s="299">
        <f>ROUND(D33*E32/100,0)</f>
        <v>0</v>
      </c>
    </row>
    <row r="34" spans="1:7" ht="12.75">
      <c r="B34" s="296"/>
      <c r="C34" s="297" t="s">
        <v>171</v>
      </c>
      <c r="D34" s="298">
        <v>0</v>
      </c>
      <c r="E34" s="299">
        <f>E24-E32-E30-E28</f>
        <v>0</v>
      </c>
    </row>
    <row r="35" spans="1:7" ht="12.75">
      <c r="B35" s="303"/>
      <c r="C35" s="304" t="s">
        <v>172</v>
      </c>
      <c r="D35" s="305"/>
      <c r="E35" s="306">
        <f>SUM(E28:E34)</f>
        <v>0</v>
      </c>
    </row>
    <row r="36" spans="1:7" ht="12.75"/>
    <row r="37" spans="1:7" ht="12.75"/>
    <row r="38" spans="1:7" ht="88.5" customHeight="1">
      <c r="C38" s="309" t="s">
        <v>173</v>
      </c>
      <c r="D38" s="310"/>
      <c r="E38" s="310"/>
    </row>
    <row r="39" spans="1:7" ht="12.75"/>
    <row r="40" spans="1:7" ht="12.75"/>
    <row r="41" spans="1:7" ht="12.75"/>
    <row r="42" spans="1:7" ht="12.75">
      <c r="C42" s="291" t="s">
        <v>174</v>
      </c>
    </row>
    <row r="43" spans="1:7" ht="12.75">
      <c r="A43" s="293" t="s">
        <v>175</v>
      </c>
      <c r="B43" s="294" t="s">
        <v>176</v>
      </c>
      <c r="C43" s="294" t="s">
        <v>138</v>
      </c>
      <c r="D43" s="294" t="s">
        <v>177</v>
      </c>
      <c r="E43" s="294" t="s">
        <v>178</v>
      </c>
      <c r="F43" s="294" t="s">
        <v>179</v>
      </c>
      <c r="G43" s="311" t="s">
        <v>180</v>
      </c>
    </row>
    <row r="44" spans="1:7" ht="12.75">
      <c r="A44" s="312">
        <v>1</v>
      </c>
      <c r="B44" s="313" t="s">
        <v>181</v>
      </c>
      <c r="C44" s="314" t="s">
        <v>182</v>
      </c>
      <c r="D44" s="315" t="s">
        <v>183</v>
      </c>
      <c r="E44" s="313">
        <v>9</v>
      </c>
      <c r="F44" s="316"/>
      <c r="G44" s="317">
        <f t="shared" ref="G44:G58" si="0">ROUND(E44*F44,2)</f>
        <v>0</v>
      </c>
    </row>
    <row r="45" spans="1:7" ht="12.75">
      <c r="A45" s="312">
        <v>2</v>
      </c>
      <c r="B45" s="313" t="s">
        <v>184</v>
      </c>
      <c r="C45" s="314" t="s">
        <v>185</v>
      </c>
      <c r="D45" s="315" t="s">
        <v>183</v>
      </c>
      <c r="E45" s="313">
        <v>20</v>
      </c>
      <c r="F45" s="316"/>
      <c r="G45" s="317">
        <f t="shared" si="0"/>
        <v>0</v>
      </c>
    </row>
    <row r="46" spans="1:7" ht="12.75">
      <c r="A46" s="312">
        <v>3</v>
      </c>
      <c r="B46" s="313" t="s">
        <v>186</v>
      </c>
      <c r="C46" s="314" t="s">
        <v>187</v>
      </c>
      <c r="D46" s="315" t="s">
        <v>183</v>
      </c>
      <c r="E46" s="313">
        <v>34</v>
      </c>
      <c r="F46" s="316"/>
      <c r="G46" s="317">
        <f t="shared" si="0"/>
        <v>0</v>
      </c>
    </row>
    <row r="47" spans="1:7" ht="12.75">
      <c r="A47" s="312">
        <v>4</v>
      </c>
      <c r="B47" s="313" t="s">
        <v>188</v>
      </c>
      <c r="C47" s="314" t="s">
        <v>189</v>
      </c>
      <c r="D47" s="315" t="s">
        <v>183</v>
      </c>
      <c r="E47" s="313">
        <v>116</v>
      </c>
      <c r="F47" s="316"/>
      <c r="G47" s="317">
        <f t="shared" si="0"/>
        <v>0</v>
      </c>
    </row>
    <row r="48" spans="1:7" ht="12.75">
      <c r="A48" s="312">
        <v>5</v>
      </c>
      <c r="B48" s="313" t="s">
        <v>190</v>
      </c>
      <c r="C48" s="314" t="s">
        <v>191</v>
      </c>
      <c r="D48" s="315" t="s">
        <v>183</v>
      </c>
      <c r="E48" s="313">
        <v>6</v>
      </c>
      <c r="F48" s="316"/>
      <c r="G48" s="317">
        <f t="shared" si="0"/>
        <v>0</v>
      </c>
    </row>
    <row r="49" spans="1:9" ht="12.75">
      <c r="A49" s="312">
        <v>6</v>
      </c>
      <c r="B49" s="313" t="s">
        <v>192</v>
      </c>
      <c r="C49" s="314" t="s">
        <v>193</v>
      </c>
      <c r="D49" s="315" t="s">
        <v>183</v>
      </c>
      <c r="E49" s="313">
        <v>3</v>
      </c>
      <c r="F49" s="318"/>
      <c r="G49" s="317">
        <f t="shared" si="0"/>
        <v>0</v>
      </c>
    </row>
    <row r="50" spans="1:9" ht="12.75">
      <c r="A50" s="312">
        <v>7</v>
      </c>
      <c r="B50" s="313" t="s">
        <v>194</v>
      </c>
      <c r="C50" s="314" t="s">
        <v>195</v>
      </c>
      <c r="D50" s="315" t="s">
        <v>183</v>
      </c>
      <c r="E50" s="313">
        <v>3</v>
      </c>
      <c r="F50" s="318"/>
      <c r="G50" s="317">
        <f t="shared" si="0"/>
        <v>0</v>
      </c>
    </row>
    <row r="51" spans="1:9" ht="12.75">
      <c r="A51" s="312">
        <v>8</v>
      </c>
      <c r="B51" s="313" t="s">
        <v>196</v>
      </c>
      <c r="C51" s="314" t="s">
        <v>197</v>
      </c>
      <c r="D51" s="315" t="s">
        <v>183</v>
      </c>
      <c r="E51" s="313">
        <v>3</v>
      </c>
      <c r="F51" s="316"/>
      <c r="G51" s="317">
        <f t="shared" si="0"/>
        <v>0</v>
      </c>
    </row>
    <row r="52" spans="1:9" ht="12.75">
      <c r="A52" s="312">
        <v>9</v>
      </c>
      <c r="B52" s="313" t="s">
        <v>198</v>
      </c>
      <c r="C52" s="314" t="s">
        <v>199</v>
      </c>
      <c r="D52" s="315" t="s">
        <v>183</v>
      </c>
      <c r="E52" s="313">
        <f>8+14</f>
        <v>22</v>
      </c>
      <c r="F52" s="316"/>
      <c r="G52" s="317">
        <f t="shared" si="0"/>
        <v>0</v>
      </c>
    </row>
    <row r="53" spans="1:9" ht="12.75">
      <c r="A53" s="312">
        <v>10</v>
      </c>
      <c r="B53" s="313" t="s">
        <v>200</v>
      </c>
      <c r="C53" s="314" t="s">
        <v>201</v>
      </c>
      <c r="D53" s="315" t="s">
        <v>202</v>
      </c>
      <c r="E53" s="313">
        <v>390</v>
      </c>
      <c r="F53" s="316"/>
      <c r="G53" s="317">
        <f t="shared" si="0"/>
        <v>0</v>
      </c>
    </row>
    <row r="54" spans="1:9" ht="12.75">
      <c r="A54" s="312">
        <v>11</v>
      </c>
      <c r="B54" s="313" t="s">
        <v>203</v>
      </c>
      <c r="C54" s="314" t="s">
        <v>204</v>
      </c>
      <c r="D54" s="315" t="s">
        <v>202</v>
      </c>
      <c r="E54" s="313">
        <v>25</v>
      </c>
      <c r="F54" s="316"/>
      <c r="G54" s="317">
        <f t="shared" si="0"/>
        <v>0</v>
      </c>
    </row>
    <row r="55" spans="1:9" ht="12.75">
      <c r="A55" s="312">
        <v>12</v>
      </c>
      <c r="B55" s="313" t="s">
        <v>205</v>
      </c>
      <c r="C55" s="314" t="s">
        <v>206</v>
      </c>
      <c r="D55" s="315" t="s">
        <v>202</v>
      </c>
      <c r="E55" s="313">
        <v>185</v>
      </c>
      <c r="F55" s="316"/>
      <c r="G55" s="317">
        <f t="shared" si="0"/>
        <v>0</v>
      </c>
    </row>
    <row r="56" spans="1:9" ht="12.75">
      <c r="A56" s="312">
        <v>13</v>
      </c>
      <c r="B56" s="313" t="s">
        <v>207</v>
      </c>
      <c r="C56" s="314" t="s">
        <v>208</v>
      </c>
      <c r="D56" s="315" t="s">
        <v>202</v>
      </c>
      <c r="E56" s="313">
        <v>12</v>
      </c>
      <c r="F56" s="316"/>
      <c r="G56" s="317">
        <f t="shared" si="0"/>
        <v>0</v>
      </c>
    </row>
    <row r="57" spans="1:9" ht="12.75">
      <c r="A57" s="312">
        <v>14</v>
      </c>
      <c r="B57" s="313" t="s">
        <v>209</v>
      </c>
      <c r="C57" s="314" t="s">
        <v>210</v>
      </c>
      <c r="D57" s="315" t="s">
        <v>211</v>
      </c>
      <c r="E57" s="313">
        <v>3</v>
      </c>
      <c r="F57" s="316"/>
      <c r="G57" s="317">
        <f t="shared" si="0"/>
        <v>0</v>
      </c>
    </row>
    <row r="58" spans="1:9" ht="12.75">
      <c r="A58" s="312">
        <v>15</v>
      </c>
      <c r="B58" s="313" t="s">
        <v>212</v>
      </c>
      <c r="C58" s="314" t="s">
        <v>213</v>
      </c>
      <c r="D58" s="315" t="s">
        <v>211</v>
      </c>
      <c r="E58" s="313">
        <v>6</v>
      </c>
      <c r="F58" s="316"/>
      <c r="G58" s="317">
        <f t="shared" si="0"/>
        <v>0</v>
      </c>
    </row>
    <row r="59" spans="1:9" ht="12.75">
      <c r="A59" s="303"/>
      <c r="B59" s="304" t="s">
        <v>214</v>
      </c>
      <c r="C59" s="304" t="s">
        <v>215</v>
      </c>
      <c r="D59" s="305"/>
      <c r="E59" s="305"/>
      <c r="F59" s="319"/>
      <c r="G59" s="320">
        <f>SUM(G44:G58)</f>
        <v>0</v>
      </c>
    </row>
    <row r="60" spans="1:9" ht="12.75">
      <c r="F60" s="292"/>
      <c r="G60" s="292"/>
    </row>
    <row r="61" spans="1:9" ht="12.75">
      <c r="F61" s="292"/>
      <c r="G61" s="292"/>
    </row>
    <row r="62" spans="1:9" ht="12.75">
      <c r="C62" s="291" t="s">
        <v>216</v>
      </c>
      <c r="F62" s="292"/>
      <c r="G62" s="292"/>
    </row>
    <row r="63" spans="1:9" ht="12.75">
      <c r="A63" s="293" t="s">
        <v>175</v>
      </c>
      <c r="B63" s="294" t="s">
        <v>176</v>
      </c>
      <c r="C63" s="294" t="s">
        <v>138</v>
      </c>
      <c r="D63" s="294" t="s">
        <v>177</v>
      </c>
      <c r="E63" s="294" t="s">
        <v>178</v>
      </c>
      <c r="F63" s="321" t="s">
        <v>179</v>
      </c>
      <c r="G63" s="295" t="s">
        <v>180</v>
      </c>
    </row>
    <row r="64" spans="1:9" ht="12.75">
      <c r="A64" s="312">
        <v>1</v>
      </c>
      <c r="B64" s="313" t="s">
        <v>217</v>
      </c>
      <c r="C64" s="314" t="s">
        <v>218</v>
      </c>
      <c r="D64" s="315" t="s">
        <v>183</v>
      </c>
      <c r="E64" s="313">
        <v>8</v>
      </c>
      <c r="F64" s="316"/>
      <c r="G64" s="317">
        <f>ROUND(E64*F64,2)</f>
        <v>0</v>
      </c>
      <c r="I64" s="322"/>
    </row>
    <row r="65" spans="1:9" ht="25.5">
      <c r="A65" s="312">
        <v>2</v>
      </c>
      <c r="B65" s="313" t="s">
        <v>219</v>
      </c>
      <c r="C65" s="323" t="s">
        <v>220</v>
      </c>
      <c r="D65" s="315" t="s">
        <v>183</v>
      </c>
      <c r="E65" s="313">
        <v>14</v>
      </c>
      <c r="F65" s="316"/>
      <c r="G65" s="317">
        <f>ROUND(E65*F65,2)</f>
        <v>0</v>
      </c>
      <c r="I65" s="322"/>
    </row>
    <row r="66" spans="1:9" ht="12.75">
      <c r="A66" s="312">
        <v>3</v>
      </c>
      <c r="B66" s="313" t="s">
        <v>209</v>
      </c>
      <c r="C66" s="314" t="s">
        <v>210</v>
      </c>
      <c r="D66" s="315" t="s">
        <v>211</v>
      </c>
      <c r="E66" s="313">
        <v>3</v>
      </c>
      <c r="F66" s="316"/>
      <c r="G66" s="317">
        <f>ROUND(E66*F66,2)</f>
        <v>0</v>
      </c>
      <c r="I66" s="322"/>
    </row>
    <row r="67" spans="1:9" ht="12.75">
      <c r="A67" s="312">
        <v>4</v>
      </c>
      <c r="B67" s="313" t="s">
        <v>221</v>
      </c>
      <c r="C67" s="314" t="s">
        <v>222</v>
      </c>
      <c r="D67" s="315" t="s">
        <v>211</v>
      </c>
      <c r="E67" s="313">
        <v>3</v>
      </c>
      <c r="F67" s="316"/>
      <c r="G67" s="317">
        <f>ROUND(E67*F67,2)</f>
        <v>0</v>
      </c>
      <c r="I67" s="322"/>
    </row>
    <row r="68" spans="1:9" ht="12.75">
      <c r="A68" s="312">
        <v>5</v>
      </c>
      <c r="B68" s="313" t="s">
        <v>223</v>
      </c>
      <c r="C68" s="314" t="s">
        <v>224</v>
      </c>
      <c r="D68" s="315" t="s">
        <v>211</v>
      </c>
      <c r="E68" s="313">
        <v>1</v>
      </c>
      <c r="F68" s="316"/>
      <c r="G68" s="317">
        <f>ROUND(E68*F68,2)</f>
        <v>0</v>
      </c>
      <c r="I68" s="322"/>
    </row>
    <row r="69" spans="1:9" ht="12.75">
      <c r="A69" s="303"/>
      <c r="B69" s="304" t="s">
        <v>214</v>
      </c>
      <c r="C69" s="304" t="s">
        <v>216</v>
      </c>
      <c r="D69" s="305"/>
      <c r="E69" s="305"/>
      <c r="F69" s="319"/>
      <c r="G69" s="320">
        <f>SUM(G64:G68)</f>
        <v>0</v>
      </c>
      <c r="I69" s="322"/>
    </row>
    <row r="70" spans="1:9" ht="12.75">
      <c r="F70" s="292"/>
      <c r="G70" s="292"/>
      <c r="I70" s="322"/>
    </row>
    <row r="71" spans="1:9" ht="12.75">
      <c r="F71" s="292"/>
      <c r="G71" s="292"/>
      <c r="I71" s="322"/>
    </row>
    <row r="72" spans="1:9" ht="12.75">
      <c r="C72" s="291" t="s">
        <v>225</v>
      </c>
      <c r="F72" s="292"/>
      <c r="G72" s="292"/>
      <c r="I72" s="322"/>
    </row>
    <row r="73" spans="1:9" ht="12.75">
      <c r="A73" s="293" t="s">
        <v>175</v>
      </c>
      <c r="B73" s="294" t="s">
        <v>176</v>
      </c>
      <c r="C73" s="294" t="s">
        <v>138</v>
      </c>
      <c r="D73" s="294" t="s">
        <v>177</v>
      </c>
      <c r="E73" s="294" t="s">
        <v>178</v>
      </c>
      <c r="F73" s="321" t="s">
        <v>179</v>
      </c>
      <c r="G73" s="295" t="s">
        <v>180</v>
      </c>
      <c r="I73" s="322"/>
    </row>
    <row r="74" spans="1:9" ht="12.75">
      <c r="A74" s="312">
        <v>1</v>
      </c>
      <c r="B74" s="313" t="s">
        <v>226</v>
      </c>
      <c r="C74" s="314" t="s">
        <v>227</v>
      </c>
      <c r="D74" s="315" t="s">
        <v>202</v>
      </c>
      <c r="E74" s="313">
        <v>385</v>
      </c>
      <c r="F74" s="316"/>
      <c r="G74" s="317">
        <f t="shared" ref="G74:G84" si="1">ROUND(E74*F74,2)</f>
        <v>0</v>
      </c>
      <c r="I74" s="322"/>
    </row>
    <row r="75" spans="1:9" ht="12.75">
      <c r="A75" s="312">
        <v>2</v>
      </c>
      <c r="B75" s="313" t="s">
        <v>228</v>
      </c>
      <c r="C75" s="314" t="s">
        <v>229</v>
      </c>
      <c r="D75" s="315" t="s">
        <v>202</v>
      </c>
      <c r="E75" s="313">
        <v>5</v>
      </c>
      <c r="F75" s="316"/>
      <c r="G75" s="317">
        <f t="shared" si="1"/>
        <v>0</v>
      </c>
      <c r="I75" s="322"/>
    </row>
    <row r="76" spans="1:9" ht="12.75">
      <c r="A76" s="312">
        <v>3</v>
      </c>
      <c r="B76" s="313" t="s">
        <v>230</v>
      </c>
      <c r="C76" s="314" t="s">
        <v>231</v>
      </c>
      <c r="D76" s="315" t="s">
        <v>202</v>
      </c>
      <c r="E76" s="313">
        <v>25</v>
      </c>
      <c r="F76" s="316"/>
      <c r="G76" s="317">
        <f t="shared" si="1"/>
        <v>0</v>
      </c>
      <c r="I76" s="322"/>
    </row>
    <row r="77" spans="1:9" ht="12.75">
      <c r="A77" s="312">
        <v>4</v>
      </c>
      <c r="B77" s="313" t="s">
        <v>232</v>
      </c>
      <c r="C77" s="314" t="s">
        <v>233</v>
      </c>
      <c r="D77" s="315" t="s">
        <v>202</v>
      </c>
      <c r="E77" s="313">
        <v>185</v>
      </c>
      <c r="F77" s="316"/>
      <c r="G77" s="317">
        <f t="shared" si="1"/>
        <v>0</v>
      </c>
      <c r="I77" s="322"/>
    </row>
    <row r="78" spans="1:9" ht="12.75">
      <c r="A78" s="312">
        <v>5</v>
      </c>
      <c r="B78" s="313" t="s">
        <v>234</v>
      </c>
      <c r="C78" s="314" t="s">
        <v>235</v>
      </c>
      <c r="D78" s="315" t="s">
        <v>183</v>
      </c>
      <c r="E78" s="313">
        <v>12</v>
      </c>
      <c r="F78" s="316"/>
      <c r="G78" s="317">
        <f t="shared" si="1"/>
        <v>0</v>
      </c>
      <c r="I78" s="322"/>
    </row>
    <row r="79" spans="1:9" ht="12.75">
      <c r="A79" s="312">
        <v>6</v>
      </c>
      <c r="B79" s="313" t="s">
        <v>236</v>
      </c>
      <c r="C79" s="314" t="s">
        <v>237</v>
      </c>
      <c r="D79" s="315" t="s">
        <v>183</v>
      </c>
      <c r="E79" s="313">
        <v>9</v>
      </c>
      <c r="F79" s="316"/>
      <c r="G79" s="317">
        <f t="shared" si="1"/>
        <v>0</v>
      </c>
      <c r="I79" s="322"/>
    </row>
    <row r="80" spans="1:9" ht="12.75">
      <c r="A80" s="312">
        <v>7</v>
      </c>
      <c r="B80" s="313" t="s">
        <v>238</v>
      </c>
      <c r="C80" s="314" t="s">
        <v>239</v>
      </c>
      <c r="D80" s="315" t="s">
        <v>183</v>
      </c>
      <c r="E80" s="313">
        <v>3</v>
      </c>
      <c r="F80" s="316"/>
      <c r="G80" s="317">
        <f t="shared" si="1"/>
        <v>0</v>
      </c>
      <c r="I80" s="322"/>
    </row>
    <row r="81" spans="1:9" ht="12.75">
      <c r="A81" s="312">
        <v>8</v>
      </c>
      <c r="B81" s="313" t="s">
        <v>240</v>
      </c>
      <c r="C81" s="314" t="s">
        <v>241</v>
      </c>
      <c r="D81" s="315" t="s">
        <v>183</v>
      </c>
      <c r="E81" s="313">
        <v>15</v>
      </c>
      <c r="F81" s="316"/>
      <c r="G81" s="317">
        <f t="shared" si="1"/>
        <v>0</v>
      </c>
      <c r="I81" s="322"/>
    </row>
    <row r="82" spans="1:9" ht="12.75">
      <c r="A82" s="312">
        <v>9</v>
      </c>
      <c r="B82" s="313" t="s">
        <v>209</v>
      </c>
      <c r="C82" s="314" t="s">
        <v>210</v>
      </c>
      <c r="D82" s="315" t="s">
        <v>211</v>
      </c>
      <c r="E82" s="313">
        <v>3</v>
      </c>
      <c r="F82" s="316"/>
      <c r="G82" s="317">
        <f t="shared" si="1"/>
        <v>0</v>
      </c>
      <c r="I82" s="322"/>
    </row>
    <row r="83" spans="1:9" ht="12.75">
      <c r="A83" s="312">
        <v>10</v>
      </c>
      <c r="B83" s="313" t="s">
        <v>221</v>
      </c>
      <c r="C83" s="314" t="s">
        <v>222</v>
      </c>
      <c r="D83" s="315" t="s">
        <v>211</v>
      </c>
      <c r="E83" s="313">
        <v>3</v>
      </c>
      <c r="F83" s="316"/>
      <c r="G83" s="317">
        <f t="shared" si="1"/>
        <v>0</v>
      </c>
      <c r="I83" s="322"/>
    </row>
    <row r="84" spans="1:9" ht="12.75">
      <c r="A84" s="312">
        <v>11</v>
      </c>
      <c r="B84" s="313" t="s">
        <v>223</v>
      </c>
      <c r="C84" s="314" t="s">
        <v>224</v>
      </c>
      <c r="D84" s="315" t="s">
        <v>211</v>
      </c>
      <c r="E84" s="313">
        <v>1</v>
      </c>
      <c r="F84" s="316"/>
      <c r="G84" s="317">
        <f t="shared" si="1"/>
        <v>0</v>
      </c>
      <c r="I84" s="322"/>
    </row>
    <row r="85" spans="1:9" ht="12.75">
      <c r="A85" s="303"/>
      <c r="B85" s="304" t="s">
        <v>214</v>
      </c>
      <c r="C85" s="304" t="s">
        <v>225</v>
      </c>
      <c r="D85" s="305"/>
      <c r="E85" s="305"/>
      <c r="F85" s="319"/>
      <c r="G85" s="320">
        <f>SUM(G74:G84)</f>
        <v>0</v>
      </c>
      <c r="I85" s="322"/>
    </row>
    <row r="86" spans="1:9" ht="15" customHeight="1">
      <c r="F86" s="292"/>
      <c r="G86" s="292"/>
      <c r="I86" s="322"/>
    </row>
    <row r="87" spans="1:9" ht="12.75">
      <c r="C87" s="291" t="s">
        <v>242</v>
      </c>
      <c r="F87" s="292"/>
      <c r="G87" s="292"/>
      <c r="I87" s="322"/>
    </row>
    <row r="88" spans="1:9" ht="12.75">
      <c r="A88" s="293" t="s">
        <v>175</v>
      </c>
      <c r="B88" s="294" t="s">
        <v>176</v>
      </c>
      <c r="C88" s="294" t="s">
        <v>138</v>
      </c>
      <c r="D88" s="294" t="s">
        <v>177</v>
      </c>
      <c r="E88" s="294" t="s">
        <v>178</v>
      </c>
      <c r="F88" s="321" t="s">
        <v>179</v>
      </c>
      <c r="G88" s="295" t="s">
        <v>180</v>
      </c>
      <c r="I88" s="322"/>
    </row>
    <row r="89" spans="1:9" ht="12.75">
      <c r="A89" s="312">
        <v>1</v>
      </c>
      <c r="B89" s="313" t="s">
        <v>243</v>
      </c>
      <c r="C89" s="314" t="s">
        <v>244</v>
      </c>
      <c r="D89" s="315" t="s">
        <v>245</v>
      </c>
      <c r="E89" s="313">
        <v>2</v>
      </c>
      <c r="F89" s="316"/>
      <c r="G89" s="317">
        <f>ROUND(E89*F89,2)</f>
        <v>0</v>
      </c>
      <c r="I89" s="322"/>
    </row>
    <row r="90" spans="1:9" ht="12.75">
      <c r="A90" s="312">
        <v>2</v>
      </c>
      <c r="B90" s="313" t="s">
        <v>246</v>
      </c>
      <c r="C90" s="314" t="s">
        <v>247</v>
      </c>
      <c r="D90" s="315" t="s">
        <v>245</v>
      </c>
      <c r="E90" s="313">
        <v>1</v>
      </c>
      <c r="F90" s="316"/>
      <c r="G90" s="317">
        <f>ROUND(E90*F90,2)</f>
        <v>0</v>
      </c>
      <c r="I90" s="322"/>
    </row>
    <row r="91" spans="1:9" ht="12.75">
      <c r="A91" s="312">
        <v>3</v>
      </c>
      <c r="B91" s="313" t="s">
        <v>248</v>
      </c>
      <c r="C91" s="314" t="s">
        <v>249</v>
      </c>
      <c r="D91" s="315" t="s">
        <v>245</v>
      </c>
      <c r="E91" s="313">
        <v>2</v>
      </c>
      <c r="F91" s="316"/>
      <c r="G91" s="317">
        <f>ROUND(E91*F91,2)</f>
        <v>0</v>
      </c>
      <c r="I91" s="322"/>
    </row>
    <row r="92" spans="1:9" ht="12.75">
      <c r="A92" s="312">
        <v>4</v>
      </c>
      <c r="B92" s="313" t="s">
        <v>250</v>
      </c>
      <c r="C92" s="314" t="s">
        <v>251</v>
      </c>
      <c r="D92" s="315" t="s">
        <v>245</v>
      </c>
      <c r="E92" s="313">
        <v>1</v>
      </c>
      <c r="F92" s="316"/>
      <c r="G92" s="317">
        <f>ROUND(E92*F92,2)</f>
        <v>0</v>
      </c>
      <c r="I92" s="322"/>
    </row>
    <row r="93" spans="1:9" ht="12.75">
      <c r="A93" s="312">
        <v>5</v>
      </c>
      <c r="B93" s="313" t="s">
        <v>252</v>
      </c>
      <c r="C93" s="314" t="s">
        <v>253</v>
      </c>
      <c r="D93" s="315" t="s">
        <v>211</v>
      </c>
      <c r="E93" s="313">
        <v>40</v>
      </c>
      <c r="F93" s="316"/>
      <c r="G93" s="317">
        <f>ROUND(E93*F93,2)</f>
        <v>0</v>
      </c>
      <c r="I93" s="322"/>
    </row>
    <row r="94" spans="1:9" ht="12.75">
      <c r="A94" s="303"/>
      <c r="B94" s="304" t="s">
        <v>214</v>
      </c>
      <c r="C94" s="304" t="s">
        <v>254</v>
      </c>
      <c r="D94" s="305"/>
      <c r="E94" s="305"/>
      <c r="F94" s="319"/>
      <c r="G94" s="320">
        <f>SUM(G89:G93)</f>
        <v>0</v>
      </c>
      <c r="I94" s="322"/>
    </row>
    <row r="95" spans="1:9" ht="15" customHeight="1">
      <c r="F95" s="292"/>
      <c r="G95" s="292"/>
      <c r="I95" s="322"/>
    </row>
    <row r="96" spans="1:9" ht="15" customHeight="1">
      <c r="F96" s="292"/>
      <c r="G96" s="292"/>
      <c r="I96" s="322"/>
    </row>
    <row r="97" spans="1:9" ht="15" customHeight="1">
      <c r="F97" s="292"/>
      <c r="G97" s="292"/>
      <c r="I97" s="322"/>
    </row>
    <row r="98" spans="1:9" ht="15" customHeight="1">
      <c r="F98" s="292"/>
      <c r="G98" s="292"/>
      <c r="I98" s="322"/>
    </row>
    <row r="99" spans="1:9" ht="12.75">
      <c r="F99" s="292"/>
      <c r="G99" s="292"/>
      <c r="I99" s="322"/>
    </row>
    <row r="100" spans="1:9" ht="12.75">
      <c r="C100" s="291" t="s">
        <v>255</v>
      </c>
      <c r="F100" s="292"/>
      <c r="G100" s="292"/>
      <c r="I100" s="322"/>
    </row>
    <row r="101" spans="1:9" ht="12.75">
      <c r="A101" s="293" t="s">
        <v>175</v>
      </c>
      <c r="B101" s="294" t="s">
        <v>176</v>
      </c>
      <c r="C101" s="294" t="s">
        <v>138</v>
      </c>
      <c r="D101" s="294" t="s">
        <v>177</v>
      </c>
      <c r="E101" s="294" t="s">
        <v>178</v>
      </c>
      <c r="F101" s="321" t="s">
        <v>179</v>
      </c>
      <c r="G101" s="295" t="s">
        <v>180</v>
      </c>
      <c r="I101" s="322"/>
    </row>
    <row r="102" spans="1:9" ht="12.75">
      <c r="A102" s="312">
        <v>1</v>
      </c>
      <c r="B102" s="313" t="s">
        <v>184</v>
      </c>
      <c r="C102" s="314" t="s">
        <v>256</v>
      </c>
      <c r="D102" s="315" t="s">
        <v>183</v>
      </c>
      <c r="E102" s="313">
        <v>14</v>
      </c>
      <c r="F102" s="316"/>
      <c r="G102" s="317">
        <f t="shared" ref="G102:G117" si="2">ROUND(E102*F102,2)</f>
        <v>0</v>
      </c>
      <c r="I102" s="322"/>
    </row>
    <row r="103" spans="1:9" ht="12.75">
      <c r="A103" s="312">
        <v>2</v>
      </c>
      <c r="B103" s="313" t="s">
        <v>257</v>
      </c>
      <c r="C103" s="314" t="s">
        <v>258</v>
      </c>
      <c r="D103" s="315" t="s">
        <v>183</v>
      </c>
      <c r="E103" s="313">
        <v>9</v>
      </c>
      <c r="F103" s="316"/>
      <c r="G103" s="317">
        <f t="shared" si="2"/>
        <v>0</v>
      </c>
      <c r="I103" s="322"/>
    </row>
    <row r="104" spans="1:9" ht="12.75">
      <c r="A104" s="312">
        <v>3</v>
      </c>
      <c r="B104" s="313" t="s">
        <v>259</v>
      </c>
      <c r="C104" s="314" t="s">
        <v>260</v>
      </c>
      <c r="D104" s="315" t="s">
        <v>183</v>
      </c>
      <c r="E104" s="313">
        <v>9</v>
      </c>
      <c r="F104" s="316"/>
      <c r="G104" s="317">
        <f t="shared" si="2"/>
        <v>0</v>
      </c>
      <c r="I104" s="322"/>
    </row>
    <row r="105" spans="1:9" ht="12.75">
      <c r="A105" s="312">
        <v>4</v>
      </c>
      <c r="B105" s="313" t="s">
        <v>261</v>
      </c>
      <c r="C105" s="314" t="s">
        <v>262</v>
      </c>
      <c r="D105" s="315" t="s">
        <v>183</v>
      </c>
      <c r="E105" s="313">
        <v>300</v>
      </c>
      <c r="F105" s="316"/>
      <c r="G105" s="317">
        <f t="shared" si="2"/>
        <v>0</v>
      </c>
      <c r="I105" s="322"/>
    </row>
    <row r="106" spans="1:9" ht="12.75">
      <c r="A106" s="312">
        <v>5</v>
      </c>
      <c r="B106" s="313" t="s">
        <v>263</v>
      </c>
      <c r="C106" s="314" t="s">
        <v>264</v>
      </c>
      <c r="D106" s="315" t="s">
        <v>183</v>
      </c>
      <c r="E106" s="313">
        <v>150</v>
      </c>
      <c r="F106" s="316"/>
      <c r="G106" s="317">
        <f t="shared" si="2"/>
        <v>0</v>
      </c>
      <c r="I106" s="322"/>
    </row>
    <row r="107" spans="1:9" ht="12.75">
      <c r="A107" s="312">
        <v>6</v>
      </c>
      <c r="B107" s="313" t="s">
        <v>265</v>
      </c>
      <c r="C107" s="314" t="s">
        <v>266</v>
      </c>
      <c r="D107" s="315" t="s">
        <v>183</v>
      </c>
      <c r="E107" s="313">
        <v>40</v>
      </c>
      <c r="F107" s="316"/>
      <c r="G107" s="317">
        <f t="shared" si="2"/>
        <v>0</v>
      </c>
      <c r="I107" s="322"/>
    </row>
    <row r="108" spans="1:9" ht="12.75">
      <c r="A108" s="312">
        <v>7</v>
      </c>
      <c r="B108" s="313" t="s">
        <v>267</v>
      </c>
      <c r="C108" s="314" t="s">
        <v>268</v>
      </c>
      <c r="D108" s="315" t="s">
        <v>183</v>
      </c>
      <c r="E108" s="313">
        <v>14</v>
      </c>
      <c r="F108" s="316"/>
      <c r="G108" s="317">
        <f t="shared" si="2"/>
        <v>0</v>
      </c>
      <c r="I108" s="322"/>
    </row>
    <row r="109" spans="1:9" ht="12.75">
      <c r="A109" s="312">
        <v>8</v>
      </c>
      <c r="B109" s="313" t="s">
        <v>269</v>
      </c>
      <c r="C109" s="314" t="s">
        <v>270</v>
      </c>
      <c r="D109" s="315" t="s">
        <v>183</v>
      </c>
      <c r="E109" s="313">
        <v>14</v>
      </c>
      <c r="F109" s="316"/>
      <c r="G109" s="317">
        <f t="shared" si="2"/>
        <v>0</v>
      </c>
      <c r="I109" s="322"/>
    </row>
    <row r="110" spans="1:9" ht="12.75">
      <c r="A110" s="312">
        <v>9</v>
      </c>
      <c r="B110" s="313" t="s">
        <v>198</v>
      </c>
      <c r="C110" s="314" t="s">
        <v>271</v>
      </c>
      <c r="D110" s="315" t="s">
        <v>183</v>
      </c>
      <c r="E110" s="313">
        <v>2</v>
      </c>
      <c r="F110" s="316"/>
      <c r="G110" s="317">
        <f t="shared" si="2"/>
        <v>0</v>
      </c>
      <c r="I110" s="322"/>
    </row>
    <row r="111" spans="1:9" ht="12.75">
      <c r="A111" s="312">
        <v>10</v>
      </c>
      <c r="B111" s="313" t="s">
        <v>272</v>
      </c>
      <c r="C111" s="314" t="s">
        <v>273</v>
      </c>
      <c r="D111" s="315" t="s">
        <v>183</v>
      </c>
      <c r="E111" s="313">
        <v>1</v>
      </c>
      <c r="F111" s="316"/>
      <c r="G111" s="317">
        <f t="shared" si="2"/>
        <v>0</v>
      </c>
      <c r="I111" s="322"/>
    </row>
    <row r="112" spans="1:9" ht="12.75">
      <c r="A112" s="312">
        <v>11</v>
      </c>
      <c r="B112" s="313" t="s">
        <v>272</v>
      </c>
      <c r="C112" s="314" t="s">
        <v>274</v>
      </c>
      <c r="D112" s="315" t="s">
        <v>183</v>
      </c>
      <c r="E112" s="313">
        <v>56</v>
      </c>
      <c r="F112" s="316"/>
      <c r="G112" s="317">
        <f t="shared" si="2"/>
        <v>0</v>
      </c>
      <c r="I112" s="322"/>
    </row>
    <row r="113" spans="1:9" ht="12.75">
      <c r="A113" s="312">
        <v>12</v>
      </c>
      <c r="B113" s="313" t="s">
        <v>200</v>
      </c>
      <c r="C113" s="314" t="s">
        <v>275</v>
      </c>
      <c r="D113" s="315" t="s">
        <v>202</v>
      </c>
      <c r="E113" s="313">
        <v>320</v>
      </c>
      <c r="F113" s="316"/>
      <c r="G113" s="317">
        <f t="shared" si="2"/>
        <v>0</v>
      </c>
      <c r="I113" s="322"/>
    </row>
    <row r="114" spans="1:9" ht="12.75">
      <c r="A114" s="312">
        <v>13</v>
      </c>
      <c r="B114" s="313" t="s">
        <v>276</v>
      </c>
      <c r="C114" s="314" t="s">
        <v>277</v>
      </c>
      <c r="D114" s="315" t="s">
        <v>202</v>
      </c>
      <c r="E114" s="313">
        <v>15</v>
      </c>
      <c r="F114" s="316"/>
      <c r="G114" s="317">
        <f t="shared" si="2"/>
        <v>0</v>
      </c>
      <c r="I114" s="322"/>
    </row>
    <row r="115" spans="1:9" ht="12.75">
      <c r="A115" s="312">
        <v>14</v>
      </c>
      <c r="B115" s="313" t="s">
        <v>205</v>
      </c>
      <c r="C115" s="314" t="s">
        <v>278</v>
      </c>
      <c r="D115" s="315" t="s">
        <v>202</v>
      </c>
      <c r="E115" s="313">
        <v>390</v>
      </c>
      <c r="F115" s="316"/>
      <c r="G115" s="317">
        <f t="shared" si="2"/>
        <v>0</v>
      </c>
      <c r="I115" s="322"/>
    </row>
    <row r="116" spans="1:9" ht="12.75">
      <c r="A116" s="312">
        <v>15</v>
      </c>
      <c r="B116" s="313" t="s">
        <v>209</v>
      </c>
      <c r="C116" s="314" t="s">
        <v>210</v>
      </c>
      <c r="D116" s="315" t="s">
        <v>211</v>
      </c>
      <c r="E116" s="313">
        <v>3</v>
      </c>
      <c r="F116" s="316"/>
      <c r="G116" s="317">
        <f t="shared" si="2"/>
        <v>0</v>
      </c>
      <c r="I116" s="322"/>
    </row>
    <row r="117" spans="1:9" ht="12.75">
      <c r="A117" s="312">
        <v>16</v>
      </c>
      <c r="B117" s="313" t="s">
        <v>212</v>
      </c>
      <c r="C117" s="314" t="s">
        <v>213</v>
      </c>
      <c r="D117" s="315" t="s">
        <v>211</v>
      </c>
      <c r="E117" s="313">
        <v>6</v>
      </c>
      <c r="F117" s="316"/>
      <c r="G117" s="317">
        <f t="shared" si="2"/>
        <v>0</v>
      </c>
      <c r="I117" s="322"/>
    </row>
    <row r="118" spans="1:9" ht="12.75">
      <c r="A118" s="303"/>
      <c r="B118" s="304" t="s">
        <v>214</v>
      </c>
      <c r="C118" s="304" t="s">
        <v>279</v>
      </c>
      <c r="D118" s="305"/>
      <c r="E118" s="305"/>
      <c r="F118" s="319"/>
      <c r="G118" s="320">
        <f>SUM(G102:G117)</f>
        <v>0</v>
      </c>
      <c r="I118" s="322"/>
    </row>
    <row r="119" spans="1:9" ht="15" customHeight="1">
      <c r="F119" s="292"/>
      <c r="G119" s="292"/>
      <c r="I119" s="322"/>
    </row>
    <row r="120" spans="1:9" ht="15" customHeight="1">
      <c r="F120" s="292"/>
      <c r="G120" s="292"/>
      <c r="I120" s="322"/>
    </row>
    <row r="121" spans="1:9" ht="12.75">
      <c r="C121" s="291" t="s">
        <v>280</v>
      </c>
      <c r="F121" s="292"/>
      <c r="G121" s="292"/>
      <c r="I121" s="322"/>
    </row>
    <row r="122" spans="1:9" ht="12.75">
      <c r="A122" s="293" t="s">
        <v>175</v>
      </c>
      <c r="B122" s="294" t="s">
        <v>176</v>
      </c>
      <c r="C122" s="294" t="s">
        <v>138</v>
      </c>
      <c r="D122" s="294" t="s">
        <v>177</v>
      </c>
      <c r="E122" s="294" t="s">
        <v>178</v>
      </c>
      <c r="F122" s="321" t="s">
        <v>179</v>
      </c>
      <c r="G122" s="295" t="s">
        <v>180</v>
      </c>
      <c r="I122" s="322"/>
    </row>
    <row r="123" spans="1:9" ht="12.75">
      <c r="A123" s="312">
        <v>1</v>
      </c>
      <c r="B123" s="313" t="s">
        <v>226</v>
      </c>
      <c r="C123" s="314" t="s">
        <v>281</v>
      </c>
      <c r="D123" s="315" t="s">
        <v>202</v>
      </c>
      <c r="E123" s="313">
        <v>320</v>
      </c>
      <c r="F123" s="316"/>
      <c r="G123" s="317">
        <f t="shared" ref="G123:G138" si="3">ROUND(E123*F123,2)</f>
        <v>0</v>
      </c>
      <c r="I123" s="322"/>
    </row>
    <row r="124" spans="1:9" ht="12.75">
      <c r="A124" s="312">
        <v>2</v>
      </c>
      <c r="B124" s="313" t="s">
        <v>228</v>
      </c>
      <c r="C124" s="314" t="s">
        <v>282</v>
      </c>
      <c r="D124" s="315" t="s">
        <v>202</v>
      </c>
      <c r="E124" s="313">
        <v>15</v>
      </c>
      <c r="F124" s="316"/>
      <c r="G124" s="317">
        <f t="shared" si="3"/>
        <v>0</v>
      </c>
      <c r="I124" s="322"/>
    </row>
    <row r="125" spans="1:9" ht="12.75">
      <c r="A125" s="312">
        <v>3</v>
      </c>
      <c r="B125" s="313" t="s">
        <v>230</v>
      </c>
      <c r="C125" s="314" t="s">
        <v>283</v>
      </c>
      <c r="D125" s="315" t="s">
        <v>202</v>
      </c>
      <c r="E125" s="313">
        <v>390</v>
      </c>
      <c r="F125" s="316"/>
      <c r="G125" s="317">
        <f t="shared" si="3"/>
        <v>0</v>
      </c>
      <c r="I125" s="322"/>
    </row>
    <row r="126" spans="1:9" ht="12.75">
      <c r="A126" s="312">
        <v>4</v>
      </c>
      <c r="B126" s="313" t="s">
        <v>234</v>
      </c>
      <c r="C126" s="314" t="s">
        <v>284</v>
      </c>
      <c r="D126" s="315" t="s">
        <v>183</v>
      </c>
      <c r="E126" s="313">
        <v>14</v>
      </c>
      <c r="F126" s="316"/>
      <c r="G126" s="317">
        <f t="shared" si="3"/>
        <v>0</v>
      </c>
      <c r="I126" s="322"/>
    </row>
    <row r="127" spans="1:9" ht="12.75">
      <c r="A127" s="312">
        <v>5</v>
      </c>
      <c r="B127" s="313" t="s">
        <v>285</v>
      </c>
      <c r="C127" s="314" t="s">
        <v>286</v>
      </c>
      <c r="D127" s="315" t="s">
        <v>183</v>
      </c>
      <c r="E127" s="313">
        <v>14</v>
      </c>
      <c r="F127" s="316"/>
      <c r="G127" s="317">
        <f t="shared" si="3"/>
        <v>0</v>
      </c>
      <c r="I127" s="322"/>
    </row>
    <row r="128" spans="1:9" ht="12.75">
      <c r="A128" s="312">
        <v>6</v>
      </c>
      <c r="B128" s="313" t="s">
        <v>285</v>
      </c>
      <c r="C128" s="314" t="s">
        <v>287</v>
      </c>
      <c r="D128" s="315" t="s">
        <v>183</v>
      </c>
      <c r="E128" s="313">
        <v>14</v>
      </c>
      <c r="F128" s="316"/>
      <c r="G128" s="317">
        <f t="shared" si="3"/>
        <v>0</v>
      </c>
      <c r="I128" s="322"/>
    </row>
    <row r="129" spans="1:9" ht="12.75">
      <c r="A129" s="312">
        <v>7</v>
      </c>
      <c r="B129" s="313" t="s">
        <v>288</v>
      </c>
      <c r="C129" s="314" t="s">
        <v>289</v>
      </c>
      <c r="D129" s="315" t="s">
        <v>183</v>
      </c>
      <c r="E129" s="313">
        <v>9</v>
      </c>
      <c r="F129" s="316"/>
      <c r="G129" s="317">
        <f t="shared" si="3"/>
        <v>0</v>
      </c>
      <c r="I129" s="322"/>
    </row>
    <row r="130" spans="1:9" ht="12.75">
      <c r="A130" s="312">
        <v>8</v>
      </c>
      <c r="B130" s="313" t="s">
        <v>288</v>
      </c>
      <c r="C130" s="314" t="s">
        <v>290</v>
      </c>
      <c r="D130" s="315" t="s">
        <v>183</v>
      </c>
      <c r="E130" s="313">
        <v>9</v>
      </c>
      <c r="F130" s="316"/>
      <c r="G130" s="317">
        <f t="shared" si="3"/>
        <v>0</v>
      </c>
      <c r="I130" s="322"/>
    </row>
    <row r="131" spans="1:9" ht="12.75">
      <c r="A131" s="312">
        <v>9</v>
      </c>
      <c r="B131" s="313" t="s">
        <v>288</v>
      </c>
      <c r="C131" s="314" t="s">
        <v>291</v>
      </c>
      <c r="D131" s="315" t="s">
        <v>202</v>
      </c>
      <c r="E131" s="313">
        <v>300</v>
      </c>
      <c r="F131" s="316"/>
      <c r="G131" s="317">
        <f t="shared" si="3"/>
        <v>0</v>
      </c>
      <c r="I131" s="322"/>
    </row>
    <row r="132" spans="1:9" ht="12.75">
      <c r="A132" s="312">
        <v>10</v>
      </c>
      <c r="B132" s="313" t="s">
        <v>292</v>
      </c>
      <c r="C132" s="314" t="s">
        <v>293</v>
      </c>
      <c r="D132" s="315" t="s">
        <v>202</v>
      </c>
      <c r="E132" s="313">
        <v>150</v>
      </c>
      <c r="F132" s="316"/>
      <c r="G132" s="317">
        <f t="shared" si="3"/>
        <v>0</v>
      </c>
      <c r="I132" s="322"/>
    </row>
    <row r="133" spans="1:9" ht="12.75">
      <c r="A133" s="312">
        <v>11</v>
      </c>
      <c r="B133" s="313" t="s">
        <v>240</v>
      </c>
      <c r="C133" s="314" t="s">
        <v>294</v>
      </c>
      <c r="D133" s="315" t="s">
        <v>130</v>
      </c>
      <c r="E133" s="313">
        <v>2</v>
      </c>
      <c r="F133" s="316"/>
      <c r="G133" s="317">
        <f t="shared" si="3"/>
        <v>0</v>
      </c>
      <c r="I133" s="322"/>
    </row>
    <row r="134" spans="1:9" ht="12.75">
      <c r="A134" s="312">
        <v>12</v>
      </c>
      <c r="B134" s="313" t="s">
        <v>295</v>
      </c>
      <c r="C134" s="314" t="s">
        <v>296</v>
      </c>
      <c r="D134" s="315" t="s">
        <v>130</v>
      </c>
      <c r="E134" s="313">
        <v>1</v>
      </c>
      <c r="F134" s="316"/>
      <c r="G134" s="317">
        <f t="shared" si="3"/>
        <v>0</v>
      </c>
      <c r="I134" s="322"/>
    </row>
    <row r="135" spans="1:9" ht="12.75">
      <c r="A135" s="312">
        <v>13</v>
      </c>
      <c r="B135" s="313" t="s">
        <v>297</v>
      </c>
      <c r="C135" s="314" t="s">
        <v>298</v>
      </c>
      <c r="D135" s="315" t="s">
        <v>183</v>
      </c>
      <c r="E135" s="313">
        <v>56</v>
      </c>
      <c r="F135" s="316"/>
      <c r="G135" s="317">
        <f t="shared" si="3"/>
        <v>0</v>
      </c>
      <c r="I135" s="322"/>
    </row>
    <row r="136" spans="1:9" ht="12.75">
      <c r="A136" s="312">
        <v>14</v>
      </c>
      <c r="B136" s="313" t="s">
        <v>209</v>
      </c>
      <c r="C136" s="314" t="s">
        <v>210</v>
      </c>
      <c r="D136" s="315" t="s">
        <v>211</v>
      </c>
      <c r="E136" s="313">
        <v>3</v>
      </c>
      <c r="F136" s="316"/>
      <c r="G136" s="317">
        <f t="shared" si="3"/>
        <v>0</v>
      </c>
      <c r="I136" s="322"/>
    </row>
    <row r="137" spans="1:9" ht="12.75">
      <c r="A137" s="312">
        <v>15</v>
      </c>
      <c r="B137" s="313" t="s">
        <v>221</v>
      </c>
      <c r="C137" s="314" t="s">
        <v>222</v>
      </c>
      <c r="D137" s="315" t="s">
        <v>211</v>
      </c>
      <c r="E137" s="313">
        <v>3</v>
      </c>
      <c r="F137" s="316"/>
      <c r="G137" s="317">
        <f t="shared" si="3"/>
        <v>0</v>
      </c>
      <c r="I137" s="322"/>
    </row>
    <row r="138" spans="1:9" ht="12.75">
      <c r="A138" s="312">
        <v>16</v>
      </c>
      <c r="B138" s="313" t="s">
        <v>223</v>
      </c>
      <c r="C138" s="314" t="s">
        <v>224</v>
      </c>
      <c r="D138" s="315" t="s">
        <v>211</v>
      </c>
      <c r="E138" s="313">
        <v>1</v>
      </c>
      <c r="F138" s="316"/>
      <c r="G138" s="317">
        <f t="shared" si="3"/>
        <v>0</v>
      </c>
      <c r="I138" s="322"/>
    </row>
    <row r="139" spans="1:9" ht="12.75">
      <c r="A139" s="303"/>
      <c r="B139" s="304" t="s">
        <v>214</v>
      </c>
      <c r="C139" s="304" t="s">
        <v>280</v>
      </c>
      <c r="D139" s="305"/>
      <c r="E139" s="305"/>
      <c r="F139" s="319"/>
      <c r="G139" s="320">
        <f>SUM(G123:G138)</f>
        <v>0</v>
      </c>
      <c r="I139" s="322"/>
    </row>
    <row r="140" spans="1:9" ht="15" customHeight="1">
      <c r="F140" s="292"/>
      <c r="G140" s="292"/>
      <c r="I140" s="322"/>
    </row>
    <row r="141" spans="1:9" ht="15" customHeight="1">
      <c r="F141" s="292"/>
      <c r="G141" s="292"/>
      <c r="I141" s="322"/>
    </row>
    <row r="142" spans="1:9" ht="15" customHeight="1">
      <c r="F142" s="292"/>
      <c r="G142" s="292"/>
      <c r="I142" s="322"/>
    </row>
    <row r="143" spans="1:9" ht="15" customHeight="1">
      <c r="F143" s="292"/>
      <c r="G143" s="292"/>
      <c r="I143" s="322"/>
    </row>
    <row r="144" spans="1:9" ht="15" customHeight="1">
      <c r="F144" s="292"/>
      <c r="G144" s="292"/>
      <c r="I144" s="322"/>
    </row>
    <row r="145" spans="1:9" ht="12.75">
      <c r="C145" s="291" t="s">
        <v>299</v>
      </c>
      <c r="F145" s="292"/>
      <c r="G145" s="292"/>
      <c r="I145" s="322"/>
    </row>
    <row r="146" spans="1:9" ht="12.75">
      <c r="A146" s="293" t="s">
        <v>175</v>
      </c>
      <c r="B146" s="294" t="s">
        <v>176</v>
      </c>
      <c r="C146" s="294" t="s">
        <v>138</v>
      </c>
      <c r="D146" s="294" t="s">
        <v>177</v>
      </c>
      <c r="E146" s="294" t="s">
        <v>178</v>
      </c>
      <c r="F146" s="321" t="s">
        <v>179</v>
      </c>
      <c r="G146" s="295" t="s">
        <v>180</v>
      </c>
      <c r="I146" s="322"/>
    </row>
    <row r="147" spans="1:9" ht="12.75">
      <c r="A147" s="312">
        <v>1</v>
      </c>
      <c r="B147" s="313" t="s">
        <v>184</v>
      </c>
      <c r="C147" s="314" t="s">
        <v>256</v>
      </c>
      <c r="D147" s="315" t="s">
        <v>183</v>
      </c>
      <c r="E147" s="313">
        <v>8</v>
      </c>
      <c r="F147" s="316"/>
      <c r="G147" s="317">
        <f t="shared" ref="G147:G163" si="4">ROUND(E147*F147,2)</f>
        <v>0</v>
      </c>
      <c r="I147" s="322"/>
    </row>
    <row r="148" spans="1:9" ht="12.75">
      <c r="A148" s="312">
        <v>2</v>
      </c>
      <c r="B148" s="313" t="s">
        <v>300</v>
      </c>
      <c r="C148" s="314" t="s">
        <v>301</v>
      </c>
      <c r="D148" s="315" t="s">
        <v>183</v>
      </c>
      <c r="E148" s="313">
        <v>12</v>
      </c>
      <c r="F148" s="316"/>
      <c r="G148" s="317">
        <f t="shared" si="4"/>
        <v>0</v>
      </c>
      <c r="I148" s="322"/>
    </row>
    <row r="149" spans="1:9" ht="12.75">
      <c r="A149" s="312">
        <v>3</v>
      </c>
      <c r="B149" s="313" t="s">
        <v>188</v>
      </c>
      <c r="C149" s="314" t="s">
        <v>189</v>
      </c>
      <c r="D149" s="315" t="s">
        <v>183</v>
      </c>
      <c r="E149" s="313">
        <v>68</v>
      </c>
      <c r="F149" s="316"/>
      <c r="G149" s="317">
        <f t="shared" si="4"/>
        <v>0</v>
      </c>
      <c r="I149" s="322"/>
    </row>
    <row r="150" spans="1:9" ht="12.75">
      <c r="A150" s="312">
        <v>4</v>
      </c>
      <c r="B150" s="313" t="s">
        <v>192</v>
      </c>
      <c r="C150" s="314" t="s">
        <v>193</v>
      </c>
      <c r="D150" s="315" t="s">
        <v>183</v>
      </c>
      <c r="E150" s="313">
        <v>1</v>
      </c>
      <c r="F150" s="318"/>
      <c r="G150" s="317">
        <f t="shared" si="4"/>
        <v>0</v>
      </c>
      <c r="I150" s="322"/>
    </row>
    <row r="151" spans="1:9" ht="12.75">
      <c r="A151" s="312">
        <v>5</v>
      </c>
      <c r="B151" s="313" t="s">
        <v>261</v>
      </c>
      <c r="C151" s="314" t="s">
        <v>262</v>
      </c>
      <c r="D151" s="315" t="s">
        <v>183</v>
      </c>
      <c r="E151" s="313">
        <v>140</v>
      </c>
      <c r="F151" s="316"/>
      <c r="G151" s="317">
        <f t="shared" si="4"/>
        <v>0</v>
      </c>
      <c r="I151" s="322"/>
    </row>
    <row r="152" spans="1:9" ht="12.75">
      <c r="A152" s="312">
        <v>6</v>
      </c>
      <c r="B152" s="313" t="s">
        <v>263</v>
      </c>
      <c r="C152" s="314" t="s">
        <v>264</v>
      </c>
      <c r="D152" s="315" t="s">
        <v>183</v>
      </c>
      <c r="E152" s="313">
        <v>205</v>
      </c>
      <c r="F152" s="316"/>
      <c r="G152" s="317">
        <f t="shared" si="4"/>
        <v>0</v>
      </c>
      <c r="I152" s="322"/>
    </row>
    <row r="153" spans="1:9" ht="12.75">
      <c r="A153" s="312">
        <v>7</v>
      </c>
      <c r="B153" s="313" t="s">
        <v>302</v>
      </c>
      <c r="C153" s="314" t="s">
        <v>270</v>
      </c>
      <c r="D153" s="315" t="s">
        <v>183</v>
      </c>
      <c r="E153" s="313">
        <v>3</v>
      </c>
      <c r="F153" s="316"/>
      <c r="G153" s="317">
        <f t="shared" si="4"/>
        <v>0</v>
      </c>
      <c r="I153" s="322"/>
    </row>
    <row r="154" spans="1:9" ht="12.75">
      <c r="A154" s="312">
        <v>8</v>
      </c>
      <c r="B154" s="313" t="s">
        <v>269</v>
      </c>
      <c r="C154" s="314" t="s">
        <v>303</v>
      </c>
      <c r="D154" s="315" t="s">
        <v>183</v>
      </c>
      <c r="E154" s="313">
        <v>1</v>
      </c>
      <c r="F154" s="316"/>
      <c r="G154" s="317">
        <f t="shared" si="4"/>
        <v>0</v>
      </c>
      <c r="I154" s="322"/>
    </row>
    <row r="155" spans="1:9" ht="12.75">
      <c r="A155" s="312">
        <v>9</v>
      </c>
      <c r="B155" s="313" t="s">
        <v>304</v>
      </c>
      <c r="C155" s="314" t="s">
        <v>305</v>
      </c>
      <c r="D155" s="315" t="s">
        <v>183</v>
      </c>
      <c r="E155" s="313">
        <v>6</v>
      </c>
      <c r="F155" s="316"/>
      <c r="G155" s="317">
        <f t="shared" si="4"/>
        <v>0</v>
      </c>
      <c r="I155" s="322"/>
    </row>
    <row r="156" spans="1:9" ht="12.75">
      <c r="A156" s="312">
        <v>10</v>
      </c>
      <c r="B156" s="313" t="s">
        <v>198</v>
      </c>
      <c r="C156" s="314" t="s">
        <v>199</v>
      </c>
      <c r="D156" s="315" t="s">
        <v>183</v>
      </c>
      <c r="E156" s="313">
        <v>19</v>
      </c>
      <c r="F156" s="316"/>
      <c r="G156" s="317">
        <f t="shared" si="4"/>
        <v>0</v>
      </c>
      <c r="I156" s="322"/>
    </row>
    <row r="157" spans="1:9" ht="12.75">
      <c r="A157" s="312">
        <v>11</v>
      </c>
      <c r="B157" s="313" t="s">
        <v>200</v>
      </c>
      <c r="C157" s="314" t="s">
        <v>201</v>
      </c>
      <c r="D157" s="315" t="s">
        <v>202</v>
      </c>
      <c r="E157" s="313">
        <v>605</v>
      </c>
      <c r="F157" s="316"/>
      <c r="G157" s="317">
        <f t="shared" si="4"/>
        <v>0</v>
      </c>
      <c r="I157" s="322"/>
    </row>
    <row r="158" spans="1:9" ht="12.75">
      <c r="A158" s="312">
        <v>12</v>
      </c>
      <c r="B158" s="313" t="s">
        <v>203</v>
      </c>
      <c r="C158" s="314" t="s">
        <v>306</v>
      </c>
      <c r="D158" s="315" t="s">
        <v>202</v>
      </c>
      <c r="E158" s="313">
        <v>85</v>
      </c>
      <c r="F158" s="316"/>
      <c r="G158" s="317">
        <f t="shared" si="4"/>
        <v>0</v>
      </c>
      <c r="I158" s="322"/>
    </row>
    <row r="159" spans="1:9" ht="12.75">
      <c r="A159" s="312">
        <v>13</v>
      </c>
      <c r="B159" s="313" t="s">
        <v>203</v>
      </c>
      <c r="C159" s="314" t="s">
        <v>277</v>
      </c>
      <c r="D159" s="315" t="s">
        <v>202</v>
      </c>
      <c r="E159" s="313">
        <v>280</v>
      </c>
      <c r="F159" s="316"/>
      <c r="G159" s="317">
        <f t="shared" si="4"/>
        <v>0</v>
      </c>
      <c r="I159" s="322"/>
    </row>
    <row r="160" spans="1:9" ht="12.75">
      <c r="A160" s="312">
        <v>14</v>
      </c>
      <c r="B160" s="313" t="s">
        <v>307</v>
      </c>
      <c r="C160" s="314" t="s">
        <v>308</v>
      </c>
      <c r="D160" s="315" t="s">
        <v>202</v>
      </c>
      <c r="E160" s="313">
        <v>85</v>
      </c>
      <c r="F160" s="316"/>
      <c r="G160" s="317">
        <f t="shared" si="4"/>
        <v>0</v>
      </c>
      <c r="I160" s="322"/>
    </row>
    <row r="161" spans="1:9" ht="12.75">
      <c r="A161" s="312">
        <v>15</v>
      </c>
      <c r="B161" s="313" t="s">
        <v>309</v>
      </c>
      <c r="C161" s="314" t="s">
        <v>310</v>
      </c>
      <c r="D161" s="315" t="s">
        <v>130</v>
      </c>
      <c r="E161" s="313">
        <v>1</v>
      </c>
      <c r="F161" s="316"/>
      <c r="G161" s="317">
        <f t="shared" si="4"/>
        <v>0</v>
      </c>
      <c r="I161" s="322"/>
    </row>
    <row r="162" spans="1:9" ht="12.75">
      <c r="A162" s="312">
        <v>16</v>
      </c>
      <c r="B162" s="313" t="s">
        <v>209</v>
      </c>
      <c r="C162" s="314" t="s">
        <v>210</v>
      </c>
      <c r="D162" s="315" t="s">
        <v>211</v>
      </c>
      <c r="E162" s="313">
        <v>3</v>
      </c>
      <c r="F162" s="316"/>
      <c r="G162" s="317">
        <f>ROUND(E162*F162,2)</f>
        <v>0</v>
      </c>
      <c r="I162" s="322"/>
    </row>
    <row r="163" spans="1:9" ht="12.75">
      <c r="A163" s="312">
        <v>17</v>
      </c>
      <c r="B163" s="313" t="s">
        <v>212</v>
      </c>
      <c r="C163" s="314" t="s">
        <v>213</v>
      </c>
      <c r="D163" s="315" t="s">
        <v>211</v>
      </c>
      <c r="E163" s="313">
        <v>6</v>
      </c>
      <c r="F163" s="316"/>
      <c r="G163" s="317">
        <f t="shared" si="4"/>
        <v>0</v>
      </c>
      <c r="I163" s="322"/>
    </row>
    <row r="164" spans="1:9" ht="12.75">
      <c r="A164" s="303"/>
      <c r="B164" s="304" t="s">
        <v>214</v>
      </c>
      <c r="C164" s="304" t="s">
        <v>311</v>
      </c>
      <c r="D164" s="305"/>
      <c r="E164" s="305"/>
      <c r="F164" s="319"/>
      <c r="G164" s="320">
        <f>SUM(G147:G163)</f>
        <v>0</v>
      </c>
      <c r="I164" s="322"/>
    </row>
    <row r="165" spans="1:9" ht="12.75">
      <c r="F165" s="292"/>
      <c r="G165" s="292"/>
      <c r="I165" s="322"/>
    </row>
    <row r="166" spans="1:9" ht="12.75">
      <c r="F166" s="292"/>
      <c r="G166" s="292"/>
      <c r="I166" s="322"/>
    </row>
    <row r="167" spans="1:9" ht="12.75">
      <c r="C167" s="291" t="s">
        <v>312</v>
      </c>
      <c r="F167" s="292"/>
      <c r="G167" s="292"/>
      <c r="I167" s="322"/>
    </row>
    <row r="168" spans="1:9" ht="12.75">
      <c r="A168" s="293" t="s">
        <v>175</v>
      </c>
      <c r="B168" s="294" t="s">
        <v>176</v>
      </c>
      <c r="C168" s="294" t="s">
        <v>138</v>
      </c>
      <c r="D168" s="294" t="s">
        <v>177</v>
      </c>
      <c r="E168" s="294" t="s">
        <v>178</v>
      </c>
      <c r="F168" s="321" t="s">
        <v>179</v>
      </c>
      <c r="G168" s="295" t="s">
        <v>180</v>
      </c>
      <c r="I168" s="322"/>
    </row>
    <row r="169" spans="1:9" ht="12.75">
      <c r="A169" s="312">
        <v>1</v>
      </c>
      <c r="B169" s="313" t="s">
        <v>217</v>
      </c>
      <c r="C169" s="314" t="s">
        <v>313</v>
      </c>
      <c r="D169" s="315" t="s">
        <v>183</v>
      </c>
      <c r="E169" s="313">
        <v>15</v>
      </c>
      <c r="F169" s="316"/>
      <c r="G169" s="317">
        <f t="shared" ref="G169:G175" si="5">ROUND(E169*F169,2)</f>
        <v>0</v>
      </c>
      <c r="I169" s="322"/>
    </row>
    <row r="170" spans="1:9" ht="12.75">
      <c r="A170" s="312">
        <v>2</v>
      </c>
      <c r="B170" s="313" t="s">
        <v>219</v>
      </c>
      <c r="C170" s="323" t="s">
        <v>314</v>
      </c>
      <c r="D170" s="315" t="s">
        <v>183</v>
      </c>
      <c r="E170" s="313">
        <v>15</v>
      </c>
      <c r="F170" s="316"/>
      <c r="G170" s="317">
        <f t="shared" si="5"/>
        <v>0</v>
      </c>
      <c r="I170" s="322"/>
    </row>
    <row r="171" spans="1:9" ht="12.75">
      <c r="A171" s="312">
        <v>3</v>
      </c>
      <c r="B171" s="313" t="s">
        <v>315</v>
      </c>
      <c r="C171" s="323" t="s">
        <v>316</v>
      </c>
      <c r="D171" s="315" t="s">
        <v>183</v>
      </c>
      <c r="E171" s="313">
        <v>4</v>
      </c>
      <c r="F171" s="316"/>
      <c r="G171" s="317">
        <f t="shared" si="5"/>
        <v>0</v>
      </c>
      <c r="I171" s="322"/>
    </row>
    <row r="172" spans="1:9" ht="12.75">
      <c r="A172" s="312">
        <v>4</v>
      </c>
      <c r="B172" s="313" t="s">
        <v>317</v>
      </c>
      <c r="C172" s="323" t="s">
        <v>318</v>
      </c>
      <c r="D172" s="315" t="s">
        <v>183</v>
      </c>
      <c r="E172" s="313">
        <v>8</v>
      </c>
      <c r="F172" s="316"/>
      <c r="G172" s="317">
        <f t="shared" si="5"/>
        <v>0</v>
      </c>
      <c r="I172" s="322"/>
    </row>
    <row r="173" spans="1:9" ht="12.75">
      <c r="A173" s="312">
        <v>5</v>
      </c>
      <c r="B173" s="313" t="s">
        <v>209</v>
      </c>
      <c r="C173" s="314" t="s">
        <v>210</v>
      </c>
      <c r="D173" s="315" t="s">
        <v>211</v>
      </c>
      <c r="E173" s="313">
        <v>3</v>
      </c>
      <c r="F173" s="316"/>
      <c r="G173" s="317">
        <f t="shared" si="5"/>
        <v>0</v>
      </c>
      <c r="I173" s="322"/>
    </row>
    <row r="174" spans="1:9" ht="12.75">
      <c r="A174" s="312">
        <v>6</v>
      </c>
      <c r="B174" s="313" t="s">
        <v>221</v>
      </c>
      <c r="C174" s="314" t="s">
        <v>222</v>
      </c>
      <c r="D174" s="315" t="s">
        <v>211</v>
      </c>
      <c r="E174" s="313">
        <v>3</v>
      </c>
      <c r="F174" s="316"/>
      <c r="G174" s="317">
        <f t="shared" si="5"/>
        <v>0</v>
      </c>
      <c r="I174" s="322"/>
    </row>
    <row r="175" spans="1:9" ht="12.75">
      <c r="A175" s="312">
        <v>7</v>
      </c>
      <c r="B175" s="313" t="s">
        <v>223</v>
      </c>
      <c r="C175" s="314" t="s">
        <v>224</v>
      </c>
      <c r="D175" s="315" t="s">
        <v>211</v>
      </c>
      <c r="E175" s="313">
        <v>1</v>
      </c>
      <c r="F175" s="316"/>
      <c r="G175" s="317">
        <f t="shared" si="5"/>
        <v>0</v>
      </c>
      <c r="I175" s="322"/>
    </row>
    <row r="176" spans="1:9" ht="12.75">
      <c r="A176" s="303"/>
      <c r="B176" s="304" t="s">
        <v>214</v>
      </c>
      <c r="C176" s="304" t="s">
        <v>312</v>
      </c>
      <c r="D176" s="305"/>
      <c r="E176" s="305"/>
      <c r="F176" s="319"/>
      <c r="G176" s="320">
        <f>SUM(G169:G175)</f>
        <v>0</v>
      </c>
      <c r="I176" s="322"/>
    </row>
    <row r="177" spans="1:9" ht="12.75">
      <c r="F177" s="292"/>
      <c r="G177" s="292"/>
      <c r="I177" s="322"/>
    </row>
    <row r="178" spans="1:9" ht="12.75">
      <c r="F178" s="292"/>
      <c r="G178" s="292"/>
      <c r="I178" s="322"/>
    </row>
    <row r="179" spans="1:9" ht="12.75">
      <c r="C179" s="291" t="s">
        <v>319</v>
      </c>
      <c r="F179" s="292"/>
      <c r="G179" s="292"/>
      <c r="I179" s="322"/>
    </row>
    <row r="180" spans="1:9" ht="12.75">
      <c r="A180" s="293" t="s">
        <v>175</v>
      </c>
      <c r="B180" s="294" t="s">
        <v>176</v>
      </c>
      <c r="C180" s="294" t="s">
        <v>138</v>
      </c>
      <c r="D180" s="294" t="s">
        <v>177</v>
      </c>
      <c r="E180" s="294" t="s">
        <v>178</v>
      </c>
      <c r="F180" s="321" t="s">
        <v>179</v>
      </c>
      <c r="G180" s="295" t="s">
        <v>180</v>
      </c>
      <c r="I180" s="322"/>
    </row>
    <row r="181" spans="1:9" ht="12.75">
      <c r="A181" s="312">
        <v>1</v>
      </c>
      <c r="B181" s="313" t="s">
        <v>226</v>
      </c>
      <c r="C181" s="314" t="s">
        <v>227</v>
      </c>
      <c r="D181" s="315" t="s">
        <v>202</v>
      </c>
      <c r="E181" s="313">
        <v>520</v>
      </c>
      <c r="F181" s="316"/>
      <c r="G181" s="317">
        <f t="shared" ref="G181:G198" si="6">ROUND(E181*F181,2)</f>
        <v>0</v>
      </c>
      <c r="I181" s="322"/>
    </row>
    <row r="182" spans="1:9" ht="12.75">
      <c r="A182" s="312">
        <v>2</v>
      </c>
      <c r="B182" s="313" t="s">
        <v>228</v>
      </c>
      <c r="C182" s="314" t="s">
        <v>229</v>
      </c>
      <c r="D182" s="315" t="s">
        <v>202</v>
      </c>
      <c r="E182" s="313">
        <v>85</v>
      </c>
      <c r="F182" s="316"/>
      <c r="G182" s="317">
        <f t="shared" si="6"/>
        <v>0</v>
      </c>
      <c r="I182" s="322"/>
    </row>
    <row r="183" spans="1:9" ht="12.75">
      <c r="A183" s="312">
        <v>3</v>
      </c>
      <c r="B183" s="313" t="s">
        <v>230</v>
      </c>
      <c r="C183" s="314" t="s">
        <v>320</v>
      </c>
      <c r="D183" s="315" t="s">
        <v>202</v>
      </c>
      <c r="E183" s="313">
        <v>85</v>
      </c>
      <c r="F183" s="316"/>
      <c r="G183" s="317">
        <f t="shared" si="6"/>
        <v>0</v>
      </c>
      <c r="I183" s="322"/>
    </row>
    <row r="184" spans="1:9" ht="12.75">
      <c r="A184" s="312">
        <v>4</v>
      </c>
      <c r="B184" s="313" t="s">
        <v>232</v>
      </c>
      <c r="C184" s="314" t="s">
        <v>321</v>
      </c>
      <c r="D184" s="315" t="s">
        <v>202</v>
      </c>
      <c r="E184" s="313">
        <v>85</v>
      </c>
      <c r="F184" s="316"/>
      <c r="G184" s="317">
        <f t="shared" si="6"/>
        <v>0</v>
      </c>
      <c r="I184" s="322"/>
    </row>
    <row r="185" spans="1:9" ht="12.75">
      <c r="A185" s="312">
        <v>5</v>
      </c>
      <c r="B185" s="313" t="s">
        <v>234</v>
      </c>
      <c r="C185" s="314" t="s">
        <v>282</v>
      </c>
      <c r="D185" s="315" t="s">
        <v>183</v>
      </c>
      <c r="E185" s="313">
        <v>280</v>
      </c>
      <c r="F185" s="316"/>
      <c r="G185" s="317">
        <f t="shared" si="6"/>
        <v>0</v>
      </c>
      <c r="I185" s="322"/>
    </row>
    <row r="186" spans="1:9" ht="12.75">
      <c r="A186" s="312">
        <v>6</v>
      </c>
      <c r="B186" s="313" t="s">
        <v>285</v>
      </c>
      <c r="C186" s="314" t="s">
        <v>287</v>
      </c>
      <c r="D186" s="315" t="s">
        <v>183</v>
      </c>
      <c r="E186" s="313">
        <v>8</v>
      </c>
      <c r="F186" s="316"/>
      <c r="G186" s="317">
        <f t="shared" si="6"/>
        <v>0</v>
      </c>
      <c r="I186" s="322"/>
    </row>
    <row r="187" spans="1:9" ht="12.75">
      <c r="A187" s="312">
        <v>7</v>
      </c>
      <c r="B187" s="313" t="s">
        <v>238</v>
      </c>
      <c r="C187" s="314" t="s">
        <v>322</v>
      </c>
      <c r="D187" s="315" t="s">
        <v>183</v>
      </c>
      <c r="E187" s="313">
        <v>12</v>
      </c>
      <c r="F187" s="316"/>
      <c r="G187" s="317">
        <f t="shared" si="6"/>
        <v>0</v>
      </c>
      <c r="I187" s="322"/>
    </row>
    <row r="188" spans="1:9" ht="12.75">
      <c r="A188" s="312">
        <v>8</v>
      </c>
      <c r="B188" s="313" t="s">
        <v>323</v>
      </c>
      <c r="C188" s="314" t="s">
        <v>324</v>
      </c>
      <c r="D188" s="315" t="s">
        <v>183</v>
      </c>
      <c r="E188" s="313">
        <v>3</v>
      </c>
      <c r="F188" s="316"/>
      <c r="G188" s="317">
        <f t="shared" si="6"/>
        <v>0</v>
      </c>
      <c r="I188" s="322"/>
    </row>
    <row r="189" spans="1:9" ht="12.75">
      <c r="A189" s="312">
        <v>9</v>
      </c>
      <c r="B189" s="313" t="s">
        <v>325</v>
      </c>
      <c r="C189" s="314" t="s">
        <v>326</v>
      </c>
      <c r="D189" s="315" t="s">
        <v>183</v>
      </c>
      <c r="E189" s="313">
        <v>1</v>
      </c>
      <c r="F189" s="316"/>
      <c r="G189" s="317">
        <f t="shared" si="6"/>
        <v>0</v>
      </c>
      <c r="I189" s="322"/>
    </row>
    <row r="190" spans="1:9" ht="12.75">
      <c r="A190" s="312">
        <v>10</v>
      </c>
      <c r="B190" s="313" t="s">
        <v>327</v>
      </c>
      <c r="C190" s="314" t="s">
        <v>328</v>
      </c>
      <c r="D190" s="315" t="s">
        <v>183</v>
      </c>
      <c r="E190" s="313">
        <v>6</v>
      </c>
      <c r="F190" s="316"/>
      <c r="G190" s="317">
        <f t="shared" si="6"/>
        <v>0</v>
      </c>
      <c r="I190" s="322"/>
    </row>
    <row r="191" spans="1:9" ht="12.75">
      <c r="A191" s="312">
        <v>11</v>
      </c>
      <c r="B191" s="313" t="s">
        <v>288</v>
      </c>
      <c r="C191" s="314" t="s">
        <v>291</v>
      </c>
      <c r="D191" s="315" t="s">
        <v>202</v>
      </c>
      <c r="E191" s="313">
        <v>140</v>
      </c>
      <c r="F191" s="316"/>
      <c r="G191" s="317">
        <f t="shared" si="6"/>
        <v>0</v>
      </c>
      <c r="I191" s="322"/>
    </row>
    <row r="192" spans="1:9" ht="12.75">
      <c r="A192" s="312">
        <v>12</v>
      </c>
      <c r="B192" s="313" t="s">
        <v>292</v>
      </c>
      <c r="C192" s="314" t="s">
        <v>293</v>
      </c>
      <c r="D192" s="315" t="s">
        <v>202</v>
      </c>
      <c r="E192" s="313">
        <v>120</v>
      </c>
      <c r="F192" s="316"/>
      <c r="G192" s="317">
        <f t="shared" si="6"/>
        <v>0</v>
      </c>
      <c r="I192" s="322"/>
    </row>
    <row r="193" spans="1:9" ht="12.75">
      <c r="A193" s="312">
        <v>13</v>
      </c>
      <c r="B193" s="313" t="s">
        <v>329</v>
      </c>
      <c r="C193" s="314" t="s">
        <v>330</v>
      </c>
      <c r="D193" s="315" t="s">
        <v>202</v>
      </c>
      <c r="E193" s="313">
        <v>60</v>
      </c>
      <c r="F193" s="316"/>
      <c r="G193" s="317">
        <f t="shared" si="6"/>
        <v>0</v>
      </c>
      <c r="I193" s="322"/>
    </row>
    <row r="194" spans="1:9" ht="12.75">
      <c r="A194" s="312">
        <v>14</v>
      </c>
      <c r="B194" s="313" t="s">
        <v>331</v>
      </c>
      <c r="C194" s="314" t="s">
        <v>332</v>
      </c>
      <c r="D194" s="315" t="s">
        <v>202</v>
      </c>
      <c r="E194" s="313">
        <v>25</v>
      </c>
      <c r="F194" s="316"/>
      <c r="G194" s="317">
        <f t="shared" si="6"/>
        <v>0</v>
      </c>
      <c r="I194" s="322"/>
    </row>
    <row r="195" spans="1:9" ht="12.75">
      <c r="A195" s="312">
        <v>15</v>
      </c>
      <c r="B195" s="313" t="s">
        <v>333</v>
      </c>
      <c r="C195" s="314" t="s">
        <v>334</v>
      </c>
      <c r="D195" s="315" t="s">
        <v>183</v>
      </c>
      <c r="E195" s="313">
        <v>9</v>
      </c>
      <c r="F195" s="316"/>
      <c r="G195" s="317">
        <f t="shared" si="6"/>
        <v>0</v>
      </c>
      <c r="I195" s="322"/>
    </row>
    <row r="196" spans="1:9" ht="12.75">
      <c r="A196" s="312">
        <v>16</v>
      </c>
      <c r="B196" s="313" t="s">
        <v>209</v>
      </c>
      <c r="C196" s="314" t="s">
        <v>210</v>
      </c>
      <c r="D196" s="315" t="s">
        <v>211</v>
      </c>
      <c r="E196" s="313">
        <v>3</v>
      </c>
      <c r="F196" s="316"/>
      <c r="G196" s="317">
        <f t="shared" si="6"/>
        <v>0</v>
      </c>
      <c r="I196" s="322"/>
    </row>
    <row r="197" spans="1:9" ht="12.75">
      <c r="A197" s="312">
        <v>17</v>
      </c>
      <c r="B197" s="313" t="s">
        <v>221</v>
      </c>
      <c r="C197" s="314" t="s">
        <v>222</v>
      </c>
      <c r="D197" s="315" t="s">
        <v>211</v>
      </c>
      <c r="E197" s="313">
        <v>3</v>
      </c>
      <c r="F197" s="316"/>
      <c r="G197" s="317">
        <f t="shared" si="6"/>
        <v>0</v>
      </c>
      <c r="I197" s="322"/>
    </row>
    <row r="198" spans="1:9" ht="12.75">
      <c r="A198" s="312">
        <v>18</v>
      </c>
      <c r="B198" s="313" t="s">
        <v>223</v>
      </c>
      <c r="C198" s="314" t="s">
        <v>224</v>
      </c>
      <c r="D198" s="315" t="s">
        <v>211</v>
      </c>
      <c r="E198" s="313">
        <v>1</v>
      </c>
      <c r="F198" s="316"/>
      <c r="G198" s="317">
        <f t="shared" si="6"/>
        <v>0</v>
      </c>
      <c r="I198" s="322"/>
    </row>
    <row r="199" spans="1:9" ht="12.75">
      <c r="A199" s="303"/>
      <c r="B199" s="304" t="s">
        <v>214</v>
      </c>
      <c r="C199" s="304" t="s">
        <v>319</v>
      </c>
      <c r="D199" s="305"/>
      <c r="E199" s="305"/>
      <c r="F199" s="319"/>
      <c r="G199" s="320">
        <f>SUM(G181:G198)</f>
        <v>0</v>
      </c>
      <c r="I199" s="322"/>
    </row>
    <row r="200" spans="1:9" ht="15" customHeight="1">
      <c r="F200" s="292"/>
      <c r="G200" s="292"/>
      <c r="I200" s="322"/>
    </row>
    <row r="201" spans="1:9" ht="12.75">
      <c r="C201" s="291" t="s">
        <v>335</v>
      </c>
      <c r="F201" s="292"/>
      <c r="G201" s="292"/>
      <c r="I201" s="322"/>
    </row>
    <row r="202" spans="1:9" ht="12.75">
      <c r="A202" s="293" t="s">
        <v>175</v>
      </c>
      <c r="B202" s="294" t="s">
        <v>176</v>
      </c>
      <c r="C202" s="294" t="s">
        <v>138</v>
      </c>
      <c r="D202" s="294" t="s">
        <v>177</v>
      </c>
      <c r="E202" s="294" t="s">
        <v>178</v>
      </c>
      <c r="F202" s="321" t="s">
        <v>179</v>
      </c>
      <c r="G202" s="295" t="s">
        <v>180</v>
      </c>
      <c r="I202" s="322"/>
    </row>
    <row r="203" spans="1:9" ht="12.75">
      <c r="A203" s="312">
        <v>1</v>
      </c>
      <c r="B203" s="313" t="s">
        <v>248</v>
      </c>
      <c r="C203" s="314" t="s">
        <v>336</v>
      </c>
      <c r="D203" s="315" t="s">
        <v>245</v>
      </c>
      <c r="E203" s="313">
        <v>1</v>
      </c>
      <c r="F203" s="316"/>
      <c r="G203" s="317">
        <f>ROUND(E203*F203,2)</f>
        <v>0</v>
      </c>
      <c r="I203" s="322"/>
    </row>
    <row r="204" spans="1:9" ht="12.75">
      <c r="A204" s="312">
        <v>2</v>
      </c>
      <c r="B204" s="313" t="s">
        <v>337</v>
      </c>
      <c r="C204" s="314" t="s">
        <v>338</v>
      </c>
      <c r="D204" s="315" t="s">
        <v>211</v>
      </c>
      <c r="E204" s="313">
        <v>20</v>
      </c>
      <c r="F204" s="316"/>
      <c r="G204" s="317">
        <f>ROUND(E204*F204,2)</f>
        <v>0</v>
      </c>
      <c r="I204" s="322"/>
    </row>
    <row r="205" spans="1:9" ht="12.75">
      <c r="A205" s="303"/>
      <c r="B205" s="304" t="s">
        <v>214</v>
      </c>
      <c r="C205" s="304" t="s">
        <v>339</v>
      </c>
      <c r="D205" s="305"/>
      <c r="E205" s="305"/>
      <c r="F205" s="319"/>
      <c r="G205" s="320">
        <f>SUM(G203:G204)</f>
        <v>0</v>
      </c>
      <c r="I205" s="322"/>
    </row>
    <row r="206" spans="1:9" ht="12.75">
      <c r="B206" s="291"/>
      <c r="C206" s="291"/>
      <c r="F206" s="292"/>
      <c r="G206" s="324"/>
      <c r="I206" s="322"/>
    </row>
    <row r="207" spans="1:9" ht="12.75">
      <c r="B207" s="291"/>
      <c r="C207" s="291"/>
      <c r="F207" s="292"/>
      <c r="G207" s="324"/>
      <c r="I207" s="322"/>
    </row>
    <row r="208" spans="1:9" ht="15" customHeight="1">
      <c r="F208" s="292"/>
      <c r="G208" s="292"/>
      <c r="I208" s="322"/>
    </row>
    <row r="209" spans="1:9" ht="12.75">
      <c r="C209" s="291" t="s">
        <v>340</v>
      </c>
      <c r="F209" s="292"/>
      <c r="G209" s="292"/>
      <c r="I209" s="322"/>
    </row>
    <row r="210" spans="1:9" ht="12.75">
      <c r="A210" s="293" t="s">
        <v>175</v>
      </c>
      <c r="B210" s="294" t="s">
        <v>176</v>
      </c>
      <c r="C210" s="294" t="s">
        <v>138</v>
      </c>
      <c r="D210" s="294" t="s">
        <v>177</v>
      </c>
      <c r="E210" s="294" t="s">
        <v>178</v>
      </c>
      <c r="F210" s="321" t="s">
        <v>179</v>
      </c>
      <c r="G210" s="295" t="s">
        <v>180</v>
      </c>
      <c r="I210" s="322"/>
    </row>
    <row r="211" spans="1:9" ht="12.75">
      <c r="A211" s="312">
        <v>1</v>
      </c>
      <c r="B211" s="313" t="s">
        <v>184</v>
      </c>
      <c r="C211" s="314" t="s">
        <v>256</v>
      </c>
      <c r="D211" s="315" t="s">
        <v>183</v>
      </c>
      <c r="E211" s="313">
        <v>6</v>
      </c>
      <c r="F211" s="316"/>
      <c r="G211" s="317">
        <f t="shared" ref="G211:G221" si="7">ROUND(E211*F211,2)</f>
        <v>0</v>
      </c>
      <c r="I211" s="322"/>
    </row>
    <row r="212" spans="1:9" ht="12.75">
      <c r="A212" s="312">
        <v>2</v>
      </c>
      <c r="B212" s="313" t="s">
        <v>300</v>
      </c>
      <c r="C212" s="314" t="s">
        <v>301</v>
      </c>
      <c r="D212" s="315" t="s">
        <v>183</v>
      </c>
      <c r="E212" s="313">
        <v>17</v>
      </c>
      <c r="F212" s="316"/>
      <c r="G212" s="317">
        <f t="shared" si="7"/>
        <v>0</v>
      </c>
      <c r="I212" s="322"/>
    </row>
    <row r="213" spans="1:9" ht="12.75">
      <c r="A213" s="312">
        <v>3</v>
      </c>
      <c r="B213" s="313" t="s">
        <v>188</v>
      </c>
      <c r="C213" s="314" t="s">
        <v>189</v>
      </c>
      <c r="D213" s="315" t="s">
        <v>183</v>
      </c>
      <c r="E213" s="313">
        <v>164</v>
      </c>
      <c r="F213" s="316"/>
      <c r="G213" s="317">
        <f t="shared" si="7"/>
        <v>0</v>
      </c>
      <c r="I213" s="322"/>
    </row>
    <row r="214" spans="1:9" ht="12.75">
      <c r="A214" s="312">
        <v>4</v>
      </c>
      <c r="B214" s="313" t="s">
        <v>263</v>
      </c>
      <c r="C214" s="314" t="s">
        <v>264</v>
      </c>
      <c r="D214" s="315" t="s">
        <v>183</v>
      </c>
      <c r="E214" s="313">
        <v>84</v>
      </c>
      <c r="F214" s="316"/>
      <c r="G214" s="317">
        <f t="shared" si="7"/>
        <v>0</v>
      </c>
      <c r="I214" s="322"/>
    </row>
    <row r="215" spans="1:9" ht="12.75">
      <c r="A215" s="312">
        <v>5</v>
      </c>
      <c r="B215" s="313" t="s">
        <v>302</v>
      </c>
      <c r="C215" s="314" t="s">
        <v>270</v>
      </c>
      <c r="D215" s="315" t="s">
        <v>183</v>
      </c>
      <c r="E215" s="313">
        <v>17</v>
      </c>
      <c r="F215" s="316"/>
      <c r="G215" s="317">
        <f t="shared" si="7"/>
        <v>0</v>
      </c>
      <c r="I215" s="322"/>
    </row>
    <row r="216" spans="1:9" ht="12.75">
      <c r="A216" s="312">
        <v>6</v>
      </c>
      <c r="B216" s="313" t="s">
        <v>304</v>
      </c>
      <c r="C216" s="314" t="s">
        <v>305</v>
      </c>
      <c r="D216" s="315" t="s">
        <v>183</v>
      </c>
      <c r="E216" s="313">
        <v>17</v>
      </c>
      <c r="F216" s="316"/>
      <c r="G216" s="317">
        <f t="shared" si="7"/>
        <v>0</v>
      </c>
      <c r="I216" s="322"/>
    </row>
    <row r="217" spans="1:9" ht="12.75">
      <c r="A217" s="312">
        <v>7</v>
      </c>
      <c r="B217" s="313" t="s">
        <v>198</v>
      </c>
      <c r="C217" s="314" t="s">
        <v>199</v>
      </c>
      <c r="D217" s="315" t="s">
        <v>183</v>
      </c>
      <c r="E217" s="313">
        <f>27+11</f>
        <v>38</v>
      </c>
      <c r="F217" s="316"/>
      <c r="G217" s="317">
        <f t="shared" si="7"/>
        <v>0</v>
      </c>
      <c r="I217" s="322"/>
    </row>
    <row r="218" spans="1:9" ht="12.75">
      <c r="A218" s="312">
        <v>8</v>
      </c>
      <c r="B218" s="313" t="s">
        <v>200</v>
      </c>
      <c r="C218" s="314" t="s">
        <v>201</v>
      </c>
      <c r="D218" s="315" t="s">
        <v>202</v>
      </c>
      <c r="E218" s="313">
        <f>720+420</f>
        <v>1140</v>
      </c>
      <c r="F218" s="316"/>
      <c r="G218" s="317">
        <f t="shared" si="7"/>
        <v>0</v>
      </c>
      <c r="I218" s="322"/>
    </row>
    <row r="219" spans="1:9" ht="12.75">
      <c r="A219" s="312">
        <v>9</v>
      </c>
      <c r="B219" s="313" t="s">
        <v>203</v>
      </c>
      <c r="C219" s="314" t="s">
        <v>204</v>
      </c>
      <c r="D219" s="315" t="s">
        <v>202</v>
      </c>
      <c r="E219" s="313">
        <v>65</v>
      </c>
      <c r="F219" s="316"/>
      <c r="G219" s="317">
        <f t="shared" si="7"/>
        <v>0</v>
      </c>
      <c r="I219" s="322"/>
    </row>
    <row r="220" spans="1:9" ht="12.75">
      <c r="A220" s="312">
        <v>10</v>
      </c>
      <c r="B220" s="313" t="s">
        <v>209</v>
      </c>
      <c r="C220" s="314" t="s">
        <v>210</v>
      </c>
      <c r="D220" s="315" t="s">
        <v>211</v>
      </c>
      <c r="E220" s="313">
        <v>3</v>
      </c>
      <c r="F220" s="316"/>
      <c r="G220" s="317">
        <f t="shared" si="7"/>
        <v>0</v>
      </c>
      <c r="I220" s="322"/>
    </row>
    <row r="221" spans="1:9" ht="12.75">
      <c r="A221" s="312">
        <v>11</v>
      </c>
      <c r="B221" s="313" t="s">
        <v>212</v>
      </c>
      <c r="C221" s="314" t="s">
        <v>213</v>
      </c>
      <c r="D221" s="315" t="s">
        <v>211</v>
      </c>
      <c r="E221" s="313">
        <v>6</v>
      </c>
      <c r="F221" s="316"/>
      <c r="G221" s="317">
        <f t="shared" si="7"/>
        <v>0</v>
      </c>
      <c r="I221" s="322"/>
    </row>
    <row r="222" spans="1:9" ht="12.75">
      <c r="A222" s="303"/>
      <c r="B222" s="304" t="s">
        <v>214</v>
      </c>
      <c r="C222" s="304" t="s">
        <v>341</v>
      </c>
      <c r="D222" s="305"/>
      <c r="E222" s="305"/>
      <c r="F222" s="319"/>
      <c r="G222" s="320">
        <f>SUM(G211:G221)</f>
        <v>0</v>
      </c>
      <c r="I222" s="322"/>
    </row>
    <row r="223" spans="1:9" ht="12.75">
      <c r="B223" s="291"/>
      <c r="C223" s="291"/>
      <c r="F223" s="292"/>
      <c r="G223" s="324"/>
      <c r="I223" s="322"/>
    </row>
    <row r="224" spans="1:9" ht="12.75">
      <c r="B224" s="291"/>
      <c r="C224" s="291"/>
      <c r="F224" s="292"/>
      <c r="G224" s="324"/>
      <c r="I224" s="322"/>
    </row>
    <row r="225" spans="1:9" ht="12.75">
      <c r="F225" s="292"/>
      <c r="G225" s="292"/>
      <c r="I225" s="322"/>
    </row>
    <row r="226" spans="1:9" ht="12.75">
      <c r="C226" s="291" t="s">
        <v>342</v>
      </c>
      <c r="F226" s="292"/>
      <c r="G226" s="292"/>
      <c r="I226" s="322"/>
    </row>
    <row r="227" spans="1:9" ht="12.75">
      <c r="A227" s="293" t="s">
        <v>175</v>
      </c>
      <c r="B227" s="294" t="s">
        <v>176</v>
      </c>
      <c r="C227" s="294" t="s">
        <v>138</v>
      </c>
      <c r="D227" s="294" t="s">
        <v>177</v>
      </c>
      <c r="E227" s="294" t="s">
        <v>178</v>
      </c>
      <c r="F227" s="321" t="s">
        <v>179</v>
      </c>
      <c r="G227" s="295" t="s">
        <v>180</v>
      </c>
      <c r="I227" s="322"/>
    </row>
    <row r="228" spans="1:9" ht="12.75">
      <c r="A228" s="312">
        <v>1</v>
      </c>
      <c r="B228" s="313" t="s">
        <v>217</v>
      </c>
      <c r="C228" s="314" t="s">
        <v>313</v>
      </c>
      <c r="D228" s="315" t="s">
        <v>183</v>
      </c>
      <c r="E228" s="313">
        <v>27</v>
      </c>
      <c r="F228" s="316"/>
      <c r="G228" s="317">
        <f t="shared" ref="G228:G234" si="8">ROUND(E228*F228,2)</f>
        <v>0</v>
      </c>
      <c r="I228" s="322"/>
    </row>
    <row r="229" spans="1:9" ht="12.75">
      <c r="A229" s="312">
        <v>2</v>
      </c>
      <c r="B229" s="313" t="s">
        <v>219</v>
      </c>
      <c r="C229" s="323" t="s">
        <v>314</v>
      </c>
      <c r="D229" s="315" t="s">
        <v>183</v>
      </c>
      <c r="E229" s="313">
        <v>27</v>
      </c>
      <c r="F229" s="316"/>
      <c r="G229" s="317">
        <f t="shared" si="8"/>
        <v>0</v>
      </c>
      <c r="I229" s="322"/>
    </row>
    <row r="230" spans="1:9" ht="12.75">
      <c r="A230" s="312">
        <v>3</v>
      </c>
      <c r="B230" s="313" t="s">
        <v>315</v>
      </c>
      <c r="C230" s="323" t="s">
        <v>343</v>
      </c>
      <c r="D230" s="315" t="s">
        <v>183</v>
      </c>
      <c r="E230" s="313">
        <v>11</v>
      </c>
      <c r="F230" s="316"/>
      <c r="G230" s="317">
        <f t="shared" si="8"/>
        <v>0</v>
      </c>
      <c r="I230" s="322"/>
    </row>
    <row r="231" spans="1:9" ht="12.75">
      <c r="A231" s="312">
        <v>4</v>
      </c>
      <c r="B231" s="313" t="s">
        <v>317</v>
      </c>
      <c r="C231" s="323" t="s">
        <v>314</v>
      </c>
      <c r="D231" s="315" t="s">
        <v>183</v>
      </c>
      <c r="E231" s="313">
        <v>11</v>
      </c>
      <c r="F231" s="316"/>
      <c r="G231" s="317">
        <f t="shared" si="8"/>
        <v>0</v>
      </c>
      <c r="I231" s="322"/>
    </row>
    <row r="232" spans="1:9" ht="12.75">
      <c r="A232" s="312">
        <v>5</v>
      </c>
      <c r="B232" s="313" t="s">
        <v>209</v>
      </c>
      <c r="C232" s="314" t="s">
        <v>210</v>
      </c>
      <c r="D232" s="315" t="s">
        <v>211</v>
      </c>
      <c r="E232" s="313">
        <v>3</v>
      </c>
      <c r="F232" s="316"/>
      <c r="G232" s="317">
        <f t="shared" si="8"/>
        <v>0</v>
      </c>
      <c r="I232" s="322"/>
    </row>
    <row r="233" spans="1:9" ht="12.75">
      <c r="A233" s="312">
        <v>6</v>
      </c>
      <c r="B233" s="313" t="s">
        <v>221</v>
      </c>
      <c r="C233" s="314" t="s">
        <v>222</v>
      </c>
      <c r="D233" s="315" t="s">
        <v>211</v>
      </c>
      <c r="E233" s="313">
        <v>3</v>
      </c>
      <c r="F233" s="316"/>
      <c r="G233" s="317">
        <f t="shared" si="8"/>
        <v>0</v>
      </c>
      <c r="I233" s="322"/>
    </row>
    <row r="234" spans="1:9" ht="12.75">
      <c r="A234" s="312">
        <v>7</v>
      </c>
      <c r="B234" s="313" t="s">
        <v>223</v>
      </c>
      <c r="C234" s="314" t="s">
        <v>224</v>
      </c>
      <c r="D234" s="315" t="s">
        <v>211</v>
      </c>
      <c r="E234" s="313">
        <v>1</v>
      </c>
      <c r="F234" s="316"/>
      <c r="G234" s="317">
        <f t="shared" si="8"/>
        <v>0</v>
      </c>
      <c r="I234" s="322"/>
    </row>
    <row r="235" spans="1:9" ht="12.75">
      <c r="A235" s="303"/>
      <c r="B235" s="304" t="s">
        <v>214</v>
      </c>
      <c r="C235" s="304" t="s">
        <v>342</v>
      </c>
      <c r="D235" s="305"/>
      <c r="E235" s="305"/>
      <c r="F235" s="319"/>
      <c r="G235" s="320">
        <f>SUM(G228:G234)</f>
        <v>0</v>
      </c>
      <c r="I235" s="322"/>
    </row>
    <row r="236" spans="1:9" ht="12.75">
      <c r="B236" s="291"/>
      <c r="C236" s="291"/>
      <c r="F236" s="292"/>
      <c r="G236" s="324"/>
      <c r="I236" s="322"/>
    </row>
    <row r="237" spans="1:9" ht="12.75">
      <c r="B237" s="291"/>
      <c r="C237" s="291"/>
      <c r="F237" s="292"/>
      <c r="G237" s="324"/>
      <c r="I237" s="322"/>
    </row>
    <row r="238" spans="1:9" ht="12.75">
      <c r="B238" s="291"/>
      <c r="C238" s="291"/>
      <c r="F238" s="292"/>
      <c r="G238" s="324"/>
      <c r="I238" s="322"/>
    </row>
    <row r="239" spans="1:9" ht="12.75">
      <c r="F239" s="292"/>
      <c r="G239" s="292"/>
      <c r="I239" s="322"/>
    </row>
    <row r="240" spans="1:9" ht="12.75">
      <c r="C240" s="291" t="s">
        <v>344</v>
      </c>
      <c r="F240" s="292"/>
      <c r="G240" s="292"/>
      <c r="I240" s="322"/>
    </row>
    <row r="241" spans="1:9" ht="12.75">
      <c r="A241" s="293" t="s">
        <v>175</v>
      </c>
      <c r="B241" s="294" t="s">
        <v>176</v>
      </c>
      <c r="C241" s="294" t="s">
        <v>138</v>
      </c>
      <c r="D241" s="294" t="s">
        <v>177</v>
      </c>
      <c r="E241" s="294" t="s">
        <v>178</v>
      </c>
      <c r="F241" s="321" t="s">
        <v>179</v>
      </c>
      <c r="G241" s="295" t="s">
        <v>180</v>
      </c>
      <c r="I241" s="322"/>
    </row>
    <row r="242" spans="1:9" ht="12.75">
      <c r="A242" s="312">
        <v>1</v>
      </c>
      <c r="B242" s="313" t="s">
        <v>226</v>
      </c>
      <c r="C242" s="314" t="s">
        <v>227</v>
      </c>
      <c r="D242" s="315" t="s">
        <v>202</v>
      </c>
      <c r="E242" s="313">
        <v>720</v>
      </c>
      <c r="F242" s="316"/>
      <c r="G242" s="317">
        <f t="shared" ref="G242:G253" si="9">ROUND(E242*F242,2)</f>
        <v>0</v>
      </c>
      <c r="I242" s="322"/>
    </row>
    <row r="243" spans="1:9" ht="12.75">
      <c r="A243" s="312">
        <v>2</v>
      </c>
      <c r="B243" s="313" t="s">
        <v>228</v>
      </c>
      <c r="C243" s="314" t="s">
        <v>229</v>
      </c>
      <c r="D243" s="315" t="s">
        <v>202</v>
      </c>
      <c r="E243" s="313">
        <v>420</v>
      </c>
      <c r="F243" s="316"/>
      <c r="G243" s="317">
        <f t="shared" si="9"/>
        <v>0</v>
      </c>
      <c r="I243" s="322"/>
    </row>
    <row r="244" spans="1:9" ht="12.75">
      <c r="A244" s="312">
        <v>3</v>
      </c>
      <c r="B244" s="313" t="s">
        <v>230</v>
      </c>
      <c r="C244" s="314" t="s">
        <v>231</v>
      </c>
      <c r="D244" s="315" t="s">
        <v>202</v>
      </c>
      <c r="E244" s="313">
        <v>65</v>
      </c>
      <c r="F244" s="316"/>
      <c r="G244" s="317">
        <f t="shared" si="9"/>
        <v>0</v>
      </c>
      <c r="I244" s="322"/>
    </row>
    <row r="245" spans="1:9" ht="12.75">
      <c r="A245" s="312">
        <v>4</v>
      </c>
      <c r="B245" s="313" t="s">
        <v>285</v>
      </c>
      <c r="C245" s="314" t="s">
        <v>345</v>
      </c>
      <c r="D245" s="315" t="s">
        <v>183</v>
      </c>
      <c r="E245" s="313">
        <v>6</v>
      </c>
      <c r="F245" s="316"/>
      <c r="G245" s="317">
        <f t="shared" si="9"/>
        <v>0</v>
      </c>
      <c r="I245" s="322"/>
    </row>
    <row r="246" spans="1:9" ht="12.75">
      <c r="A246" s="312">
        <v>5</v>
      </c>
      <c r="B246" s="313" t="s">
        <v>238</v>
      </c>
      <c r="C246" s="314" t="s">
        <v>322</v>
      </c>
      <c r="D246" s="315" t="s">
        <v>183</v>
      </c>
      <c r="E246" s="313">
        <v>17</v>
      </c>
      <c r="F246" s="316"/>
      <c r="G246" s="317">
        <f t="shared" si="9"/>
        <v>0</v>
      </c>
      <c r="I246" s="322"/>
    </row>
    <row r="247" spans="1:9" ht="12.75">
      <c r="A247" s="312">
        <v>6</v>
      </c>
      <c r="B247" s="313" t="s">
        <v>323</v>
      </c>
      <c r="C247" s="314" t="s">
        <v>346</v>
      </c>
      <c r="D247" s="315" t="s">
        <v>183</v>
      </c>
      <c r="E247" s="313">
        <v>17</v>
      </c>
      <c r="F247" s="316"/>
      <c r="G247" s="317">
        <f t="shared" si="9"/>
        <v>0</v>
      </c>
      <c r="I247" s="322"/>
    </row>
    <row r="248" spans="1:9" ht="12.75">
      <c r="A248" s="312">
        <v>7</v>
      </c>
      <c r="B248" s="313" t="s">
        <v>327</v>
      </c>
      <c r="C248" s="314" t="s">
        <v>347</v>
      </c>
      <c r="D248" s="315" t="s">
        <v>183</v>
      </c>
      <c r="E248" s="313">
        <v>17</v>
      </c>
      <c r="F248" s="316"/>
      <c r="G248" s="317">
        <f t="shared" si="9"/>
        <v>0</v>
      </c>
      <c r="I248" s="322"/>
    </row>
    <row r="249" spans="1:9" ht="12.75">
      <c r="A249" s="312">
        <v>8</v>
      </c>
      <c r="B249" s="313" t="s">
        <v>329</v>
      </c>
      <c r="C249" s="314" t="s">
        <v>348</v>
      </c>
      <c r="D249" s="315" t="s">
        <v>202</v>
      </c>
      <c r="E249" s="313">
        <v>34</v>
      </c>
      <c r="F249" s="316"/>
      <c r="G249" s="317">
        <f t="shared" si="9"/>
        <v>0</v>
      </c>
      <c r="I249" s="322"/>
    </row>
    <row r="250" spans="1:9" ht="12.75">
      <c r="A250" s="312">
        <v>9</v>
      </c>
      <c r="B250" s="313" t="s">
        <v>331</v>
      </c>
      <c r="C250" s="314" t="s">
        <v>332</v>
      </c>
      <c r="D250" s="315" t="s">
        <v>202</v>
      </c>
      <c r="E250" s="313">
        <v>50</v>
      </c>
      <c r="F250" s="316"/>
      <c r="G250" s="317">
        <f t="shared" si="9"/>
        <v>0</v>
      </c>
      <c r="I250" s="322"/>
    </row>
    <row r="251" spans="1:9" ht="12.75">
      <c r="A251" s="312">
        <v>10</v>
      </c>
      <c r="B251" s="313" t="s">
        <v>209</v>
      </c>
      <c r="C251" s="314" t="s">
        <v>210</v>
      </c>
      <c r="D251" s="315" t="s">
        <v>211</v>
      </c>
      <c r="E251" s="313">
        <v>3</v>
      </c>
      <c r="F251" s="316"/>
      <c r="G251" s="317">
        <f t="shared" si="9"/>
        <v>0</v>
      </c>
      <c r="I251" s="322"/>
    </row>
    <row r="252" spans="1:9" ht="12.75">
      <c r="A252" s="312">
        <v>11</v>
      </c>
      <c r="B252" s="313" t="s">
        <v>221</v>
      </c>
      <c r="C252" s="314" t="s">
        <v>222</v>
      </c>
      <c r="D252" s="315" t="s">
        <v>211</v>
      </c>
      <c r="E252" s="313">
        <v>3</v>
      </c>
      <c r="F252" s="316"/>
      <c r="G252" s="317">
        <f t="shared" si="9"/>
        <v>0</v>
      </c>
      <c r="I252" s="322"/>
    </row>
    <row r="253" spans="1:9" ht="12.75">
      <c r="A253" s="312">
        <v>12</v>
      </c>
      <c r="B253" s="313" t="s">
        <v>223</v>
      </c>
      <c r="C253" s="314" t="s">
        <v>224</v>
      </c>
      <c r="D253" s="315" t="s">
        <v>211</v>
      </c>
      <c r="E253" s="313">
        <v>1</v>
      </c>
      <c r="F253" s="316"/>
      <c r="G253" s="317">
        <f t="shared" si="9"/>
        <v>0</v>
      </c>
      <c r="I253" s="322"/>
    </row>
    <row r="254" spans="1:9" ht="12.75">
      <c r="A254" s="303"/>
      <c r="B254" s="304" t="s">
        <v>214</v>
      </c>
      <c r="C254" s="304" t="s">
        <v>344</v>
      </c>
      <c r="D254" s="305"/>
      <c r="E254" s="305"/>
      <c r="F254" s="319"/>
      <c r="G254" s="320">
        <f>SUM(G242:G253)</f>
        <v>0</v>
      </c>
      <c r="I254" s="322"/>
    </row>
    <row r="255" spans="1:9" ht="12.75">
      <c r="B255" s="291"/>
      <c r="C255" s="291"/>
      <c r="F255" s="292"/>
      <c r="G255" s="324"/>
      <c r="I255" s="322"/>
    </row>
    <row r="256" spans="1:9" ht="12.75">
      <c r="B256" s="291"/>
      <c r="C256" s="291"/>
      <c r="F256" s="292"/>
      <c r="G256" s="324"/>
      <c r="I256" s="322"/>
    </row>
    <row r="257" spans="1:9" ht="12.75">
      <c r="B257" s="291"/>
      <c r="C257" s="291"/>
      <c r="F257" s="292"/>
      <c r="G257" s="324"/>
      <c r="I257" s="322"/>
    </row>
    <row r="258" spans="1:9" ht="15" customHeight="1">
      <c r="F258" s="292"/>
      <c r="G258" s="292"/>
      <c r="I258" s="322"/>
    </row>
    <row r="259" spans="1:9" ht="12.75">
      <c r="C259" s="291" t="s">
        <v>349</v>
      </c>
      <c r="F259" s="292"/>
      <c r="G259" s="292"/>
      <c r="I259" s="322"/>
    </row>
    <row r="260" spans="1:9" ht="12.75">
      <c r="A260" s="293" t="s">
        <v>175</v>
      </c>
      <c r="B260" s="294" t="s">
        <v>176</v>
      </c>
      <c r="C260" s="294" t="s">
        <v>138</v>
      </c>
      <c r="D260" s="294" t="s">
        <v>177</v>
      </c>
      <c r="E260" s="294" t="s">
        <v>178</v>
      </c>
      <c r="F260" s="321" t="s">
        <v>179</v>
      </c>
      <c r="G260" s="295" t="s">
        <v>180</v>
      </c>
      <c r="I260" s="322"/>
    </row>
    <row r="261" spans="1:9" ht="12.75">
      <c r="A261" s="312">
        <v>1</v>
      </c>
      <c r="B261" s="313"/>
      <c r="C261" s="314" t="s">
        <v>350</v>
      </c>
      <c r="D261" s="315" t="s">
        <v>245</v>
      </c>
      <c r="E261" s="313">
        <v>90</v>
      </c>
      <c r="F261" s="316"/>
      <c r="G261" s="317">
        <f>ROUND(E261*F261,2)</f>
        <v>0</v>
      </c>
      <c r="I261" s="322"/>
    </row>
    <row r="262" spans="1:9" ht="12.75">
      <c r="A262" s="312">
        <v>2</v>
      </c>
      <c r="B262" s="313"/>
      <c r="C262" s="314" t="s">
        <v>351</v>
      </c>
      <c r="D262" s="315" t="s">
        <v>202</v>
      </c>
      <c r="E262" s="313">
        <v>380</v>
      </c>
      <c r="F262" s="316"/>
      <c r="G262" s="317">
        <f>ROUND(E262*F262,2)</f>
        <v>0</v>
      </c>
      <c r="I262" s="322"/>
    </row>
    <row r="263" spans="1:9" ht="12.75">
      <c r="A263" s="312">
        <v>3</v>
      </c>
      <c r="B263" s="313"/>
      <c r="C263" s="314" t="s">
        <v>352</v>
      </c>
      <c r="D263" s="315" t="s">
        <v>202</v>
      </c>
      <c r="E263" s="313">
        <v>240</v>
      </c>
      <c r="F263" s="316"/>
      <c r="G263" s="317">
        <f>ROUND(E263*F263,2)</f>
        <v>0</v>
      </c>
      <c r="I263" s="322"/>
    </row>
    <row r="264" spans="1:9" ht="12.75">
      <c r="A264" s="312">
        <v>4</v>
      </c>
      <c r="B264" s="313"/>
      <c r="C264" s="314" t="s">
        <v>353</v>
      </c>
      <c r="D264" s="315" t="s">
        <v>202</v>
      </c>
      <c r="E264" s="313">
        <v>34</v>
      </c>
      <c r="F264" s="316"/>
      <c r="G264" s="317">
        <f>ROUND(E264*F264,2)</f>
        <v>0</v>
      </c>
      <c r="I264" s="322"/>
    </row>
    <row r="265" spans="1:9" ht="12.75">
      <c r="A265" s="303"/>
      <c r="B265" s="304" t="s">
        <v>214</v>
      </c>
      <c r="C265" s="304" t="s">
        <v>354</v>
      </c>
      <c r="D265" s="305"/>
      <c r="E265" s="305"/>
      <c r="F265" s="319"/>
      <c r="G265" s="320">
        <f>SUM(G261:G264)</f>
        <v>0</v>
      </c>
      <c r="I265" s="322"/>
    </row>
    <row r="266" spans="1:9" ht="15" customHeight="1">
      <c r="F266" s="292"/>
      <c r="G266" s="292"/>
      <c r="I266" s="322"/>
    </row>
    <row r="267" spans="1:9" ht="15" customHeight="1">
      <c r="F267" s="292"/>
      <c r="G267" s="292"/>
      <c r="I267" s="322"/>
    </row>
    <row r="268" spans="1:9" ht="15" customHeight="1">
      <c r="F268" s="292"/>
      <c r="G268" s="292"/>
      <c r="I268" s="322"/>
    </row>
    <row r="269" spans="1:9" ht="12.75">
      <c r="C269" s="291" t="s">
        <v>355</v>
      </c>
      <c r="F269" s="292"/>
      <c r="G269" s="292"/>
      <c r="I269" s="322"/>
    </row>
    <row r="270" spans="1:9" ht="12.75">
      <c r="A270" s="293" t="s">
        <v>175</v>
      </c>
      <c r="B270" s="294" t="s">
        <v>176</v>
      </c>
      <c r="C270" s="294" t="s">
        <v>138</v>
      </c>
      <c r="D270" s="294" t="s">
        <v>177</v>
      </c>
      <c r="E270" s="294" t="s">
        <v>178</v>
      </c>
      <c r="F270" s="321" t="s">
        <v>179</v>
      </c>
      <c r="G270" s="295" t="s">
        <v>180</v>
      </c>
      <c r="I270" s="322"/>
    </row>
    <row r="271" spans="1:9" ht="12.75">
      <c r="A271" s="312">
        <v>1</v>
      </c>
      <c r="B271" s="313" t="s">
        <v>356</v>
      </c>
      <c r="C271" s="314" t="s">
        <v>357</v>
      </c>
      <c r="D271" s="315" t="s">
        <v>245</v>
      </c>
      <c r="E271" s="313">
        <v>1</v>
      </c>
      <c r="F271" s="316"/>
      <c r="G271" s="317">
        <f>ROUND(E271*F271,2)</f>
        <v>0</v>
      </c>
      <c r="I271" s="322"/>
    </row>
    <row r="272" spans="1:9" ht="12.75">
      <c r="A272" s="312">
        <v>2</v>
      </c>
      <c r="B272" s="313" t="s">
        <v>358</v>
      </c>
      <c r="C272" s="314" t="s">
        <v>359</v>
      </c>
      <c r="D272" s="315" t="s">
        <v>245</v>
      </c>
      <c r="E272" s="313">
        <v>3</v>
      </c>
      <c r="F272" s="316"/>
      <c r="G272" s="317">
        <f t="shared" ref="G272:G280" si="10">ROUND(E272*F272,2)</f>
        <v>0</v>
      </c>
      <c r="I272" s="322"/>
    </row>
    <row r="273" spans="1:9" ht="12.75">
      <c r="A273" s="312">
        <v>3</v>
      </c>
      <c r="B273" s="313" t="s">
        <v>358</v>
      </c>
      <c r="C273" s="314" t="s">
        <v>360</v>
      </c>
      <c r="D273" s="315" t="s">
        <v>245</v>
      </c>
      <c r="E273" s="313">
        <v>3</v>
      </c>
      <c r="F273" s="316"/>
      <c r="G273" s="317">
        <f t="shared" si="10"/>
        <v>0</v>
      </c>
      <c r="I273" s="322"/>
    </row>
    <row r="274" spans="1:9" ht="12.75">
      <c r="A274" s="312">
        <v>4</v>
      </c>
      <c r="B274" s="313" t="s">
        <v>358</v>
      </c>
      <c r="C274" s="314" t="s">
        <v>361</v>
      </c>
      <c r="D274" s="315" t="s">
        <v>245</v>
      </c>
      <c r="E274" s="313">
        <v>1</v>
      </c>
      <c r="F274" s="316"/>
      <c r="G274" s="317">
        <f t="shared" si="10"/>
        <v>0</v>
      </c>
      <c r="I274" s="322"/>
    </row>
    <row r="275" spans="1:9" ht="12.75">
      <c r="A275" s="312">
        <v>5</v>
      </c>
      <c r="B275" s="313" t="s">
        <v>358</v>
      </c>
      <c r="C275" s="314" t="s">
        <v>362</v>
      </c>
      <c r="D275" s="315" t="s">
        <v>245</v>
      </c>
      <c r="E275" s="313">
        <v>3</v>
      </c>
      <c r="F275" s="316"/>
      <c r="G275" s="317">
        <f t="shared" si="10"/>
        <v>0</v>
      </c>
      <c r="I275" s="322"/>
    </row>
    <row r="276" spans="1:9" ht="12.75">
      <c r="A276" s="312">
        <v>6</v>
      </c>
      <c r="B276" s="313" t="s">
        <v>358</v>
      </c>
      <c r="C276" s="314" t="s">
        <v>363</v>
      </c>
      <c r="D276" s="315" t="s">
        <v>245</v>
      </c>
      <c r="E276" s="313">
        <v>1</v>
      </c>
      <c r="F276" s="316"/>
      <c r="G276" s="317">
        <f t="shared" si="10"/>
        <v>0</v>
      </c>
      <c r="I276" s="322"/>
    </row>
    <row r="277" spans="1:9" ht="12.75">
      <c r="A277" s="312">
        <v>7</v>
      </c>
      <c r="B277" s="313" t="s">
        <v>358</v>
      </c>
      <c r="C277" s="314" t="s">
        <v>364</v>
      </c>
      <c r="D277" s="315" t="s">
        <v>245</v>
      </c>
      <c r="E277" s="313">
        <v>3</v>
      </c>
      <c r="F277" s="316"/>
      <c r="G277" s="317">
        <f t="shared" si="10"/>
        <v>0</v>
      </c>
      <c r="I277" s="322"/>
    </row>
    <row r="278" spans="1:9" ht="12.75">
      <c r="A278" s="312">
        <v>8</v>
      </c>
      <c r="B278" s="313" t="s">
        <v>358</v>
      </c>
      <c r="C278" s="314" t="s">
        <v>365</v>
      </c>
      <c r="D278" s="315" t="s">
        <v>245</v>
      </c>
      <c r="E278" s="313">
        <v>3</v>
      </c>
      <c r="F278" s="316"/>
      <c r="G278" s="317">
        <f t="shared" si="10"/>
        <v>0</v>
      </c>
      <c r="I278" s="322"/>
    </row>
    <row r="279" spans="1:9" ht="12.75">
      <c r="A279" s="312">
        <v>9</v>
      </c>
      <c r="B279" s="313" t="s">
        <v>358</v>
      </c>
      <c r="C279" s="314" t="s">
        <v>366</v>
      </c>
      <c r="D279" s="315" t="s">
        <v>245</v>
      </c>
      <c r="E279" s="313">
        <v>3</v>
      </c>
      <c r="F279" s="316"/>
      <c r="G279" s="317">
        <f t="shared" si="10"/>
        <v>0</v>
      </c>
      <c r="I279" s="322"/>
    </row>
    <row r="280" spans="1:9" ht="12.75">
      <c r="A280" s="312">
        <v>10</v>
      </c>
      <c r="B280" s="313" t="s">
        <v>358</v>
      </c>
      <c r="C280" s="314" t="s">
        <v>367</v>
      </c>
      <c r="D280" s="315" t="s">
        <v>130</v>
      </c>
      <c r="E280" s="313">
        <v>1</v>
      </c>
      <c r="F280" s="316"/>
      <c r="G280" s="317">
        <f t="shared" si="10"/>
        <v>0</v>
      </c>
      <c r="I280" s="322"/>
    </row>
    <row r="281" spans="1:9" ht="12.75">
      <c r="A281" s="303"/>
      <c r="B281" s="304" t="s">
        <v>214</v>
      </c>
      <c r="C281" s="304" t="s">
        <v>354</v>
      </c>
      <c r="D281" s="305"/>
      <c r="E281" s="305"/>
      <c r="F281" s="319"/>
      <c r="G281" s="320">
        <f>SUM(G271:G280)</f>
        <v>0</v>
      </c>
      <c r="I281" s="322"/>
    </row>
    <row r="282" spans="1:9" ht="15" customHeight="1">
      <c r="I282" s="322"/>
    </row>
    <row r="283" spans="1:9" ht="15" customHeight="1">
      <c r="I283" s="322"/>
    </row>
    <row r="284" spans="1:9" ht="15" customHeight="1">
      <c r="I284" s="322"/>
    </row>
    <row r="285" spans="1:9" ht="15" customHeight="1">
      <c r="I285" s="322"/>
    </row>
    <row r="286" spans="1:9" ht="15" customHeight="1">
      <c r="I286" s="322"/>
    </row>
  </sheetData>
  <mergeCells count="1">
    <mergeCell ref="C38:E38"/>
  </mergeCells>
  <pageMargins left="0.7" right="0.7" top="0.78740157499999996" bottom="0.78740157499999996" header="0.3" footer="0.3"/>
  <pageSetup paperSize="9" scale="73" fitToHeight="0" orientation="portrait" r:id="rId1"/>
  <headerFooter alignWithMargins="0">
    <oddHeader>&amp;R &amp;F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2021R0002EI - Stavební úp...</vt:lpstr>
      <vt:lpstr>Výkaz</vt:lpstr>
      <vt:lpstr>'2021R0002EI - Stavební úp...'!Názvy_tisku</vt:lpstr>
      <vt:lpstr>'Rekapitulace stavby'!Názvy_tisku</vt:lpstr>
      <vt:lpstr>'2021R0002EI - Stavební úp...'!Oblast_tisku</vt:lpstr>
      <vt:lpstr>'Rekapitulace stavby'!Oblast_tisku</vt:lpstr>
      <vt:lpstr>Výkaz!Oblast_tisku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JITKADUPALOVA\Jitka Dupalová</dc:creator>
  <cp:lastModifiedBy>Jitka Dupalová</cp:lastModifiedBy>
  <dcterms:created xsi:type="dcterms:W3CDTF">2021-01-22T13:06:29Z</dcterms:created>
  <dcterms:modified xsi:type="dcterms:W3CDTF">2021-01-22T13:07:26Z</dcterms:modified>
</cp:coreProperties>
</file>