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rozpočtové ..." sheetId="2" r:id="rId2"/>
    <sheet name="0321-01 - uznatelné náklady" sheetId="3" r:id="rId3"/>
    <sheet name="0321-02 - neuznatelné nák..." sheetId="4" r:id="rId4"/>
  </sheets>
  <definedNames>
    <definedName name="_xlnm.Print_Area" localSheetId="0">'Rekapitulace stavby'!$D$4:$AO$76,'Rekapitulace stavby'!$C$82:$AQ$98</definedName>
    <definedName name="_xlnm._FilterDatabase" localSheetId="1" hidden="1">'00 - Vedlejší rozpočtové ...'!$C$118:$K$124</definedName>
    <definedName name="_xlnm.Print_Area" localSheetId="1">'00 - Vedlejší rozpočtové ...'!$C$4:$J$76,'00 - Vedlejší rozpočtové ...'!$C$82:$J$100,'00 - Vedlejší rozpočtové ...'!$C$106:$J$124</definedName>
    <definedName name="_xlnm._FilterDatabase" localSheetId="2" hidden="1">'0321-01 - uznatelné náklady'!$C$129:$K$624</definedName>
    <definedName name="_xlnm.Print_Area" localSheetId="2">'0321-01 - uznatelné náklady'!$C$4:$J$76,'0321-01 - uznatelné náklady'!$C$82:$J$111,'0321-01 - uznatelné náklady'!$C$117:$J$624</definedName>
    <definedName name="_xlnm._FilterDatabase" localSheetId="3" hidden="1">'0321-02 - neuznatelné nák...'!$C$117:$K$121</definedName>
    <definedName name="_xlnm.Print_Area" localSheetId="3">'0321-02 - neuznatelné nák...'!$C$4:$J$76,'0321-02 - neuznatelné nák...'!$C$82:$J$99,'0321-02 - neuznatelné nák...'!$C$105:$J$121</definedName>
    <definedName name="_xlnm.Print_Titles" localSheetId="0">'Rekapitulace stavby'!$92:$92</definedName>
    <definedName name="_xlnm.Print_Titles" localSheetId="1">'00 - Vedlejší rozpočtové ...'!$118:$118</definedName>
    <definedName name="_xlnm.Print_Titles" localSheetId="2">'0321-01 - uznatelné náklady'!$129:$129</definedName>
    <definedName name="_xlnm.Print_Titles" localSheetId="3">'0321-02 - neuznatelné nák...'!$117:$117</definedName>
  </definedNames>
  <calcPr fullCalcOnLoad="1"/>
</workbook>
</file>

<file path=xl/sharedStrings.xml><?xml version="1.0" encoding="utf-8"?>
<sst xmlns="http://schemas.openxmlformats.org/spreadsheetml/2006/main" count="5666" uniqueCount="1003">
  <si>
    <t>Export Komplet</t>
  </si>
  <si>
    <t/>
  </si>
  <si>
    <t>2.0</t>
  </si>
  <si>
    <t>ZAMOK</t>
  </si>
  <si>
    <t>False</t>
  </si>
  <si>
    <t>{a9d3a467-6a21-4dc3-91ef-21876eb00384}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</si>
  <si>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</si>
  <si>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</si>
  <si>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</si>
  <si>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</si>
  <si>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</si>
  <si>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</si>
  <si>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</si>
  <si>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</si>
  <si>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202103B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</si>
  <si>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</si>
  <si>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</si>
  <si>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Podivín - výměna výplní otvorů dvorních průčelí</t>
  </si>
  <si>
    <t>0,1</t>
  </si>
  <si>
    <t>KSO:</t>
  </si>
  <si>
    <t>CC-CZ:</t>
  </si>
  <si>
    <t>Místo:</t>
  </si>
  <si>
    <t xml:space="preserve"> </t>
  </si>
  <si>
    <t>Datum:</t>
  </si>
  <si>
    <t>6. 5. 2021</t>
  </si>
  <si>
    <t>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</si>
  <si>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</si>
  <si>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</si>
  <si>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</si>
  <si>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</si>
  <si>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</si>
  <si>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</si>
  <si>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</si>
  <si>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</si>
  <si>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</si>
  <si>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</si>
  <si>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</si>
  <si>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</si>
  <si>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</si>
  <si>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</si>
  <si>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</si>
  <si>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</si>
  <si>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</si>
  <si>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</si>
  <si>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</si>
  <si>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</si>
  <si>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</si>
  <si>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</si>
  <si>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</si>
  <si>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</si>
  <si>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</si>
  <si>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</si>
  <si>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</si>
  <si>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</si>
  <si>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</si>
  <si>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</si>
  <si>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</si>
  <si>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</si>
  <si>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</si>
  <si>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</si>
  <si>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</si>
  <si>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</si>
  <si>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</si>
  <si>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</si>
  <si>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</si>
  <si>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</si>
  <si>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</si>
  <si>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</si>
  <si>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</si>
  <si>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</si>
  <si>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</si>
  <si>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</si>
  <si>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</si>
  <si>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</si>
  <si>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</si>
  <si>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</si>
  <si>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</si>
  <si>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</si>
  <si>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</si>
  <si>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</si>
  <si>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</si>
  <si>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rozpočtové náklady</t>
  </si>
  <si>
    <t>STA</t>
  </si>
  <si>
    <t>{d6f52321-58ae-42b0-8181-2eb204ad2a88}</t>
  </si>
  <si>
    <t>2</t>
  </si>
  <si>
    <t>0321-01</t>
  </si>
  <si>
    <t>uznatelné náklady</t>
  </si>
  <si>
    <t>{a019b4d7-0065-4484-811b-dc2b0d4812ac}</t>
  </si>
  <si>
    <t>0321-02</t>
  </si>
  <si>
    <t>neuznatelné náklady</t>
  </si>
  <si>
    <t>{8e592240-f94c-43ca-8187-1ef6395d9696}</t>
  </si>
  <si>
    <t>KRYCÍ LIST SOUPISU PRACÍ</t>
  </si>
  <si>
    <t>Objekt:</t>
  </si>
  <si>
    <t>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</si>
  <si>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</si>
  <si>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</si>
  <si>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</si>
  <si>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</si>
  <si>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</si>
  <si>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</si>
  <si>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</si>
  <si>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</si>
  <si>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</si>
  <si>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</si>
  <si>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</si>
  <si>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</si>
  <si>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</si>
  <si>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</si>
  <si>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</si>
  <si>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</si>
  <si>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</si>
  <si>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</si>
  <si>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</si>
  <si>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</si>
  <si>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</si>
  <si>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</si>
  <si>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</si>
  <si>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</si>
  <si>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VRN3</t>
  </si>
  <si>
    <t>Zařízení staveniště</t>
  </si>
  <si>
    <t>K</t>
  </si>
  <si>
    <t>030001000</t>
  </si>
  <si>
    <t>…</t>
  </si>
  <si>
    <t>1024</t>
  </si>
  <si>
    <t>-836457222</t>
  </si>
  <si>
    <t>VRN4</t>
  </si>
  <si>
    <t>Inženýrská činnost</t>
  </si>
  <si>
    <t>045002000</t>
  </si>
  <si>
    <t>Kompletační  činnost</t>
  </si>
  <si>
    <t>1924689654</t>
  </si>
  <si>
    <t>0321-01 - uznatelné náklady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</si>
  <si>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</si>
  <si>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</si>
  <si>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</si>
  <si>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</si>
  <si>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</si>
  <si>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</si>
  <si>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</si>
  <si>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</si>
  <si>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</si>
  <si>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762 - Konstrukce tesařské</t>
  </si>
  <si>
    <t xml:space="preserve">    766 - Konstrukce truhlářské</t>
  </si>
  <si>
    <t xml:space="preserve">    781 - Dokončovací práce - obklady</t>
  </si>
  <si>
    <t xml:space="preserve">    784 - Dokončovací práce - malby</t>
  </si>
  <si>
    <t xml:space="preserve">    787 - Dokončovací práce - zasklívání</t>
  </si>
  <si>
    <t>HSV</t>
  </si>
  <si>
    <t>Práce a dodávky HSV</t>
  </si>
  <si>
    <t>3</t>
  </si>
  <si>
    <t>Svislé a kompletní konstrukce</t>
  </si>
  <si>
    <t>310236241</t>
  </si>
  <si>
    <t>Zazdívka otvorů pl do 0,09 m2 ve zdivu nadzákladovém cihlami pálenými tl do 300 mm</t>
  </si>
  <si>
    <t>kus</t>
  </si>
  <si>
    <t>4</t>
  </si>
  <si>
    <t>-672770360</t>
  </si>
  <si>
    <t>VV</t>
  </si>
  <si>
    <t>"předpoklad - kotvení okna do zdiva"</t>
  </si>
  <si>
    <t>4*(4+33+34)</t>
  </si>
  <si>
    <t>310237251</t>
  </si>
  <si>
    <t>Zazdívka otvorů pl do 0,25 m2 ve zdivu nadzákladovém cihlami pálenými tl do 450 mm</t>
  </si>
  <si>
    <t>-2092493091</t>
  </si>
  <si>
    <t>4+33+5+34</t>
  </si>
  <si>
    <t>6</t>
  </si>
  <si>
    <t>Úpravy povrchů, podlahy a osazování výplní</t>
  </si>
  <si>
    <t>612315222</t>
  </si>
  <si>
    <t>Vápenná štuková omítka malých ploch do 0,25 m2 na stěnách</t>
  </si>
  <si>
    <t>1315219802</t>
  </si>
  <si>
    <t>"po osazení parapetu"</t>
  </si>
  <si>
    <t>4+33+34</t>
  </si>
  <si>
    <t>612315302</t>
  </si>
  <si>
    <t>Vápenná štuková omítka ostění nebo nadpraží</t>
  </si>
  <si>
    <t>m2</t>
  </si>
  <si>
    <t>576329610</t>
  </si>
  <si>
    <t>"Vnitřní ostění -okna"</t>
  </si>
  <si>
    <t>"1.NP</t>
  </si>
  <si>
    <t>(1,76*2+1,1)*0,5*3</t>
  </si>
  <si>
    <t>(1,6*2+0,64)*0,5*1</t>
  </si>
  <si>
    <t>(2,05*2+1,175)*0,5*1</t>
  </si>
  <si>
    <t>(2,05*2+1,12)*0,5*1</t>
  </si>
  <si>
    <t>(2,05*2+1,05)*0,5*(1+1)</t>
  </si>
  <si>
    <t>(1,5*2+0,5)*0,5*3</t>
  </si>
  <si>
    <t>(1,69*2+0,925)*0,5*1</t>
  </si>
  <si>
    <t>(2,13*2+1,26)*0,5*1</t>
  </si>
  <si>
    <t>(2,2*2+1,25)*0,5*(1+1)</t>
  </si>
  <si>
    <t>(1,76*2+1,1)*0,5*(3+1)</t>
  </si>
  <si>
    <t>(2,1*2+1,25)*0,5*3</t>
  </si>
  <si>
    <t>(1,985*2+1,1)*0,5*(1+1)</t>
  </si>
  <si>
    <t>(1,985*2+1,085)*0,5*5</t>
  </si>
  <si>
    <t>(1,985*2+1,09)*0,5*4</t>
  </si>
  <si>
    <t>"2.NP"</t>
  </si>
  <si>
    <t>(1,76*2+1,1)*0,5*(3+3)</t>
  </si>
  <si>
    <t>(2,15*2+1,3)*0,5*3</t>
  </si>
  <si>
    <t>(1,98*2+1,245)*0,5*1</t>
  </si>
  <si>
    <t>(2,69*2+1,535)*0,5*1</t>
  </si>
  <si>
    <t>(2,0*2+1,12)*0,5*1</t>
  </si>
  <si>
    <t>(2,1*2+1,295)*0,5*(1+1)</t>
  </si>
  <si>
    <t>(2,1*2+1,285)*0,5*1</t>
  </si>
  <si>
    <t>(2,1*2+1,275)*0,5*4</t>
  </si>
  <si>
    <t>(1,985*2+1,08)*0,5*(1+1+1+1)</t>
  </si>
  <si>
    <t>(1,985*2+1,075)*0,5*(1+1+1)</t>
  </si>
  <si>
    <t>(1,985*2+1,07)*0,5*1</t>
  </si>
  <si>
    <t>(1,985*2+1,09)*0,5*1</t>
  </si>
  <si>
    <t>(1,985*2+1,1)*0,5*1</t>
  </si>
  <si>
    <t>(1,985*2+1,085)*0,5*(3+1)</t>
  </si>
  <si>
    <t>(3,15*2+1,9)*0,5*1</t>
  </si>
  <si>
    <t>"suteren</t>
  </si>
  <si>
    <t>(1,44*2+1,25)*0,5*4</t>
  </si>
  <si>
    <t>"vnitřní ostění-dveře</t>
  </si>
  <si>
    <t>(2,995*2+1,19)*0,5</t>
  </si>
  <si>
    <t>(2,78*2+1,4)*0,5</t>
  </si>
  <si>
    <t>(2,885*2+0,83)*0,5</t>
  </si>
  <si>
    <t>(2,72*2+1,325)*0,5</t>
  </si>
  <si>
    <t>Součet</t>
  </si>
  <si>
    <t>62222</t>
  </si>
  <si>
    <t>Zapravení venkovní omítky - vyplnění spáry u okna, opravy opadaných ploch ostění (pouze nutná oprava vyvolaná výměnou oken)</t>
  </si>
  <si>
    <t>m</t>
  </si>
  <si>
    <t>1642743920</t>
  </si>
  <si>
    <t>195,439/0,5</t>
  </si>
  <si>
    <t>6324510R01</t>
  </si>
  <si>
    <t>Vyrovnávací potěr tl do 30 mm z MC 15 provedený v pásu vč. bednění</t>
  </si>
  <si>
    <t>860182704</t>
  </si>
  <si>
    <t>"pod vnitřní parapety"</t>
  </si>
  <si>
    <t>1,2*66</t>
  </si>
  <si>
    <t>0,6*3</t>
  </si>
  <si>
    <t>0,93*1</t>
  </si>
  <si>
    <t>2,0*1</t>
  </si>
  <si>
    <t>Mezisoučet</t>
  </si>
  <si>
    <t>"venkovní parapety"</t>
  </si>
  <si>
    <t>83,93</t>
  </si>
  <si>
    <t>9</t>
  </si>
  <si>
    <t>Ostatní konstrukce a práce, bourání</t>
  </si>
  <si>
    <t>7</t>
  </si>
  <si>
    <t>945421110</t>
  </si>
  <si>
    <t>Hydraulická zvedací plošina na automobilovém podvozku výška zdvihu do 18 m včetně obsluhy</t>
  </si>
  <si>
    <t>hod</t>
  </si>
  <si>
    <t>-1969985544</t>
  </si>
  <si>
    <t>8</t>
  </si>
  <si>
    <t>949101111</t>
  </si>
  <si>
    <t>Lešení pomocné pro objekty pozemních staveb s lešeňovou podlahou v do 1,9 m zatížení do 150 kg/m2</t>
  </si>
  <si>
    <t>-1605403911</t>
  </si>
  <si>
    <t>"1.PP"</t>
  </si>
  <si>
    <t>14,0*1,5</t>
  </si>
  <si>
    <t>"1,NP"</t>
  </si>
  <si>
    <t>(4,8+2,5+7,6)*1,5</t>
  </si>
  <si>
    <t>(3,7+3,4+4,1+3+3+3+4)*1,5</t>
  </si>
  <si>
    <t>(10,2+2,0+2,9+2,0+12,4)*1,5</t>
  </si>
  <si>
    <t>18,5*1,5</t>
  </si>
  <si>
    <t>6,5*1,5</t>
  </si>
  <si>
    <t>10,5*1,5</t>
  </si>
  <si>
    <t>"2.NP</t>
  </si>
  <si>
    <t>(5,2+2,0+11,0)*1,5</t>
  </si>
  <si>
    <t>(3,0+3,2+3,0)*1,5</t>
  </si>
  <si>
    <t>(11,0+2,0+5,2)*1,5</t>
  </si>
  <si>
    <t>(4,0+8,0)*1,5</t>
  </si>
  <si>
    <t>(4,2+6,5)*1,5</t>
  </si>
  <si>
    <t>952901111</t>
  </si>
  <si>
    <t>Vyčištění budov bytové a občanské výstavby při výšce podlaží do 4 m</t>
  </si>
  <si>
    <t>1187928906</t>
  </si>
  <si>
    <t>96</t>
  </si>
  <si>
    <t>Bourání konstrukcí</t>
  </si>
  <si>
    <t>10</t>
  </si>
  <si>
    <t>764002851</t>
  </si>
  <si>
    <t>Demontáž oplechování parapetů do suti</t>
  </si>
  <si>
    <t>986628484</t>
  </si>
  <si>
    <t>1,4*12</t>
  </si>
  <si>
    <t>1,4*14</t>
  </si>
  <si>
    <t>2,1</t>
  </si>
  <si>
    <t>11</t>
  </si>
  <si>
    <t>766441822</t>
  </si>
  <si>
    <t>Demontáž parapetních desek dřevěných nebo plastových šířky přes 30 cm délky přes 1,0 m</t>
  </si>
  <si>
    <t>-676696742</t>
  </si>
  <si>
    <t>53</t>
  </si>
  <si>
    <t>12</t>
  </si>
  <si>
    <t>766691911</t>
  </si>
  <si>
    <t>Vyvěšení nebo zavěšení dřevěných křídel oken pl do 1,5 m2</t>
  </si>
  <si>
    <t>1464150524</t>
  </si>
  <si>
    <t>(4+34+33)*8</t>
  </si>
  <si>
    <t>13</t>
  </si>
  <si>
    <t>766691914</t>
  </si>
  <si>
    <t>Vyvěšení nebo zavěšení dřevěných křídel dveří pl do 2 m2</t>
  </si>
  <si>
    <t>736352280</t>
  </si>
  <si>
    <t>"B.I"2</t>
  </si>
  <si>
    <t>"D.I.05.f"2</t>
  </si>
  <si>
    <t>"D.I"1</t>
  </si>
  <si>
    <t>"F.I"2</t>
  </si>
  <si>
    <t>"K.I"2</t>
  </si>
  <si>
    <t>14</t>
  </si>
  <si>
    <t>781471810</t>
  </si>
  <si>
    <t>Demontáž obkladů z obkladaček keramických kladených do malty</t>
  </si>
  <si>
    <t>261902889</t>
  </si>
  <si>
    <t>"ostění oken"</t>
  </si>
  <si>
    <t>"A.I.03.n1"1,35*0,2*2</t>
  </si>
  <si>
    <t>"B.I.02.n3"1,35*0,5*2</t>
  </si>
  <si>
    <t>"B.I.03.n4"1,35*0,4*2</t>
  </si>
  <si>
    <t>"G.I.03.a"1,35*0,2*2</t>
  </si>
  <si>
    <t>"G.I.02.a"1,35*0,2*2</t>
  </si>
  <si>
    <t>"G.I.01.a"1,35*0,2*2</t>
  </si>
  <si>
    <t>"A.II.03.a"0,6*0,25*2</t>
  </si>
  <si>
    <t>"A.II.02.a"0,6*0,25*2</t>
  </si>
  <si>
    <t>"A.II.01.a"0,6*0,25*2</t>
  </si>
  <si>
    <t>"G.II.03.a"0,6*0,25*2</t>
  </si>
  <si>
    <t>"G.II.02.a"0,6*0,25*2</t>
  </si>
  <si>
    <t>"G.II.01.a"0,6*0,25*2</t>
  </si>
  <si>
    <t>78127181R01</t>
  </si>
  <si>
    <t xml:space="preserve">Demontáž obkladů parapetů z dlaždic keramických kladených do malty </t>
  </si>
  <si>
    <t>-2061415142</t>
  </si>
  <si>
    <t>1,1*3+0,6</t>
  </si>
  <si>
    <t>1,2*2</t>
  </si>
  <si>
    <t>1,1*3</t>
  </si>
  <si>
    <t>16</t>
  </si>
  <si>
    <t>968062354</t>
  </si>
  <si>
    <t>Vybourání dřevěných rámů oken dvojitých včetně křídel pl do 1 m2</t>
  </si>
  <si>
    <t>-1540833201</t>
  </si>
  <si>
    <t>0,525*1,6*1</t>
  </si>
  <si>
    <t>0,5*1,5*3</t>
  </si>
  <si>
    <t>1,05*0,83*4</t>
  </si>
  <si>
    <t>17</t>
  </si>
  <si>
    <t>968062355</t>
  </si>
  <si>
    <t>Vybourání dřevěných rámů oken dvojitých včetně křídel pl do 2 m2</t>
  </si>
  <si>
    <t>-271124824</t>
  </si>
  <si>
    <t>1,1*1,76*11</t>
  </si>
  <si>
    <t>0,825*1,61</t>
  </si>
  <si>
    <t>1,075*1,76</t>
  </si>
  <si>
    <t>18</t>
  </si>
  <si>
    <t>968062356</t>
  </si>
  <si>
    <t>Vybourání dřevěných rámů oken dvojitých včetně křídel pl do 4 m2</t>
  </si>
  <si>
    <t>1610947311</t>
  </si>
  <si>
    <t>1,175*2,05</t>
  </si>
  <si>
    <t>1,12*2,05</t>
  </si>
  <si>
    <t>1,05*2,05</t>
  </si>
  <si>
    <t>1,175*1,98</t>
  </si>
  <si>
    <t>1,2*1,98*2</t>
  </si>
  <si>
    <t>1,25*2,1*3</t>
  </si>
  <si>
    <t>1,1*1,985*2</t>
  </si>
  <si>
    <t>1,085*1,985*4</t>
  </si>
  <si>
    <t>1,085*1,985*7</t>
  </si>
  <si>
    <t>1,09*1,985*4</t>
  </si>
  <si>
    <t>1,065*2,0*5</t>
  </si>
  <si>
    <t>1,075*2,0</t>
  </si>
  <si>
    <t>1,065*1,98</t>
  </si>
  <si>
    <t>1,25*2,5</t>
  </si>
  <si>
    <t>1,12*2,0</t>
  </si>
  <si>
    <t>1,2*2,1*4</t>
  </si>
  <si>
    <t>1,08*1,985*4</t>
  </si>
  <si>
    <t>1,075*1,985*3</t>
  </si>
  <si>
    <t>1,07*1,985</t>
  </si>
  <si>
    <t>1,09*1,985</t>
  </si>
  <si>
    <t>1,08*1,975*2</t>
  </si>
  <si>
    <t>19</t>
  </si>
  <si>
    <t>968062357</t>
  </si>
  <si>
    <t>Vybourání dřevěných rámů oken dvojitých včetně křídel pl přes 4 m2</t>
  </si>
  <si>
    <t>1183400322</t>
  </si>
  <si>
    <t>1,83*3,05</t>
  </si>
  <si>
    <t>20</t>
  </si>
  <si>
    <t>968062455</t>
  </si>
  <si>
    <t>Vybourání dřevěných dveřních zárubní pl do 2 m2</t>
  </si>
  <si>
    <t>-663176769</t>
  </si>
  <si>
    <t>0,83*2,1</t>
  </si>
  <si>
    <t>968062456</t>
  </si>
  <si>
    <t>Vybourání dřevěných dveřních zárubní pl přes 2 m2</t>
  </si>
  <si>
    <t>-2026212102</t>
  </si>
  <si>
    <t>1,0*2,785*2</t>
  </si>
  <si>
    <t>1,325*2,72</t>
  </si>
  <si>
    <t>22</t>
  </si>
  <si>
    <t>968072746</t>
  </si>
  <si>
    <t>Vybourání výkladních stěn kovových pevných nebo otevíratelných pl do 4 m2</t>
  </si>
  <si>
    <t>979440222</t>
  </si>
  <si>
    <t>1,4*2,78</t>
  </si>
  <si>
    <t>23</t>
  </si>
  <si>
    <t>978013191</t>
  </si>
  <si>
    <t>Otlučení (osekání) vnitřní vápenné nebo vápenocementové omítky stěn v rozsahu do 100 %</t>
  </si>
  <si>
    <t>1249145568</t>
  </si>
  <si>
    <t>"ostění"</t>
  </si>
  <si>
    <t>"pol.4"195,439</t>
  </si>
  <si>
    <t>24</t>
  </si>
  <si>
    <t>978023411</t>
  </si>
  <si>
    <t>Vyškrabání spár zdiva cihelného mimo komínového</t>
  </si>
  <si>
    <t>1634923986</t>
  </si>
  <si>
    <t>997</t>
  </si>
  <si>
    <t>Přesun sutě</t>
  </si>
  <si>
    <t>25</t>
  </si>
  <si>
    <t>997013153</t>
  </si>
  <si>
    <t>Vnitrostaveništní doprava suti a vybouraných hmot pro budovy v do 12 m s omezením mechanizace</t>
  </si>
  <si>
    <t>t</t>
  </si>
  <si>
    <t>-461507007</t>
  </si>
  <si>
    <t>26</t>
  </si>
  <si>
    <t>997013501</t>
  </si>
  <si>
    <t>Odvoz suti a vybouraných hmot na skládku nebo meziskládku do 1 km se složením</t>
  </si>
  <si>
    <t>326391884</t>
  </si>
  <si>
    <t>27</t>
  </si>
  <si>
    <t>997013509</t>
  </si>
  <si>
    <t>Příplatek k odvozu suti a vybouraných hmot na skládku ZKD 1 km přes 1 km</t>
  </si>
  <si>
    <t>-173275525</t>
  </si>
  <si>
    <t>31,166*11</t>
  </si>
  <si>
    <t>28</t>
  </si>
  <si>
    <t>997013631</t>
  </si>
  <si>
    <t>Poplatek za uložení na skládce (skládkovné) stavebního odpadu směsného kód odpadu 17 09 04</t>
  </si>
  <si>
    <t>-1644555640</t>
  </si>
  <si>
    <t>"pol.10"0,064</t>
  </si>
  <si>
    <t>"pol.11"0,318</t>
  </si>
  <si>
    <t>"pol.14"0,521</t>
  </si>
  <si>
    <t>"pol.15"0,337</t>
  </si>
  <si>
    <t>"pol.22"0,090</t>
  </si>
  <si>
    <t>29</t>
  </si>
  <si>
    <t>997013804</t>
  </si>
  <si>
    <t>Poplatek za uložení na skládce (skládkovné) stavebního odpadu ze skla kód odpadu 17 02 02</t>
  </si>
  <si>
    <t>-1410718797</t>
  </si>
  <si>
    <t>"pol.12"7,1</t>
  </si>
  <si>
    <t>"pol.135"1,564</t>
  </si>
  <si>
    <t>30</t>
  </si>
  <si>
    <t>997013811</t>
  </si>
  <si>
    <t>Poplatek za uložení na skládce (skládkovné) stavebního odpadu dřevěného kód odpadu 170 201</t>
  </si>
  <si>
    <t>-993766307</t>
  </si>
  <si>
    <t>"pol.13"0,216</t>
  </si>
  <si>
    <t>"pol.16"0,493</t>
  </si>
  <si>
    <t>"pol.17"1,520</t>
  </si>
  <si>
    <t>"pol.18"6,186</t>
  </si>
  <si>
    <t>"pol.19"0,262</t>
  </si>
  <si>
    <t>"pol.20"0,153</t>
  </si>
  <si>
    <t>"pol.21"0,615</t>
  </si>
  <si>
    <t>31</t>
  </si>
  <si>
    <t>997013609</t>
  </si>
  <si>
    <t>Poplatek za uložení na skládce (skládkovné) stavebního odpadu ze směsí nebo oddělených frakcí betonu, cihel a keramických výrobků kód odpadu 17 01 07</t>
  </si>
  <si>
    <t>-716530911</t>
  </si>
  <si>
    <t>"pol.23+24"8,991+2,736</t>
  </si>
  <si>
    <t>998</t>
  </si>
  <si>
    <t>Přesun hmot</t>
  </si>
  <si>
    <t>32</t>
  </si>
  <si>
    <t>998018003</t>
  </si>
  <si>
    <t>Přesun hmot ruční pro budovy v do 24 m</t>
  </si>
  <si>
    <t>1569242908</t>
  </si>
  <si>
    <t>PSV</t>
  </si>
  <si>
    <t>Práce a dodávky PSV</t>
  </si>
  <si>
    <t>764</t>
  </si>
  <si>
    <t>Konstrukce klempířské</t>
  </si>
  <si>
    <t>33</t>
  </si>
  <si>
    <t>764236403</t>
  </si>
  <si>
    <t>Oplechování parapetů rovných mechanicky kotvené z Cu plechu rš 250 mm</t>
  </si>
  <si>
    <t>-1908996589</t>
  </si>
  <si>
    <t>34</t>
  </si>
  <si>
    <t>764236465</t>
  </si>
  <si>
    <t>Příplatek za zvýšenou pracnost oplechování rohů rovných parapetů z Cu plechu rš do 400 mm</t>
  </si>
  <si>
    <t>-1557833234</t>
  </si>
  <si>
    <t>38,5*2</t>
  </si>
  <si>
    <t>35</t>
  </si>
  <si>
    <t>998764103</t>
  </si>
  <si>
    <t>Přesun hmot tonážní pro konstrukce klempířské v objektech v do 24 m</t>
  </si>
  <si>
    <t>833743517</t>
  </si>
  <si>
    <t>762</t>
  </si>
  <si>
    <t>Konstrukce tesařské</t>
  </si>
  <si>
    <t>36</t>
  </si>
  <si>
    <t>762512115R00</t>
  </si>
  <si>
    <t>Položení podlahových desek na pero a drážku</t>
  </si>
  <si>
    <t>1475334268</t>
  </si>
  <si>
    <t>ochrana stávajícíh povrchů podlah vnitřních</t>
  </si>
  <si>
    <t>14,0*2,0</t>
  </si>
  <si>
    <t>(4,8+2,5+7,6)*2,5</t>
  </si>
  <si>
    <t>(3,7+3,4+4,1+3+3+3+4)*2,5</t>
  </si>
  <si>
    <t>(10,2+2,0+2,9+2,0+12,4)*2,5</t>
  </si>
  <si>
    <t>18,5*2,5</t>
  </si>
  <si>
    <t>6,5*2,5</t>
  </si>
  <si>
    <t>10,5*2,5</t>
  </si>
  <si>
    <t>(5,2+2,0+11,0)*2,5</t>
  </si>
  <si>
    <t>(3,0+3,2+3,0)*2,5</t>
  </si>
  <si>
    <t>(11,0+2,0+5,2)*2,5</t>
  </si>
  <si>
    <t>(4,0+8,0)*2,5</t>
  </si>
  <si>
    <t>(4,2+6,5)*2,5</t>
  </si>
  <si>
    <t>37</t>
  </si>
  <si>
    <t>762521811R00</t>
  </si>
  <si>
    <t>Demontáž podlah bez polštářů z prken tl. do 32 mm</t>
  </si>
  <si>
    <t>-1230291426</t>
  </si>
  <si>
    <t>ochrana stávajícíh povrchů</t>
  </si>
  <si>
    <t>531,5</t>
  </si>
  <si>
    <t>38</t>
  </si>
  <si>
    <t>M</t>
  </si>
  <si>
    <t>60726284</t>
  </si>
  <si>
    <t>deska dřevoštěpková  P+D broušená tl 18mm</t>
  </si>
  <si>
    <t>274786487</t>
  </si>
  <si>
    <t>531,5*1,1</t>
  </si>
  <si>
    <t>39</t>
  </si>
  <si>
    <t>944946111RT2</t>
  </si>
  <si>
    <t xml:space="preserve">Textílie ochranná před propadem suti z lešení- MTŽ včetně dodávky geotextílie </t>
  </si>
  <si>
    <t>2105182775</t>
  </si>
  <si>
    <t>ochrana stávajících podlah vnitřních</t>
  </si>
  <si>
    <t>503,5+550</t>
  </si>
  <si>
    <t>"venku"</t>
  </si>
  <si>
    <t>550</t>
  </si>
  <si>
    <t>40</t>
  </si>
  <si>
    <t>998762102R00</t>
  </si>
  <si>
    <t>Přesun hmot pro tesařské konstrukce, výšky do 12 m</t>
  </si>
  <si>
    <t>732870997</t>
  </si>
  <si>
    <t>766</t>
  </si>
  <si>
    <t>Konstrukce truhlářské</t>
  </si>
  <si>
    <t>41</t>
  </si>
  <si>
    <t>7666</t>
  </si>
  <si>
    <t>Poznámka:  V ceně výplní je zasklení částí s jednoduchým sklem, dvojsklo je v objektu "neuznatelné náklady"</t>
  </si>
  <si>
    <t>313072360</t>
  </si>
  <si>
    <t>42</t>
  </si>
  <si>
    <t>766621112</t>
  </si>
  <si>
    <t>Montáž dřevěných oken plochy špaletových výšky do 2,5 m s rámem do zdiva</t>
  </si>
  <si>
    <t>-1401262162</t>
  </si>
  <si>
    <t>"A.I.01.n1"1,1*1,76</t>
  </si>
  <si>
    <t>"A.I.02.n1"1,1*1,76</t>
  </si>
  <si>
    <t>"A.I.03.n1"1,1*1,76</t>
  </si>
  <si>
    <t>"B.I.01.n2"0,525*1,6</t>
  </si>
  <si>
    <t>"B.I.02.n3"1,175*2,05</t>
  </si>
  <si>
    <t>"B.I.03.n4"1,12*2,05</t>
  </si>
  <si>
    <t>"C.I.01.n5"1,05*2,05</t>
  </si>
  <si>
    <t>"D.I.01.d"0,5*1,5</t>
  </si>
  <si>
    <t>"D.I.02.d"0,5*1,5</t>
  </si>
  <si>
    <t>"D.I.03.d"0,5*1,5</t>
  </si>
  <si>
    <t>"D.I.04.e"0,825*1,69</t>
  </si>
  <si>
    <t>"E.I.01.n5"1,05*2,05</t>
  </si>
  <si>
    <t>"f.I.01.b"1,175*2,13</t>
  </si>
  <si>
    <t>"f.I.02.c2"1,2*2,2</t>
  </si>
  <si>
    <t>"F.I.03.c"1,2*2,2</t>
  </si>
  <si>
    <t>"G.I.01.a"1,1*1,76</t>
  </si>
  <si>
    <t>"G.I.02.a"1,1*1,76</t>
  </si>
  <si>
    <t>"G.I.03.a"1,1*1,76</t>
  </si>
  <si>
    <t>"H.I.01.n6"1,25*2,1</t>
  </si>
  <si>
    <t>"H.I.02.n6"1,25*2,1</t>
  </si>
  <si>
    <t>"H.I.03.n6"1,25*2,1</t>
  </si>
  <si>
    <t>"I.I.01.i"1,1*1,985</t>
  </si>
  <si>
    <t>"I.I.02.i"1,085*1,985</t>
  </si>
  <si>
    <t>"I.I.03.i"1,085*1,985</t>
  </si>
  <si>
    <t>"I.I.04.i"1,085*1,985</t>
  </si>
  <si>
    <t>"I.I.05.i"1,085*1,985</t>
  </si>
  <si>
    <t>"I.I.06.i"1,1*1,985</t>
  </si>
  <si>
    <t>"K.I.01.i"1,085*1,985</t>
  </si>
  <si>
    <t>"K.I.02.i"1,085*1,985</t>
  </si>
  <si>
    <t>"L.I.01.i"1,09*1,985</t>
  </si>
  <si>
    <t>"L.I.02.i"1,09*1,985</t>
  </si>
  <si>
    <t>"L.I.03.i"1,09*1,985</t>
  </si>
  <si>
    <t>"A.II.01.a"1,1*1,76</t>
  </si>
  <si>
    <t>"A.II.02.a"1,1*1,76</t>
  </si>
  <si>
    <t>"A.II.03.a"1,1*1,76</t>
  </si>
  <si>
    <t>"B.II.01.b"1,075*2,15</t>
  </si>
  <si>
    <t>"B.II.02.b"1,075*2,15</t>
  </si>
  <si>
    <t>"B.II.03.b"1,075*2,15</t>
  </si>
  <si>
    <t>"C.II.01.c"1,245*1,98</t>
  </si>
  <si>
    <t>"D.II.01.g"1,535*2,69</t>
  </si>
  <si>
    <t>"E.II.01.c"1,12*2,00</t>
  </si>
  <si>
    <t>"F.II.01.b"1,175*2,10</t>
  </si>
  <si>
    <t>"F.II.02.b"1,175*2,10</t>
  </si>
  <si>
    <t>"F.II.03.b"1,175*2,10</t>
  </si>
  <si>
    <t>"G.II.01.a"1,1*1,76</t>
  </si>
  <si>
    <t>"G.II.02.a"1,1*1,76</t>
  </si>
  <si>
    <t>"G.II.03.a"1,1*1,76</t>
  </si>
  <si>
    <t>"H.II.01.n6"1,275*2,1</t>
  </si>
  <si>
    <t>"H.II.02.n6"1,275*2,1</t>
  </si>
  <si>
    <t>"H.II.03.n6"1,275*2,1</t>
  </si>
  <si>
    <t>"H.II.04.n6"1,275*2,1</t>
  </si>
  <si>
    <t>"I.II.01.I"1,08*1,985</t>
  </si>
  <si>
    <t>"I.II.02.I"1,08*1,985</t>
  </si>
  <si>
    <t>"I.II.03.I"1,07*1,985</t>
  </si>
  <si>
    <t>"I.II.04.I"1,075*1,985</t>
  </si>
  <si>
    <t>"I.II.05.I"1,090*1,985</t>
  </si>
  <si>
    <t>"I.II.06.I"1,100*1,985</t>
  </si>
  <si>
    <t>"J.II.01.I"1,085*1,985</t>
  </si>
  <si>
    <t>"J.II.02.I"1,085*1,985</t>
  </si>
  <si>
    <t>"K.II.01.I"1,085*1,985</t>
  </si>
  <si>
    <t>"K.II.02.h"1,900*3,15</t>
  </si>
  <si>
    <t>"K.II.03.I"1,085*1,985</t>
  </si>
  <si>
    <t>"L.II.01.I"1,080*1,985</t>
  </si>
  <si>
    <t>"L.II.02.I"1,075*1,985</t>
  </si>
  <si>
    <t>"L.II.03.I"1,080*1,985</t>
  </si>
  <si>
    <t>"L.II.04.I"1,080*1,985</t>
  </si>
  <si>
    <t>"L.-I.01.s"1,25*1,44</t>
  </si>
  <si>
    <t>"L.-I.02.s"1,25*1,44</t>
  </si>
  <si>
    <t>"L.-I.03.s"1,25*1,44</t>
  </si>
  <si>
    <t>"L.-I.04.s"1,25*1,44</t>
  </si>
  <si>
    <t>43</t>
  </si>
  <si>
    <t>6116941-01</t>
  </si>
  <si>
    <t>Okna dřevěná špaletová 1100x1760mm viz výpis výrobků A.I.01.n1 a Projektová dokumenztace (dále PD) vč. povrchové úpravy a požadovaného kování</t>
  </si>
  <si>
    <t>214703421</t>
  </si>
  <si>
    <t>44</t>
  </si>
  <si>
    <t>6116941-02</t>
  </si>
  <si>
    <t>Okna dřevěná špaletová 1100x1760mm viz výpis výrobků A.I.02.n1 a PD vč. povrchové úpravy a požadovaného kování</t>
  </si>
  <si>
    <t>204708756</t>
  </si>
  <si>
    <t>45</t>
  </si>
  <si>
    <t>6116941-03</t>
  </si>
  <si>
    <t>Okna dřevěná špaletová 1100x1760mm viz výpis výrobků A.I.03.n1 a PD vč. povrchové úpravy a požadovaného kování</t>
  </si>
  <si>
    <t>836719563</t>
  </si>
  <si>
    <t>46</t>
  </si>
  <si>
    <t>6116941-04</t>
  </si>
  <si>
    <t>Okna dřevěná špaletová 640-525x1525-1600mm viz výpis výrobků B.I.01.n2 a PD vč. povrchové úpravy a požadovaného kování</t>
  </si>
  <si>
    <t>1579064887</t>
  </si>
  <si>
    <t>47</t>
  </si>
  <si>
    <t>6116941-05</t>
  </si>
  <si>
    <t>Okna dřevěná špaletová 1260-1175x2030-2090mm viz výpis výrobků B.I.02.n3 a PD vč. povrchové úpravy a požadovaného kování</t>
  </si>
  <si>
    <t>-1676451083</t>
  </si>
  <si>
    <t>48</t>
  </si>
  <si>
    <t>6116941-06</t>
  </si>
  <si>
    <t>Okna dřevěná špaletová 1120x2050mm viz výpis výrobků B.I.03.n4 a PD vč. povrchové úpravy a požadovaného kování</t>
  </si>
  <si>
    <t>-1380582207</t>
  </si>
  <si>
    <t>49</t>
  </si>
  <si>
    <t>6116941-07</t>
  </si>
  <si>
    <t>Okna dřevěná špaletová 1050x2050mm viz výpis výrobků C.I.01.n5 a PD vč. povrchové úpravy a požadovaného kování</t>
  </si>
  <si>
    <t>-178279626</t>
  </si>
  <si>
    <t>50</t>
  </si>
  <si>
    <t>6116941-08</t>
  </si>
  <si>
    <t>Okna dřevěná jednoduchá 500x1500mm viz výpis výrobků D.I.01.d a PD vč. povrchové úpravy a požadovaného kování</t>
  </si>
  <si>
    <t>-1617311268</t>
  </si>
  <si>
    <t>51</t>
  </si>
  <si>
    <t>6116941-09</t>
  </si>
  <si>
    <t>Okna dřevěná jednoduchá 500x1500mm viz výpis výrobků D.I.02.d a PD vč. povrchové úpravy a požadovaného kování</t>
  </si>
  <si>
    <t>1234502663</t>
  </si>
  <si>
    <t>52</t>
  </si>
  <si>
    <t>6116941-10</t>
  </si>
  <si>
    <t>Okna dřevěná jednoduchá 500x1500mm viz výpis výrobků D.I.03.d a PD vč. povrchové úpravy a požadovaného kování</t>
  </si>
  <si>
    <t>1894709035</t>
  </si>
  <si>
    <t>6116941-11</t>
  </si>
  <si>
    <t>Okna dřevěná špaletová 925 x1690mm viz výpis výrobků D.I.04.e a PD vč. povrchové úpravy a požadovaného kování</t>
  </si>
  <si>
    <t>-1767596348</t>
  </si>
  <si>
    <t>54</t>
  </si>
  <si>
    <t>6116941-12</t>
  </si>
  <si>
    <t>Okna dřevěná špaletová 1050 x2050mm viz výpis výrobků E.I.01.n5 a PD vč. povrchové úpravy a požadovaného kování</t>
  </si>
  <si>
    <t>981585915</t>
  </si>
  <si>
    <t>55</t>
  </si>
  <si>
    <t>6116941-13</t>
  </si>
  <si>
    <t>Okna dřevěná špaletová 1260-1175x2030-2130mm viz výpis výrobků F.I.01.b a PD vč. povrchové úpravy a požadovaného kování</t>
  </si>
  <si>
    <t>952856017</t>
  </si>
  <si>
    <t>56</t>
  </si>
  <si>
    <t>6116941-14</t>
  </si>
  <si>
    <t>Okna dřevěná špaletová 1250-1200x2100-2200mm viz výpis výrobků F.I.02.c2 a PD vč. povrchové úpravy a požadovaného kování</t>
  </si>
  <si>
    <t>-748573006</t>
  </si>
  <si>
    <t>57</t>
  </si>
  <si>
    <t>6116941-15</t>
  </si>
  <si>
    <t>Okna dřevěná špaletová 1250-1200x2100-2200mm viz výpis výrobků F.I.03.c a PD vč. povrchové úpravy a požadovaného kování</t>
  </si>
  <si>
    <t>-979112882</t>
  </si>
  <si>
    <t>58</t>
  </si>
  <si>
    <t>6116941-16</t>
  </si>
  <si>
    <t>Okna dřevěná špaletová 1100x1760mm viz výpis výrobků G.I.01.a a PD vč. povrchové úpravy a požadovaného kování</t>
  </si>
  <si>
    <t>-1191462475</t>
  </si>
  <si>
    <t>59</t>
  </si>
  <si>
    <t>6116941-17</t>
  </si>
  <si>
    <t>Okna dřevěná špaletová 1100x1760mm viz výpis výrobků G.I.02.a a PD vč. povrchové úpravy a požadovaného kování</t>
  </si>
  <si>
    <t>-473850707</t>
  </si>
  <si>
    <t>60</t>
  </si>
  <si>
    <t>6116941-18</t>
  </si>
  <si>
    <t>Okna dřevěná špaletová 1100x1760mm viz výpis výrobků G.I.03.a a PD vč. povrchové úpravy a požadovaného kování</t>
  </si>
  <si>
    <t>-2092800749</t>
  </si>
  <si>
    <t>61</t>
  </si>
  <si>
    <t>6116941-19</t>
  </si>
  <si>
    <t>Okna dřevěná špaletová 1250x2040-2100mm viz výpis výrobků H.I.01.n6 a PD vč. povrchové úpravy a požadovaného kování</t>
  </si>
  <si>
    <t>-125144784</t>
  </si>
  <si>
    <t>62</t>
  </si>
  <si>
    <t>6116941-20</t>
  </si>
  <si>
    <t>Okna dřevěná špaletová 1250x2040-2100mm viz výpis výrobků H.I.02.n6 a PD vč. povrchové úpravy a požadovaného kování</t>
  </si>
  <si>
    <t>-413939454</t>
  </si>
  <si>
    <t>63</t>
  </si>
  <si>
    <t>6116941-21</t>
  </si>
  <si>
    <t>Okna dřevěná špaletová 1250x2040-2100mm viz výpis výrobků H.I.03.n6 a PD vč. povrchové úpravy a požadovaného kování</t>
  </si>
  <si>
    <t>-1275726099</t>
  </si>
  <si>
    <t>64</t>
  </si>
  <si>
    <t>6116941-22</t>
  </si>
  <si>
    <t>Okna dřevěná špaletová 1100x1985mm viz výpis výrobků I.I.01.I a PD vč. povrchové úpravy a požadovaného kování</t>
  </si>
  <si>
    <t>1941777648</t>
  </si>
  <si>
    <t>65</t>
  </si>
  <si>
    <t>6116941-23</t>
  </si>
  <si>
    <t>Okna dřevěná špaletová 1085x1985mm viz výpis výrobků I.I.02.I a PD vč. povrchové úpravy a požadovaného kování</t>
  </si>
  <si>
    <t>-1441379726</t>
  </si>
  <si>
    <t>66</t>
  </si>
  <si>
    <t>6116941-24</t>
  </si>
  <si>
    <t>Okna dřevěná špaletová 1085x1985mm viz výpis výrobků I.I.03.I a PD vč. povrchové úpravy a požadovaného kování</t>
  </si>
  <si>
    <t>1682516575</t>
  </si>
  <si>
    <t>67</t>
  </si>
  <si>
    <t>6116941-25</t>
  </si>
  <si>
    <t>Okna dřevěná špaletová 1085x1985mm viz výpis výrobků I.I.04.I a PD vč. povrchové úpravy a požadovaného kování</t>
  </si>
  <si>
    <t>-1759626304</t>
  </si>
  <si>
    <t>68</t>
  </si>
  <si>
    <t>6116941-26</t>
  </si>
  <si>
    <t>Okna dřevěná špaletová 1085x1985mm viz výpis výrobků I.I.05.I a PD vč. povrchové úpravy a požadovaného kování</t>
  </si>
  <si>
    <t>-35752568</t>
  </si>
  <si>
    <t>69</t>
  </si>
  <si>
    <t>6116941-27</t>
  </si>
  <si>
    <t>Okna dřevěná špaletová 1100x1985mm viz výpis výrobků I.I.06.I a PD vč. povrchové úpravy a požadovaného kování</t>
  </si>
  <si>
    <t>939551814</t>
  </si>
  <si>
    <t>70</t>
  </si>
  <si>
    <t>6116941-28</t>
  </si>
  <si>
    <t>Okna dřevěná špaletová 1085x1985mm viz výpis výrobků K.I.01.I a PD vč. povrchové úpravy a požadovaného kování</t>
  </si>
  <si>
    <t>711594298</t>
  </si>
  <si>
    <t>71</t>
  </si>
  <si>
    <t>6116941-29</t>
  </si>
  <si>
    <t>Okna dřevěná špaletová 1085x1985mm viz výpis výrobků K.I.02.I a PD vč. povrchové úpravy a požadovaného kování</t>
  </si>
  <si>
    <t>2113155009</t>
  </si>
  <si>
    <t>72</t>
  </si>
  <si>
    <t>6116941-30</t>
  </si>
  <si>
    <t>Okna dřevěná špaletová 1090x1985mm viz výpis výrobků L.I.01.I a PD vč. povrchové úpravy a požadovaného kování</t>
  </si>
  <si>
    <t>-238855708</t>
  </si>
  <si>
    <t>73</t>
  </si>
  <si>
    <t>6116941-31</t>
  </si>
  <si>
    <t>Okna dřevěná špaletová 1090x1985mm viz výpis výrobků L.I.02.I a PD vč. povrchové úpravy a požadovaného kování</t>
  </si>
  <si>
    <t>135585157</t>
  </si>
  <si>
    <t>74</t>
  </si>
  <si>
    <t>6116941-32</t>
  </si>
  <si>
    <t>Okna dřevěná špaletová 1090x1985mm viz výpis výrobků L.I.03.I a PD vč. povrchové úpravy a požadovaného kování</t>
  </si>
  <si>
    <t>1929220700</t>
  </si>
  <si>
    <t>75</t>
  </si>
  <si>
    <t>6116941-33</t>
  </si>
  <si>
    <t>Okna dřevěná špaletová 1090x1985mm viz výpis výrobků L.I.04.I a PD vč. povrchové úpravy a požadovaného kování</t>
  </si>
  <si>
    <t>561215947</t>
  </si>
  <si>
    <t>76</t>
  </si>
  <si>
    <t>6116942-01</t>
  </si>
  <si>
    <t>Okna dřevěná špaletová 1100x1760mm viz výpis výrobků A.II.01.a a  PD vč. povrchové úpravy a požadovaného kování</t>
  </si>
  <si>
    <t>482306027</t>
  </si>
  <si>
    <t>77</t>
  </si>
  <si>
    <t>6116942-02</t>
  </si>
  <si>
    <t>Okna dřevěná špaletová 1100x1760mm viz výpis výrobků A.II.02.a a  PD vč. povrchové úpravy a požadovaného kování</t>
  </si>
  <si>
    <t>-1173029924</t>
  </si>
  <si>
    <t>78</t>
  </si>
  <si>
    <t>6116942-03</t>
  </si>
  <si>
    <t>Okna dřevěná špaletová 1100x1760mm viz výpis výrobků A.II.03.a a  PD vč. povrchové úpravy a požadovaného kování</t>
  </si>
  <si>
    <t>-307283917</t>
  </si>
  <si>
    <t>79</t>
  </si>
  <si>
    <t>6116942-04</t>
  </si>
  <si>
    <t>Okna dřevěná špaletová 1300-1075x2050-2150mm viz výpis výrobků B.II.01.b a  PD vč. povrchové úpravy a požadovaného kování</t>
  </si>
  <si>
    <t>-1788360131</t>
  </si>
  <si>
    <t>80</t>
  </si>
  <si>
    <t>6116942-05</t>
  </si>
  <si>
    <t>Okna dřevěná špaletová 1300-1075x2050-2150mm viz výpis výrobků B.II.02.b a  PD vč. povrchové úpravy a požadovaného kování</t>
  </si>
  <si>
    <t>-199688826</t>
  </si>
  <si>
    <t>81</t>
  </si>
  <si>
    <t>6116942-06</t>
  </si>
  <si>
    <t>Okna dřevěná špaletová 1300-1075x2050-2150mm viz výpis výrobků B.II.03.b a  PD vč. povrchové úpravy a požadovaného kování</t>
  </si>
  <si>
    <t>-1178380185</t>
  </si>
  <si>
    <t>82</t>
  </si>
  <si>
    <t>6116942-07</t>
  </si>
  <si>
    <t>Okna dřevěná špaletová 1245-1065x1980mm viz výpis výrobků C.II.01.c a  PD vč. povrchové úpravy a požadovaného kování</t>
  </si>
  <si>
    <t>1765275573</t>
  </si>
  <si>
    <t>83</t>
  </si>
  <si>
    <t>6116942-08</t>
  </si>
  <si>
    <t>Okna dřevěná špaletová oblouk 1535-1320x1900-2690mm viz výpis výrobků D.II.01.g a  PD vč. povrchové úpravy a požadovaného kování</t>
  </si>
  <si>
    <t>-656445001</t>
  </si>
  <si>
    <t>84</t>
  </si>
  <si>
    <t>6116942-09</t>
  </si>
  <si>
    <t>Okna dřevěná špaletová 1120x2000mm viz výpis výrobků E.II.01.c a  PD vč. povrchové úpravy a požadovaného kování</t>
  </si>
  <si>
    <t>1602565544</t>
  </si>
  <si>
    <t>85</t>
  </si>
  <si>
    <t>6116942-10</t>
  </si>
  <si>
    <t>Okna dřevěná špaletová 1295-1175x2000-2100mm viz výpis výrobků F.II.01.b a  PD vč. povrchové úpravy a požadovaného kování</t>
  </si>
  <si>
    <t>1992350002</t>
  </si>
  <si>
    <t>86</t>
  </si>
  <si>
    <t>6116942-11</t>
  </si>
  <si>
    <t>Okna dřevěná špaletová 1285-1175x2000-2100mm viz výpis výrobků F.II.02.b a  PD vč. povrchové úpravy a požadovaného kování</t>
  </si>
  <si>
    <t>-1467704048</t>
  </si>
  <si>
    <t>87</t>
  </si>
  <si>
    <t>6116942-12</t>
  </si>
  <si>
    <t>Okna dřevěná špaletová 1295-1175x2000-2100mm viz výpis výrobků F.II.03.b a  PD vč. povrchové úpravy a požadovaného kování</t>
  </si>
  <si>
    <t>-283561166</t>
  </si>
  <si>
    <t>88</t>
  </si>
  <si>
    <t>6116942-13</t>
  </si>
  <si>
    <t>Okna dřevěná špaletová 1100x1760mm viz výpis výrobků G.II.01.a a  PD vč. povrchové úpravy a požadovaného kování</t>
  </si>
  <si>
    <t>544083559</t>
  </si>
  <si>
    <t>89</t>
  </si>
  <si>
    <t>6116942-14</t>
  </si>
  <si>
    <t>Okna dřevěná špaletová 1100x1760mm viz výpis výrobků G.II.02.a a  PD vč. povrchové úpravy a požadovaného kování</t>
  </si>
  <si>
    <t>-415447251</t>
  </si>
  <si>
    <t>90</t>
  </si>
  <si>
    <t>6116942-15</t>
  </si>
  <si>
    <t>Okna dřevěná špaletová 1100x1760mm viz výpis výrobků G.II.03.a a  PD vč. povrchové úpravy a požadovaného kování</t>
  </si>
  <si>
    <t>-682574393</t>
  </si>
  <si>
    <t>91</t>
  </si>
  <si>
    <t>6116942-16</t>
  </si>
  <si>
    <t>Okna dřevěná špaletová 1275-1200x2040-2100mm viz výpis výrobků H.II.01.n6 a  PD vč. povrchové úpravy a požadovaného kování</t>
  </si>
  <si>
    <t>-647554055</t>
  </si>
  <si>
    <t>92</t>
  </si>
  <si>
    <t>6116942-17</t>
  </si>
  <si>
    <t>Okna dřevěná špaletová 1275-1200x2040-2100mm viz výpis výrobků H.II.02.n6 a  PD vč. povrchové úpravy a požadovaného kování</t>
  </si>
  <si>
    <t>-1808469494</t>
  </si>
  <si>
    <t>93</t>
  </si>
  <si>
    <t>6116942-18</t>
  </si>
  <si>
    <t>Okna dřevěná špaletová 1275-1200x2040-2100mm viz výpis výrobků H.II.03.n6 a  PD vč. povrchové úpravy a požadovaného kování</t>
  </si>
  <si>
    <t>-1950995293</t>
  </si>
  <si>
    <t>94</t>
  </si>
  <si>
    <t>6116942-19</t>
  </si>
  <si>
    <t>Okna dřevěná špaletová 1275-1200x2040-2100mm viz výpis výrobků H.II.04.n6 a  PD vč. povrchové úpravy a požadovaného kování</t>
  </si>
  <si>
    <t>2087977466</t>
  </si>
  <si>
    <t>95</t>
  </si>
  <si>
    <t>6116942-20</t>
  </si>
  <si>
    <t>Okna dřevěná špaletová 1080x1985mm viz výpis výrobků I.II.01.I a  PD vč. povrchové úpravy a požadovaného kování</t>
  </si>
  <si>
    <t>1833067296</t>
  </si>
  <si>
    <t>6116942-21</t>
  </si>
  <si>
    <t>Okna dřevěná špaletová 1075x1985mm viz výpis výrobků I.II.02.I a  PD vč. povrchové úpravy a požadovaného kování</t>
  </si>
  <si>
    <t>45295286</t>
  </si>
  <si>
    <t>97</t>
  </si>
  <si>
    <t>6116942-22</t>
  </si>
  <si>
    <t>Okna dřevěná špaletová 1070x1985mm viz výpis výrobků I.II.03.I a  PD vč. povrchové úpravy a požadovaného kování</t>
  </si>
  <si>
    <t>1292011572</t>
  </si>
  <si>
    <t>98</t>
  </si>
  <si>
    <t>6116942-23</t>
  </si>
  <si>
    <t>Okna dřevěná špaletová 1075x1985mm viz výpis výrobků I.II.04.I a  PD vč. povrchové úpravy a požadovaného kování</t>
  </si>
  <si>
    <t>-1753598868</t>
  </si>
  <si>
    <t>99</t>
  </si>
  <si>
    <t>6116942-24</t>
  </si>
  <si>
    <t>Okna dřevěná špaletová 1090x1985mm viz výpis výrobků I.II.05.I a  PD vč. povrchové úpravy a požadovaného kování</t>
  </si>
  <si>
    <t>326296211</t>
  </si>
  <si>
    <t>100</t>
  </si>
  <si>
    <t>6116942-25</t>
  </si>
  <si>
    <t>Okna dřevěná špaletová 1100x1985mm viz výpis výrobků I.II.06.I a  PD vč. povrchové úpravy a požadovaného kování</t>
  </si>
  <si>
    <t>1422320063</t>
  </si>
  <si>
    <t>101</t>
  </si>
  <si>
    <t>6116942-26</t>
  </si>
  <si>
    <t>Okna dřevěná špaletová 1085x1985mm viz výpis výrobků J.II.01.I a  PD vč. povrchové úpravy a požadovaného kování</t>
  </si>
  <si>
    <t>1289159401</t>
  </si>
  <si>
    <t>102</t>
  </si>
  <si>
    <t>6116942-27</t>
  </si>
  <si>
    <t>Okna dřevěná špaletová 1085x1985mm viz výpis výrobků J.II.02.I a  PD vč. povrchové úpravy a požadovaného kování</t>
  </si>
  <si>
    <t>-1832906207</t>
  </si>
  <si>
    <t>103</t>
  </si>
  <si>
    <t>6116942-28</t>
  </si>
  <si>
    <t>Okna dřevěná špaletová 1085x1985mm viz výpis výrobků K.II.01.I a  PD vč. povrchové úpravy a požadovaného kování</t>
  </si>
  <si>
    <t>191097354</t>
  </si>
  <si>
    <t>104</t>
  </si>
  <si>
    <t>6116942-29</t>
  </si>
  <si>
    <t>Okna dřevěná špaletová sdružená 1900x3150mm viz výpis výrobků K.II.02.h a  PD vč. povrchové úpravy a požadovaného kování</t>
  </si>
  <si>
    <t>1430372978</t>
  </si>
  <si>
    <t>105</t>
  </si>
  <si>
    <t>6116942-30</t>
  </si>
  <si>
    <t>Okna dřevěná špaletová 1085x1985mm viz výpis výrobků K.II.03.I a  PD vč. povrchové úpravy a požadovaného kování</t>
  </si>
  <si>
    <t>676153285</t>
  </si>
  <si>
    <t>106</t>
  </si>
  <si>
    <t>6116942-31</t>
  </si>
  <si>
    <t>Okna dřevěná špaletová 1080x1985mm viz výpis výrobků L.II.01.I a  PD vč. povrchové úpravy a požadovaného kování</t>
  </si>
  <si>
    <t>1060269003</t>
  </si>
  <si>
    <t>107</t>
  </si>
  <si>
    <t>6116942-32</t>
  </si>
  <si>
    <t>Okna dřevěná špaletová 1075x1985mm viz výpis výrobků L.II.02.I a  PD vč. povrchové úpravy a požadovaného kování</t>
  </si>
  <si>
    <t>-81302717</t>
  </si>
  <si>
    <t>108</t>
  </si>
  <si>
    <t>6116942-33</t>
  </si>
  <si>
    <t>Okna dřevěná špaletová 1080x1985mm viz výpis výrobků L.II.03.I a  PD vč. povrchové úpravy a požadovaného kování</t>
  </si>
  <si>
    <t>813252815</t>
  </si>
  <si>
    <t>109</t>
  </si>
  <si>
    <t>6116942-34</t>
  </si>
  <si>
    <t>Okna dřevěná špaletová 1080x1985mm viz výpis výrobků L.II.04.I a  PD vč. povrchové úpravy a požadovaného kování</t>
  </si>
  <si>
    <t>1761023493</t>
  </si>
  <si>
    <t>110</t>
  </si>
  <si>
    <t>6116943-01</t>
  </si>
  <si>
    <t>Okna dřevěná špaletová 1250-1190x1440-1000mm viz výpis výrobků L.-I.01.s a  PD vč. povrchové úpravy a požadovaného kování</t>
  </si>
  <si>
    <t>76590455</t>
  </si>
  <si>
    <t>111</t>
  </si>
  <si>
    <t>6116943-02</t>
  </si>
  <si>
    <t>Okna dřevěná špaletová 1250-1190x1440-1000mm viz výpis výrobků L.-I.02.s a  PD vč. povrchové úpravy a požadovaného kování</t>
  </si>
  <si>
    <t>595760357</t>
  </si>
  <si>
    <t>112</t>
  </si>
  <si>
    <t>6116943-03</t>
  </si>
  <si>
    <t>Okna dřevěná špaletová 1250-1190x1440-1000mm viz výpis výrobků L.-I.03.s a  PD vč. povrchové úpravy a požadovaného kování</t>
  </si>
  <si>
    <t>697776034</t>
  </si>
  <si>
    <t>113</t>
  </si>
  <si>
    <t>6116943-04</t>
  </si>
  <si>
    <t>Okna dřevěná špaletová 1250-1190x1440-1000mm viz výpis výrobků L.-I.04.s a  PD vč. povrchové úpravy a požadovaného kování</t>
  </si>
  <si>
    <t>1802190809</t>
  </si>
  <si>
    <t>114</t>
  </si>
  <si>
    <t>76668112R01</t>
  </si>
  <si>
    <t>Montáž zárubní rámových pro dveře dvoukřídlové rozměru 1250 mm vč. fixního nadsvětlíku a dveřních křídel</t>
  </si>
  <si>
    <t>-1448979594</t>
  </si>
  <si>
    <t>115</t>
  </si>
  <si>
    <t>611-01</t>
  </si>
  <si>
    <t>Dveře vstupní dvoukřídlové se zárubní s fixním nadsvětlíkem 1000 x 2785 mm  viz PD (ozn.B.I DVEŘE) vč. povrchové úpravy a požadovaného kování</t>
  </si>
  <si>
    <t>-2006915799</t>
  </si>
  <si>
    <t>116</t>
  </si>
  <si>
    <t>611-03</t>
  </si>
  <si>
    <t>Dveře vstupní dvoukřídlové se zárubní s fixním nadsvětlíkem 1000 x 2785 mm  viz PD (ozn. F.I. dveře) vč. povrchové úpravy a požadovaného kování</t>
  </si>
  <si>
    <t>-432136855</t>
  </si>
  <si>
    <t>117</t>
  </si>
  <si>
    <t>76668112R02</t>
  </si>
  <si>
    <t>Montáž zárubní rámových pro dveře dvoukřídlové rozměru do 1250 mm vč. dveřních křídel</t>
  </si>
  <si>
    <t>246847974</t>
  </si>
  <si>
    <t>118</t>
  </si>
  <si>
    <t>611-02</t>
  </si>
  <si>
    <t>Dveře vstupní jednokřídlové se zárubní 830 x 2285 mm  viz PD (ozn. D.I.dveře) vč. povrchové úpravy a požadovaného kování</t>
  </si>
  <si>
    <t>-1820738870</t>
  </si>
  <si>
    <t>119</t>
  </si>
  <si>
    <t>76668113R01</t>
  </si>
  <si>
    <t>Montáž zárubní rámových pro dveře dvoukřídlové rozměru do 1450 mm vč. fixního nadsvětlíku a dveřních křídel</t>
  </si>
  <si>
    <t>-1715869251</t>
  </si>
  <si>
    <t>120</t>
  </si>
  <si>
    <t>611-04</t>
  </si>
  <si>
    <t>Dveře vstupní dvoukřídlové se zárubní s fixním nadsvětlíkem 1325 x 2720 mm  viz PD (ozn. K.I.dveře) vč. povrchové úpravy a požadovaného kování</t>
  </si>
  <si>
    <t>-1115748323</t>
  </si>
  <si>
    <t>121</t>
  </si>
  <si>
    <t>611-05</t>
  </si>
  <si>
    <t>Dveře vstupní dvoukřídlové se zárubní s fixním nadsvětlíkem 1400 x 2780 mm  viz PD (ozn.D.I.05.f) vč. povrchové úpravy a požadovaného kování</t>
  </si>
  <si>
    <t>-1261587194</t>
  </si>
  <si>
    <t>122</t>
  </si>
  <si>
    <t>766694121</t>
  </si>
  <si>
    <t>Montáž parapetních desek dřevěných nebo plastových šířky přes 30 cm délky do 1,0 m</t>
  </si>
  <si>
    <t>911865890</t>
  </si>
  <si>
    <t>123</t>
  </si>
  <si>
    <t>766694122</t>
  </si>
  <si>
    <t>Montáž parapetních dřevěných nebo plastových šířky přes 30 cm délky do 1,6 m</t>
  </si>
  <si>
    <t>252513724</t>
  </si>
  <si>
    <t>124</t>
  </si>
  <si>
    <t>766694123</t>
  </si>
  <si>
    <t>Montáž parapetních dřevěných nebo plastových šířky přes 30 cm délky do 2,6 m</t>
  </si>
  <si>
    <t>-321094420</t>
  </si>
  <si>
    <t>125</t>
  </si>
  <si>
    <t>60794109ak</t>
  </si>
  <si>
    <t>deska parapetní dřevěná vnitřní 0,35 x 1 m vč. povrchové úpravy</t>
  </si>
  <si>
    <t>1242244007</t>
  </si>
  <si>
    <t>126</t>
  </si>
  <si>
    <t>998766103</t>
  </si>
  <si>
    <t>Přesun hmot tonážní pro konstrukce truhlářské v objektech v do 24 m</t>
  </si>
  <si>
    <t>131844882</t>
  </si>
  <si>
    <t>781</t>
  </si>
  <si>
    <t>Dokončovací práce - obklady</t>
  </si>
  <si>
    <t>127</t>
  </si>
  <si>
    <t>781571141</t>
  </si>
  <si>
    <t>Montáž obkladů ostění šířky přes 200 do 400 mm lepenými flexibilním lepidlem</t>
  </si>
  <si>
    <t>1463804835</t>
  </si>
  <si>
    <t>"A.I.03.n1"1,35*2</t>
  </si>
  <si>
    <t>"B.I.02.n3"1,35*2</t>
  </si>
  <si>
    <t>"B.I.03.n4"1,35*2</t>
  </si>
  <si>
    <t>"G.I.03.a"1,35*2</t>
  </si>
  <si>
    <t>"G.I.02.a"1,35*2</t>
  </si>
  <si>
    <t>"G.I.01.a"1,35*2</t>
  </si>
  <si>
    <t>"A.II.03.a"0,6*2</t>
  </si>
  <si>
    <t>"A.II.02.a"0,6*2</t>
  </si>
  <si>
    <t>"A.II.01.a"0,6*2</t>
  </si>
  <si>
    <t>"G.II.03.a"0,6*2</t>
  </si>
  <si>
    <t>"G.II.02.a"0,6*2</t>
  </si>
  <si>
    <t>"G.II.01.a"0,6*2</t>
  </si>
  <si>
    <t>128</t>
  </si>
  <si>
    <t>59761255</t>
  </si>
  <si>
    <t xml:space="preserve">obklad keramický hladký </t>
  </si>
  <si>
    <t>-2110026488</t>
  </si>
  <si>
    <t>"ztratné 10%"6,39*0,1</t>
  </si>
  <si>
    <t>7,029*1,1 'Přepočtené koeficientem množství</t>
  </si>
  <si>
    <t>129</t>
  </si>
  <si>
    <t>781674113R01</t>
  </si>
  <si>
    <t>Montáž obkladů parapetů šířky přes 200 mm z dlaždic keramických lepených flexibilním lepidlem</t>
  </si>
  <si>
    <t>69181433</t>
  </si>
  <si>
    <t>"pol.15"16,2</t>
  </si>
  <si>
    <t>130</t>
  </si>
  <si>
    <t>-1260087017</t>
  </si>
  <si>
    <t>16,2*0,30*1,1</t>
  </si>
  <si>
    <t>5,346*1,1 'Přepočtené koeficientem množství</t>
  </si>
  <si>
    <t>131</t>
  </si>
  <si>
    <t>998781203</t>
  </si>
  <si>
    <t>Přesun hmot procentní pro obklady keramické v objektech v do 24 m</t>
  </si>
  <si>
    <t>%</t>
  </si>
  <si>
    <t>1473825922</t>
  </si>
  <si>
    <t>784</t>
  </si>
  <si>
    <t>Dokončovací práce - malby</t>
  </si>
  <si>
    <t>132</t>
  </si>
  <si>
    <t>784111001</t>
  </si>
  <si>
    <t>Oprášení (ometení ) podkladu v místnostech výšky do 3,80 m</t>
  </si>
  <si>
    <t>-635866997</t>
  </si>
  <si>
    <t>"stěny s okny"</t>
  </si>
  <si>
    <t>14*3,7</t>
  </si>
  <si>
    <t>"1.NP"</t>
  </si>
  <si>
    <t>4,8*3,62</t>
  </si>
  <si>
    <t>2,5*3,62</t>
  </si>
  <si>
    <t>4,7*3,35</t>
  </si>
  <si>
    <t>5,6*3,35</t>
  </si>
  <si>
    <t>(1,9+4,2)*3,55</t>
  </si>
  <si>
    <t>(1,5+3,2+1,5)*2,6</t>
  </si>
  <si>
    <t>4,0*3,55</t>
  </si>
  <si>
    <t>(10,2+12,4)*3,5</t>
  </si>
  <si>
    <t>(2,0+3,0+2,0)*2,9</t>
  </si>
  <si>
    <t>17,5*3,5</t>
  </si>
  <si>
    <t>6,7*5,0</t>
  </si>
  <si>
    <t>15*3,825</t>
  </si>
  <si>
    <t>"2,NP"</t>
  </si>
  <si>
    <t>5,2*3,02</t>
  </si>
  <si>
    <t>2,0*3,045</t>
  </si>
  <si>
    <t>13,8*3,65</t>
  </si>
  <si>
    <t>(3,0+3,2+3,0)*5,51</t>
  </si>
  <si>
    <t>13,7*3,6</t>
  </si>
  <si>
    <t>(2,1+5,2)*3,025</t>
  </si>
  <si>
    <t>(4,1+8,0)*3,5</t>
  </si>
  <si>
    <t>17,2*3,65</t>
  </si>
  <si>
    <t>(4,2+6,5)*6,525</t>
  </si>
  <si>
    <t>11,0*3,6</t>
  </si>
  <si>
    <t>133</t>
  </si>
  <si>
    <t>784181111</t>
  </si>
  <si>
    <t>Základní jednonásobná penetrace podkladu v místnostech výšky do 3,80m</t>
  </si>
  <si>
    <t>114122239</t>
  </si>
  <si>
    <t>"ostění"188,762</t>
  </si>
  <si>
    <t>"stěny"825,038</t>
  </si>
  <si>
    <t>134</t>
  </si>
  <si>
    <t>784211001</t>
  </si>
  <si>
    <t>Jednonásobné bílé malby ze směsí místnostech výšky do 3,80 m</t>
  </si>
  <si>
    <t>-1457704184</t>
  </si>
  <si>
    <t>787</t>
  </si>
  <si>
    <t>Dokončovací práce - zasklívání</t>
  </si>
  <si>
    <t>135</t>
  </si>
  <si>
    <t>787600801</t>
  </si>
  <si>
    <t>Vysklívání oken a dveří plochy do 1 m2 skla plochého</t>
  </si>
  <si>
    <t>-954617654</t>
  </si>
  <si>
    <t>"okna"</t>
  </si>
  <si>
    <t>5,582+114,563+6,576+24,516</t>
  </si>
  <si>
    <t>"nadsvětlíky"</t>
  </si>
  <si>
    <t>0,615*1,0*2</t>
  </si>
  <si>
    <t>1,4*0,56</t>
  </si>
  <si>
    <t>1,325*0,5</t>
  </si>
  <si>
    <t>"stěna prosklená"</t>
  </si>
  <si>
    <t>1,785*1,4</t>
  </si>
  <si>
    <t>0321-02 - neuznatelné náklady</t>
  </si>
  <si>
    <t>6116949</t>
  </si>
  <si>
    <t>Zasklení vnějších křídel dvojsklem- dodávka a montáž</t>
  </si>
  <si>
    <t>soub</t>
  </si>
  <si>
    <t>1922687142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</si>
</sst>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18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25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25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25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ROUND(AG94,0)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ROUND(AZ94,0)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ROUND(AV94,0)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ROUND(BA94,0)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ROUND(AW94,0)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ROUND(BB94,0)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ROUND(BC94,0)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ROUND(BD94,0)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48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49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51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50</v>
      </c>
      <c r="AI60" s="43"/>
      <c r="AJ60" s="43"/>
      <c r="AK60" s="43"/>
      <c r="AL60" s="43"/>
      <c r="AM60" s="65" t="s">
        <v>51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52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53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51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50</v>
      </c>
      <c r="AI75" s="43"/>
      <c r="AJ75" s="43"/>
      <c r="AK75" s="43"/>
      <c r="AL75" s="43"/>
      <c r="AM75" s="65" t="s">
        <v>51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54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202103B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ZŠ Podivín - výměna výplní otvorů dvorních průčelí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6. 5. 2021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26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55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56</v>
      </c>
      <c r="D92" s="95"/>
      <c r="E92" s="95"/>
      <c r="F92" s="95"/>
      <c r="G92" s="95"/>
      <c r="H92" s="96"/>
      <c r="I92" s="97" t="s">
        <v>57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58</v>
      </c>
      <c r="AH92" s="95"/>
      <c r="AI92" s="95"/>
      <c r="AJ92" s="95"/>
      <c r="AK92" s="95"/>
      <c r="AL92" s="95"/>
      <c r="AM92" s="95"/>
      <c r="AN92" s="97" t="s">
        <v>59</v>
      </c>
      <c r="AO92" s="95"/>
      <c r="AP92" s="99"/>
      <c r="AQ92" s="100" t="s">
        <v>60</v>
      </c>
      <c r="AR92" s="45"/>
      <c r="AS92" s="101" t="s">
        <v>61</v>
      </c>
      <c r="AT92" s="102" t="s">
        <v>62</v>
      </c>
      <c r="AU92" s="102" t="s">
        <v>63</v>
      </c>
      <c r="AV92" s="102" t="s">
        <v>64</v>
      </c>
      <c r="AW92" s="102" t="s">
        <v>65</v>
      </c>
      <c r="AX92" s="102" t="s">
        <v>66</v>
      </c>
      <c r="AY92" s="102" t="s">
        <v>67</v>
      </c>
      <c r="AZ92" s="102" t="s">
        <v>68</v>
      </c>
      <c r="BA92" s="102" t="s">
        <v>69</v>
      </c>
      <c r="BB92" s="102" t="s">
        <v>70</v>
      </c>
      <c r="BC92" s="102" t="s">
        <v>71</v>
      </c>
      <c r="BD92" s="103" t="s">
        <v>72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73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ROUND(SUM(AG95:AG97),0)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ROUND(SUM(AS95:AS97),0)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ROUND(SUM(AZ95:AZ97),0)</f>
        <v>0</v>
      </c>
      <c r="BA94" s="115">
        <f>ROUND(SUM(BA95:BA97),0)</f>
        <v>0</v>
      </c>
      <c r="BB94" s="115">
        <f>ROUND(SUM(BB95:BB97),0)</f>
        <v>0</v>
      </c>
      <c r="BC94" s="115">
        <f>ROUND(SUM(BC95:BC97),0)</f>
        <v>0</v>
      </c>
      <c r="BD94" s="117">
        <f>ROUND(SUM(BD95:BD97),0)</f>
        <v>0</v>
      </c>
      <c r="BE94" s="6"/>
      <c r="BS94" s="118" t="s">
        <v>74</v>
      </c>
      <c r="BT94" s="118" t="s">
        <v>75</v>
      </c>
      <c r="BU94" s="119" t="s">
        <v>76</v>
      </c>
      <c r="BV94" s="118" t="s">
        <v>77</v>
      </c>
      <c r="BW94" s="118" t="s">
        <v>5</v>
      </c>
      <c r="BX94" s="118" t="s">
        <v>78</v>
      </c>
      <c r="CL94" s="118" t="s">
        <v>1</v>
      </c>
    </row>
    <row r="95" spans="1:91" s="7" customFormat="1" ht="16.5" customHeight="1">
      <c r="A95" s="120" t="s">
        <v>79</v>
      </c>
      <c r="B95" s="121"/>
      <c r="C95" s="122"/>
      <c r="D95" s="123" t="s">
        <v>80</v>
      </c>
      <c r="E95" s="123"/>
      <c r="F95" s="123"/>
      <c r="G95" s="123"/>
      <c r="H95" s="123"/>
      <c r="I95" s="124"/>
      <c r="J95" s="123" t="s">
        <v>81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'00 - Vedlejší rozpočtové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82</v>
      </c>
      <c r="AR95" s="127"/>
      <c r="AS95" s="128">
        <v>0</v>
      </c>
      <c r="AT95" s="129">
        <f>ROUND(SUM(AV95:AW95),2)</f>
        <v>0</v>
      </c>
      <c r="AU95" s="130">
        <f>'00 - Vedlejší rozpočtové ...'!P119</f>
        <v>0</v>
      </c>
      <c r="AV95" s="129">
        <f>'00 - Vedlejší rozpočtové ...'!J33</f>
        <v>0</v>
      </c>
      <c r="AW95" s="129">
        <f>'00 - Vedlejší rozpočtové ...'!J34</f>
        <v>0</v>
      </c>
      <c r="AX95" s="129">
        <f>'00 - Vedlejší rozpočtové ...'!J35</f>
        <v>0</v>
      </c>
      <c r="AY95" s="129">
        <f>'00 - Vedlejší rozpočtové ...'!J36</f>
        <v>0</v>
      </c>
      <c r="AZ95" s="129">
        <f>'00 - Vedlejší rozpočtové ...'!F33</f>
        <v>0</v>
      </c>
      <c r="BA95" s="129">
        <f>'00 - Vedlejší rozpočtové ...'!F34</f>
        <v>0</v>
      </c>
      <c r="BB95" s="129">
        <f>'00 - Vedlejší rozpočtové ...'!F35</f>
        <v>0</v>
      </c>
      <c r="BC95" s="129">
        <f>'00 - Vedlejší rozpočtové ...'!F36</f>
        <v>0</v>
      </c>
      <c r="BD95" s="131">
        <f>'00 - Vedlejší rozpočtové ...'!F37</f>
        <v>0</v>
      </c>
      <c r="BE95" s="7"/>
      <c r="BT95" s="132" t="s">
        <v>25</v>
      </c>
      <c r="BV95" s="132" t="s">
        <v>77</v>
      </c>
      <c r="BW95" s="132" t="s">
        <v>83</v>
      </c>
      <c r="BX95" s="132" t="s">
        <v>5</v>
      </c>
      <c r="CL95" s="132" t="s">
        <v>1</v>
      </c>
      <c r="CM95" s="132" t="s">
        <v>84</v>
      </c>
    </row>
    <row r="96" spans="1:91" s="7" customFormat="1" ht="16.5" customHeight="1">
      <c r="A96" s="120" t="s">
        <v>79</v>
      </c>
      <c r="B96" s="121"/>
      <c r="C96" s="122"/>
      <c r="D96" s="123" t="s">
        <v>85</v>
      </c>
      <c r="E96" s="123"/>
      <c r="F96" s="123"/>
      <c r="G96" s="123"/>
      <c r="H96" s="123"/>
      <c r="I96" s="124"/>
      <c r="J96" s="123" t="s">
        <v>86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'0321-01 - uznatelné náklady'!J30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82</v>
      </c>
      <c r="AR96" s="127"/>
      <c r="AS96" s="128">
        <v>0</v>
      </c>
      <c r="AT96" s="129">
        <f>ROUND(SUM(AV96:AW96),2)</f>
        <v>0</v>
      </c>
      <c r="AU96" s="130">
        <f>'0321-01 - uznatelné náklady'!P130</f>
        <v>0</v>
      </c>
      <c r="AV96" s="129">
        <f>'0321-01 - uznatelné náklady'!J33</f>
        <v>0</v>
      </c>
      <c r="AW96" s="129">
        <f>'0321-01 - uznatelné náklady'!J34</f>
        <v>0</v>
      </c>
      <c r="AX96" s="129">
        <f>'0321-01 - uznatelné náklady'!J35</f>
        <v>0</v>
      </c>
      <c r="AY96" s="129">
        <f>'0321-01 - uznatelné náklady'!J36</f>
        <v>0</v>
      </c>
      <c r="AZ96" s="129">
        <f>'0321-01 - uznatelné náklady'!F33</f>
        <v>0</v>
      </c>
      <c r="BA96" s="129">
        <f>'0321-01 - uznatelné náklady'!F34</f>
        <v>0</v>
      </c>
      <c r="BB96" s="129">
        <f>'0321-01 - uznatelné náklady'!F35</f>
        <v>0</v>
      </c>
      <c r="BC96" s="129">
        <f>'0321-01 - uznatelné náklady'!F36</f>
        <v>0</v>
      </c>
      <c r="BD96" s="131">
        <f>'0321-01 - uznatelné náklady'!F37</f>
        <v>0</v>
      </c>
      <c r="BE96" s="7"/>
      <c r="BT96" s="132" t="s">
        <v>25</v>
      </c>
      <c r="BV96" s="132" t="s">
        <v>77</v>
      </c>
      <c r="BW96" s="132" t="s">
        <v>87</v>
      </c>
      <c r="BX96" s="132" t="s">
        <v>5</v>
      </c>
      <c r="CL96" s="132" t="s">
        <v>1</v>
      </c>
      <c r="CM96" s="132" t="s">
        <v>84</v>
      </c>
    </row>
    <row r="97" spans="1:91" s="7" customFormat="1" ht="16.5" customHeight="1">
      <c r="A97" s="120" t="s">
        <v>79</v>
      </c>
      <c r="B97" s="121"/>
      <c r="C97" s="122"/>
      <c r="D97" s="123" t="s">
        <v>88</v>
      </c>
      <c r="E97" s="123"/>
      <c r="F97" s="123"/>
      <c r="G97" s="123"/>
      <c r="H97" s="123"/>
      <c r="I97" s="124"/>
      <c r="J97" s="123" t="s">
        <v>89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'0321-02 - neuznatelné nák...'!J30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82</v>
      </c>
      <c r="AR97" s="127"/>
      <c r="AS97" s="133">
        <v>0</v>
      </c>
      <c r="AT97" s="134">
        <f>ROUND(SUM(AV97:AW97),2)</f>
        <v>0</v>
      </c>
      <c r="AU97" s="135">
        <f>'0321-02 - neuznatelné nák...'!P118</f>
        <v>0</v>
      </c>
      <c r="AV97" s="134">
        <f>'0321-02 - neuznatelné nák...'!J33</f>
        <v>0</v>
      </c>
      <c r="AW97" s="134">
        <f>'0321-02 - neuznatelné nák...'!J34</f>
        <v>0</v>
      </c>
      <c r="AX97" s="134">
        <f>'0321-02 - neuznatelné nák...'!J35</f>
        <v>0</v>
      </c>
      <c r="AY97" s="134">
        <f>'0321-02 - neuznatelné nák...'!J36</f>
        <v>0</v>
      </c>
      <c r="AZ97" s="134">
        <f>'0321-02 - neuznatelné nák...'!F33</f>
        <v>0</v>
      </c>
      <c r="BA97" s="134">
        <f>'0321-02 - neuznatelné nák...'!F34</f>
        <v>0</v>
      </c>
      <c r="BB97" s="134">
        <f>'0321-02 - neuznatelné nák...'!F35</f>
        <v>0</v>
      </c>
      <c r="BC97" s="134">
        <f>'0321-02 - neuznatelné nák...'!F36</f>
        <v>0</v>
      </c>
      <c r="BD97" s="136">
        <f>'0321-02 - neuznatelné nák...'!F37</f>
        <v>0</v>
      </c>
      <c r="BE97" s="7"/>
      <c r="BT97" s="132" t="s">
        <v>25</v>
      </c>
      <c r="BV97" s="132" t="s">
        <v>77</v>
      </c>
      <c r="BW97" s="132" t="s">
        <v>90</v>
      </c>
      <c r="BX97" s="132" t="s">
        <v>5</v>
      </c>
      <c r="CL97" s="132" t="s">
        <v>1</v>
      </c>
      <c r="CM97" s="132" t="s">
        <v>84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0 - Vedlejší rozpočtové ...'!C2" display="/"/>
    <hyperlink ref="A96" location="'0321-01 - uznatelné náklady'!C2" display="/"/>
    <hyperlink ref="A97" location="'0321-02 - neuznatelné ná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84</v>
      </c>
    </row>
    <row r="4" spans="2:46" s="1" customFormat="1" ht="24.95" customHeight="1">
      <c r="B4" s="21"/>
      <c r="D4" s="139" t="s">
        <v>91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ZŠ Podivín - výměna výplní otvorů dvorních průčelí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19</v>
      </c>
      <c r="E11" s="39"/>
      <c r="F11" s="144" t="s">
        <v>1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6. 5. 2021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27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27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ROUND(J119,0)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ROUND((SUM(BE119:BE124)),0)</f>
        <v>0</v>
      </c>
      <c r="G33" s="39"/>
      <c r="H33" s="39"/>
      <c r="I33" s="156">
        <v>0.21</v>
      </c>
      <c r="J33" s="155">
        <f>ROUND(((SUM(BE119:BE124))*I33),0)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ROUND((SUM(BF119:BF124)),0)</f>
        <v>0</v>
      </c>
      <c r="G34" s="39"/>
      <c r="H34" s="39"/>
      <c r="I34" s="156">
        <v>0.15</v>
      </c>
      <c r="J34" s="155">
        <f>ROUND(((SUM(BF119:BF124))*I34),0)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ROUND((SUM(BG119:BG124)),0)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ROUND((SUM(BH119:BH124)),0)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ROUND((SUM(BI119:BI124)),0)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ZŠ Podivín - výměna výplní otvorů dvorních průčelí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 </v>
      </c>
      <c r="G89" s="41"/>
      <c r="H89" s="41"/>
      <c r="I89" s="33" t="s">
        <v>23</v>
      </c>
      <c r="J89" s="80" t="str">
        <f>IF(J12="","",J12)</f>
        <v>6. 5. 2021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spans="1:31" s="9" customFormat="1" ht="24.95" customHeight="1">
      <c r="A97" s="9"/>
      <c r="B97" s="180"/>
      <c r="C97" s="181"/>
      <c r="D97" s="182" t="s">
        <v>99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100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101</v>
      </c>
      <c r="E99" s="189"/>
      <c r="F99" s="189"/>
      <c r="G99" s="189"/>
      <c r="H99" s="189"/>
      <c r="I99" s="189"/>
      <c r="J99" s="190">
        <f>J123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102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ZŠ Podivín - výměna výplní otvorů dvorních průčelí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92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00 - Vedlejší rozpočtové náklady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21</v>
      </c>
      <c r="D113" s="41"/>
      <c r="E113" s="41"/>
      <c r="F113" s="28" t="str">
        <f>F12</f>
        <v xml:space="preserve"> </v>
      </c>
      <c r="G113" s="41"/>
      <c r="H113" s="41"/>
      <c r="I113" s="33" t="s">
        <v>23</v>
      </c>
      <c r="J113" s="80" t="str">
        <f>IF(J12="","",J12)</f>
        <v>6. 5. 2021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26</v>
      </c>
      <c r="D115" s="41"/>
      <c r="E115" s="41"/>
      <c r="F115" s="28" t="str">
        <f>E15</f>
        <v xml:space="preserve"> </v>
      </c>
      <c r="G115" s="41"/>
      <c r="H115" s="41"/>
      <c r="I115" s="33" t="s">
        <v>31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29</v>
      </c>
      <c r="D116" s="41"/>
      <c r="E116" s="41"/>
      <c r="F116" s="28" t="str">
        <f>IF(E18="","",E18)</f>
        <v>Vyplň údaj</v>
      </c>
      <c r="G116" s="41"/>
      <c r="H116" s="41"/>
      <c r="I116" s="33" t="s">
        <v>33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103</v>
      </c>
      <c r="D118" s="195" t="s">
        <v>60</v>
      </c>
      <c r="E118" s="195" t="s">
        <v>56</v>
      </c>
      <c r="F118" s="195" t="s">
        <v>57</v>
      </c>
      <c r="G118" s="195" t="s">
        <v>104</v>
      </c>
      <c r="H118" s="195" t="s">
        <v>105</v>
      </c>
      <c r="I118" s="195" t="s">
        <v>106</v>
      </c>
      <c r="J118" s="196" t="s">
        <v>96</v>
      </c>
      <c r="K118" s="197" t="s">
        <v>107</v>
      </c>
      <c r="L118" s="198"/>
      <c r="M118" s="101" t="s">
        <v>1</v>
      </c>
      <c r="N118" s="102" t="s">
        <v>39</v>
      </c>
      <c r="O118" s="102" t="s">
        <v>108</v>
      </c>
      <c r="P118" s="102" t="s">
        <v>109</v>
      </c>
      <c r="Q118" s="102" t="s">
        <v>110</v>
      </c>
      <c r="R118" s="102" t="s">
        <v>111</v>
      </c>
      <c r="S118" s="102" t="s">
        <v>112</v>
      </c>
      <c r="T118" s="103" t="s">
        <v>113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114</v>
      </c>
      <c r="D119" s="41"/>
      <c r="E119" s="41"/>
      <c r="F119" s="41"/>
      <c r="G119" s="41"/>
      <c r="H119" s="41"/>
      <c r="I119" s="41"/>
      <c r="J119" s="199">
        <f>BK119</f>
        <v>0</v>
      </c>
      <c r="K119" s="41"/>
      <c r="L119" s="45"/>
      <c r="M119" s="104"/>
      <c r="N119" s="200"/>
      <c r="O119" s="105"/>
      <c r="P119" s="201">
        <f>P120</f>
        <v>0</v>
      </c>
      <c r="Q119" s="105"/>
      <c r="R119" s="201">
        <f>R120</f>
        <v>0</v>
      </c>
      <c r="S119" s="105"/>
      <c r="T119" s="202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74</v>
      </c>
      <c r="AU119" s="18" t="s">
        <v>98</v>
      </c>
      <c r="BK119" s="203">
        <f>BK120</f>
        <v>0</v>
      </c>
    </row>
    <row r="120" spans="1:63" s="12" customFormat="1" ht="25.9" customHeight="1">
      <c r="A120" s="12"/>
      <c r="B120" s="204"/>
      <c r="C120" s="205"/>
      <c r="D120" s="206" t="s">
        <v>74</v>
      </c>
      <c r="E120" s="207" t="s">
        <v>115</v>
      </c>
      <c r="F120" s="207" t="s">
        <v>81</v>
      </c>
      <c r="G120" s="205"/>
      <c r="H120" s="205"/>
      <c r="I120" s="208"/>
      <c r="J120" s="209">
        <f>BK120</f>
        <v>0</v>
      </c>
      <c r="K120" s="205"/>
      <c r="L120" s="210"/>
      <c r="M120" s="211"/>
      <c r="N120" s="212"/>
      <c r="O120" s="212"/>
      <c r="P120" s="213">
        <f>P121+P123</f>
        <v>0</v>
      </c>
      <c r="Q120" s="212"/>
      <c r="R120" s="213">
        <f>R121+R123</f>
        <v>0</v>
      </c>
      <c r="S120" s="212"/>
      <c r="T120" s="214">
        <f>T121+T123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116</v>
      </c>
      <c r="AT120" s="216" t="s">
        <v>74</v>
      </c>
      <c r="AU120" s="216" t="s">
        <v>75</v>
      </c>
      <c r="AY120" s="215" t="s">
        <v>117</v>
      </c>
      <c r="BK120" s="217">
        <f>BK121+BK123</f>
        <v>0</v>
      </c>
    </row>
    <row r="121" spans="1:63" s="12" customFormat="1" ht="22.8" customHeight="1">
      <c r="A121" s="12"/>
      <c r="B121" s="204"/>
      <c r="C121" s="205"/>
      <c r="D121" s="206" t="s">
        <v>74</v>
      </c>
      <c r="E121" s="218" t="s">
        <v>118</v>
      </c>
      <c r="F121" s="218" t="s">
        <v>119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P122</f>
        <v>0</v>
      </c>
      <c r="Q121" s="212"/>
      <c r="R121" s="213">
        <f>R122</f>
        <v>0</v>
      </c>
      <c r="S121" s="212"/>
      <c r="T121" s="214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116</v>
      </c>
      <c r="AT121" s="216" t="s">
        <v>74</v>
      </c>
      <c r="AU121" s="216" t="s">
        <v>25</v>
      </c>
      <c r="AY121" s="215" t="s">
        <v>117</v>
      </c>
      <c r="BK121" s="217">
        <f>BK122</f>
        <v>0</v>
      </c>
    </row>
    <row r="122" spans="1:65" s="2" customFormat="1" ht="14.4" customHeight="1">
      <c r="A122" s="39"/>
      <c r="B122" s="40"/>
      <c r="C122" s="220" t="s">
        <v>25</v>
      </c>
      <c r="D122" s="220" t="s">
        <v>120</v>
      </c>
      <c r="E122" s="221" t="s">
        <v>121</v>
      </c>
      <c r="F122" s="222" t="s">
        <v>119</v>
      </c>
      <c r="G122" s="223" t="s">
        <v>122</v>
      </c>
      <c r="H122" s="224">
        <v>1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40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123</v>
      </c>
      <c r="AT122" s="232" t="s">
        <v>120</v>
      </c>
      <c r="AU122" s="232" t="s">
        <v>84</v>
      </c>
      <c r="AY122" s="18" t="s">
        <v>117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25</v>
      </c>
      <c r="BK122" s="233">
        <f>ROUND(I122*H122,2)</f>
        <v>0</v>
      </c>
      <c r="BL122" s="18" t="s">
        <v>123</v>
      </c>
      <c r="BM122" s="232" t="s">
        <v>124</v>
      </c>
    </row>
    <row r="123" spans="1:63" s="12" customFormat="1" ht="22.8" customHeight="1">
      <c r="A123" s="12"/>
      <c r="B123" s="204"/>
      <c r="C123" s="205"/>
      <c r="D123" s="206" t="s">
        <v>74</v>
      </c>
      <c r="E123" s="218" t="s">
        <v>125</v>
      </c>
      <c r="F123" s="218" t="s">
        <v>126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</v>
      </c>
      <c r="S123" s="212"/>
      <c r="T123" s="21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116</v>
      </c>
      <c r="AT123" s="216" t="s">
        <v>74</v>
      </c>
      <c r="AU123" s="216" t="s">
        <v>25</v>
      </c>
      <c r="AY123" s="215" t="s">
        <v>117</v>
      </c>
      <c r="BK123" s="217">
        <f>BK124</f>
        <v>0</v>
      </c>
    </row>
    <row r="124" spans="1:65" s="2" customFormat="1" ht="14.4" customHeight="1">
      <c r="A124" s="39"/>
      <c r="B124" s="40"/>
      <c r="C124" s="220" t="s">
        <v>84</v>
      </c>
      <c r="D124" s="220" t="s">
        <v>120</v>
      </c>
      <c r="E124" s="221" t="s">
        <v>127</v>
      </c>
      <c r="F124" s="222" t="s">
        <v>128</v>
      </c>
      <c r="G124" s="223" t="s">
        <v>122</v>
      </c>
      <c r="H124" s="224">
        <v>1</v>
      </c>
      <c r="I124" s="225"/>
      <c r="J124" s="226">
        <f>ROUND(I124*H124,2)</f>
        <v>0</v>
      </c>
      <c r="K124" s="227"/>
      <c r="L124" s="45"/>
      <c r="M124" s="234" t="s">
        <v>1</v>
      </c>
      <c r="N124" s="235" t="s">
        <v>40</v>
      </c>
      <c r="O124" s="236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123</v>
      </c>
      <c r="AT124" s="232" t="s">
        <v>120</v>
      </c>
      <c r="AU124" s="232" t="s">
        <v>84</v>
      </c>
      <c r="AY124" s="18" t="s">
        <v>117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25</v>
      </c>
      <c r="BK124" s="233">
        <f>ROUND(I124*H124,2)</f>
        <v>0</v>
      </c>
      <c r="BL124" s="18" t="s">
        <v>123</v>
      </c>
      <c r="BM124" s="232" t="s">
        <v>129</v>
      </c>
    </row>
    <row r="125" spans="1:31" s="2" customFormat="1" ht="6.95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password="CC35" sheet="1" objects="1" scenarios="1" formatColumns="0" formatRows="0" autoFilter="0"/>
  <autoFilter ref="C118:K12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84</v>
      </c>
    </row>
    <row r="4" spans="2:46" s="1" customFormat="1" ht="24.95" customHeight="1">
      <c r="B4" s="21"/>
      <c r="D4" s="139" t="s">
        <v>91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ZŠ Podivín - výměna výplní otvorů dvorních průčelí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19</v>
      </c>
      <c r="E11" s="39"/>
      <c r="F11" s="144" t="s">
        <v>1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6. 5. 2021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27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27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ROUND(J130,0)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ROUND((SUM(BE130:BE624)),0)</f>
        <v>0</v>
      </c>
      <c r="G33" s="39"/>
      <c r="H33" s="39"/>
      <c r="I33" s="156">
        <v>0.21</v>
      </c>
      <c r="J33" s="155">
        <f>ROUND(((SUM(BE130:BE624))*I33),0)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ROUND((SUM(BF130:BF624)),0)</f>
        <v>0</v>
      </c>
      <c r="G34" s="39"/>
      <c r="H34" s="39"/>
      <c r="I34" s="156">
        <v>0.15</v>
      </c>
      <c r="J34" s="155">
        <f>ROUND(((SUM(BF130:BF624))*I34),0)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ROUND((SUM(BG130:BG624)),0)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ROUND((SUM(BH130:BH624)),0)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ROUND((SUM(BI130:BI624)),0)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ZŠ Podivín - výměna výplní otvorů dvorních průčelí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0321-01 - uznatelné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 </v>
      </c>
      <c r="G89" s="41"/>
      <c r="H89" s="41"/>
      <c r="I89" s="33" t="s">
        <v>23</v>
      </c>
      <c r="J89" s="80" t="str">
        <f>IF(J12="","",J12)</f>
        <v>6. 5. 2021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spans="1:31" s="9" customFormat="1" ht="24.95" customHeight="1">
      <c r="A97" s="9"/>
      <c r="B97" s="180"/>
      <c r="C97" s="181"/>
      <c r="D97" s="182" t="s">
        <v>131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132</v>
      </c>
      <c r="E98" s="189"/>
      <c r="F98" s="189"/>
      <c r="G98" s="189"/>
      <c r="H98" s="189"/>
      <c r="I98" s="189"/>
      <c r="J98" s="190">
        <f>J132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133</v>
      </c>
      <c r="E99" s="189"/>
      <c r="F99" s="189"/>
      <c r="G99" s="189"/>
      <c r="H99" s="189"/>
      <c r="I99" s="189"/>
      <c r="J99" s="190">
        <f>J138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134</v>
      </c>
      <c r="E100" s="189"/>
      <c r="F100" s="189"/>
      <c r="G100" s="189"/>
      <c r="H100" s="189"/>
      <c r="I100" s="189"/>
      <c r="J100" s="190">
        <f>J196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135</v>
      </c>
      <c r="E101" s="189"/>
      <c r="F101" s="189"/>
      <c r="G101" s="189"/>
      <c r="H101" s="189"/>
      <c r="I101" s="189"/>
      <c r="J101" s="190">
        <f>J218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136</v>
      </c>
      <c r="E102" s="189"/>
      <c r="F102" s="189"/>
      <c r="G102" s="189"/>
      <c r="H102" s="189"/>
      <c r="I102" s="189"/>
      <c r="J102" s="190">
        <f>J305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137</v>
      </c>
      <c r="E103" s="189"/>
      <c r="F103" s="189"/>
      <c r="G103" s="189"/>
      <c r="H103" s="189"/>
      <c r="I103" s="189"/>
      <c r="J103" s="190">
        <f>J332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138</v>
      </c>
      <c r="E104" s="183"/>
      <c r="F104" s="183"/>
      <c r="G104" s="183"/>
      <c r="H104" s="183"/>
      <c r="I104" s="183"/>
      <c r="J104" s="184">
        <f>J334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139</v>
      </c>
      <c r="E105" s="189"/>
      <c r="F105" s="189"/>
      <c r="G105" s="189"/>
      <c r="H105" s="189"/>
      <c r="I105" s="189"/>
      <c r="J105" s="190">
        <f>J335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140</v>
      </c>
      <c r="E106" s="189"/>
      <c r="F106" s="189"/>
      <c r="G106" s="189"/>
      <c r="H106" s="189"/>
      <c r="I106" s="189"/>
      <c r="J106" s="190">
        <f>J340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141</v>
      </c>
      <c r="E107" s="189"/>
      <c r="F107" s="189"/>
      <c r="G107" s="189"/>
      <c r="H107" s="189"/>
      <c r="I107" s="189"/>
      <c r="J107" s="190">
        <f>J374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142</v>
      </c>
      <c r="E108" s="189"/>
      <c r="F108" s="189"/>
      <c r="G108" s="189"/>
      <c r="H108" s="189"/>
      <c r="I108" s="189"/>
      <c r="J108" s="190">
        <f>J538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143</v>
      </c>
      <c r="E109" s="189"/>
      <c r="F109" s="189"/>
      <c r="G109" s="189"/>
      <c r="H109" s="189"/>
      <c r="I109" s="189"/>
      <c r="J109" s="190">
        <f>J578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144</v>
      </c>
      <c r="E110" s="189"/>
      <c r="F110" s="189"/>
      <c r="G110" s="189"/>
      <c r="H110" s="189"/>
      <c r="I110" s="189"/>
      <c r="J110" s="190">
        <f>J614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102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75" t="str">
        <f>E7</f>
        <v>ZŠ Podivín - výměna výplní otvorů dvorních průčelí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92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0321-01 - uznatelné náklady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21</v>
      </c>
      <c r="D124" s="41"/>
      <c r="E124" s="41"/>
      <c r="F124" s="28" t="str">
        <f>F12</f>
        <v xml:space="preserve"> </v>
      </c>
      <c r="G124" s="41"/>
      <c r="H124" s="41"/>
      <c r="I124" s="33" t="s">
        <v>23</v>
      </c>
      <c r="J124" s="80" t="str">
        <f>IF(J12="","",J12)</f>
        <v>6. 5. 2021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26</v>
      </c>
      <c r="D126" s="41"/>
      <c r="E126" s="41"/>
      <c r="F126" s="28" t="str">
        <f>E15</f>
        <v xml:space="preserve"> </v>
      </c>
      <c r="G126" s="41"/>
      <c r="H126" s="41"/>
      <c r="I126" s="33" t="s">
        <v>31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29</v>
      </c>
      <c r="D127" s="41"/>
      <c r="E127" s="41"/>
      <c r="F127" s="28" t="str">
        <f>IF(E18="","",E18)</f>
        <v>Vyplň údaj</v>
      </c>
      <c r="G127" s="41"/>
      <c r="H127" s="41"/>
      <c r="I127" s="33" t="s">
        <v>33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192"/>
      <c r="B129" s="193"/>
      <c r="C129" s="194" t="s">
        <v>103</v>
      </c>
      <c r="D129" s="195" t="s">
        <v>60</v>
      </c>
      <c r="E129" s="195" t="s">
        <v>56</v>
      </c>
      <c r="F129" s="195" t="s">
        <v>57</v>
      </c>
      <c r="G129" s="195" t="s">
        <v>104</v>
      </c>
      <c r="H129" s="195" t="s">
        <v>105</v>
      </c>
      <c r="I129" s="195" t="s">
        <v>106</v>
      </c>
      <c r="J129" s="196" t="s">
        <v>96</v>
      </c>
      <c r="K129" s="197" t="s">
        <v>107</v>
      </c>
      <c r="L129" s="198"/>
      <c r="M129" s="101" t="s">
        <v>1</v>
      </c>
      <c r="N129" s="102" t="s">
        <v>39</v>
      </c>
      <c r="O129" s="102" t="s">
        <v>108</v>
      </c>
      <c r="P129" s="102" t="s">
        <v>109</v>
      </c>
      <c r="Q129" s="102" t="s">
        <v>110</v>
      </c>
      <c r="R129" s="102" t="s">
        <v>111</v>
      </c>
      <c r="S129" s="102" t="s">
        <v>112</v>
      </c>
      <c r="T129" s="103" t="s">
        <v>113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9"/>
      <c r="B130" s="40"/>
      <c r="C130" s="108" t="s">
        <v>114</v>
      </c>
      <c r="D130" s="41"/>
      <c r="E130" s="41"/>
      <c r="F130" s="41"/>
      <c r="G130" s="41"/>
      <c r="H130" s="41"/>
      <c r="I130" s="41"/>
      <c r="J130" s="199">
        <f>BK130</f>
        <v>0</v>
      </c>
      <c r="K130" s="41"/>
      <c r="L130" s="45"/>
      <c r="M130" s="104"/>
      <c r="N130" s="200"/>
      <c r="O130" s="105"/>
      <c r="P130" s="201">
        <f>P131+P334</f>
        <v>0</v>
      </c>
      <c r="Q130" s="105"/>
      <c r="R130" s="201">
        <f>R131+R334</f>
        <v>56.180377529999994</v>
      </c>
      <c r="S130" s="105"/>
      <c r="T130" s="202">
        <f>T131+T334</f>
        <v>31.166016000000003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74</v>
      </c>
      <c r="AU130" s="18" t="s">
        <v>98</v>
      </c>
      <c r="BK130" s="203">
        <f>BK131+BK334</f>
        <v>0</v>
      </c>
    </row>
    <row r="131" spans="1:63" s="12" customFormat="1" ht="25.9" customHeight="1">
      <c r="A131" s="12"/>
      <c r="B131" s="204"/>
      <c r="C131" s="205"/>
      <c r="D131" s="206" t="s">
        <v>74</v>
      </c>
      <c r="E131" s="207" t="s">
        <v>145</v>
      </c>
      <c r="F131" s="207" t="s">
        <v>146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P132+P138+P196+P218+P305+P332</f>
        <v>0</v>
      </c>
      <c r="Q131" s="212"/>
      <c r="R131" s="213">
        <f>R132+R138+R196+R218+R305+R332</f>
        <v>47.979941069999995</v>
      </c>
      <c r="S131" s="212"/>
      <c r="T131" s="214">
        <f>T132+T138+T196+T218+T305+T332</f>
        <v>29.601886000000004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25</v>
      </c>
      <c r="AT131" s="216" t="s">
        <v>74</v>
      </c>
      <c r="AU131" s="216" t="s">
        <v>75</v>
      </c>
      <c r="AY131" s="215" t="s">
        <v>117</v>
      </c>
      <c r="BK131" s="217">
        <f>BK132+BK138+BK196+BK218+BK305+BK332</f>
        <v>0</v>
      </c>
    </row>
    <row r="132" spans="1:63" s="12" customFormat="1" ht="22.8" customHeight="1">
      <c r="A132" s="12"/>
      <c r="B132" s="204"/>
      <c r="C132" s="205"/>
      <c r="D132" s="206" t="s">
        <v>74</v>
      </c>
      <c r="E132" s="218" t="s">
        <v>147</v>
      </c>
      <c r="F132" s="218" t="s">
        <v>148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SUM(P133:P137)</f>
        <v>0</v>
      </c>
      <c r="Q132" s="212"/>
      <c r="R132" s="213">
        <f>SUM(R133:R137)</f>
        <v>27.54204</v>
      </c>
      <c r="S132" s="212"/>
      <c r="T132" s="214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25</v>
      </c>
      <c r="AT132" s="216" t="s">
        <v>74</v>
      </c>
      <c r="AU132" s="216" t="s">
        <v>25</v>
      </c>
      <c r="AY132" s="215" t="s">
        <v>117</v>
      </c>
      <c r="BK132" s="217">
        <f>SUM(BK133:BK137)</f>
        <v>0</v>
      </c>
    </row>
    <row r="133" spans="1:65" s="2" customFormat="1" ht="24.15" customHeight="1">
      <c r="A133" s="39"/>
      <c r="B133" s="40"/>
      <c r="C133" s="220" t="s">
        <v>25</v>
      </c>
      <c r="D133" s="220" t="s">
        <v>120</v>
      </c>
      <c r="E133" s="221" t="s">
        <v>149</v>
      </c>
      <c r="F133" s="222" t="s">
        <v>150</v>
      </c>
      <c r="G133" s="223" t="s">
        <v>151</v>
      </c>
      <c r="H133" s="224">
        <v>284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40</v>
      </c>
      <c r="O133" s="92"/>
      <c r="P133" s="230">
        <f>O133*H133</f>
        <v>0</v>
      </c>
      <c r="Q133" s="230">
        <v>0.04843</v>
      </c>
      <c r="R133" s="230">
        <f>Q133*H133</f>
        <v>13.75412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120</v>
      </c>
      <c r="AU133" s="232" t="s">
        <v>84</v>
      </c>
      <c r="AY133" s="18" t="s">
        <v>117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25</v>
      </c>
      <c r="BK133" s="233">
        <f>ROUND(I133*H133,2)</f>
        <v>0</v>
      </c>
      <c r="BL133" s="18" t="s">
        <v>152</v>
      </c>
      <c r="BM133" s="232" t="s">
        <v>153</v>
      </c>
    </row>
    <row r="134" spans="1:51" s="13" customFormat="1" ht="12">
      <c r="A134" s="13"/>
      <c r="B134" s="239"/>
      <c r="C134" s="240"/>
      <c r="D134" s="241" t="s">
        <v>154</v>
      </c>
      <c r="E134" s="242" t="s">
        <v>1</v>
      </c>
      <c r="F134" s="243" t="s">
        <v>155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154</v>
      </c>
      <c r="AU134" s="249" t="s">
        <v>84</v>
      </c>
      <c r="AV134" s="13" t="s">
        <v>25</v>
      </c>
      <c r="AW134" s="13" t="s">
        <v>32</v>
      </c>
      <c r="AX134" s="13" t="s">
        <v>75</v>
      </c>
      <c r="AY134" s="249" t="s">
        <v>117</v>
      </c>
    </row>
    <row r="135" spans="1:51" s="14" customFormat="1" ht="12">
      <c r="A135" s="14"/>
      <c r="B135" s="250"/>
      <c r="C135" s="251"/>
      <c r="D135" s="241" t="s">
        <v>154</v>
      </c>
      <c r="E135" s="252" t="s">
        <v>1</v>
      </c>
      <c r="F135" s="253" t="s">
        <v>156</v>
      </c>
      <c r="G135" s="251"/>
      <c r="H135" s="254">
        <v>284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154</v>
      </c>
      <c r="AU135" s="260" t="s">
        <v>84</v>
      </c>
      <c r="AV135" s="14" t="s">
        <v>84</v>
      </c>
      <c r="AW135" s="14" t="s">
        <v>32</v>
      </c>
      <c r="AX135" s="14" t="s">
        <v>25</v>
      </c>
      <c r="AY135" s="260" t="s">
        <v>117</v>
      </c>
    </row>
    <row r="136" spans="1:65" s="2" customFormat="1" ht="24.15" customHeight="1">
      <c r="A136" s="39"/>
      <c r="B136" s="40"/>
      <c r="C136" s="220" t="s">
        <v>84</v>
      </c>
      <c r="D136" s="220" t="s">
        <v>120</v>
      </c>
      <c r="E136" s="221" t="s">
        <v>157</v>
      </c>
      <c r="F136" s="222" t="s">
        <v>158</v>
      </c>
      <c r="G136" s="223" t="s">
        <v>151</v>
      </c>
      <c r="H136" s="224">
        <v>76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40</v>
      </c>
      <c r="O136" s="92"/>
      <c r="P136" s="230">
        <f>O136*H136</f>
        <v>0</v>
      </c>
      <c r="Q136" s="230">
        <v>0.18142</v>
      </c>
      <c r="R136" s="230">
        <f>Q136*H136</f>
        <v>13.78792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120</v>
      </c>
      <c r="AU136" s="232" t="s">
        <v>84</v>
      </c>
      <c r="AY136" s="18" t="s">
        <v>117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25</v>
      </c>
      <c r="BK136" s="233">
        <f>ROUND(I136*H136,2)</f>
        <v>0</v>
      </c>
      <c r="BL136" s="18" t="s">
        <v>152</v>
      </c>
      <c r="BM136" s="232" t="s">
        <v>159</v>
      </c>
    </row>
    <row r="137" spans="1:51" s="14" customFormat="1" ht="12">
      <c r="A137" s="14"/>
      <c r="B137" s="250"/>
      <c r="C137" s="251"/>
      <c r="D137" s="241" t="s">
        <v>154</v>
      </c>
      <c r="E137" s="252" t="s">
        <v>1</v>
      </c>
      <c r="F137" s="253" t="s">
        <v>160</v>
      </c>
      <c r="G137" s="251"/>
      <c r="H137" s="254">
        <v>76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154</v>
      </c>
      <c r="AU137" s="260" t="s">
        <v>84</v>
      </c>
      <c r="AV137" s="14" t="s">
        <v>84</v>
      </c>
      <c r="AW137" s="14" t="s">
        <v>32</v>
      </c>
      <c r="AX137" s="14" t="s">
        <v>25</v>
      </c>
      <c r="AY137" s="260" t="s">
        <v>117</v>
      </c>
    </row>
    <row r="138" spans="1:63" s="12" customFormat="1" ht="22.8" customHeight="1">
      <c r="A138" s="12"/>
      <c r="B138" s="204"/>
      <c r="C138" s="205"/>
      <c r="D138" s="206" t="s">
        <v>74</v>
      </c>
      <c r="E138" s="218" t="s">
        <v>161</v>
      </c>
      <c r="F138" s="218" t="s">
        <v>162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SUM(P139:P195)</f>
        <v>0</v>
      </c>
      <c r="Q138" s="212"/>
      <c r="R138" s="213">
        <f>SUM(R139:R195)</f>
        <v>20.35375807</v>
      </c>
      <c r="S138" s="212"/>
      <c r="T138" s="214">
        <f>SUM(T139:T195)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25</v>
      </c>
      <c r="AT138" s="216" t="s">
        <v>74</v>
      </c>
      <c r="AU138" s="216" t="s">
        <v>25</v>
      </c>
      <c r="AY138" s="215" t="s">
        <v>117</v>
      </c>
      <c r="BK138" s="217">
        <f>SUM(BK139:BK195)</f>
        <v>0</v>
      </c>
    </row>
    <row r="139" spans="1:65" s="2" customFormat="1" ht="24.15" customHeight="1">
      <c r="A139" s="39"/>
      <c r="B139" s="40"/>
      <c r="C139" s="220" t="s">
        <v>147</v>
      </c>
      <c r="D139" s="220" t="s">
        <v>120</v>
      </c>
      <c r="E139" s="221" t="s">
        <v>163</v>
      </c>
      <c r="F139" s="222" t="s">
        <v>164</v>
      </c>
      <c r="G139" s="223" t="s">
        <v>151</v>
      </c>
      <c r="H139" s="224">
        <v>71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40</v>
      </c>
      <c r="O139" s="92"/>
      <c r="P139" s="230">
        <f>O139*H139</f>
        <v>0</v>
      </c>
      <c r="Q139" s="230">
        <v>0.01</v>
      </c>
      <c r="R139" s="230">
        <f>Q139*H139</f>
        <v>0.71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152</v>
      </c>
      <c r="AT139" s="232" t="s">
        <v>120</v>
      </c>
      <c r="AU139" s="232" t="s">
        <v>84</v>
      </c>
      <c r="AY139" s="18" t="s">
        <v>117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25</v>
      </c>
      <c r="BK139" s="233">
        <f>ROUND(I139*H139,2)</f>
        <v>0</v>
      </c>
      <c r="BL139" s="18" t="s">
        <v>152</v>
      </c>
      <c r="BM139" s="232" t="s">
        <v>165</v>
      </c>
    </row>
    <row r="140" spans="1:51" s="13" customFormat="1" ht="12">
      <c r="A140" s="13"/>
      <c r="B140" s="239"/>
      <c r="C140" s="240"/>
      <c r="D140" s="241" t="s">
        <v>154</v>
      </c>
      <c r="E140" s="242" t="s">
        <v>1</v>
      </c>
      <c r="F140" s="243" t="s">
        <v>166</v>
      </c>
      <c r="G140" s="240"/>
      <c r="H140" s="242" t="s">
        <v>1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154</v>
      </c>
      <c r="AU140" s="249" t="s">
        <v>84</v>
      </c>
      <c r="AV140" s="13" t="s">
        <v>25</v>
      </c>
      <c r="AW140" s="13" t="s">
        <v>32</v>
      </c>
      <c r="AX140" s="13" t="s">
        <v>75</v>
      </c>
      <c r="AY140" s="249" t="s">
        <v>117</v>
      </c>
    </row>
    <row r="141" spans="1:51" s="14" customFormat="1" ht="12">
      <c r="A141" s="14"/>
      <c r="B141" s="250"/>
      <c r="C141" s="251"/>
      <c r="D141" s="241" t="s">
        <v>154</v>
      </c>
      <c r="E141" s="252" t="s">
        <v>1</v>
      </c>
      <c r="F141" s="253" t="s">
        <v>167</v>
      </c>
      <c r="G141" s="251"/>
      <c r="H141" s="254">
        <v>71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154</v>
      </c>
      <c r="AU141" s="260" t="s">
        <v>84</v>
      </c>
      <c r="AV141" s="14" t="s">
        <v>84</v>
      </c>
      <c r="AW141" s="14" t="s">
        <v>32</v>
      </c>
      <c r="AX141" s="14" t="s">
        <v>25</v>
      </c>
      <c r="AY141" s="260" t="s">
        <v>117</v>
      </c>
    </row>
    <row r="142" spans="1:65" s="2" customFormat="1" ht="14.4" customHeight="1">
      <c r="A142" s="39"/>
      <c r="B142" s="40"/>
      <c r="C142" s="220" t="s">
        <v>152</v>
      </c>
      <c r="D142" s="220" t="s">
        <v>120</v>
      </c>
      <c r="E142" s="221" t="s">
        <v>168</v>
      </c>
      <c r="F142" s="222" t="s">
        <v>169</v>
      </c>
      <c r="G142" s="223" t="s">
        <v>170</v>
      </c>
      <c r="H142" s="224">
        <v>195.439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40</v>
      </c>
      <c r="O142" s="92"/>
      <c r="P142" s="230">
        <f>O142*H142</f>
        <v>0</v>
      </c>
      <c r="Q142" s="230">
        <v>0.03273</v>
      </c>
      <c r="R142" s="230">
        <f>Q142*H142</f>
        <v>6.396718470000001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120</v>
      </c>
      <c r="AU142" s="232" t="s">
        <v>84</v>
      </c>
      <c r="AY142" s="18" t="s">
        <v>117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25</v>
      </c>
      <c r="BK142" s="233">
        <f>ROUND(I142*H142,2)</f>
        <v>0</v>
      </c>
      <c r="BL142" s="18" t="s">
        <v>152</v>
      </c>
      <c r="BM142" s="232" t="s">
        <v>171</v>
      </c>
    </row>
    <row r="143" spans="1:51" s="13" customFormat="1" ht="12">
      <c r="A143" s="13"/>
      <c r="B143" s="239"/>
      <c r="C143" s="240"/>
      <c r="D143" s="241" t="s">
        <v>154</v>
      </c>
      <c r="E143" s="242" t="s">
        <v>1</v>
      </c>
      <c r="F143" s="243" t="s">
        <v>172</v>
      </c>
      <c r="G143" s="240"/>
      <c r="H143" s="242" t="s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154</v>
      </c>
      <c r="AU143" s="249" t="s">
        <v>84</v>
      </c>
      <c r="AV143" s="13" t="s">
        <v>25</v>
      </c>
      <c r="AW143" s="13" t="s">
        <v>32</v>
      </c>
      <c r="AX143" s="13" t="s">
        <v>75</v>
      </c>
      <c r="AY143" s="249" t="s">
        <v>117</v>
      </c>
    </row>
    <row r="144" spans="1:51" s="13" customFormat="1" ht="12">
      <c r="A144" s="13"/>
      <c r="B144" s="239"/>
      <c r="C144" s="240"/>
      <c r="D144" s="241" t="s">
        <v>154</v>
      </c>
      <c r="E144" s="242" t="s">
        <v>1</v>
      </c>
      <c r="F144" s="243" t="s">
        <v>173</v>
      </c>
      <c r="G144" s="240"/>
      <c r="H144" s="242" t="s">
        <v>1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154</v>
      </c>
      <c r="AU144" s="249" t="s">
        <v>84</v>
      </c>
      <c r="AV144" s="13" t="s">
        <v>25</v>
      </c>
      <c r="AW144" s="13" t="s">
        <v>32</v>
      </c>
      <c r="AX144" s="13" t="s">
        <v>75</v>
      </c>
      <c r="AY144" s="249" t="s">
        <v>117</v>
      </c>
    </row>
    <row r="145" spans="1:51" s="14" customFormat="1" ht="12">
      <c r="A145" s="14"/>
      <c r="B145" s="250"/>
      <c r="C145" s="251"/>
      <c r="D145" s="241" t="s">
        <v>154</v>
      </c>
      <c r="E145" s="252" t="s">
        <v>1</v>
      </c>
      <c r="F145" s="253" t="s">
        <v>174</v>
      </c>
      <c r="G145" s="251"/>
      <c r="H145" s="254">
        <v>6.93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154</v>
      </c>
      <c r="AU145" s="260" t="s">
        <v>84</v>
      </c>
      <c r="AV145" s="14" t="s">
        <v>84</v>
      </c>
      <c r="AW145" s="14" t="s">
        <v>32</v>
      </c>
      <c r="AX145" s="14" t="s">
        <v>75</v>
      </c>
      <c r="AY145" s="260" t="s">
        <v>117</v>
      </c>
    </row>
    <row r="146" spans="1:51" s="14" customFormat="1" ht="12">
      <c r="A146" s="14"/>
      <c r="B146" s="250"/>
      <c r="C146" s="251"/>
      <c r="D146" s="241" t="s">
        <v>154</v>
      </c>
      <c r="E146" s="252" t="s">
        <v>1</v>
      </c>
      <c r="F146" s="253" t="s">
        <v>175</v>
      </c>
      <c r="G146" s="251"/>
      <c r="H146" s="254">
        <v>1.92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154</v>
      </c>
      <c r="AU146" s="260" t="s">
        <v>84</v>
      </c>
      <c r="AV146" s="14" t="s">
        <v>84</v>
      </c>
      <c r="AW146" s="14" t="s">
        <v>32</v>
      </c>
      <c r="AX146" s="14" t="s">
        <v>75</v>
      </c>
      <c r="AY146" s="260" t="s">
        <v>117</v>
      </c>
    </row>
    <row r="147" spans="1:51" s="14" customFormat="1" ht="12">
      <c r="A147" s="14"/>
      <c r="B147" s="250"/>
      <c r="C147" s="251"/>
      <c r="D147" s="241" t="s">
        <v>154</v>
      </c>
      <c r="E147" s="252" t="s">
        <v>1</v>
      </c>
      <c r="F147" s="253" t="s">
        <v>176</v>
      </c>
      <c r="G147" s="251"/>
      <c r="H147" s="254">
        <v>2.638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154</v>
      </c>
      <c r="AU147" s="260" t="s">
        <v>84</v>
      </c>
      <c r="AV147" s="14" t="s">
        <v>84</v>
      </c>
      <c r="AW147" s="14" t="s">
        <v>32</v>
      </c>
      <c r="AX147" s="14" t="s">
        <v>75</v>
      </c>
      <c r="AY147" s="260" t="s">
        <v>117</v>
      </c>
    </row>
    <row r="148" spans="1:51" s="14" customFormat="1" ht="12">
      <c r="A148" s="14"/>
      <c r="B148" s="250"/>
      <c r="C148" s="251"/>
      <c r="D148" s="241" t="s">
        <v>154</v>
      </c>
      <c r="E148" s="252" t="s">
        <v>1</v>
      </c>
      <c r="F148" s="253" t="s">
        <v>177</v>
      </c>
      <c r="G148" s="251"/>
      <c r="H148" s="254">
        <v>2.61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154</v>
      </c>
      <c r="AU148" s="260" t="s">
        <v>84</v>
      </c>
      <c r="AV148" s="14" t="s">
        <v>84</v>
      </c>
      <c r="AW148" s="14" t="s">
        <v>32</v>
      </c>
      <c r="AX148" s="14" t="s">
        <v>75</v>
      </c>
      <c r="AY148" s="260" t="s">
        <v>117</v>
      </c>
    </row>
    <row r="149" spans="1:51" s="14" customFormat="1" ht="12">
      <c r="A149" s="14"/>
      <c r="B149" s="250"/>
      <c r="C149" s="251"/>
      <c r="D149" s="241" t="s">
        <v>154</v>
      </c>
      <c r="E149" s="252" t="s">
        <v>1</v>
      </c>
      <c r="F149" s="253" t="s">
        <v>178</v>
      </c>
      <c r="G149" s="251"/>
      <c r="H149" s="254">
        <v>5.15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154</v>
      </c>
      <c r="AU149" s="260" t="s">
        <v>84</v>
      </c>
      <c r="AV149" s="14" t="s">
        <v>84</v>
      </c>
      <c r="AW149" s="14" t="s">
        <v>32</v>
      </c>
      <c r="AX149" s="14" t="s">
        <v>75</v>
      </c>
      <c r="AY149" s="260" t="s">
        <v>117</v>
      </c>
    </row>
    <row r="150" spans="1:51" s="14" customFormat="1" ht="12">
      <c r="A150" s="14"/>
      <c r="B150" s="250"/>
      <c r="C150" s="251"/>
      <c r="D150" s="241" t="s">
        <v>154</v>
      </c>
      <c r="E150" s="252" t="s">
        <v>1</v>
      </c>
      <c r="F150" s="253" t="s">
        <v>179</v>
      </c>
      <c r="G150" s="251"/>
      <c r="H150" s="254">
        <v>5.25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154</v>
      </c>
      <c r="AU150" s="260" t="s">
        <v>84</v>
      </c>
      <c r="AV150" s="14" t="s">
        <v>84</v>
      </c>
      <c r="AW150" s="14" t="s">
        <v>32</v>
      </c>
      <c r="AX150" s="14" t="s">
        <v>75</v>
      </c>
      <c r="AY150" s="260" t="s">
        <v>117</v>
      </c>
    </row>
    <row r="151" spans="1:51" s="14" customFormat="1" ht="12">
      <c r="A151" s="14"/>
      <c r="B151" s="250"/>
      <c r="C151" s="251"/>
      <c r="D151" s="241" t="s">
        <v>154</v>
      </c>
      <c r="E151" s="252" t="s">
        <v>1</v>
      </c>
      <c r="F151" s="253" t="s">
        <v>180</v>
      </c>
      <c r="G151" s="251"/>
      <c r="H151" s="254">
        <v>2.153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154</v>
      </c>
      <c r="AU151" s="260" t="s">
        <v>84</v>
      </c>
      <c r="AV151" s="14" t="s">
        <v>84</v>
      </c>
      <c r="AW151" s="14" t="s">
        <v>32</v>
      </c>
      <c r="AX151" s="14" t="s">
        <v>75</v>
      </c>
      <c r="AY151" s="260" t="s">
        <v>117</v>
      </c>
    </row>
    <row r="152" spans="1:51" s="14" customFormat="1" ht="12">
      <c r="A152" s="14"/>
      <c r="B152" s="250"/>
      <c r="C152" s="251"/>
      <c r="D152" s="241" t="s">
        <v>154</v>
      </c>
      <c r="E152" s="252" t="s">
        <v>1</v>
      </c>
      <c r="F152" s="253" t="s">
        <v>181</v>
      </c>
      <c r="G152" s="251"/>
      <c r="H152" s="254">
        <v>2.76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154</v>
      </c>
      <c r="AU152" s="260" t="s">
        <v>84</v>
      </c>
      <c r="AV152" s="14" t="s">
        <v>84</v>
      </c>
      <c r="AW152" s="14" t="s">
        <v>32</v>
      </c>
      <c r="AX152" s="14" t="s">
        <v>75</v>
      </c>
      <c r="AY152" s="260" t="s">
        <v>117</v>
      </c>
    </row>
    <row r="153" spans="1:51" s="14" customFormat="1" ht="12">
      <c r="A153" s="14"/>
      <c r="B153" s="250"/>
      <c r="C153" s="251"/>
      <c r="D153" s="241" t="s">
        <v>154</v>
      </c>
      <c r="E153" s="252" t="s">
        <v>1</v>
      </c>
      <c r="F153" s="253" t="s">
        <v>182</v>
      </c>
      <c r="G153" s="251"/>
      <c r="H153" s="254">
        <v>5.65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154</v>
      </c>
      <c r="AU153" s="260" t="s">
        <v>84</v>
      </c>
      <c r="AV153" s="14" t="s">
        <v>84</v>
      </c>
      <c r="AW153" s="14" t="s">
        <v>32</v>
      </c>
      <c r="AX153" s="14" t="s">
        <v>75</v>
      </c>
      <c r="AY153" s="260" t="s">
        <v>117</v>
      </c>
    </row>
    <row r="154" spans="1:51" s="14" customFormat="1" ht="12">
      <c r="A154" s="14"/>
      <c r="B154" s="250"/>
      <c r="C154" s="251"/>
      <c r="D154" s="241" t="s">
        <v>154</v>
      </c>
      <c r="E154" s="252" t="s">
        <v>1</v>
      </c>
      <c r="F154" s="253" t="s">
        <v>183</v>
      </c>
      <c r="G154" s="251"/>
      <c r="H154" s="254">
        <v>9.24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154</v>
      </c>
      <c r="AU154" s="260" t="s">
        <v>84</v>
      </c>
      <c r="AV154" s="14" t="s">
        <v>84</v>
      </c>
      <c r="AW154" s="14" t="s">
        <v>32</v>
      </c>
      <c r="AX154" s="14" t="s">
        <v>75</v>
      </c>
      <c r="AY154" s="260" t="s">
        <v>117</v>
      </c>
    </row>
    <row r="155" spans="1:51" s="14" customFormat="1" ht="12">
      <c r="A155" s="14"/>
      <c r="B155" s="250"/>
      <c r="C155" s="251"/>
      <c r="D155" s="241" t="s">
        <v>154</v>
      </c>
      <c r="E155" s="252" t="s">
        <v>1</v>
      </c>
      <c r="F155" s="253" t="s">
        <v>184</v>
      </c>
      <c r="G155" s="251"/>
      <c r="H155" s="254">
        <v>8.175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154</v>
      </c>
      <c r="AU155" s="260" t="s">
        <v>84</v>
      </c>
      <c r="AV155" s="14" t="s">
        <v>84</v>
      </c>
      <c r="AW155" s="14" t="s">
        <v>32</v>
      </c>
      <c r="AX155" s="14" t="s">
        <v>75</v>
      </c>
      <c r="AY155" s="260" t="s">
        <v>117</v>
      </c>
    </row>
    <row r="156" spans="1:51" s="14" customFormat="1" ht="12">
      <c r="A156" s="14"/>
      <c r="B156" s="250"/>
      <c r="C156" s="251"/>
      <c r="D156" s="241" t="s">
        <v>154</v>
      </c>
      <c r="E156" s="252" t="s">
        <v>1</v>
      </c>
      <c r="F156" s="253" t="s">
        <v>185</v>
      </c>
      <c r="G156" s="251"/>
      <c r="H156" s="254">
        <v>5.07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154</v>
      </c>
      <c r="AU156" s="260" t="s">
        <v>84</v>
      </c>
      <c r="AV156" s="14" t="s">
        <v>84</v>
      </c>
      <c r="AW156" s="14" t="s">
        <v>32</v>
      </c>
      <c r="AX156" s="14" t="s">
        <v>75</v>
      </c>
      <c r="AY156" s="260" t="s">
        <v>117</v>
      </c>
    </row>
    <row r="157" spans="1:51" s="14" customFormat="1" ht="12">
      <c r="A157" s="14"/>
      <c r="B157" s="250"/>
      <c r="C157" s="251"/>
      <c r="D157" s="241" t="s">
        <v>154</v>
      </c>
      <c r="E157" s="252" t="s">
        <v>1</v>
      </c>
      <c r="F157" s="253" t="s">
        <v>186</v>
      </c>
      <c r="G157" s="251"/>
      <c r="H157" s="254">
        <v>12.638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154</v>
      </c>
      <c r="AU157" s="260" t="s">
        <v>84</v>
      </c>
      <c r="AV157" s="14" t="s">
        <v>84</v>
      </c>
      <c r="AW157" s="14" t="s">
        <v>32</v>
      </c>
      <c r="AX157" s="14" t="s">
        <v>75</v>
      </c>
      <c r="AY157" s="260" t="s">
        <v>117</v>
      </c>
    </row>
    <row r="158" spans="1:51" s="14" customFormat="1" ht="12">
      <c r="A158" s="14"/>
      <c r="B158" s="250"/>
      <c r="C158" s="251"/>
      <c r="D158" s="241" t="s">
        <v>154</v>
      </c>
      <c r="E158" s="252" t="s">
        <v>1</v>
      </c>
      <c r="F158" s="253" t="s">
        <v>187</v>
      </c>
      <c r="G158" s="251"/>
      <c r="H158" s="254">
        <v>10.12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154</v>
      </c>
      <c r="AU158" s="260" t="s">
        <v>84</v>
      </c>
      <c r="AV158" s="14" t="s">
        <v>84</v>
      </c>
      <c r="AW158" s="14" t="s">
        <v>32</v>
      </c>
      <c r="AX158" s="14" t="s">
        <v>75</v>
      </c>
      <c r="AY158" s="260" t="s">
        <v>117</v>
      </c>
    </row>
    <row r="159" spans="1:51" s="13" customFormat="1" ht="12">
      <c r="A159" s="13"/>
      <c r="B159" s="239"/>
      <c r="C159" s="240"/>
      <c r="D159" s="241" t="s">
        <v>154</v>
      </c>
      <c r="E159" s="242" t="s">
        <v>1</v>
      </c>
      <c r="F159" s="243" t="s">
        <v>188</v>
      </c>
      <c r="G159" s="240"/>
      <c r="H159" s="242" t="s">
        <v>1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154</v>
      </c>
      <c r="AU159" s="249" t="s">
        <v>84</v>
      </c>
      <c r="AV159" s="13" t="s">
        <v>25</v>
      </c>
      <c r="AW159" s="13" t="s">
        <v>32</v>
      </c>
      <c r="AX159" s="13" t="s">
        <v>75</v>
      </c>
      <c r="AY159" s="249" t="s">
        <v>117</v>
      </c>
    </row>
    <row r="160" spans="1:51" s="14" customFormat="1" ht="12">
      <c r="A160" s="14"/>
      <c r="B160" s="250"/>
      <c r="C160" s="251"/>
      <c r="D160" s="241" t="s">
        <v>154</v>
      </c>
      <c r="E160" s="252" t="s">
        <v>1</v>
      </c>
      <c r="F160" s="253" t="s">
        <v>189</v>
      </c>
      <c r="G160" s="251"/>
      <c r="H160" s="254">
        <v>13.86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154</v>
      </c>
      <c r="AU160" s="260" t="s">
        <v>84</v>
      </c>
      <c r="AV160" s="14" t="s">
        <v>84</v>
      </c>
      <c r="AW160" s="14" t="s">
        <v>32</v>
      </c>
      <c r="AX160" s="14" t="s">
        <v>75</v>
      </c>
      <c r="AY160" s="260" t="s">
        <v>117</v>
      </c>
    </row>
    <row r="161" spans="1:51" s="14" customFormat="1" ht="12">
      <c r="A161" s="14"/>
      <c r="B161" s="250"/>
      <c r="C161" s="251"/>
      <c r="D161" s="241" t="s">
        <v>154</v>
      </c>
      <c r="E161" s="252" t="s">
        <v>1</v>
      </c>
      <c r="F161" s="253" t="s">
        <v>190</v>
      </c>
      <c r="G161" s="251"/>
      <c r="H161" s="254">
        <v>8.4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154</v>
      </c>
      <c r="AU161" s="260" t="s">
        <v>84</v>
      </c>
      <c r="AV161" s="14" t="s">
        <v>84</v>
      </c>
      <c r="AW161" s="14" t="s">
        <v>32</v>
      </c>
      <c r="AX161" s="14" t="s">
        <v>75</v>
      </c>
      <c r="AY161" s="260" t="s">
        <v>117</v>
      </c>
    </row>
    <row r="162" spans="1:51" s="14" customFormat="1" ht="12">
      <c r="A162" s="14"/>
      <c r="B162" s="250"/>
      <c r="C162" s="251"/>
      <c r="D162" s="241" t="s">
        <v>154</v>
      </c>
      <c r="E162" s="252" t="s">
        <v>1</v>
      </c>
      <c r="F162" s="253" t="s">
        <v>191</v>
      </c>
      <c r="G162" s="251"/>
      <c r="H162" s="254">
        <v>2.603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154</v>
      </c>
      <c r="AU162" s="260" t="s">
        <v>84</v>
      </c>
      <c r="AV162" s="14" t="s">
        <v>84</v>
      </c>
      <c r="AW162" s="14" t="s">
        <v>32</v>
      </c>
      <c r="AX162" s="14" t="s">
        <v>75</v>
      </c>
      <c r="AY162" s="260" t="s">
        <v>117</v>
      </c>
    </row>
    <row r="163" spans="1:51" s="14" customFormat="1" ht="12">
      <c r="A163" s="14"/>
      <c r="B163" s="250"/>
      <c r="C163" s="251"/>
      <c r="D163" s="241" t="s">
        <v>154</v>
      </c>
      <c r="E163" s="252" t="s">
        <v>1</v>
      </c>
      <c r="F163" s="253" t="s">
        <v>192</v>
      </c>
      <c r="G163" s="251"/>
      <c r="H163" s="254">
        <v>3.458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154</v>
      </c>
      <c r="AU163" s="260" t="s">
        <v>84</v>
      </c>
      <c r="AV163" s="14" t="s">
        <v>84</v>
      </c>
      <c r="AW163" s="14" t="s">
        <v>32</v>
      </c>
      <c r="AX163" s="14" t="s">
        <v>75</v>
      </c>
      <c r="AY163" s="260" t="s">
        <v>117</v>
      </c>
    </row>
    <row r="164" spans="1:51" s="14" customFormat="1" ht="12">
      <c r="A164" s="14"/>
      <c r="B164" s="250"/>
      <c r="C164" s="251"/>
      <c r="D164" s="241" t="s">
        <v>154</v>
      </c>
      <c r="E164" s="252" t="s">
        <v>1</v>
      </c>
      <c r="F164" s="253" t="s">
        <v>193</v>
      </c>
      <c r="G164" s="251"/>
      <c r="H164" s="254">
        <v>2.56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154</v>
      </c>
      <c r="AU164" s="260" t="s">
        <v>84</v>
      </c>
      <c r="AV164" s="14" t="s">
        <v>84</v>
      </c>
      <c r="AW164" s="14" t="s">
        <v>32</v>
      </c>
      <c r="AX164" s="14" t="s">
        <v>75</v>
      </c>
      <c r="AY164" s="260" t="s">
        <v>117</v>
      </c>
    </row>
    <row r="165" spans="1:51" s="14" customFormat="1" ht="12">
      <c r="A165" s="14"/>
      <c r="B165" s="250"/>
      <c r="C165" s="251"/>
      <c r="D165" s="241" t="s">
        <v>154</v>
      </c>
      <c r="E165" s="252" t="s">
        <v>1</v>
      </c>
      <c r="F165" s="253" t="s">
        <v>194</v>
      </c>
      <c r="G165" s="251"/>
      <c r="H165" s="254">
        <v>5.495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154</v>
      </c>
      <c r="AU165" s="260" t="s">
        <v>84</v>
      </c>
      <c r="AV165" s="14" t="s">
        <v>84</v>
      </c>
      <c r="AW165" s="14" t="s">
        <v>32</v>
      </c>
      <c r="AX165" s="14" t="s">
        <v>75</v>
      </c>
      <c r="AY165" s="260" t="s">
        <v>117</v>
      </c>
    </row>
    <row r="166" spans="1:51" s="14" customFormat="1" ht="12">
      <c r="A166" s="14"/>
      <c r="B166" s="250"/>
      <c r="C166" s="251"/>
      <c r="D166" s="241" t="s">
        <v>154</v>
      </c>
      <c r="E166" s="252" t="s">
        <v>1</v>
      </c>
      <c r="F166" s="253" t="s">
        <v>195</v>
      </c>
      <c r="G166" s="251"/>
      <c r="H166" s="254">
        <v>2.743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154</v>
      </c>
      <c r="AU166" s="260" t="s">
        <v>84</v>
      </c>
      <c r="AV166" s="14" t="s">
        <v>84</v>
      </c>
      <c r="AW166" s="14" t="s">
        <v>32</v>
      </c>
      <c r="AX166" s="14" t="s">
        <v>75</v>
      </c>
      <c r="AY166" s="260" t="s">
        <v>117</v>
      </c>
    </row>
    <row r="167" spans="1:51" s="14" customFormat="1" ht="12">
      <c r="A167" s="14"/>
      <c r="B167" s="250"/>
      <c r="C167" s="251"/>
      <c r="D167" s="241" t="s">
        <v>154</v>
      </c>
      <c r="E167" s="252" t="s">
        <v>1</v>
      </c>
      <c r="F167" s="253" t="s">
        <v>196</v>
      </c>
      <c r="G167" s="251"/>
      <c r="H167" s="254">
        <v>10.95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154</v>
      </c>
      <c r="AU167" s="260" t="s">
        <v>84</v>
      </c>
      <c r="AV167" s="14" t="s">
        <v>84</v>
      </c>
      <c r="AW167" s="14" t="s">
        <v>32</v>
      </c>
      <c r="AX167" s="14" t="s">
        <v>75</v>
      </c>
      <c r="AY167" s="260" t="s">
        <v>117</v>
      </c>
    </row>
    <row r="168" spans="1:51" s="14" customFormat="1" ht="12">
      <c r="A168" s="14"/>
      <c r="B168" s="250"/>
      <c r="C168" s="251"/>
      <c r="D168" s="241" t="s">
        <v>154</v>
      </c>
      <c r="E168" s="252" t="s">
        <v>1</v>
      </c>
      <c r="F168" s="253" t="s">
        <v>197</v>
      </c>
      <c r="G168" s="251"/>
      <c r="H168" s="254">
        <v>10.1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154</v>
      </c>
      <c r="AU168" s="260" t="s">
        <v>84</v>
      </c>
      <c r="AV168" s="14" t="s">
        <v>84</v>
      </c>
      <c r="AW168" s="14" t="s">
        <v>32</v>
      </c>
      <c r="AX168" s="14" t="s">
        <v>75</v>
      </c>
      <c r="AY168" s="260" t="s">
        <v>117</v>
      </c>
    </row>
    <row r="169" spans="1:51" s="14" customFormat="1" ht="12">
      <c r="A169" s="14"/>
      <c r="B169" s="250"/>
      <c r="C169" s="251"/>
      <c r="D169" s="241" t="s">
        <v>154</v>
      </c>
      <c r="E169" s="252" t="s">
        <v>1</v>
      </c>
      <c r="F169" s="253" t="s">
        <v>198</v>
      </c>
      <c r="G169" s="251"/>
      <c r="H169" s="254">
        <v>7.568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154</v>
      </c>
      <c r="AU169" s="260" t="s">
        <v>84</v>
      </c>
      <c r="AV169" s="14" t="s">
        <v>84</v>
      </c>
      <c r="AW169" s="14" t="s">
        <v>32</v>
      </c>
      <c r="AX169" s="14" t="s">
        <v>75</v>
      </c>
      <c r="AY169" s="260" t="s">
        <v>117</v>
      </c>
    </row>
    <row r="170" spans="1:51" s="14" customFormat="1" ht="12">
      <c r="A170" s="14"/>
      <c r="B170" s="250"/>
      <c r="C170" s="251"/>
      <c r="D170" s="241" t="s">
        <v>154</v>
      </c>
      <c r="E170" s="252" t="s">
        <v>1</v>
      </c>
      <c r="F170" s="253" t="s">
        <v>199</v>
      </c>
      <c r="G170" s="251"/>
      <c r="H170" s="254">
        <v>2.52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154</v>
      </c>
      <c r="AU170" s="260" t="s">
        <v>84</v>
      </c>
      <c r="AV170" s="14" t="s">
        <v>84</v>
      </c>
      <c r="AW170" s="14" t="s">
        <v>32</v>
      </c>
      <c r="AX170" s="14" t="s">
        <v>75</v>
      </c>
      <c r="AY170" s="260" t="s">
        <v>117</v>
      </c>
    </row>
    <row r="171" spans="1:51" s="14" customFormat="1" ht="12">
      <c r="A171" s="14"/>
      <c r="B171" s="250"/>
      <c r="C171" s="251"/>
      <c r="D171" s="241" t="s">
        <v>154</v>
      </c>
      <c r="E171" s="252" t="s">
        <v>1</v>
      </c>
      <c r="F171" s="253" t="s">
        <v>200</v>
      </c>
      <c r="G171" s="251"/>
      <c r="H171" s="254">
        <v>2.53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154</v>
      </c>
      <c r="AU171" s="260" t="s">
        <v>84</v>
      </c>
      <c r="AV171" s="14" t="s">
        <v>84</v>
      </c>
      <c r="AW171" s="14" t="s">
        <v>32</v>
      </c>
      <c r="AX171" s="14" t="s">
        <v>75</v>
      </c>
      <c r="AY171" s="260" t="s">
        <v>117</v>
      </c>
    </row>
    <row r="172" spans="1:51" s="14" customFormat="1" ht="12">
      <c r="A172" s="14"/>
      <c r="B172" s="250"/>
      <c r="C172" s="251"/>
      <c r="D172" s="241" t="s">
        <v>154</v>
      </c>
      <c r="E172" s="252" t="s">
        <v>1</v>
      </c>
      <c r="F172" s="253" t="s">
        <v>201</v>
      </c>
      <c r="G172" s="251"/>
      <c r="H172" s="254">
        <v>2.535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154</v>
      </c>
      <c r="AU172" s="260" t="s">
        <v>84</v>
      </c>
      <c r="AV172" s="14" t="s">
        <v>84</v>
      </c>
      <c r="AW172" s="14" t="s">
        <v>32</v>
      </c>
      <c r="AX172" s="14" t="s">
        <v>75</v>
      </c>
      <c r="AY172" s="260" t="s">
        <v>117</v>
      </c>
    </row>
    <row r="173" spans="1:51" s="14" customFormat="1" ht="12">
      <c r="A173" s="14"/>
      <c r="B173" s="250"/>
      <c r="C173" s="251"/>
      <c r="D173" s="241" t="s">
        <v>154</v>
      </c>
      <c r="E173" s="252" t="s">
        <v>1</v>
      </c>
      <c r="F173" s="253" t="s">
        <v>202</v>
      </c>
      <c r="G173" s="251"/>
      <c r="H173" s="254">
        <v>10.11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154</v>
      </c>
      <c r="AU173" s="260" t="s">
        <v>84</v>
      </c>
      <c r="AV173" s="14" t="s">
        <v>84</v>
      </c>
      <c r="AW173" s="14" t="s">
        <v>32</v>
      </c>
      <c r="AX173" s="14" t="s">
        <v>75</v>
      </c>
      <c r="AY173" s="260" t="s">
        <v>117</v>
      </c>
    </row>
    <row r="174" spans="1:51" s="14" customFormat="1" ht="12">
      <c r="A174" s="14"/>
      <c r="B174" s="250"/>
      <c r="C174" s="251"/>
      <c r="D174" s="241" t="s">
        <v>154</v>
      </c>
      <c r="E174" s="252" t="s">
        <v>1</v>
      </c>
      <c r="F174" s="253" t="s">
        <v>203</v>
      </c>
      <c r="G174" s="251"/>
      <c r="H174" s="254">
        <v>4.1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154</v>
      </c>
      <c r="AU174" s="260" t="s">
        <v>84</v>
      </c>
      <c r="AV174" s="14" t="s">
        <v>84</v>
      </c>
      <c r="AW174" s="14" t="s">
        <v>32</v>
      </c>
      <c r="AX174" s="14" t="s">
        <v>75</v>
      </c>
      <c r="AY174" s="260" t="s">
        <v>117</v>
      </c>
    </row>
    <row r="175" spans="1:51" s="13" customFormat="1" ht="12">
      <c r="A175" s="13"/>
      <c r="B175" s="239"/>
      <c r="C175" s="240"/>
      <c r="D175" s="241" t="s">
        <v>154</v>
      </c>
      <c r="E175" s="242" t="s">
        <v>1</v>
      </c>
      <c r="F175" s="243" t="s">
        <v>204</v>
      </c>
      <c r="G175" s="240"/>
      <c r="H175" s="242" t="s">
        <v>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154</v>
      </c>
      <c r="AU175" s="249" t="s">
        <v>84</v>
      </c>
      <c r="AV175" s="13" t="s">
        <v>25</v>
      </c>
      <c r="AW175" s="13" t="s">
        <v>32</v>
      </c>
      <c r="AX175" s="13" t="s">
        <v>75</v>
      </c>
      <c r="AY175" s="249" t="s">
        <v>117</v>
      </c>
    </row>
    <row r="176" spans="1:51" s="14" customFormat="1" ht="12">
      <c r="A176" s="14"/>
      <c r="B176" s="250"/>
      <c r="C176" s="251"/>
      <c r="D176" s="241" t="s">
        <v>154</v>
      </c>
      <c r="E176" s="252" t="s">
        <v>1</v>
      </c>
      <c r="F176" s="253" t="s">
        <v>205</v>
      </c>
      <c r="G176" s="251"/>
      <c r="H176" s="254">
        <v>8.26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154</v>
      </c>
      <c r="AU176" s="260" t="s">
        <v>84</v>
      </c>
      <c r="AV176" s="14" t="s">
        <v>84</v>
      </c>
      <c r="AW176" s="14" t="s">
        <v>32</v>
      </c>
      <c r="AX176" s="14" t="s">
        <v>75</v>
      </c>
      <c r="AY176" s="260" t="s">
        <v>117</v>
      </c>
    </row>
    <row r="177" spans="1:51" s="13" customFormat="1" ht="12">
      <c r="A177" s="13"/>
      <c r="B177" s="239"/>
      <c r="C177" s="240"/>
      <c r="D177" s="241" t="s">
        <v>154</v>
      </c>
      <c r="E177" s="242" t="s">
        <v>1</v>
      </c>
      <c r="F177" s="243" t="s">
        <v>206</v>
      </c>
      <c r="G177" s="240"/>
      <c r="H177" s="242" t="s">
        <v>1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154</v>
      </c>
      <c r="AU177" s="249" t="s">
        <v>84</v>
      </c>
      <c r="AV177" s="13" t="s">
        <v>25</v>
      </c>
      <c r="AW177" s="13" t="s">
        <v>32</v>
      </c>
      <c r="AX177" s="13" t="s">
        <v>75</v>
      </c>
      <c r="AY177" s="249" t="s">
        <v>117</v>
      </c>
    </row>
    <row r="178" spans="1:51" s="14" customFormat="1" ht="12">
      <c r="A178" s="14"/>
      <c r="B178" s="250"/>
      <c r="C178" s="251"/>
      <c r="D178" s="241" t="s">
        <v>154</v>
      </c>
      <c r="E178" s="252" t="s">
        <v>1</v>
      </c>
      <c r="F178" s="253" t="s">
        <v>207</v>
      </c>
      <c r="G178" s="251"/>
      <c r="H178" s="254">
        <v>3.59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154</v>
      </c>
      <c r="AU178" s="260" t="s">
        <v>84</v>
      </c>
      <c r="AV178" s="14" t="s">
        <v>84</v>
      </c>
      <c r="AW178" s="14" t="s">
        <v>32</v>
      </c>
      <c r="AX178" s="14" t="s">
        <v>75</v>
      </c>
      <c r="AY178" s="260" t="s">
        <v>117</v>
      </c>
    </row>
    <row r="179" spans="1:51" s="14" customFormat="1" ht="12">
      <c r="A179" s="14"/>
      <c r="B179" s="250"/>
      <c r="C179" s="251"/>
      <c r="D179" s="241" t="s">
        <v>154</v>
      </c>
      <c r="E179" s="252" t="s">
        <v>1</v>
      </c>
      <c r="F179" s="253" t="s">
        <v>208</v>
      </c>
      <c r="G179" s="251"/>
      <c r="H179" s="254">
        <v>3.48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154</v>
      </c>
      <c r="AU179" s="260" t="s">
        <v>84</v>
      </c>
      <c r="AV179" s="14" t="s">
        <v>84</v>
      </c>
      <c r="AW179" s="14" t="s">
        <v>32</v>
      </c>
      <c r="AX179" s="14" t="s">
        <v>75</v>
      </c>
      <c r="AY179" s="260" t="s">
        <v>117</v>
      </c>
    </row>
    <row r="180" spans="1:51" s="14" customFormat="1" ht="12">
      <c r="A180" s="14"/>
      <c r="B180" s="250"/>
      <c r="C180" s="251"/>
      <c r="D180" s="241" t="s">
        <v>154</v>
      </c>
      <c r="E180" s="252" t="s">
        <v>1</v>
      </c>
      <c r="F180" s="253" t="s">
        <v>209</v>
      </c>
      <c r="G180" s="251"/>
      <c r="H180" s="254">
        <v>3.3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154</v>
      </c>
      <c r="AU180" s="260" t="s">
        <v>84</v>
      </c>
      <c r="AV180" s="14" t="s">
        <v>84</v>
      </c>
      <c r="AW180" s="14" t="s">
        <v>32</v>
      </c>
      <c r="AX180" s="14" t="s">
        <v>75</v>
      </c>
      <c r="AY180" s="260" t="s">
        <v>117</v>
      </c>
    </row>
    <row r="181" spans="1:51" s="14" customFormat="1" ht="12">
      <c r="A181" s="14"/>
      <c r="B181" s="250"/>
      <c r="C181" s="251"/>
      <c r="D181" s="241" t="s">
        <v>154</v>
      </c>
      <c r="E181" s="252" t="s">
        <v>1</v>
      </c>
      <c r="F181" s="253" t="s">
        <v>207</v>
      </c>
      <c r="G181" s="251"/>
      <c r="H181" s="254">
        <v>3.59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154</v>
      </c>
      <c r="AU181" s="260" t="s">
        <v>84</v>
      </c>
      <c r="AV181" s="14" t="s">
        <v>84</v>
      </c>
      <c r="AW181" s="14" t="s">
        <v>32</v>
      </c>
      <c r="AX181" s="14" t="s">
        <v>75</v>
      </c>
      <c r="AY181" s="260" t="s">
        <v>117</v>
      </c>
    </row>
    <row r="182" spans="1:51" s="14" customFormat="1" ht="12">
      <c r="A182" s="14"/>
      <c r="B182" s="250"/>
      <c r="C182" s="251"/>
      <c r="D182" s="241" t="s">
        <v>154</v>
      </c>
      <c r="E182" s="252" t="s">
        <v>1</v>
      </c>
      <c r="F182" s="253" t="s">
        <v>210</v>
      </c>
      <c r="G182" s="251"/>
      <c r="H182" s="254">
        <v>3.383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0" t="s">
        <v>154</v>
      </c>
      <c r="AU182" s="260" t="s">
        <v>84</v>
      </c>
      <c r="AV182" s="14" t="s">
        <v>84</v>
      </c>
      <c r="AW182" s="14" t="s">
        <v>32</v>
      </c>
      <c r="AX182" s="14" t="s">
        <v>75</v>
      </c>
      <c r="AY182" s="260" t="s">
        <v>117</v>
      </c>
    </row>
    <row r="183" spans="1:51" s="15" customFormat="1" ht="12">
      <c r="A183" s="15"/>
      <c r="B183" s="261"/>
      <c r="C183" s="262"/>
      <c r="D183" s="241" t="s">
        <v>154</v>
      </c>
      <c r="E183" s="263" t="s">
        <v>1</v>
      </c>
      <c r="F183" s="264" t="s">
        <v>211</v>
      </c>
      <c r="G183" s="262"/>
      <c r="H183" s="265">
        <v>195.439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1" t="s">
        <v>154</v>
      </c>
      <c r="AU183" s="271" t="s">
        <v>84</v>
      </c>
      <c r="AV183" s="15" t="s">
        <v>152</v>
      </c>
      <c r="AW183" s="15" t="s">
        <v>32</v>
      </c>
      <c r="AX183" s="15" t="s">
        <v>25</v>
      </c>
      <c r="AY183" s="271" t="s">
        <v>117</v>
      </c>
    </row>
    <row r="184" spans="1:65" s="2" customFormat="1" ht="37.8" customHeight="1">
      <c r="A184" s="39"/>
      <c r="B184" s="40"/>
      <c r="C184" s="220" t="s">
        <v>116</v>
      </c>
      <c r="D184" s="220" t="s">
        <v>120</v>
      </c>
      <c r="E184" s="221" t="s">
        <v>212</v>
      </c>
      <c r="F184" s="222" t="s">
        <v>213</v>
      </c>
      <c r="G184" s="223" t="s">
        <v>214</v>
      </c>
      <c r="H184" s="224">
        <v>390.878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40</v>
      </c>
      <c r="O184" s="92"/>
      <c r="P184" s="230">
        <f>O184*H184</f>
        <v>0</v>
      </c>
      <c r="Q184" s="230">
        <v>0.002</v>
      </c>
      <c r="R184" s="230">
        <f>Q184*H184</f>
        <v>0.781756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152</v>
      </c>
      <c r="AT184" s="232" t="s">
        <v>120</v>
      </c>
      <c r="AU184" s="232" t="s">
        <v>84</v>
      </c>
      <c r="AY184" s="18" t="s">
        <v>117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25</v>
      </c>
      <c r="BK184" s="233">
        <f>ROUND(I184*H184,2)</f>
        <v>0</v>
      </c>
      <c r="BL184" s="18" t="s">
        <v>152</v>
      </c>
      <c r="BM184" s="232" t="s">
        <v>215</v>
      </c>
    </row>
    <row r="185" spans="1:51" s="14" customFormat="1" ht="12">
      <c r="A185" s="14"/>
      <c r="B185" s="250"/>
      <c r="C185" s="251"/>
      <c r="D185" s="241" t="s">
        <v>154</v>
      </c>
      <c r="E185" s="252" t="s">
        <v>1</v>
      </c>
      <c r="F185" s="253" t="s">
        <v>216</v>
      </c>
      <c r="G185" s="251"/>
      <c r="H185" s="254">
        <v>390.878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154</v>
      </c>
      <c r="AU185" s="260" t="s">
        <v>84</v>
      </c>
      <c r="AV185" s="14" t="s">
        <v>84</v>
      </c>
      <c r="AW185" s="14" t="s">
        <v>32</v>
      </c>
      <c r="AX185" s="14" t="s">
        <v>25</v>
      </c>
      <c r="AY185" s="260" t="s">
        <v>117</v>
      </c>
    </row>
    <row r="186" spans="1:65" s="2" customFormat="1" ht="24.15" customHeight="1">
      <c r="A186" s="39"/>
      <c r="B186" s="40"/>
      <c r="C186" s="220" t="s">
        <v>161</v>
      </c>
      <c r="D186" s="220" t="s">
        <v>120</v>
      </c>
      <c r="E186" s="221" t="s">
        <v>217</v>
      </c>
      <c r="F186" s="222" t="s">
        <v>218</v>
      </c>
      <c r="G186" s="223" t="s">
        <v>214</v>
      </c>
      <c r="H186" s="224">
        <v>167.86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40</v>
      </c>
      <c r="O186" s="92"/>
      <c r="P186" s="230">
        <f>O186*H186</f>
        <v>0</v>
      </c>
      <c r="Q186" s="230">
        <v>0.07426</v>
      </c>
      <c r="R186" s="230">
        <f>Q186*H186</f>
        <v>12.465283600000003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152</v>
      </c>
      <c r="AT186" s="232" t="s">
        <v>120</v>
      </c>
      <c r="AU186" s="232" t="s">
        <v>84</v>
      </c>
      <c r="AY186" s="18" t="s">
        <v>117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25</v>
      </c>
      <c r="BK186" s="233">
        <f>ROUND(I186*H186,2)</f>
        <v>0</v>
      </c>
      <c r="BL186" s="18" t="s">
        <v>152</v>
      </c>
      <c r="BM186" s="232" t="s">
        <v>219</v>
      </c>
    </row>
    <row r="187" spans="1:51" s="13" customFormat="1" ht="12">
      <c r="A187" s="13"/>
      <c r="B187" s="239"/>
      <c r="C187" s="240"/>
      <c r="D187" s="241" t="s">
        <v>154</v>
      </c>
      <c r="E187" s="242" t="s">
        <v>1</v>
      </c>
      <c r="F187" s="243" t="s">
        <v>220</v>
      </c>
      <c r="G187" s="240"/>
      <c r="H187" s="242" t="s">
        <v>1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154</v>
      </c>
      <c r="AU187" s="249" t="s">
        <v>84</v>
      </c>
      <c r="AV187" s="13" t="s">
        <v>25</v>
      </c>
      <c r="AW187" s="13" t="s">
        <v>32</v>
      </c>
      <c r="AX187" s="13" t="s">
        <v>75</v>
      </c>
      <c r="AY187" s="249" t="s">
        <v>117</v>
      </c>
    </row>
    <row r="188" spans="1:51" s="14" customFormat="1" ht="12">
      <c r="A188" s="14"/>
      <c r="B188" s="250"/>
      <c r="C188" s="251"/>
      <c r="D188" s="241" t="s">
        <v>154</v>
      </c>
      <c r="E188" s="252" t="s">
        <v>1</v>
      </c>
      <c r="F188" s="253" t="s">
        <v>221</v>
      </c>
      <c r="G188" s="251"/>
      <c r="H188" s="254">
        <v>79.2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154</v>
      </c>
      <c r="AU188" s="260" t="s">
        <v>84</v>
      </c>
      <c r="AV188" s="14" t="s">
        <v>84</v>
      </c>
      <c r="AW188" s="14" t="s">
        <v>32</v>
      </c>
      <c r="AX188" s="14" t="s">
        <v>75</v>
      </c>
      <c r="AY188" s="260" t="s">
        <v>117</v>
      </c>
    </row>
    <row r="189" spans="1:51" s="14" customFormat="1" ht="12">
      <c r="A189" s="14"/>
      <c r="B189" s="250"/>
      <c r="C189" s="251"/>
      <c r="D189" s="241" t="s">
        <v>154</v>
      </c>
      <c r="E189" s="252" t="s">
        <v>1</v>
      </c>
      <c r="F189" s="253" t="s">
        <v>222</v>
      </c>
      <c r="G189" s="251"/>
      <c r="H189" s="254">
        <v>1.8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154</v>
      </c>
      <c r="AU189" s="260" t="s">
        <v>84</v>
      </c>
      <c r="AV189" s="14" t="s">
        <v>84</v>
      </c>
      <c r="AW189" s="14" t="s">
        <v>32</v>
      </c>
      <c r="AX189" s="14" t="s">
        <v>75</v>
      </c>
      <c r="AY189" s="260" t="s">
        <v>117</v>
      </c>
    </row>
    <row r="190" spans="1:51" s="14" customFormat="1" ht="12">
      <c r="A190" s="14"/>
      <c r="B190" s="250"/>
      <c r="C190" s="251"/>
      <c r="D190" s="241" t="s">
        <v>154</v>
      </c>
      <c r="E190" s="252" t="s">
        <v>1</v>
      </c>
      <c r="F190" s="253" t="s">
        <v>223</v>
      </c>
      <c r="G190" s="251"/>
      <c r="H190" s="254">
        <v>0.93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154</v>
      </c>
      <c r="AU190" s="260" t="s">
        <v>84</v>
      </c>
      <c r="AV190" s="14" t="s">
        <v>84</v>
      </c>
      <c r="AW190" s="14" t="s">
        <v>32</v>
      </c>
      <c r="AX190" s="14" t="s">
        <v>75</v>
      </c>
      <c r="AY190" s="260" t="s">
        <v>117</v>
      </c>
    </row>
    <row r="191" spans="1:51" s="14" customFormat="1" ht="12">
      <c r="A191" s="14"/>
      <c r="B191" s="250"/>
      <c r="C191" s="251"/>
      <c r="D191" s="241" t="s">
        <v>154</v>
      </c>
      <c r="E191" s="252" t="s">
        <v>1</v>
      </c>
      <c r="F191" s="253" t="s">
        <v>224</v>
      </c>
      <c r="G191" s="251"/>
      <c r="H191" s="254">
        <v>2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0" t="s">
        <v>154</v>
      </c>
      <c r="AU191" s="260" t="s">
        <v>84</v>
      </c>
      <c r="AV191" s="14" t="s">
        <v>84</v>
      </c>
      <c r="AW191" s="14" t="s">
        <v>32</v>
      </c>
      <c r="AX191" s="14" t="s">
        <v>75</v>
      </c>
      <c r="AY191" s="260" t="s">
        <v>117</v>
      </c>
    </row>
    <row r="192" spans="1:51" s="16" customFormat="1" ht="12">
      <c r="A192" s="16"/>
      <c r="B192" s="272"/>
      <c r="C192" s="273"/>
      <c r="D192" s="241" t="s">
        <v>154</v>
      </c>
      <c r="E192" s="274" t="s">
        <v>1</v>
      </c>
      <c r="F192" s="275" t="s">
        <v>225</v>
      </c>
      <c r="G192" s="273"/>
      <c r="H192" s="276">
        <v>83.93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2" t="s">
        <v>154</v>
      </c>
      <c r="AU192" s="282" t="s">
        <v>84</v>
      </c>
      <c r="AV192" s="16" t="s">
        <v>147</v>
      </c>
      <c r="AW192" s="16" t="s">
        <v>32</v>
      </c>
      <c r="AX192" s="16" t="s">
        <v>75</v>
      </c>
      <c r="AY192" s="282" t="s">
        <v>117</v>
      </c>
    </row>
    <row r="193" spans="1:51" s="13" customFormat="1" ht="12">
      <c r="A193" s="13"/>
      <c r="B193" s="239"/>
      <c r="C193" s="240"/>
      <c r="D193" s="241" t="s">
        <v>154</v>
      </c>
      <c r="E193" s="242" t="s">
        <v>1</v>
      </c>
      <c r="F193" s="243" t="s">
        <v>226</v>
      </c>
      <c r="G193" s="240"/>
      <c r="H193" s="242" t="s">
        <v>1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154</v>
      </c>
      <c r="AU193" s="249" t="s">
        <v>84</v>
      </c>
      <c r="AV193" s="13" t="s">
        <v>25</v>
      </c>
      <c r="AW193" s="13" t="s">
        <v>32</v>
      </c>
      <c r="AX193" s="13" t="s">
        <v>75</v>
      </c>
      <c r="AY193" s="249" t="s">
        <v>117</v>
      </c>
    </row>
    <row r="194" spans="1:51" s="14" customFormat="1" ht="12">
      <c r="A194" s="14"/>
      <c r="B194" s="250"/>
      <c r="C194" s="251"/>
      <c r="D194" s="241" t="s">
        <v>154</v>
      </c>
      <c r="E194" s="252" t="s">
        <v>1</v>
      </c>
      <c r="F194" s="253" t="s">
        <v>227</v>
      </c>
      <c r="G194" s="251"/>
      <c r="H194" s="254">
        <v>83.93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154</v>
      </c>
      <c r="AU194" s="260" t="s">
        <v>84</v>
      </c>
      <c r="AV194" s="14" t="s">
        <v>84</v>
      </c>
      <c r="AW194" s="14" t="s">
        <v>32</v>
      </c>
      <c r="AX194" s="14" t="s">
        <v>75</v>
      </c>
      <c r="AY194" s="260" t="s">
        <v>117</v>
      </c>
    </row>
    <row r="195" spans="1:51" s="15" customFormat="1" ht="12">
      <c r="A195" s="15"/>
      <c r="B195" s="261"/>
      <c r="C195" s="262"/>
      <c r="D195" s="241" t="s">
        <v>154</v>
      </c>
      <c r="E195" s="263" t="s">
        <v>1</v>
      </c>
      <c r="F195" s="264" t="s">
        <v>211</v>
      </c>
      <c r="G195" s="262"/>
      <c r="H195" s="265">
        <v>167.86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1" t="s">
        <v>154</v>
      </c>
      <c r="AU195" s="271" t="s">
        <v>84</v>
      </c>
      <c r="AV195" s="15" t="s">
        <v>152</v>
      </c>
      <c r="AW195" s="15" t="s">
        <v>32</v>
      </c>
      <c r="AX195" s="15" t="s">
        <v>25</v>
      </c>
      <c r="AY195" s="271" t="s">
        <v>117</v>
      </c>
    </row>
    <row r="196" spans="1:63" s="12" customFormat="1" ht="22.8" customHeight="1">
      <c r="A196" s="12"/>
      <c r="B196" s="204"/>
      <c r="C196" s="205"/>
      <c r="D196" s="206" t="s">
        <v>74</v>
      </c>
      <c r="E196" s="218" t="s">
        <v>228</v>
      </c>
      <c r="F196" s="218" t="s">
        <v>229</v>
      </c>
      <c r="G196" s="205"/>
      <c r="H196" s="205"/>
      <c r="I196" s="208"/>
      <c r="J196" s="219">
        <f>BK196</f>
        <v>0</v>
      </c>
      <c r="K196" s="205"/>
      <c r="L196" s="210"/>
      <c r="M196" s="211"/>
      <c r="N196" s="212"/>
      <c r="O196" s="212"/>
      <c r="P196" s="213">
        <f>SUM(P197:P217)</f>
        <v>0</v>
      </c>
      <c r="Q196" s="212"/>
      <c r="R196" s="213">
        <f>SUM(R197:R217)</f>
        <v>0.084143</v>
      </c>
      <c r="S196" s="212"/>
      <c r="T196" s="214">
        <f>SUM(T197:T217)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5" t="s">
        <v>25</v>
      </c>
      <c r="AT196" s="216" t="s">
        <v>74</v>
      </c>
      <c r="AU196" s="216" t="s">
        <v>25</v>
      </c>
      <c r="AY196" s="215" t="s">
        <v>117</v>
      </c>
      <c r="BK196" s="217">
        <f>SUM(BK197:BK217)</f>
        <v>0</v>
      </c>
    </row>
    <row r="197" spans="1:65" s="2" customFormat="1" ht="24.15" customHeight="1">
      <c r="A197" s="39"/>
      <c r="B197" s="40"/>
      <c r="C197" s="220" t="s">
        <v>230</v>
      </c>
      <c r="D197" s="220" t="s">
        <v>120</v>
      </c>
      <c r="E197" s="221" t="s">
        <v>231</v>
      </c>
      <c r="F197" s="222" t="s">
        <v>232</v>
      </c>
      <c r="G197" s="223" t="s">
        <v>233</v>
      </c>
      <c r="H197" s="224">
        <v>100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40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152</v>
      </c>
      <c r="AT197" s="232" t="s">
        <v>120</v>
      </c>
      <c r="AU197" s="232" t="s">
        <v>84</v>
      </c>
      <c r="AY197" s="18" t="s">
        <v>117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25</v>
      </c>
      <c r="BK197" s="233">
        <f>ROUND(I197*H197,2)</f>
        <v>0</v>
      </c>
      <c r="BL197" s="18" t="s">
        <v>152</v>
      </c>
      <c r="BM197" s="232" t="s">
        <v>234</v>
      </c>
    </row>
    <row r="198" spans="1:65" s="2" customFormat="1" ht="24.15" customHeight="1">
      <c r="A198" s="39"/>
      <c r="B198" s="40"/>
      <c r="C198" s="220" t="s">
        <v>235</v>
      </c>
      <c r="D198" s="220" t="s">
        <v>120</v>
      </c>
      <c r="E198" s="221" t="s">
        <v>236</v>
      </c>
      <c r="F198" s="222" t="s">
        <v>237</v>
      </c>
      <c r="G198" s="223" t="s">
        <v>170</v>
      </c>
      <c r="H198" s="224">
        <v>323.1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40</v>
      </c>
      <c r="O198" s="92"/>
      <c r="P198" s="230">
        <f>O198*H198</f>
        <v>0</v>
      </c>
      <c r="Q198" s="230">
        <v>0.00013</v>
      </c>
      <c r="R198" s="230">
        <f>Q198*H198</f>
        <v>0.042003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152</v>
      </c>
      <c r="AT198" s="232" t="s">
        <v>120</v>
      </c>
      <c r="AU198" s="232" t="s">
        <v>84</v>
      </c>
      <c r="AY198" s="18" t="s">
        <v>117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25</v>
      </c>
      <c r="BK198" s="233">
        <f>ROUND(I198*H198,2)</f>
        <v>0</v>
      </c>
      <c r="BL198" s="18" t="s">
        <v>152</v>
      </c>
      <c r="BM198" s="232" t="s">
        <v>238</v>
      </c>
    </row>
    <row r="199" spans="1:51" s="13" customFormat="1" ht="12">
      <c r="A199" s="13"/>
      <c r="B199" s="239"/>
      <c r="C199" s="240"/>
      <c r="D199" s="241" t="s">
        <v>154</v>
      </c>
      <c r="E199" s="242" t="s">
        <v>1</v>
      </c>
      <c r="F199" s="243" t="s">
        <v>239</v>
      </c>
      <c r="G199" s="240"/>
      <c r="H199" s="242" t="s">
        <v>1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154</v>
      </c>
      <c r="AU199" s="249" t="s">
        <v>84</v>
      </c>
      <c r="AV199" s="13" t="s">
        <v>25</v>
      </c>
      <c r="AW199" s="13" t="s">
        <v>32</v>
      </c>
      <c r="AX199" s="13" t="s">
        <v>75</v>
      </c>
      <c r="AY199" s="249" t="s">
        <v>117</v>
      </c>
    </row>
    <row r="200" spans="1:51" s="14" customFormat="1" ht="12">
      <c r="A200" s="14"/>
      <c r="B200" s="250"/>
      <c r="C200" s="251"/>
      <c r="D200" s="241" t="s">
        <v>154</v>
      </c>
      <c r="E200" s="252" t="s">
        <v>1</v>
      </c>
      <c r="F200" s="253" t="s">
        <v>240</v>
      </c>
      <c r="G200" s="251"/>
      <c r="H200" s="254">
        <v>21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154</v>
      </c>
      <c r="AU200" s="260" t="s">
        <v>84</v>
      </c>
      <c r="AV200" s="14" t="s">
        <v>84</v>
      </c>
      <c r="AW200" s="14" t="s">
        <v>32</v>
      </c>
      <c r="AX200" s="14" t="s">
        <v>75</v>
      </c>
      <c r="AY200" s="260" t="s">
        <v>117</v>
      </c>
    </row>
    <row r="201" spans="1:51" s="13" customFormat="1" ht="12">
      <c r="A201" s="13"/>
      <c r="B201" s="239"/>
      <c r="C201" s="240"/>
      <c r="D201" s="241" t="s">
        <v>154</v>
      </c>
      <c r="E201" s="242" t="s">
        <v>1</v>
      </c>
      <c r="F201" s="243" t="s">
        <v>241</v>
      </c>
      <c r="G201" s="240"/>
      <c r="H201" s="242" t="s">
        <v>1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154</v>
      </c>
      <c r="AU201" s="249" t="s">
        <v>84</v>
      </c>
      <c r="AV201" s="13" t="s">
        <v>25</v>
      </c>
      <c r="AW201" s="13" t="s">
        <v>32</v>
      </c>
      <c r="AX201" s="13" t="s">
        <v>75</v>
      </c>
      <c r="AY201" s="249" t="s">
        <v>117</v>
      </c>
    </row>
    <row r="202" spans="1:51" s="14" customFormat="1" ht="12">
      <c r="A202" s="14"/>
      <c r="B202" s="250"/>
      <c r="C202" s="251"/>
      <c r="D202" s="241" t="s">
        <v>154</v>
      </c>
      <c r="E202" s="252" t="s">
        <v>1</v>
      </c>
      <c r="F202" s="253" t="s">
        <v>242</v>
      </c>
      <c r="G202" s="251"/>
      <c r="H202" s="254">
        <v>22.35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154</v>
      </c>
      <c r="AU202" s="260" t="s">
        <v>84</v>
      </c>
      <c r="AV202" s="14" t="s">
        <v>84</v>
      </c>
      <c r="AW202" s="14" t="s">
        <v>32</v>
      </c>
      <c r="AX202" s="14" t="s">
        <v>75</v>
      </c>
      <c r="AY202" s="260" t="s">
        <v>117</v>
      </c>
    </row>
    <row r="203" spans="1:51" s="14" customFormat="1" ht="12">
      <c r="A203" s="14"/>
      <c r="B203" s="250"/>
      <c r="C203" s="251"/>
      <c r="D203" s="241" t="s">
        <v>154</v>
      </c>
      <c r="E203" s="252" t="s">
        <v>1</v>
      </c>
      <c r="F203" s="253" t="s">
        <v>243</v>
      </c>
      <c r="G203" s="251"/>
      <c r="H203" s="254">
        <v>36.3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0" t="s">
        <v>154</v>
      </c>
      <c r="AU203" s="260" t="s">
        <v>84</v>
      </c>
      <c r="AV203" s="14" t="s">
        <v>84</v>
      </c>
      <c r="AW203" s="14" t="s">
        <v>32</v>
      </c>
      <c r="AX203" s="14" t="s">
        <v>75</v>
      </c>
      <c r="AY203" s="260" t="s">
        <v>117</v>
      </c>
    </row>
    <row r="204" spans="1:51" s="14" customFormat="1" ht="12">
      <c r="A204" s="14"/>
      <c r="B204" s="250"/>
      <c r="C204" s="251"/>
      <c r="D204" s="241" t="s">
        <v>154</v>
      </c>
      <c r="E204" s="252" t="s">
        <v>1</v>
      </c>
      <c r="F204" s="253" t="s">
        <v>244</v>
      </c>
      <c r="G204" s="251"/>
      <c r="H204" s="254">
        <v>44.25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0" t="s">
        <v>154</v>
      </c>
      <c r="AU204" s="260" t="s">
        <v>84</v>
      </c>
      <c r="AV204" s="14" t="s">
        <v>84</v>
      </c>
      <c r="AW204" s="14" t="s">
        <v>32</v>
      </c>
      <c r="AX204" s="14" t="s">
        <v>75</v>
      </c>
      <c r="AY204" s="260" t="s">
        <v>117</v>
      </c>
    </row>
    <row r="205" spans="1:51" s="14" customFormat="1" ht="12">
      <c r="A205" s="14"/>
      <c r="B205" s="250"/>
      <c r="C205" s="251"/>
      <c r="D205" s="241" t="s">
        <v>154</v>
      </c>
      <c r="E205" s="252" t="s">
        <v>1</v>
      </c>
      <c r="F205" s="253" t="s">
        <v>245</v>
      </c>
      <c r="G205" s="251"/>
      <c r="H205" s="254">
        <v>27.75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154</v>
      </c>
      <c r="AU205" s="260" t="s">
        <v>84</v>
      </c>
      <c r="AV205" s="14" t="s">
        <v>84</v>
      </c>
      <c r="AW205" s="14" t="s">
        <v>32</v>
      </c>
      <c r="AX205" s="14" t="s">
        <v>75</v>
      </c>
      <c r="AY205" s="260" t="s">
        <v>117</v>
      </c>
    </row>
    <row r="206" spans="1:51" s="14" customFormat="1" ht="12">
      <c r="A206" s="14"/>
      <c r="B206" s="250"/>
      <c r="C206" s="251"/>
      <c r="D206" s="241" t="s">
        <v>154</v>
      </c>
      <c r="E206" s="252" t="s">
        <v>1</v>
      </c>
      <c r="F206" s="253" t="s">
        <v>246</v>
      </c>
      <c r="G206" s="251"/>
      <c r="H206" s="254">
        <v>9.75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154</v>
      </c>
      <c r="AU206" s="260" t="s">
        <v>84</v>
      </c>
      <c r="AV206" s="14" t="s">
        <v>84</v>
      </c>
      <c r="AW206" s="14" t="s">
        <v>32</v>
      </c>
      <c r="AX206" s="14" t="s">
        <v>75</v>
      </c>
      <c r="AY206" s="260" t="s">
        <v>117</v>
      </c>
    </row>
    <row r="207" spans="1:51" s="14" customFormat="1" ht="12">
      <c r="A207" s="14"/>
      <c r="B207" s="250"/>
      <c r="C207" s="251"/>
      <c r="D207" s="241" t="s">
        <v>154</v>
      </c>
      <c r="E207" s="252" t="s">
        <v>1</v>
      </c>
      <c r="F207" s="253" t="s">
        <v>247</v>
      </c>
      <c r="G207" s="251"/>
      <c r="H207" s="254">
        <v>15.75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154</v>
      </c>
      <c r="AU207" s="260" t="s">
        <v>84</v>
      </c>
      <c r="AV207" s="14" t="s">
        <v>84</v>
      </c>
      <c r="AW207" s="14" t="s">
        <v>32</v>
      </c>
      <c r="AX207" s="14" t="s">
        <v>75</v>
      </c>
      <c r="AY207" s="260" t="s">
        <v>117</v>
      </c>
    </row>
    <row r="208" spans="1:51" s="13" customFormat="1" ht="12">
      <c r="A208" s="13"/>
      <c r="B208" s="239"/>
      <c r="C208" s="240"/>
      <c r="D208" s="241" t="s">
        <v>154</v>
      </c>
      <c r="E208" s="242" t="s">
        <v>1</v>
      </c>
      <c r="F208" s="243" t="s">
        <v>248</v>
      </c>
      <c r="G208" s="240"/>
      <c r="H208" s="242" t="s">
        <v>1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154</v>
      </c>
      <c r="AU208" s="249" t="s">
        <v>84</v>
      </c>
      <c r="AV208" s="13" t="s">
        <v>25</v>
      </c>
      <c r="AW208" s="13" t="s">
        <v>32</v>
      </c>
      <c r="AX208" s="13" t="s">
        <v>75</v>
      </c>
      <c r="AY208" s="249" t="s">
        <v>117</v>
      </c>
    </row>
    <row r="209" spans="1:51" s="14" customFormat="1" ht="12">
      <c r="A209" s="14"/>
      <c r="B209" s="250"/>
      <c r="C209" s="251"/>
      <c r="D209" s="241" t="s">
        <v>154</v>
      </c>
      <c r="E209" s="252" t="s">
        <v>1</v>
      </c>
      <c r="F209" s="253" t="s">
        <v>249</v>
      </c>
      <c r="G209" s="251"/>
      <c r="H209" s="254">
        <v>27.3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154</v>
      </c>
      <c r="AU209" s="260" t="s">
        <v>84</v>
      </c>
      <c r="AV209" s="14" t="s">
        <v>84</v>
      </c>
      <c r="AW209" s="14" t="s">
        <v>32</v>
      </c>
      <c r="AX209" s="14" t="s">
        <v>75</v>
      </c>
      <c r="AY209" s="260" t="s">
        <v>117</v>
      </c>
    </row>
    <row r="210" spans="1:51" s="14" customFormat="1" ht="12">
      <c r="A210" s="14"/>
      <c r="B210" s="250"/>
      <c r="C210" s="251"/>
      <c r="D210" s="241" t="s">
        <v>154</v>
      </c>
      <c r="E210" s="252" t="s">
        <v>1</v>
      </c>
      <c r="F210" s="253" t="s">
        <v>250</v>
      </c>
      <c r="G210" s="251"/>
      <c r="H210" s="254">
        <v>13.8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154</v>
      </c>
      <c r="AU210" s="260" t="s">
        <v>84</v>
      </c>
      <c r="AV210" s="14" t="s">
        <v>84</v>
      </c>
      <c r="AW210" s="14" t="s">
        <v>32</v>
      </c>
      <c r="AX210" s="14" t="s">
        <v>75</v>
      </c>
      <c r="AY210" s="260" t="s">
        <v>117</v>
      </c>
    </row>
    <row r="211" spans="1:51" s="14" customFormat="1" ht="12">
      <c r="A211" s="14"/>
      <c r="B211" s="250"/>
      <c r="C211" s="251"/>
      <c r="D211" s="241" t="s">
        <v>154</v>
      </c>
      <c r="E211" s="252" t="s">
        <v>1</v>
      </c>
      <c r="F211" s="253" t="s">
        <v>251</v>
      </c>
      <c r="G211" s="251"/>
      <c r="H211" s="254">
        <v>27.3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0" t="s">
        <v>154</v>
      </c>
      <c r="AU211" s="260" t="s">
        <v>84</v>
      </c>
      <c r="AV211" s="14" t="s">
        <v>84</v>
      </c>
      <c r="AW211" s="14" t="s">
        <v>32</v>
      </c>
      <c r="AX211" s="14" t="s">
        <v>75</v>
      </c>
      <c r="AY211" s="260" t="s">
        <v>117</v>
      </c>
    </row>
    <row r="212" spans="1:51" s="14" customFormat="1" ht="12">
      <c r="A212" s="14"/>
      <c r="B212" s="250"/>
      <c r="C212" s="251"/>
      <c r="D212" s="241" t="s">
        <v>154</v>
      </c>
      <c r="E212" s="252" t="s">
        <v>1</v>
      </c>
      <c r="F212" s="253" t="s">
        <v>252</v>
      </c>
      <c r="G212" s="251"/>
      <c r="H212" s="254">
        <v>18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154</v>
      </c>
      <c r="AU212" s="260" t="s">
        <v>84</v>
      </c>
      <c r="AV212" s="14" t="s">
        <v>84</v>
      </c>
      <c r="AW212" s="14" t="s">
        <v>32</v>
      </c>
      <c r="AX212" s="14" t="s">
        <v>75</v>
      </c>
      <c r="AY212" s="260" t="s">
        <v>117</v>
      </c>
    </row>
    <row r="213" spans="1:51" s="14" customFormat="1" ht="12">
      <c r="A213" s="14"/>
      <c r="B213" s="250"/>
      <c r="C213" s="251"/>
      <c r="D213" s="241" t="s">
        <v>154</v>
      </c>
      <c r="E213" s="252" t="s">
        <v>1</v>
      </c>
      <c r="F213" s="253" t="s">
        <v>245</v>
      </c>
      <c r="G213" s="251"/>
      <c r="H213" s="254">
        <v>27.75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154</v>
      </c>
      <c r="AU213" s="260" t="s">
        <v>84</v>
      </c>
      <c r="AV213" s="14" t="s">
        <v>84</v>
      </c>
      <c r="AW213" s="14" t="s">
        <v>32</v>
      </c>
      <c r="AX213" s="14" t="s">
        <v>75</v>
      </c>
      <c r="AY213" s="260" t="s">
        <v>117</v>
      </c>
    </row>
    <row r="214" spans="1:51" s="14" customFormat="1" ht="12">
      <c r="A214" s="14"/>
      <c r="B214" s="250"/>
      <c r="C214" s="251"/>
      <c r="D214" s="241" t="s">
        <v>154</v>
      </c>
      <c r="E214" s="252" t="s">
        <v>1</v>
      </c>
      <c r="F214" s="253" t="s">
        <v>253</v>
      </c>
      <c r="G214" s="251"/>
      <c r="H214" s="254">
        <v>16.05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154</v>
      </c>
      <c r="AU214" s="260" t="s">
        <v>84</v>
      </c>
      <c r="AV214" s="14" t="s">
        <v>84</v>
      </c>
      <c r="AW214" s="14" t="s">
        <v>32</v>
      </c>
      <c r="AX214" s="14" t="s">
        <v>75</v>
      </c>
      <c r="AY214" s="260" t="s">
        <v>117</v>
      </c>
    </row>
    <row r="215" spans="1:51" s="14" customFormat="1" ht="12">
      <c r="A215" s="14"/>
      <c r="B215" s="250"/>
      <c r="C215" s="251"/>
      <c r="D215" s="241" t="s">
        <v>154</v>
      </c>
      <c r="E215" s="252" t="s">
        <v>1</v>
      </c>
      <c r="F215" s="253" t="s">
        <v>247</v>
      </c>
      <c r="G215" s="251"/>
      <c r="H215" s="254">
        <v>15.75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154</v>
      </c>
      <c r="AU215" s="260" t="s">
        <v>84</v>
      </c>
      <c r="AV215" s="14" t="s">
        <v>84</v>
      </c>
      <c r="AW215" s="14" t="s">
        <v>32</v>
      </c>
      <c r="AX215" s="14" t="s">
        <v>75</v>
      </c>
      <c r="AY215" s="260" t="s">
        <v>117</v>
      </c>
    </row>
    <row r="216" spans="1:51" s="15" customFormat="1" ht="12">
      <c r="A216" s="15"/>
      <c r="B216" s="261"/>
      <c r="C216" s="262"/>
      <c r="D216" s="241" t="s">
        <v>154</v>
      </c>
      <c r="E216" s="263" t="s">
        <v>1</v>
      </c>
      <c r="F216" s="264" t="s">
        <v>211</v>
      </c>
      <c r="G216" s="262"/>
      <c r="H216" s="265">
        <v>323.1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1" t="s">
        <v>154</v>
      </c>
      <c r="AU216" s="271" t="s">
        <v>84</v>
      </c>
      <c r="AV216" s="15" t="s">
        <v>152</v>
      </c>
      <c r="AW216" s="15" t="s">
        <v>32</v>
      </c>
      <c r="AX216" s="15" t="s">
        <v>25</v>
      </c>
      <c r="AY216" s="271" t="s">
        <v>117</v>
      </c>
    </row>
    <row r="217" spans="1:65" s="2" customFormat="1" ht="24.15" customHeight="1">
      <c r="A217" s="39"/>
      <c r="B217" s="40"/>
      <c r="C217" s="220" t="s">
        <v>228</v>
      </c>
      <c r="D217" s="220" t="s">
        <v>120</v>
      </c>
      <c r="E217" s="221" t="s">
        <v>254</v>
      </c>
      <c r="F217" s="222" t="s">
        <v>255</v>
      </c>
      <c r="G217" s="223" t="s">
        <v>170</v>
      </c>
      <c r="H217" s="224">
        <v>1053.5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40</v>
      </c>
      <c r="O217" s="92"/>
      <c r="P217" s="230">
        <f>O217*H217</f>
        <v>0</v>
      </c>
      <c r="Q217" s="230">
        <v>4E-05</v>
      </c>
      <c r="R217" s="230">
        <f>Q217*H217</f>
        <v>0.042140000000000004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152</v>
      </c>
      <c r="AT217" s="232" t="s">
        <v>120</v>
      </c>
      <c r="AU217" s="232" t="s">
        <v>84</v>
      </c>
      <c r="AY217" s="18" t="s">
        <v>117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25</v>
      </c>
      <c r="BK217" s="233">
        <f>ROUND(I217*H217,2)</f>
        <v>0</v>
      </c>
      <c r="BL217" s="18" t="s">
        <v>152</v>
      </c>
      <c r="BM217" s="232" t="s">
        <v>256</v>
      </c>
    </row>
    <row r="218" spans="1:63" s="12" customFormat="1" ht="22.8" customHeight="1">
      <c r="A218" s="12"/>
      <c r="B218" s="204"/>
      <c r="C218" s="205"/>
      <c r="D218" s="206" t="s">
        <v>74</v>
      </c>
      <c r="E218" s="218" t="s">
        <v>257</v>
      </c>
      <c r="F218" s="218" t="s">
        <v>258</v>
      </c>
      <c r="G218" s="205"/>
      <c r="H218" s="205"/>
      <c r="I218" s="208"/>
      <c r="J218" s="219">
        <f>BK218</f>
        <v>0</v>
      </c>
      <c r="K218" s="205"/>
      <c r="L218" s="210"/>
      <c r="M218" s="211"/>
      <c r="N218" s="212"/>
      <c r="O218" s="212"/>
      <c r="P218" s="213">
        <f>SUM(P219:P304)</f>
        <v>0</v>
      </c>
      <c r="Q218" s="212"/>
      <c r="R218" s="213">
        <f>SUM(R219:R304)</f>
        <v>0</v>
      </c>
      <c r="S218" s="212"/>
      <c r="T218" s="214">
        <f>SUM(T219:T304)</f>
        <v>29.601886000000004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25</v>
      </c>
      <c r="AT218" s="216" t="s">
        <v>74</v>
      </c>
      <c r="AU218" s="216" t="s">
        <v>25</v>
      </c>
      <c r="AY218" s="215" t="s">
        <v>117</v>
      </c>
      <c r="BK218" s="217">
        <f>SUM(BK219:BK304)</f>
        <v>0</v>
      </c>
    </row>
    <row r="219" spans="1:65" s="2" customFormat="1" ht="14.4" customHeight="1">
      <c r="A219" s="39"/>
      <c r="B219" s="40"/>
      <c r="C219" s="220" t="s">
        <v>259</v>
      </c>
      <c r="D219" s="220" t="s">
        <v>120</v>
      </c>
      <c r="E219" s="221" t="s">
        <v>260</v>
      </c>
      <c r="F219" s="222" t="s">
        <v>261</v>
      </c>
      <c r="G219" s="223" t="s">
        <v>214</v>
      </c>
      <c r="H219" s="224">
        <v>38.5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40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0.00167</v>
      </c>
      <c r="T219" s="231">
        <f>S219*H219</f>
        <v>0.064295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152</v>
      </c>
      <c r="AT219" s="232" t="s">
        <v>120</v>
      </c>
      <c r="AU219" s="232" t="s">
        <v>84</v>
      </c>
      <c r="AY219" s="18" t="s">
        <v>117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25</v>
      </c>
      <c r="BK219" s="233">
        <f>ROUND(I219*H219,2)</f>
        <v>0</v>
      </c>
      <c r="BL219" s="18" t="s">
        <v>152</v>
      </c>
      <c r="BM219" s="232" t="s">
        <v>262</v>
      </c>
    </row>
    <row r="220" spans="1:51" s="14" customFormat="1" ht="12">
      <c r="A220" s="14"/>
      <c r="B220" s="250"/>
      <c r="C220" s="251"/>
      <c r="D220" s="241" t="s">
        <v>154</v>
      </c>
      <c r="E220" s="252" t="s">
        <v>1</v>
      </c>
      <c r="F220" s="253" t="s">
        <v>263</v>
      </c>
      <c r="G220" s="251"/>
      <c r="H220" s="254">
        <v>16.8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154</v>
      </c>
      <c r="AU220" s="260" t="s">
        <v>84</v>
      </c>
      <c r="AV220" s="14" t="s">
        <v>84</v>
      </c>
      <c r="AW220" s="14" t="s">
        <v>32</v>
      </c>
      <c r="AX220" s="14" t="s">
        <v>75</v>
      </c>
      <c r="AY220" s="260" t="s">
        <v>117</v>
      </c>
    </row>
    <row r="221" spans="1:51" s="14" customFormat="1" ht="12">
      <c r="A221" s="14"/>
      <c r="B221" s="250"/>
      <c r="C221" s="251"/>
      <c r="D221" s="241" t="s">
        <v>154</v>
      </c>
      <c r="E221" s="252" t="s">
        <v>1</v>
      </c>
      <c r="F221" s="253" t="s">
        <v>264</v>
      </c>
      <c r="G221" s="251"/>
      <c r="H221" s="254">
        <v>19.6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154</v>
      </c>
      <c r="AU221" s="260" t="s">
        <v>84</v>
      </c>
      <c r="AV221" s="14" t="s">
        <v>84</v>
      </c>
      <c r="AW221" s="14" t="s">
        <v>32</v>
      </c>
      <c r="AX221" s="14" t="s">
        <v>75</v>
      </c>
      <c r="AY221" s="260" t="s">
        <v>117</v>
      </c>
    </row>
    <row r="222" spans="1:51" s="14" customFormat="1" ht="12">
      <c r="A222" s="14"/>
      <c r="B222" s="250"/>
      <c r="C222" s="251"/>
      <c r="D222" s="241" t="s">
        <v>154</v>
      </c>
      <c r="E222" s="252" t="s">
        <v>1</v>
      </c>
      <c r="F222" s="253" t="s">
        <v>265</v>
      </c>
      <c r="G222" s="251"/>
      <c r="H222" s="254">
        <v>2.1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154</v>
      </c>
      <c r="AU222" s="260" t="s">
        <v>84</v>
      </c>
      <c r="AV222" s="14" t="s">
        <v>84</v>
      </c>
      <c r="AW222" s="14" t="s">
        <v>32</v>
      </c>
      <c r="AX222" s="14" t="s">
        <v>75</v>
      </c>
      <c r="AY222" s="260" t="s">
        <v>117</v>
      </c>
    </row>
    <row r="223" spans="1:51" s="15" customFormat="1" ht="12">
      <c r="A223" s="15"/>
      <c r="B223" s="261"/>
      <c r="C223" s="262"/>
      <c r="D223" s="241" t="s">
        <v>154</v>
      </c>
      <c r="E223" s="263" t="s">
        <v>1</v>
      </c>
      <c r="F223" s="264" t="s">
        <v>211</v>
      </c>
      <c r="G223" s="262"/>
      <c r="H223" s="265">
        <v>38.5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1" t="s">
        <v>154</v>
      </c>
      <c r="AU223" s="271" t="s">
        <v>84</v>
      </c>
      <c r="AV223" s="15" t="s">
        <v>152</v>
      </c>
      <c r="AW223" s="15" t="s">
        <v>32</v>
      </c>
      <c r="AX223" s="15" t="s">
        <v>25</v>
      </c>
      <c r="AY223" s="271" t="s">
        <v>117</v>
      </c>
    </row>
    <row r="224" spans="1:65" s="2" customFormat="1" ht="24.15" customHeight="1">
      <c r="A224" s="39"/>
      <c r="B224" s="40"/>
      <c r="C224" s="220" t="s">
        <v>266</v>
      </c>
      <c r="D224" s="220" t="s">
        <v>120</v>
      </c>
      <c r="E224" s="221" t="s">
        <v>267</v>
      </c>
      <c r="F224" s="222" t="s">
        <v>268</v>
      </c>
      <c r="G224" s="223" t="s">
        <v>151</v>
      </c>
      <c r="H224" s="224">
        <v>53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40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0.006</v>
      </c>
      <c r="T224" s="231">
        <f>S224*H224</f>
        <v>0.318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152</v>
      </c>
      <c r="AT224" s="232" t="s">
        <v>120</v>
      </c>
      <c r="AU224" s="232" t="s">
        <v>84</v>
      </c>
      <c r="AY224" s="18" t="s">
        <v>117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25</v>
      </c>
      <c r="BK224" s="233">
        <f>ROUND(I224*H224,2)</f>
        <v>0</v>
      </c>
      <c r="BL224" s="18" t="s">
        <v>152</v>
      </c>
      <c r="BM224" s="232" t="s">
        <v>269</v>
      </c>
    </row>
    <row r="225" spans="1:51" s="14" customFormat="1" ht="12">
      <c r="A225" s="14"/>
      <c r="B225" s="250"/>
      <c r="C225" s="251"/>
      <c r="D225" s="241" t="s">
        <v>154</v>
      </c>
      <c r="E225" s="252" t="s">
        <v>1</v>
      </c>
      <c r="F225" s="253" t="s">
        <v>270</v>
      </c>
      <c r="G225" s="251"/>
      <c r="H225" s="254">
        <v>53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154</v>
      </c>
      <c r="AU225" s="260" t="s">
        <v>84</v>
      </c>
      <c r="AV225" s="14" t="s">
        <v>84</v>
      </c>
      <c r="AW225" s="14" t="s">
        <v>32</v>
      </c>
      <c r="AX225" s="14" t="s">
        <v>25</v>
      </c>
      <c r="AY225" s="260" t="s">
        <v>117</v>
      </c>
    </row>
    <row r="226" spans="1:65" s="2" customFormat="1" ht="24.15" customHeight="1">
      <c r="A226" s="39"/>
      <c r="B226" s="40"/>
      <c r="C226" s="220" t="s">
        <v>271</v>
      </c>
      <c r="D226" s="220" t="s">
        <v>120</v>
      </c>
      <c r="E226" s="221" t="s">
        <v>272</v>
      </c>
      <c r="F226" s="222" t="s">
        <v>273</v>
      </c>
      <c r="G226" s="223" t="s">
        <v>151</v>
      </c>
      <c r="H226" s="224">
        <v>568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40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0.0125</v>
      </c>
      <c r="T226" s="231">
        <f>S226*H226</f>
        <v>7.1000000000000005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152</v>
      </c>
      <c r="AT226" s="232" t="s">
        <v>120</v>
      </c>
      <c r="AU226" s="232" t="s">
        <v>84</v>
      </c>
      <c r="AY226" s="18" t="s">
        <v>117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25</v>
      </c>
      <c r="BK226" s="233">
        <f>ROUND(I226*H226,2)</f>
        <v>0</v>
      </c>
      <c r="BL226" s="18" t="s">
        <v>152</v>
      </c>
      <c r="BM226" s="232" t="s">
        <v>274</v>
      </c>
    </row>
    <row r="227" spans="1:51" s="14" customFormat="1" ht="12">
      <c r="A227" s="14"/>
      <c r="B227" s="250"/>
      <c r="C227" s="251"/>
      <c r="D227" s="241" t="s">
        <v>154</v>
      </c>
      <c r="E227" s="252" t="s">
        <v>1</v>
      </c>
      <c r="F227" s="253" t="s">
        <v>275</v>
      </c>
      <c r="G227" s="251"/>
      <c r="H227" s="254">
        <v>568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154</v>
      </c>
      <c r="AU227" s="260" t="s">
        <v>84</v>
      </c>
      <c r="AV227" s="14" t="s">
        <v>84</v>
      </c>
      <c r="AW227" s="14" t="s">
        <v>32</v>
      </c>
      <c r="AX227" s="14" t="s">
        <v>25</v>
      </c>
      <c r="AY227" s="260" t="s">
        <v>117</v>
      </c>
    </row>
    <row r="228" spans="1:65" s="2" customFormat="1" ht="24.15" customHeight="1">
      <c r="A228" s="39"/>
      <c r="B228" s="40"/>
      <c r="C228" s="220" t="s">
        <v>276</v>
      </c>
      <c r="D228" s="220" t="s">
        <v>120</v>
      </c>
      <c r="E228" s="221" t="s">
        <v>277</v>
      </c>
      <c r="F228" s="222" t="s">
        <v>278</v>
      </c>
      <c r="G228" s="223" t="s">
        <v>151</v>
      </c>
      <c r="H228" s="224">
        <v>9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40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0.024</v>
      </c>
      <c r="T228" s="231">
        <f>S228*H228</f>
        <v>0.216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152</v>
      </c>
      <c r="AT228" s="232" t="s">
        <v>120</v>
      </c>
      <c r="AU228" s="232" t="s">
        <v>84</v>
      </c>
      <c r="AY228" s="18" t="s">
        <v>117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25</v>
      </c>
      <c r="BK228" s="233">
        <f>ROUND(I228*H228,2)</f>
        <v>0</v>
      </c>
      <c r="BL228" s="18" t="s">
        <v>152</v>
      </c>
      <c r="BM228" s="232" t="s">
        <v>279</v>
      </c>
    </row>
    <row r="229" spans="1:51" s="14" customFormat="1" ht="12">
      <c r="A229" s="14"/>
      <c r="B229" s="250"/>
      <c r="C229" s="251"/>
      <c r="D229" s="241" t="s">
        <v>154</v>
      </c>
      <c r="E229" s="252" t="s">
        <v>1</v>
      </c>
      <c r="F229" s="253" t="s">
        <v>280</v>
      </c>
      <c r="G229" s="251"/>
      <c r="H229" s="254">
        <v>2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154</v>
      </c>
      <c r="AU229" s="260" t="s">
        <v>84</v>
      </c>
      <c r="AV229" s="14" t="s">
        <v>84</v>
      </c>
      <c r="AW229" s="14" t="s">
        <v>32</v>
      </c>
      <c r="AX229" s="14" t="s">
        <v>75</v>
      </c>
      <c r="AY229" s="260" t="s">
        <v>117</v>
      </c>
    </row>
    <row r="230" spans="1:51" s="14" customFormat="1" ht="12">
      <c r="A230" s="14"/>
      <c r="B230" s="250"/>
      <c r="C230" s="251"/>
      <c r="D230" s="241" t="s">
        <v>154</v>
      </c>
      <c r="E230" s="252" t="s">
        <v>1</v>
      </c>
      <c r="F230" s="253" t="s">
        <v>281</v>
      </c>
      <c r="G230" s="251"/>
      <c r="H230" s="254">
        <v>2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154</v>
      </c>
      <c r="AU230" s="260" t="s">
        <v>84</v>
      </c>
      <c r="AV230" s="14" t="s">
        <v>84</v>
      </c>
      <c r="AW230" s="14" t="s">
        <v>32</v>
      </c>
      <c r="AX230" s="14" t="s">
        <v>75</v>
      </c>
      <c r="AY230" s="260" t="s">
        <v>117</v>
      </c>
    </row>
    <row r="231" spans="1:51" s="14" customFormat="1" ht="12">
      <c r="A231" s="14"/>
      <c r="B231" s="250"/>
      <c r="C231" s="251"/>
      <c r="D231" s="241" t="s">
        <v>154</v>
      </c>
      <c r="E231" s="252" t="s">
        <v>1</v>
      </c>
      <c r="F231" s="253" t="s">
        <v>282</v>
      </c>
      <c r="G231" s="251"/>
      <c r="H231" s="254">
        <v>1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154</v>
      </c>
      <c r="AU231" s="260" t="s">
        <v>84</v>
      </c>
      <c r="AV231" s="14" t="s">
        <v>84</v>
      </c>
      <c r="AW231" s="14" t="s">
        <v>32</v>
      </c>
      <c r="AX231" s="14" t="s">
        <v>75</v>
      </c>
      <c r="AY231" s="260" t="s">
        <v>117</v>
      </c>
    </row>
    <row r="232" spans="1:51" s="14" customFormat="1" ht="12">
      <c r="A232" s="14"/>
      <c r="B232" s="250"/>
      <c r="C232" s="251"/>
      <c r="D232" s="241" t="s">
        <v>154</v>
      </c>
      <c r="E232" s="252" t="s">
        <v>1</v>
      </c>
      <c r="F232" s="253" t="s">
        <v>283</v>
      </c>
      <c r="G232" s="251"/>
      <c r="H232" s="254">
        <v>2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0" t="s">
        <v>154</v>
      </c>
      <c r="AU232" s="260" t="s">
        <v>84</v>
      </c>
      <c r="AV232" s="14" t="s">
        <v>84</v>
      </c>
      <c r="AW232" s="14" t="s">
        <v>32</v>
      </c>
      <c r="AX232" s="14" t="s">
        <v>75</v>
      </c>
      <c r="AY232" s="260" t="s">
        <v>117</v>
      </c>
    </row>
    <row r="233" spans="1:51" s="14" customFormat="1" ht="12">
      <c r="A233" s="14"/>
      <c r="B233" s="250"/>
      <c r="C233" s="251"/>
      <c r="D233" s="241" t="s">
        <v>154</v>
      </c>
      <c r="E233" s="252" t="s">
        <v>1</v>
      </c>
      <c r="F233" s="253" t="s">
        <v>284</v>
      </c>
      <c r="G233" s="251"/>
      <c r="H233" s="254">
        <v>2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154</v>
      </c>
      <c r="AU233" s="260" t="s">
        <v>84</v>
      </c>
      <c r="AV233" s="14" t="s">
        <v>84</v>
      </c>
      <c r="AW233" s="14" t="s">
        <v>32</v>
      </c>
      <c r="AX233" s="14" t="s">
        <v>75</v>
      </c>
      <c r="AY233" s="260" t="s">
        <v>117</v>
      </c>
    </row>
    <row r="234" spans="1:51" s="15" customFormat="1" ht="12">
      <c r="A234" s="15"/>
      <c r="B234" s="261"/>
      <c r="C234" s="262"/>
      <c r="D234" s="241" t="s">
        <v>154</v>
      </c>
      <c r="E234" s="263" t="s">
        <v>1</v>
      </c>
      <c r="F234" s="264" t="s">
        <v>211</v>
      </c>
      <c r="G234" s="262"/>
      <c r="H234" s="265">
        <v>9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1" t="s">
        <v>154</v>
      </c>
      <c r="AU234" s="271" t="s">
        <v>84</v>
      </c>
      <c r="AV234" s="15" t="s">
        <v>152</v>
      </c>
      <c r="AW234" s="15" t="s">
        <v>32</v>
      </c>
      <c r="AX234" s="15" t="s">
        <v>25</v>
      </c>
      <c r="AY234" s="271" t="s">
        <v>117</v>
      </c>
    </row>
    <row r="235" spans="1:65" s="2" customFormat="1" ht="24.15" customHeight="1">
      <c r="A235" s="39"/>
      <c r="B235" s="40"/>
      <c r="C235" s="220" t="s">
        <v>285</v>
      </c>
      <c r="D235" s="220" t="s">
        <v>120</v>
      </c>
      <c r="E235" s="221" t="s">
        <v>286</v>
      </c>
      <c r="F235" s="222" t="s">
        <v>287</v>
      </c>
      <c r="G235" s="223" t="s">
        <v>170</v>
      </c>
      <c r="H235" s="224">
        <v>6.39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40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0.0815</v>
      </c>
      <c r="T235" s="231">
        <f>S235*H235</f>
        <v>0.5207849999999999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152</v>
      </c>
      <c r="AT235" s="232" t="s">
        <v>120</v>
      </c>
      <c r="AU235" s="232" t="s">
        <v>84</v>
      </c>
      <c r="AY235" s="18" t="s">
        <v>117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25</v>
      </c>
      <c r="BK235" s="233">
        <f>ROUND(I235*H235,2)</f>
        <v>0</v>
      </c>
      <c r="BL235" s="18" t="s">
        <v>152</v>
      </c>
      <c r="BM235" s="232" t="s">
        <v>288</v>
      </c>
    </row>
    <row r="236" spans="1:51" s="13" customFormat="1" ht="12">
      <c r="A236" s="13"/>
      <c r="B236" s="239"/>
      <c r="C236" s="240"/>
      <c r="D236" s="241" t="s">
        <v>154</v>
      </c>
      <c r="E236" s="242" t="s">
        <v>1</v>
      </c>
      <c r="F236" s="243" t="s">
        <v>289</v>
      </c>
      <c r="G236" s="240"/>
      <c r="H236" s="242" t="s">
        <v>1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154</v>
      </c>
      <c r="AU236" s="249" t="s">
        <v>84</v>
      </c>
      <c r="AV236" s="13" t="s">
        <v>25</v>
      </c>
      <c r="AW236" s="13" t="s">
        <v>32</v>
      </c>
      <c r="AX236" s="13" t="s">
        <v>75</v>
      </c>
      <c r="AY236" s="249" t="s">
        <v>117</v>
      </c>
    </row>
    <row r="237" spans="1:51" s="14" customFormat="1" ht="12">
      <c r="A237" s="14"/>
      <c r="B237" s="250"/>
      <c r="C237" s="251"/>
      <c r="D237" s="241" t="s">
        <v>154</v>
      </c>
      <c r="E237" s="252" t="s">
        <v>1</v>
      </c>
      <c r="F237" s="253" t="s">
        <v>290</v>
      </c>
      <c r="G237" s="251"/>
      <c r="H237" s="254">
        <v>0.54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154</v>
      </c>
      <c r="AU237" s="260" t="s">
        <v>84</v>
      </c>
      <c r="AV237" s="14" t="s">
        <v>84</v>
      </c>
      <c r="AW237" s="14" t="s">
        <v>32</v>
      </c>
      <c r="AX237" s="14" t="s">
        <v>75</v>
      </c>
      <c r="AY237" s="260" t="s">
        <v>117</v>
      </c>
    </row>
    <row r="238" spans="1:51" s="14" customFormat="1" ht="12">
      <c r="A238" s="14"/>
      <c r="B238" s="250"/>
      <c r="C238" s="251"/>
      <c r="D238" s="241" t="s">
        <v>154</v>
      </c>
      <c r="E238" s="252" t="s">
        <v>1</v>
      </c>
      <c r="F238" s="253" t="s">
        <v>291</v>
      </c>
      <c r="G238" s="251"/>
      <c r="H238" s="254">
        <v>1.35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154</v>
      </c>
      <c r="AU238" s="260" t="s">
        <v>84</v>
      </c>
      <c r="AV238" s="14" t="s">
        <v>84</v>
      </c>
      <c r="AW238" s="14" t="s">
        <v>32</v>
      </c>
      <c r="AX238" s="14" t="s">
        <v>75</v>
      </c>
      <c r="AY238" s="260" t="s">
        <v>117</v>
      </c>
    </row>
    <row r="239" spans="1:51" s="14" customFormat="1" ht="12">
      <c r="A239" s="14"/>
      <c r="B239" s="250"/>
      <c r="C239" s="251"/>
      <c r="D239" s="241" t="s">
        <v>154</v>
      </c>
      <c r="E239" s="252" t="s">
        <v>1</v>
      </c>
      <c r="F239" s="253" t="s">
        <v>292</v>
      </c>
      <c r="G239" s="251"/>
      <c r="H239" s="254">
        <v>1.08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154</v>
      </c>
      <c r="AU239" s="260" t="s">
        <v>84</v>
      </c>
      <c r="AV239" s="14" t="s">
        <v>84</v>
      </c>
      <c r="AW239" s="14" t="s">
        <v>32</v>
      </c>
      <c r="AX239" s="14" t="s">
        <v>75</v>
      </c>
      <c r="AY239" s="260" t="s">
        <v>117</v>
      </c>
    </row>
    <row r="240" spans="1:51" s="14" customFormat="1" ht="12">
      <c r="A240" s="14"/>
      <c r="B240" s="250"/>
      <c r="C240" s="251"/>
      <c r="D240" s="241" t="s">
        <v>154</v>
      </c>
      <c r="E240" s="252" t="s">
        <v>1</v>
      </c>
      <c r="F240" s="253" t="s">
        <v>293</v>
      </c>
      <c r="G240" s="251"/>
      <c r="H240" s="254">
        <v>0.54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0" t="s">
        <v>154</v>
      </c>
      <c r="AU240" s="260" t="s">
        <v>84</v>
      </c>
      <c r="AV240" s="14" t="s">
        <v>84</v>
      </c>
      <c r="AW240" s="14" t="s">
        <v>32</v>
      </c>
      <c r="AX240" s="14" t="s">
        <v>75</v>
      </c>
      <c r="AY240" s="260" t="s">
        <v>117</v>
      </c>
    </row>
    <row r="241" spans="1:51" s="14" customFormat="1" ht="12">
      <c r="A241" s="14"/>
      <c r="B241" s="250"/>
      <c r="C241" s="251"/>
      <c r="D241" s="241" t="s">
        <v>154</v>
      </c>
      <c r="E241" s="252" t="s">
        <v>1</v>
      </c>
      <c r="F241" s="253" t="s">
        <v>294</v>
      </c>
      <c r="G241" s="251"/>
      <c r="H241" s="254">
        <v>0.54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154</v>
      </c>
      <c r="AU241" s="260" t="s">
        <v>84</v>
      </c>
      <c r="AV241" s="14" t="s">
        <v>84</v>
      </c>
      <c r="AW241" s="14" t="s">
        <v>32</v>
      </c>
      <c r="AX241" s="14" t="s">
        <v>75</v>
      </c>
      <c r="AY241" s="260" t="s">
        <v>117</v>
      </c>
    </row>
    <row r="242" spans="1:51" s="14" customFormat="1" ht="12">
      <c r="A242" s="14"/>
      <c r="B242" s="250"/>
      <c r="C242" s="251"/>
      <c r="D242" s="241" t="s">
        <v>154</v>
      </c>
      <c r="E242" s="252" t="s">
        <v>1</v>
      </c>
      <c r="F242" s="253" t="s">
        <v>295</v>
      </c>
      <c r="G242" s="251"/>
      <c r="H242" s="254">
        <v>0.54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0" t="s">
        <v>154</v>
      </c>
      <c r="AU242" s="260" t="s">
        <v>84</v>
      </c>
      <c r="AV242" s="14" t="s">
        <v>84</v>
      </c>
      <c r="AW242" s="14" t="s">
        <v>32</v>
      </c>
      <c r="AX242" s="14" t="s">
        <v>75</v>
      </c>
      <c r="AY242" s="260" t="s">
        <v>117</v>
      </c>
    </row>
    <row r="243" spans="1:51" s="14" customFormat="1" ht="12">
      <c r="A243" s="14"/>
      <c r="B243" s="250"/>
      <c r="C243" s="251"/>
      <c r="D243" s="241" t="s">
        <v>154</v>
      </c>
      <c r="E243" s="252" t="s">
        <v>1</v>
      </c>
      <c r="F243" s="253" t="s">
        <v>296</v>
      </c>
      <c r="G243" s="251"/>
      <c r="H243" s="254">
        <v>0.3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154</v>
      </c>
      <c r="AU243" s="260" t="s">
        <v>84</v>
      </c>
      <c r="AV243" s="14" t="s">
        <v>84</v>
      </c>
      <c r="AW243" s="14" t="s">
        <v>32</v>
      </c>
      <c r="AX243" s="14" t="s">
        <v>75</v>
      </c>
      <c r="AY243" s="260" t="s">
        <v>117</v>
      </c>
    </row>
    <row r="244" spans="1:51" s="14" customFormat="1" ht="12">
      <c r="A244" s="14"/>
      <c r="B244" s="250"/>
      <c r="C244" s="251"/>
      <c r="D244" s="241" t="s">
        <v>154</v>
      </c>
      <c r="E244" s="252" t="s">
        <v>1</v>
      </c>
      <c r="F244" s="253" t="s">
        <v>297</v>
      </c>
      <c r="G244" s="251"/>
      <c r="H244" s="254">
        <v>0.3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154</v>
      </c>
      <c r="AU244" s="260" t="s">
        <v>84</v>
      </c>
      <c r="AV244" s="14" t="s">
        <v>84</v>
      </c>
      <c r="AW244" s="14" t="s">
        <v>32</v>
      </c>
      <c r="AX244" s="14" t="s">
        <v>75</v>
      </c>
      <c r="AY244" s="260" t="s">
        <v>117</v>
      </c>
    </row>
    <row r="245" spans="1:51" s="14" customFormat="1" ht="12">
      <c r="A245" s="14"/>
      <c r="B245" s="250"/>
      <c r="C245" s="251"/>
      <c r="D245" s="241" t="s">
        <v>154</v>
      </c>
      <c r="E245" s="252" t="s">
        <v>1</v>
      </c>
      <c r="F245" s="253" t="s">
        <v>298</v>
      </c>
      <c r="G245" s="251"/>
      <c r="H245" s="254">
        <v>0.3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154</v>
      </c>
      <c r="AU245" s="260" t="s">
        <v>84</v>
      </c>
      <c r="AV245" s="14" t="s">
        <v>84</v>
      </c>
      <c r="AW245" s="14" t="s">
        <v>32</v>
      </c>
      <c r="AX245" s="14" t="s">
        <v>75</v>
      </c>
      <c r="AY245" s="260" t="s">
        <v>117</v>
      </c>
    </row>
    <row r="246" spans="1:51" s="14" customFormat="1" ht="12">
      <c r="A246" s="14"/>
      <c r="B246" s="250"/>
      <c r="C246" s="251"/>
      <c r="D246" s="241" t="s">
        <v>154</v>
      </c>
      <c r="E246" s="252" t="s">
        <v>1</v>
      </c>
      <c r="F246" s="253" t="s">
        <v>299</v>
      </c>
      <c r="G246" s="251"/>
      <c r="H246" s="254">
        <v>0.3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154</v>
      </c>
      <c r="AU246" s="260" t="s">
        <v>84</v>
      </c>
      <c r="AV246" s="14" t="s">
        <v>84</v>
      </c>
      <c r="AW246" s="14" t="s">
        <v>32</v>
      </c>
      <c r="AX246" s="14" t="s">
        <v>75</v>
      </c>
      <c r="AY246" s="260" t="s">
        <v>117</v>
      </c>
    </row>
    <row r="247" spans="1:51" s="14" customFormat="1" ht="12">
      <c r="A247" s="14"/>
      <c r="B247" s="250"/>
      <c r="C247" s="251"/>
      <c r="D247" s="241" t="s">
        <v>154</v>
      </c>
      <c r="E247" s="252" t="s">
        <v>1</v>
      </c>
      <c r="F247" s="253" t="s">
        <v>300</v>
      </c>
      <c r="G247" s="251"/>
      <c r="H247" s="254">
        <v>0.3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154</v>
      </c>
      <c r="AU247" s="260" t="s">
        <v>84</v>
      </c>
      <c r="AV247" s="14" t="s">
        <v>84</v>
      </c>
      <c r="AW247" s="14" t="s">
        <v>32</v>
      </c>
      <c r="AX247" s="14" t="s">
        <v>75</v>
      </c>
      <c r="AY247" s="260" t="s">
        <v>117</v>
      </c>
    </row>
    <row r="248" spans="1:51" s="14" customFormat="1" ht="12">
      <c r="A248" s="14"/>
      <c r="B248" s="250"/>
      <c r="C248" s="251"/>
      <c r="D248" s="241" t="s">
        <v>154</v>
      </c>
      <c r="E248" s="252" t="s">
        <v>1</v>
      </c>
      <c r="F248" s="253" t="s">
        <v>301</v>
      </c>
      <c r="G248" s="251"/>
      <c r="H248" s="254">
        <v>0.3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154</v>
      </c>
      <c r="AU248" s="260" t="s">
        <v>84</v>
      </c>
      <c r="AV248" s="14" t="s">
        <v>84</v>
      </c>
      <c r="AW248" s="14" t="s">
        <v>32</v>
      </c>
      <c r="AX248" s="14" t="s">
        <v>75</v>
      </c>
      <c r="AY248" s="260" t="s">
        <v>117</v>
      </c>
    </row>
    <row r="249" spans="1:51" s="15" customFormat="1" ht="12">
      <c r="A249" s="15"/>
      <c r="B249" s="261"/>
      <c r="C249" s="262"/>
      <c r="D249" s="241" t="s">
        <v>154</v>
      </c>
      <c r="E249" s="263" t="s">
        <v>1</v>
      </c>
      <c r="F249" s="264" t="s">
        <v>211</v>
      </c>
      <c r="G249" s="262"/>
      <c r="H249" s="265">
        <v>6.39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1" t="s">
        <v>154</v>
      </c>
      <c r="AU249" s="271" t="s">
        <v>84</v>
      </c>
      <c r="AV249" s="15" t="s">
        <v>152</v>
      </c>
      <c r="AW249" s="15" t="s">
        <v>32</v>
      </c>
      <c r="AX249" s="15" t="s">
        <v>25</v>
      </c>
      <c r="AY249" s="271" t="s">
        <v>117</v>
      </c>
    </row>
    <row r="250" spans="1:65" s="2" customFormat="1" ht="24.15" customHeight="1">
      <c r="A250" s="39"/>
      <c r="B250" s="40"/>
      <c r="C250" s="220" t="s">
        <v>8</v>
      </c>
      <c r="D250" s="220" t="s">
        <v>120</v>
      </c>
      <c r="E250" s="221" t="s">
        <v>302</v>
      </c>
      <c r="F250" s="222" t="s">
        <v>303</v>
      </c>
      <c r="G250" s="223" t="s">
        <v>214</v>
      </c>
      <c r="H250" s="224">
        <v>16.2</v>
      </c>
      <c r="I250" s="225"/>
      <c r="J250" s="226">
        <f>ROUND(I250*H250,2)</f>
        <v>0</v>
      </c>
      <c r="K250" s="227"/>
      <c r="L250" s="45"/>
      <c r="M250" s="228" t="s">
        <v>1</v>
      </c>
      <c r="N250" s="229" t="s">
        <v>40</v>
      </c>
      <c r="O250" s="92"/>
      <c r="P250" s="230">
        <f>O250*H250</f>
        <v>0</v>
      </c>
      <c r="Q250" s="230">
        <v>0</v>
      </c>
      <c r="R250" s="230">
        <f>Q250*H250</f>
        <v>0</v>
      </c>
      <c r="S250" s="230">
        <v>0.0208</v>
      </c>
      <c r="T250" s="231">
        <f>S250*H250</f>
        <v>0.33696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152</v>
      </c>
      <c r="AT250" s="232" t="s">
        <v>120</v>
      </c>
      <c r="AU250" s="232" t="s">
        <v>84</v>
      </c>
      <c r="AY250" s="18" t="s">
        <v>117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25</v>
      </c>
      <c r="BK250" s="233">
        <f>ROUND(I250*H250,2)</f>
        <v>0</v>
      </c>
      <c r="BL250" s="18" t="s">
        <v>152</v>
      </c>
      <c r="BM250" s="232" t="s">
        <v>304</v>
      </c>
    </row>
    <row r="251" spans="1:51" s="14" customFormat="1" ht="12">
      <c r="A251" s="14"/>
      <c r="B251" s="250"/>
      <c r="C251" s="251"/>
      <c r="D251" s="241" t="s">
        <v>154</v>
      </c>
      <c r="E251" s="252" t="s">
        <v>1</v>
      </c>
      <c r="F251" s="253" t="s">
        <v>305</v>
      </c>
      <c r="G251" s="251"/>
      <c r="H251" s="254">
        <v>3.9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154</v>
      </c>
      <c r="AU251" s="260" t="s">
        <v>84</v>
      </c>
      <c r="AV251" s="14" t="s">
        <v>84</v>
      </c>
      <c r="AW251" s="14" t="s">
        <v>32</v>
      </c>
      <c r="AX251" s="14" t="s">
        <v>75</v>
      </c>
      <c r="AY251" s="260" t="s">
        <v>117</v>
      </c>
    </row>
    <row r="252" spans="1:51" s="14" customFormat="1" ht="12">
      <c r="A252" s="14"/>
      <c r="B252" s="250"/>
      <c r="C252" s="251"/>
      <c r="D252" s="241" t="s">
        <v>154</v>
      </c>
      <c r="E252" s="252" t="s">
        <v>1</v>
      </c>
      <c r="F252" s="253" t="s">
        <v>306</v>
      </c>
      <c r="G252" s="251"/>
      <c r="H252" s="254">
        <v>2.4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154</v>
      </c>
      <c r="AU252" s="260" t="s">
        <v>84</v>
      </c>
      <c r="AV252" s="14" t="s">
        <v>84</v>
      </c>
      <c r="AW252" s="14" t="s">
        <v>32</v>
      </c>
      <c r="AX252" s="14" t="s">
        <v>75</v>
      </c>
      <c r="AY252" s="260" t="s">
        <v>117</v>
      </c>
    </row>
    <row r="253" spans="1:51" s="14" customFormat="1" ht="12">
      <c r="A253" s="14"/>
      <c r="B253" s="250"/>
      <c r="C253" s="251"/>
      <c r="D253" s="241" t="s">
        <v>154</v>
      </c>
      <c r="E253" s="252" t="s">
        <v>1</v>
      </c>
      <c r="F253" s="253" t="s">
        <v>307</v>
      </c>
      <c r="G253" s="251"/>
      <c r="H253" s="254">
        <v>3.3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154</v>
      </c>
      <c r="AU253" s="260" t="s">
        <v>84</v>
      </c>
      <c r="AV253" s="14" t="s">
        <v>84</v>
      </c>
      <c r="AW253" s="14" t="s">
        <v>32</v>
      </c>
      <c r="AX253" s="14" t="s">
        <v>75</v>
      </c>
      <c r="AY253" s="260" t="s">
        <v>117</v>
      </c>
    </row>
    <row r="254" spans="1:51" s="14" customFormat="1" ht="12">
      <c r="A254" s="14"/>
      <c r="B254" s="250"/>
      <c r="C254" s="251"/>
      <c r="D254" s="241" t="s">
        <v>154</v>
      </c>
      <c r="E254" s="252" t="s">
        <v>1</v>
      </c>
      <c r="F254" s="253" t="s">
        <v>307</v>
      </c>
      <c r="G254" s="251"/>
      <c r="H254" s="254">
        <v>3.3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154</v>
      </c>
      <c r="AU254" s="260" t="s">
        <v>84</v>
      </c>
      <c r="AV254" s="14" t="s">
        <v>84</v>
      </c>
      <c r="AW254" s="14" t="s">
        <v>32</v>
      </c>
      <c r="AX254" s="14" t="s">
        <v>75</v>
      </c>
      <c r="AY254" s="260" t="s">
        <v>117</v>
      </c>
    </row>
    <row r="255" spans="1:51" s="14" customFormat="1" ht="12">
      <c r="A255" s="14"/>
      <c r="B255" s="250"/>
      <c r="C255" s="251"/>
      <c r="D255" s="241" t="s">
        <v>154</v>
      </c>
      <c r="E255" s="252" t="s">
        <v>1</v>
      </c>
      <c r="F255" s="253" t="s">
        <v>307</v>
      </c>
      <c r="G255" s="251"/>
      <c r="H255" s="254">
        <v>3.3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154</v>
      </c>
      <c r="AU255" s="260" t="s">
        <v>84</v>
      </c>
      <c r="AV255" s="14" t="s">
        <v>84</v>
      </c>
      <c r="AW255" s="14" t="s">
        <v>32</v>
      </c>
      <c r="AX255" s="14" t="s">
        <v>75</v>
      </c>
      <c r="AY255" s="260" t="s">
        <v>117</v>
      </c>
    </row>
    <row r="256" spans="1:51" s="15" customFormat="1" ht="12">
      <c r="A256" s="15"/>
      <c r="B256" s="261"/>
      <c r="C256" s="262"/>
      <c r="D256" s="241" t="s">
        <v>154</v>
      </c>
      <c r="E256" s="263" t="s">
        <v>1</v>
      </c>
      <c r="F256" s="264" t="s">
        <v>211</v>
      </c>
      <c r="G256" s="262"/>
      <c r="H256" s="265">
        <v>16.2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1" t="s">
        <v>154</v>
      </c>
      <c r="AU256" s="271" t="s">
        <v>84</v>
      </c>
      <c r="AV256" s="15" t="s">
        <v>152</v>
      </c>
      <c r="AW256" s="15" t="s">
        <v>32</v>
      </c>
      <c r="AX256" s="15" t="s">
        <v>25</v>
      </c>
      <c r="AY256" s="271" t="s">
        <v>117</v>
      </c>
    </row>
    <row r="257" spans="1:65" s="2" customFormat="1" ht="24.15" customHeight="1">
      <c r="A257" s="39"/>
      <c r="B257" s="40"/>
      <c r="C257" s="220" t="s">
        <v>308</v>
      </c>
      <c r="D257" s="220" t="s">
        <v>120</v>
      </c>
      <c r="E257" s="221" t="s">
        <v>309</v>
      </c>
      <c r="F257" s="222" t="s">
        <v>310</v>
      </c>
      <c r="G257" s="223" t="s">
        <v>170</v>
      </c>
      <c r="H257" s="224">
        <v>6.576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40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0.075</v>
      </c>
      <c r="T257" s="231">
        <f>S257*H257</f>
        <v>0.49319999999999997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152</v>
      </c>
      <c r="AT257" s="232" t="s">
        <v>120</v>
      </c>
      <c r="AU257" s="232" t="s">
        <v>84</v>
      </c>
      <c r="AY257" s="18" t="s">
        <v>117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25</v>
      </c>
      <c r="BK257" s="233">
        <f>ROUND(I257*H257,2)</f>
        <v>0</v>
      </c>
      <c r="BL257" s="18" t="s">
        <v>152</v>
      </c>
      <c r="BM257" s="232" t="s">
        <v>311</v>
      </c>
    </row>
    <row r="258" spans="1:51" s="14" customFormat="1" ht="12">
      <c r="A258" s="14"/>
      <c r="B258" s="250"/>
      <c r="C258" s="251"/>
      <c r="D258" s="241" t="s">
        <v>154</v>
      </c>
      <c r="E258" s="252" t="s">
        <v>1</v>
      </c>
      <c r="F258" s="253" t="s">
        <v>312</v>
      </c>
      <c r="G258" s="251"/>
      <c r="H258" s="254">
        <v>0.84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154</v>
      </c>
      <c r="AU258" s="260" t="s">
        <v>84</v>
      </c>
      <c r="AV258" s="14" t="s">
        <v>84</v>
      </c>
      <c r="AW258" s="14" t="s">
        <v>32</v>
      </c>
      <c r="AX258" s="14" t="s">
        <v>75</v>
      </c>
      <c r="AY258" s="260" t="s">
        <v>117</v>
      </c>
    </row>
    <row r="259" spans="1:51" s="14" customFormat="1" ht="12">
      <c r="A259" s="14"/>
      <c r="B259" s="250"/>
      <c r="C259" s="251"/>
      <c r="D259" s="241" t="s">
        <v>154</v>
      </c>
      <c r="E259" s="252" t="s">
        <v>1</v>
      </c>
      <c r="F259" s="253" t="s">
        <v>313</v>
      </c>
      <c r="G259" s="251"/>
      <c r="H259" s="254">
        <v>2.25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0" t="s">
        <v>154</v>
      </c>
      <c r="AU259" s="260" t="s">
        <v>84</v>
      </c>
      <c r="AV259" s="14" t="s">
        <v>84</v>
      </c>
      <c r="AW259" s="14" t="s">
        <v>32</v>
      </c>
      <c r="AX259" s="14" t="s">
        <v>75</v>
      </c>
      <c r="AY259" s="260" t="s">
        <v>117</v>
      </c>
    </row>
    <row r="260" spans="1:51" s="14" customFormat="1" ht="12">
      <c r="A260" s="14"/>
      <c r="B260" s="250"/>
      <c r="C260" s="251"/>
      <c r="D260" s="241" t="s">
        <v>154</v>
      </c>
      <c r="E260" s="252" t="s">
        <v>1</v>
      </c>
      <c r="F260" s="253" t="s">
        <v>314</v>
      </c>
      <c r="G260" s="251"/>
      <c r="H260" s="254">
        <v>3.486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154</v>
      </c>
      <c r="AU260" s="260" t="s">
        <v>84</v>
      </c>
      <c r="AV260" s="14" t="s">
        <v>84</v>
      </c>
      <c r="AW260" s="14" t="s">
        <v>32</v>
      </c>
      <c r="AX260" s="14" t="s">
        <v>75</v>
      </c>
      <c r="AY260" s="260" t="s">
        <v>117</v>
      </c>
    </row>
    <row r="261" spans="1:51" s="15" customFormat="1" ht="12">
      <c r="A261" s="15"/>
      <c r="B261" s="261"/>
      <c r="C261" s="262"/>
      <c r="D261" s="241" t="s">
        <v>154</v>
      </c>
      <c r="E261" s="263" t="s">
        <v>1</v>
      </c>
      <c r="F261" s="264" t="s">
        <v>211</v>
      </c>
      <c r="G261" s="262"/>
      <c r="H261" s="265">
        <v>6.576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1" t="s">
        <v>154</v>
      </c>
      <c r="AU261" s="271" t="s">
        <v>84</v>
      </c>
      <c r="AV261" s="15" t="s">
        <v>152</v>
      </c>
      <c r="AW261" s="15" t="s">
        <v>32</v>
      </c>
      <c r="AX261" s="15" t="s">
        <v>25</v>
      </c>
      <c r="AY261" s="271" t="s">
        <v>117</v>
      </c>
    </row>
    <row r="262" spans="1:65" s="2" customFormat="1" ht="24.15" customHeight="1">
      <c r="A262" s="39"/>
      <c r="B262" s="40"/>
      <c r="C262" s="220" t="s">
        <v>315</v>
      </c>
      <c r="D262" s="220" t="s">
        <v>120</v>
      </c>
      <c r="E262" s="221" t="s">
        <v>316</v>
      </c>
      <c r="F262" s="222" t="s">
        <v>317</v>
      </c>
      <c r="G262" s="223" t="s">
        <v>170</v>
      </c>
      <c r="H262" s="224">
        <v>24.516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40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0.062</v>
      </c>
      <c r="T262" s="231">
        <f>S262*H262</f>
        <v>1.5199919999999998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152</v>
      </c>
      <c r="AT262" s="232" t="s">
        <v>120</v>
      </c>
      <c r="AU262" s="232" t="s">
        <v>84</v>
      </c>
      <c r="AY262" s="18" t="s">
        <v>117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25</v>
      </c>
      <c r="BK262" s="233">
        <f>ROUND(I262*H262,2)</f>
        <v>0</v>
      </c>
      <c r="BL262" s="18" t="s">
        <v>152</v>
      </c>
      <c r="BM262" s="232" t="s">
        <v>318</v>
      </c>
    </row>
    <row r="263" spans="1:51" s="14" customFormat="1" ht="12">
      <c r="A263" s="14"/>
      <c r="B263" s="250"/>
      <c r="C263" s="251"/>
      <c r="D263" s="241" t="s">
        <v>154</v>
      </c>
      <c r="E263" s="252" t="s">
        <v>1</v>
      </c>
      <c r="F263" s="253" t="s">
        <v>319</v>
      </c>
      <c r="G263" s="251"/>
      <c r="H263" s="254">
        <v>21.296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154</v>
      </c>
      <c r="AU263" s="260" t="s">
        <v>84</v>
      </c>
      <c r="AV263" s="14" t="s">
        <v>84</v>
      </c>
      <c r="AW263" s="14" t="s">
        <v>32</v>
      </c>
      <c r="AX263" s="14" t="s">
        <v>75</v>
      </c>
      <c r="AY263" s="260" t="s">
        <v>117</v>
      </c>
    </row>
    <row r="264" spans="1:51" s="14" customFormat="1" ht="12">
      <c r="A264" s="14"/>
      <c r="B264" s="250"/>
      <c r="C264" s="251"/>
      <c r="D264" s="241" t="s">
        <v>154</v>
      </c>
      <c r="E264" s="252" t="s">
        <v>1</v>
      </c>
      <c r="F264" s="253" t="s">
        <v>320</v>
      </c>
      <c r="G264" s="251"/>
      <c r="H264" s="254">
        <v>1.328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154</v>
      </c>
      <c r="AU264" s="260" t="s">
        <v>84</v>
      </c>
      <c r="AV264" s="14" t="s">
        <v>84</v>
      </c>
      <c r="AW264" s="14" t="s">
        <v>32</v>
      </c>
      <c r="AX264" s="14" t="s">
        <v>75</v>
      </c>
      <c r="AY264" s="260" t="s">
        <v>117</v>
      </c>
    </row>
    <row r="265" spans="1:51" s="14" customFormat="1" ht="12">
      <c r="A265" s="14"/>
      <c r="B265" s="250"/>
      <c r="C265" s="251"/>
      <c r="D265" s="241" t="s">
        <v>154</v>
      </c>
      <c r="E265" s="252" t="s">
        <v>1</v>
      </c>
      <c r="F265" s="253" t="s">
        <v>321</v>
      </c>
      <c r="G265" s="251"/>
      <c r="H265" s="254">
        <v>1.892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154</v>
      </c>
      <c r="AU265" s="260" t="s">
        <v>84</v>
      </c>
      <c r="AV265" s="14" t="s">
        <v>84</v>
      </c>
      <c r="AW265" s="14" t="s">
        <v>32</v>
      </c>
      <c r="AX265" s="14" t="s">
        <v>75</v>
      </c>
      <c r="AY265" s="260" t="s">
        <v>117</v>
      </c>
    </row>
    <row r="266" spans="1:51" s="15" customFormat="1" ht="12">
      <c r="A266" s="15"/>
      <c r="B266" s="261"/>
      <c r="C266" s="262"/>
      <c r="D266" s="241" t="s">
        <v>154</v>
      </c>
      <c r="E266" s="263" t="s">
        <v>1</v>
      </c>
      <c r="F266" s="264" t="s">
        <v>211</v>
      </c>
      <c r="G266" s="262"/>
      <c r="H266" s="265">
        <v>24.516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1" t="s">
        <v>154</v>
      </c>
      <c r="AU266" s="271" t="s">
        <v>84</v>
      </c>
      <c r="AV266" s="15" t="s">
        <v>152</v>
      </c>
      <c r="AW266" s="15" t="s">
        <v>32</v>
      </c>
      <c r="AX266" s="15" t="s">
        <v>25</v>
      </c>
      <c r="AY266" s="271" t="s">
        <v>117</v>
      </c>
    </row>
    <row r="267" spans="1:65" s="2" customFormat="1" ht="24.15" customHeight="1">
      <c r="A267" s="39"/>
      <c r="B267" s="40"/>
      <c r="C267" s="220" t="s">
        <v>322</v>
      </c>
      <c r="D267" s="220" t="s">
        <v>120</v>
      </c>
      <c r="E267" s="221" t="s">
        <v>323</v>
      </c>
      <c r="F267" s="222" t="s">
        <v>324</v>
      </c>
      <c r="G267" s="223" t="s">
        <v>170</v>
      </c>
      <c r="H267" s="224">
        <v>114.563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40</v>
      </c>
      <c r="O267" s="92"/>
      <c r="P267" s="230">
        <f>O267*H267</f>
        <v>0</v>
      </c>
      <c r="Q267" s="230">
        <v>0</v>
      </c>
      <c r="R267" s="230">
        <f>Q267*H267</f>
        <v>0</v>
      </c>
      <c r="S267" s="230">
        <v>0.054</v>
      </c>
      <c r="T267" s="231">
        <f>S267*H267</f>
        <v>6.186402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152</v>
      </c>
      <c r="AT267" s="232" t="s">
        <v>120</v>
      </c>
      <c r="AU267" s="232" t="s">
        <v>84</v>
      </c>
      <c r="AY267" s="18" t="s">
        <v>117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25</v>
      </c>
      <c r="BK267" s="233">
        <f>ROUND(I267*H267,2)</f>
        <v>0</v>
      </c>
      <c r="BL267" s="18" t="s">
        <v>152</v>
      </c>
      <c r="BM267" s="232" t="s">
        <v>325</v>
      </c>
    </row>
    <row r="268" spans="1:51" s="14" customFormat="1" ht="12">
      <c r="A268" s="14"/>
      <c r="B268" s="250"/>
      <c r="C268" s="251"/>
      <c r="D268" s="241" t="s">
        <v>154</v>
      </c>
      <c r="E268" s="252" t="s">
        <v>1</v>
      </c>
      <c r="F268" s="253" t="s">
        <v>326</v>
      </c>
      <c r="G268" s="251"/>
      <c r="H268" s="254">
        <v>2.409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154</v>
      </c>
      <c r="AU268" s="260" t="s">
        <v>84</v>
      </c>
      <c r="AV268" s="14" t="s">
        <v>84</v>
      </c>
      <c r="AW268" s="14" t="s">
        <v>32</v>
      </c>
      <c r="AX268" s="14" t="s">
        <v>75</v>
      </c>
      <c r="AY268" s="260" t="s">
        <v>117</v>
      </c>
    </row>
    <row r="269" spans="1:51" s="14" customFormat="1" ht="12">
      <c r="A269" s="14"/>
      <c r="B269" s="250"/>
      <c r="C269" s="251"/>
      <c r="D269" s="241" t="s">
        <v>154</v>
      </c>
      <c r="E269" s="252" t="s">
        <v>1</v>
      </c>
      <c r="F269" s="253" t="s">
        <v>327</v>
      </c>
      <c r="G269" s="251"/>
      <c r="H269" s="254">
        <v>2.296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154</v>
      </c>
      <c r="AU269" s="260" t="s">
        <v>84</v>
      </c>
      <c r="AV269" s="14" t="s">
        <v>84</v>
      </c>
      <c r="AW269" s="14" t="s">
        <v>32</v>
      </c>
      <c r="AX269" s="14" t="s">
        <v>75</v>
      </c>
      <c r="AY269" s="260" t="s">
        <v>117</v>
      </c>
    </row>
    <row r="270" spans="1:51" s="14" customFormat="1" ht="12">
      <c r="A270" s="14"/>
      <c r="B270" s="250"/>
      <c r="C270" s="251"/>
      <c r="D270" s="241" t="s">
        <v>154</v>
      </c>
      <c r="E270" s="252" t="s">
        <v>1</v>
      </c>
      <c r="F270" s="253" t="s">
        <v>328</v>
      </c>
      <c r="G270" s="251"/>
      <c r="H270" s="254">
        <v>2.153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0" t="s">
        <v>154</v>
      </c>
      <c r="AU270" s="260" t="s">
        <v>84</v>
      </c>
      <c r="AV270" s="14" t="s">
        <v>84</v>
      </c>
      <c r="AW270" s="14" t="s">
        <v>32</v>
      </c>
      <c r="AX270" s="14" t="s">
        <v>75</v>
      </c>
      <c r="AY270" s="260" t="s">
        <v>117</v>
      </c>
    </row>
    <row r="271" spans="1:51" s="14" customFormat="1" ht="12">
      <c r="A271" s="14"/>
      <c r="B271" s="250"/>
      <c r="C271" s="251"/>
      <c r="D271" s="241" t="s">
        <v>154</v>
      </c>
      <c r="E271" s="252" t="s">
        <v>1</v>
      </c>
      <c r="F271" s="253" t="s">
        <v>328</v>
      </c>
      <c r="G271" s="251"/>
      <c r="H271" s="254">
        <v>2.153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154</v>
      </c>
      <c r="AU271" s="260" t="s">
        <v>84</v>
      </c>
      <c r="AV271" s="14" t="s">
        <v>84</v>
      </c>
      <c r="AW271" s="14" t="s">
        <v>32</v>
      </c>
      <c r="AX271" s="14" t="s">
        <v>75</v>
      </c>
      <c r="AY271" s="260" t="s">
        <v>117</v>
      </c>
    </row>
    <row r="272" spans="1:51" s="14" customFormat="1" ht="12">
      <c r="A272" s="14"/>
      <c r="B272" s="250"/>
      <c r="C272" s="251"/>
      <c r="D272" s="241" t="s">
        <v>154</v>
      </c>
      <c r="E272" s="252" t="s">
        <v>1</v>
      </c>
      <c r="F272" s="253" t="s">
        <v>329</v>
      </c>
      <c r="G272" s="251"/>
      <c r="H272" s="254">
        <v>2.327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0" t="s">
        <v>154</v>
      </c>
      <c r="AU272" s="260" t="s">
        <v>84</v>
      </c>
      <c r="AV272" s="14" t="s">
        <v>84</v>
      </c>
      <c r="AW272" s="14" t="s">
        <v>32</v>
      </c>
      <c r="AX272" s="14" t="s">
        <v>75</v>
      </c>
      <c r="AY272" s="260" t="s">
        <v>117</v>
      </c>
    </row>
    <row r="273" spans="1:51" s="14" customFormat="1" ht="12">
      <c r="A273" s="14"/>
      <c r="B273" s="250"/>
      <c r="C273" s="251"/>
      <c r="D273" s="241" t="s">
        <v>154</v>
      </c>
      <c r="E273" s="252" t="s">
        <v>1</v>
      </c>
      <c r="F273" s="253" t="s">
        <v>330</v>
      </c>
      <c r="G273" s="251"/>
      <c r="H273" s="254">
        <v>4.752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0" t="s">
        <v>154</v>
      </c>
      <c r="AU273" s="260" t="s">
        <v>84</v>
      </c>
      <c r="AV273" s="14" t="s">
        <v>84</v>
      </c>
      <c r="AW273" s="14" t="s">
        <v>32</v>
      </c>
      <c r="AX273" s="14" t="s">
        <v>75</v>
      </c>
      <c r="AY273" s="260" t="s">
        <v>117</v>
      </c>
    </row>
    <row r="274" spans="1:51" s="14" customFormat="1" ht="12">
      <c r="A274" s="14"/>
      <c r="B274" s="250"/>
      <c r="C274" s="251"/>
      <c r="D274" s="241" t="s">
        <v>154</v>
      </c>
      <c r="E274" s="252" t="s">
        <v>1</v>
      </c>
      <c r="F274" s="253" t="s">
        <v>331</v>
      </c>
      <c r="G274" s="251"/>
      <c r="H274" s="254">
        <v>7.875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154</v>
      </c>
      <c r="AU274" s="260" t="s">
        <v>84</v>
      </c>
      <c r="AV274" s="14" t="s">
        <v>84</v>
      </c>
      <c r="AW274" s="14" t="s">
        <v>32</v>
      </c>
      <c r="AX274" s="14" t="s">
        <v>75</v>
      </c>
      <c r="AY274" s="260" t="s">
        <v>117</v>
      </c>
    </row>
    <row r="275" spans="1:51" s="14" customFormat="1" ht="12">
      <c r="A275" s="14"/>
      <c r="B275" s="250"/>
      <c r="C275" s="251"/>
      <c r="D275" s="241" t="s">
        <v>154</v>
      </c>
      <c r="E275" s="252" t="s">
        <v>1</v>
      </c>
      <c r="F275" s="253" t="s">
        <v>332</v>
      </c>
      <c r="G275" s="251"/>
      <c r="H275" s="254">
        <v>4.367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0" t="s">
        <v>154</v>
      </c>
      <c r="AU275" s="260" t="s">
        <v>84</v>
      </c>
      <c r="AV275" s="14" t="s">
        <v>84</v>
      </c>
      <c r="AW275" s="14" t="s">
        <v>32</v>
      </c>
      <c r="AX275" s="14" t="s">
        <v>75</v>
      </c>
      <c r="AY275" s="260" t="s">
        <v>117</v>
      </c>
    </row>
    <row r="276" spans="1:51" s="14" customFormat="1" ht="12">
      <c r="A276" s="14"/>
      <c r="B276" s="250"/>
      <c r="C276" s="251"/>
      <c r="D276" s="241" t="s">
        <v>154</v>
      </c>
      <c r="E276" s="252" t="s">
        <v>1</v>
      </c>
      <c r="F276" s="253" t="s">
        <v>333</v>
      </c>
      <c r="G276" s="251"/>
      <c r="H276" s="254">
        <v>8.615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154</v>
      </c>
      <c r="AU276" s="260" t="s">
        <v>84</v>
      </c>
      <c r="AV276" s="14" t="s">
        <v>84</v>
      </c>
      <c r="AW276" s="14" t="s">
        <v>32</v>
      </c>
      <c r="AX276" s="14" t="s">
        <v>75</v>
      </c>
      <c r="AY276" s="260" t="s">
        <v>117</v>
      </c>
    </row>
    <row r="277" spans="1:51" s="14" customFormat="1" ht="12">
      <c r="A277" s="14"/>
      <c r="B277" s="250"/>
      <c r="C277" s="251"/>
      <c r="D277" s="241" t="s">
        <v>154</v>
      </c>
      <c r="E277" s="252" t="s">
        <v>1</v>
      </c>
      <c r="F277" s="253" t="s">
        <v>334</v>
      </c>
      <c r="G277" s="251"/>
      <c r="H277" s="254">
        <v>15.076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154</v>
      </c>
      <c r="AU277" s="260" t="s">
        <v>84</v>
      </c>
      <c r="AV277" s="14" t="s">
        <v>84</v>
      </c>
      <c r="AW277" s="14" t="s">
        <v>32</v>
      </c>
      <c r="AX277" s="14" t="s">
        <v>75</v>
      </c>
      <c r="AY277" s="260" t="s">
        <v>117</v>
      </c>
    </row>
    <row r="278" spans="1:51" s="14" customFormat="1" ht="12">
      <c r="A278" s="14"/>
      <c r="B278" s="250"/>
      <c r="C278" s="251"/>
      <c r="D278" s="241" t="s">
        <v>154</v>
      </c>
      <c r="E278" s="252" t="s">
        <v>1</v>
      </c>
      <c r="F278" s="253" t="s">
        <v>335</v>
      </c>
      <c r="G278" s="251"/>
      <c r="H278" s="254">
        <v>8.655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0" t="s">
        <v>154</v>
      </c>
      <c r="AU278" s="260" t="s">
        <v>84</v>
      </c>
      <c r="AV278" s="14" t="s">
        <v>84</v>
      </c>
      <c r="AW278" s="14" t="s">
        <v>32</v>
      </c>
      <c r="AX278" s="14" t="s">
        <v>75</v>
      </c>
      <c r="AY278" s="260" t="s">
        <v>117</v>
      </c>
    </row>
    <row r="279" spans="1:51" s="14" customFormat="1" ht="12">
      <c r="A279" s="14"/>
      <c r="B279" s="250"/>
      <c r="C279" s="251"/>
      <c r="D279" s="241" t="s">
        <v>154</v>
      </c>
      <c r="E279" s="252" t="s">
        <v>1</v>
      </c>
      <c r="F279" s="253" t="s">
        <v>336</v>
      </c>
      <c r="G279" s="251"/>
      <c r="H279" s="254">
        <v>10.65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154</v>
      </c>
      <c r="AU279" s="260" t="s">
        <v>84</v>
      </c>
      <c r="AV279" s="14" t="s">
        <v>84</v>
      </c>
      <c r="AW279" s="14" t="s">
        <v>32</v>
      </c>
      <c r="AX279" s="14" t="s">
        <v>75</v>
      </c>
      <c r="AY279" s="260" t="s">
        <v>117</v>
      </c>
    </row>
    <row r="280" spans="1:51" s="14" customFormat="1" ht="12">
      <c r="A280" s="14"/>
      <c r="B280" s="250"/>
      <c r="C280" s="251"/>
      <c r="D280" s="241" t="s">
        <v>154</v>
      </c>
      <c r="E280" s="252" t="s">
        <v>1</v>
      </c>
      <c r="F280" s="253" t="s">
        <v>337</v>
      </c>
      <c r="G280" s="251"/>
      <c r="H280" s="254">
        <v>2.15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154</v>
      </c>
      <c r="AU280" s="260" t="s">
        <v>84</v>
      </c>
      <c r="AV280" s="14" t="s">
        <v>84</v>
      </c>
      <c r="AW280" s="14" t="s">
        <v>32</v>
      </c>
      <c r="AX280" s="14" t="s">
        <v>75</v>
      </c>
      <c r="AY280" s="260" t="s">
        <v>117</v>
      </c>
    </row>
    <row r="281" spans="1:51" s="14" customFormat="1" ht="12">
      <c r="A281" s="14"/>
      <c r="B281" s="250"/>
      <c r="C281" s="251"/>
      <c r="D281" s="241" t="s">
        <v>154</v>
      </c>
      <c r="E281" s="252" t="s">
        <v>1</v>
      </c>
      <c r="F281" s="253" t="s">
        <v>338</v>
      </c>
      <c r="G281" s="251"/>
      <c r="H281" s="254">
        <v>2.109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154</v>
      </c>
      <c r="AU281" s="260" t="s">
        <v>84</v>
      </c>
      <c r="AV281" s="14" t="s">
        <v>84</v>
      </c>
      <c r="AW281" s="14" t="s">
        <v>32</v>
      </c>
      <c r="AX281" s="14" t="s">
        <v>75</v>
      </c>
      <c r="AY281" s="260" t="s">
        <v>117</v>
      </c>
    </row>
    <row r="282" spans="1:51" s="14" customFormat="1" ht="12">
      <c r="A282" s="14"/>
      <c r="B282" s="250"/>
      <c r="C282" s="251"/>
      <c r="D282" s="241" t="s">
        <v>154</v>
      </c>
      <c r="E282" s="252" t="s">
        <v>1</v>
      </c>
      <c r="F282" s="253" t="s">
        <v>339</v>
      </c>
      <c r="G282" s="251"/>
      <c r="H282" s="254">
        <v>3.125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0" t="s">
        <v>154</v>
      </c>
      <c r="AU282" s="260" t="s">
        <v>84</v>
      </c>
      <c r="AV282" s="14" t="s">
        <v>84</v>
      </c>
      <c r="AW282" s="14" t="s">
        <v>32</v>
      </c>
      <c r="AX282" s="14" t="s">
        <v>75</v>
      </c>
      <c r="AY282" s="260" t="s">
        <v>117</v>
      </c>
    </row>
    <row r="283" spans="1:51" s="14" customFormat="1" ht="12">
      <c r="A283" s="14"/>
      <c r="B283" s="250"/>
      <c r="C283" s="251"/>
      <c r="D283" s="241" t="s">
        <v>154</v>
      </c>
      <c r="E283" s="252" t="s">
        <v>1</v>
      </c>
      <c r="F283" s="253" t="s">
        <v>340</v>
      </c>
      <c r="G283" s="251"/>
      <c r="H283" s="254">
        <v>2.24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154</v>
      </c>
      <c r="AU283" s="260" t="s">
        <v>84</v>
      </c>
      <c r="AV283" s="14" t="s">
        <v>84</v>
      </c>
      <c r="AW283" s="14" t="s">
        <v>32</v>
      </c>
      <c r="AX283" s="14" t="s">
        <v>75</v>
      </c>
      <c r="AY283" s="260" t="s">
        <v>117</v>
      </c>
    </row>
    <row r="284" spans="1:51" s="14" customFormat="1" ht="12">
      <c r="A284" s="14"/>
      <c r="B284" s="250"/>
      <c r="C284" s="251"/>
      <c r="D284" s="241" t="s">
        <v>154</v>
      </c>
      <c r="E284" s="252" t="s">
        <v>1</v>
      </c>
      <c r="F284" s="253" t="s">
        <v>341</v>
      </c>
      <c r="G284" s="251"/>
      <c r="H284" s="254">
        <v>10.08</v>
      </c>
      <c r="I284" s="255"/>
      <c r="J284" s="251"/>
      <c r="K284" s="251"/>
      <c r="L284" s="256"/>
      <c r="M284" s="257"/>
      <c r="N284" s="258"/>
      <c r="O284" s="258"/>
      <c r="P284" s="258"/>
      <c r="Q284" s="258"/>
      <c r="R284" s="258"/>
      <c r="S284" s="258"/>
      <c r="T284" s="25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0" t="s">
        <v>154</v>
      </c>
      <c r="AU284" s="260" t="s">
        <v>84</v>
      </c>
      <c r="AV284" s="14" t="s">
        <v>84</v>
      </c>
      <c r="AW284" s="14" t="s">
        <v>32</v>
      </c>
      <c r="AX284" s="14" t="s">
        <v>75</v>
      </c>
      <c r="AY284" s="260" t="s">
        <v>117</v>
      </c>
    </row>
    <row r="285" spans="1:51" s="14" customFormat="1" ht="12">
      <c r="A285" s="14"/>
      <c r="B285" s="250"/>
      <c r="C285" s="251"/>
      <c r="D285" s="241" t="s">
        <v>154</v>
      </c>
      <c r="E285" s="252" t="s">
        <v>1</v>
      </c>
      <c r="F285" s="253" t="s">
        <v>342</v>
      </c>
      <c r="G285" s="251"/>
      <c r="H285" s="254">
        <v>8.575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154</v>
      </c>
      <c r="AU285" s="260" t="s">
        <v>84</v>
      </c>
      <c r="AV285" s="14" t="s">
        <v>84</v>
      </c>
      <c r="AW285" s="14" t="s">
        <v>32</v>
      </c>
      <c r="AX285" s="14" t="s">
        <v>75</v>
      </c>
      <c r="AY285" s="260" t="s">
        <v>117</v>
      </c>
    </row>
    <row r="286" spans="1:51" s="14" customFormat="1" ht="12">
      <c r="A286" s="14"/>
      <c r="B286" s="250"/>
      <c r="C286" s="251"/>
      <c r="D286" s="241" t="s">
        <v>154</v>
      </c>
      <c r="E286" s="252" t="s">
        <v>1</v>
      </c>
      <c r="F286" s="253" t="s">
        <v>343</v>
      </c>
      <c r="G286" s="251"/>
      <c r="H286" s="254">
        <v>6.402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154</v>
      </c>
      <c r="AU286" s="260" t="s">
        <v>84</v>
      </c>
      <c r="AV286" s="14" t="s">
        <v>84</v>
      </c>
      <c r="AW286" s="14" t="s">
        <v>32</v>
      </c>
      <c r="AX286" s="14" t="s">
        <v>75</v>
      </c>
      <c r="AY286" s="260" t="s">
        <v>117</v>
      </c>
    </row>
    <row r="287" spans="1:51" s="14" customFormat="1" ht="12">
      <c r="A287" s="14"/>
      <c r="B287" s="250"/>
      <c r="C287" s="251"/>
      <c r="D287" s="241" t="s">
        <v>154</v>
      </c>
      <c r="E287" s="252" t="s">
        <v>1</v>
      </c>
      <c r="F287" s="253" t="s">
        <v>344</v>
      </c>
      <c r="G287" s="251"/>
      <c r="H287" s="254">
        <v>2.124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0" t="s">
        <v>154</v>
      </c>
      <c r="AU287" s="260" t="s">
        <v>84</v>
      </c>
      <c r="AV287" s="14" t="s">
        <v>84</v>
      </c>
      <c r="AW287" s="14" t="s">
        <v>32</v>
      </c>
      <c r="AX287" s="14" t="s">
        <v>75</v>
      </c>
      <c r="AY287" s="260" t="s">
        <v>117</v>
      </c>
    </row>
    <row r="288" spans="1:51" s="14" customFormat="1" ht="12">
      <c r="A288" s="14"/>
      <c r="B288" s="250"/>
      <c r="C288" s="251"/>
      <c r="D288" s="241" t="s">
        <v>154</v>
      </c>
      <c r="E288" s="252" t="s">
        <v>1</v>
      </c>
      <c r="F288" s="253" t="s">
        <v>345</v>
      </c>
      <c r="G288" s="251"/>
      <c r="H288" s="254">
        <v>2.164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0" t="s">
        <v>154</v>
      </c>
      <c r="AU288" s="260" t="s">
        <v>84</v>
      </c>
      <c r="AV288" s="14" t="s">
        <v>84</v>
      </c>
      <c r="AW288" s="14" t="s">
        <v>32</v>
      </c>
      <c r="AX288" s="14" t="s">
        <v>75</v>
      </c>
      <c r="AY288" s="260" t="s">
        <v>117</v>
      </c>
    </row>
    <row r="289" spans="1:51" s="14" customFormat="1" ht="12">
      <c r="A289" s="14"/>
      <c r="B289" s="250"/>
      <c r="C289" s="251"/>
      <c r="D289" s="241" t="s">
        <v>154</v>
      </c>
      <c r="E289" s="252" t="s">
        <v>1</v>
      </c>
      <c r="F289" s="253" t="s">
        <v>346</v>
      </c>
      <c r="G289" s="251"/>
      <c r="H289" s="254">
        <v>4.266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0" t="s">
        <v>154</v>
      </c>
      <c r="AU289" s="260" t="s">
        <v>84</v>
      </c>
      <c r="AV289" s="14" t="s">
        <v>84</v>
      </c>
      <c r="AW289" s="14" t="s">
        <v>32</v>
      </c>
      <c r="AX289" s="14" t="s">
        <v>75</v>
      </c>
      <c r="AY289" s="260" t="s">
        <v>117</v>
      </c>
    </row>
    <row r="290" spans="1:51" s="15" customFormat="1" ht="12">
      <c r="A290" s="15"/>
      <c r="B290" s="261"/>
      <c r="C290" s="262"/>
      <c r="D290" s="241" t="s">
        <v>154</v>
      </c>
      <c r="E290" s="263" t="s">
        <v>1</v>
      </c>
      <c r="F290" s="264" t="s">
        <v>211</v>
      </c>
      <c r="G290" s="262"/>
      <c r="H290" s="265">
        <v>114.563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1" t="s">
        <v>154</v>
      </c>
      <c r="AU290" s="271" t="s">
        <v>84</v>
      </c>
      <c r="AV290" s="15" t="s">
        <v>152</v>
      </c>
      <c r="AW290" s="15" t="s">
        <v>32</v>
      </c>
      <c r="AX290" s="15" t="s">
        <v>25</v>
      </c>
      <c r="AY290" s="271" t="s">
        <v>117</v>
      </c>
    </row>
    <row r="291" spans="1:65" s="2" customFormat="1" ht="24.15" customHeight="1">
      <c r="A291" s="39"/>
      <c r="B291" s="40"/>
      <c r="C291" s="220" t="s">
        <v>347</v>
      </c>
      <c r="D291" s="220" t="s">
        <v>120</v>
      </c>
      <c r="E291" s="221" t="s">
        <v>348</v>
      </c>
      <c r="F291" s="222" t="s">
        <v>349</v>
      </c>
      <c r="G291" s="223" t="s">
        <v>170</v>
      </c>
      <c r="H291" s="224">
        <v>5.582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40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0.047</v>
      </c>
      <c r="T291" s="231">
        <f>S291*H291</f>
        <v>0.262354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152</v>
      </c>
      <c r="AT291" s="232" t="s">
        <v>120</v>
      </c>
      <c r="AU291" s="232" t="s">
        <v>84</v>
      </c>
      <c r="AY291" s="18" t="s">
        <v>117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25</v>
      </c>
      <c r="BK291" s="233">
        <f>ROUND(I291*H291,2)</f>
        <v>0</v>
      </c>
      <c r="BL291" s="18" t="s">
        <v>152</v>
      </c>
      <c r="BM291" s="232" t="s">
        <v>350</v>
      </c>
    </row>
    <row r="292" spans="1:51" s="14" customFormat="1" ht="12">
      <c r="A292" s="14"/>
      <c r="B292" s="250"/>
      <c r="C292" s="251"/>
      <c r="D292" s="241" t="s">
        <v>154</v>
      </c>
      <c r="E292" s="252" t="s">
        <v>1</v>
      </c>
      <c r="F292" s="253" t="s">
        <v>351</v>
      </c>
      <c r="G292" s="251"/>
      <c r="H292" s="254">
        <v>5.582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0" t="s">
        <v>154</v>
      </c>
      <c r="AU292" s="260" t="s">
        <v>84</v>
      </c>
      <c r="AV292" s="14" t="s">
        <v>84</v>
      </c>
      <c r="AW292" s="14" t="s">
        <v>32</v>
      </c>
      <c r="AX292" s="14" t="s">
        <v>25</v>
      </c>
      <c r="AY292" s="260" t="s">
        <v>117</v>
      </c>
    </row>
    <row r="293" spans="1:65" s="2" customFormat="1" ht="14.4" customHeight="1">
      <c r="A293" s="39"/>
      <c r="B293" s="40"/>
      <c r="C293" s="220" t="s">
        <v>352</v>
      </c>
      <c r="D293" s="220" t="s">
        <v>120</v>
      </c>
      <c r="E293" s="221" t="s">
        <v>353</v>
      </c>
      <c r="F293" s="222" t="s">
        <v>354</v>
      </c>
      <c r="G293" s="223" t="s">
        <v>170</v>
      </c>
      <c r="H293" s="224">
        <v>1.743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40</v>
      </c>
      <c r="O293" s="92"/>
      <c r="P293" s="230">
        <f>O293*H293</f>
        <v>0</v>
      </c>
      <c r="Q293" s="230">
        <v>0</v>
      </c>
      <c r="R293" s="230">
        <f>Q293*H293</f>
        <v>0</v>
      </c>
      <c r="S293" s="230">
        <v>0.088</v>
      </c>
      <c r="T293" s="231">
        <f>S293*H293</f>
        <v>0.153384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152</v>
      </c>
      <c r="AT293" s="232" t="s">
        <v>120</v>
      </c>
      <c r="AU293" s="232" t="s">
        <v>84</v>
      </c>
      <c r="AY293" s="18" t="s">
        <v>117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25</v>
      </c>
      <c r="BK293" s="233">
        <f>ROUND(I293*H293,2)</f>
        <v>0</v>
      </c>
      <c r="BL293" s="18" t="s">
        <v>152</v>
      </c>
      <c r="BM293" s="232" t="s">
        <v>355</v>
      </c>
    </row>
    <row r="294" spans="1:51" s="14" customFormat="1" ht="12">
      <c r="A294" s="14"/>
      <c r="B294" s="250"/>
      <c r="C294" s="251"/>
      <c r="D294" s="241" t="s">
        <v>154</v>
      </c>
      <c r="E294" s="252" t="s">
        <v>1</v>
      </c>
      <c r="F294" s="253" t="s">
        <v>356</v>
      </c>
      <c r="G294" s="251"/>
      <c r="H294" s="254">
        <v>1.743</v>
      </c>
      <c r="I294" s="255"/>
      <c r="J294" s="251"/>
      <c r="K294" s="251"/>
      <c r="L294" s="256"/>
      <c r="M294" s="257"/>
      <c r="N294" s="258"/>
      <c r="O294" s="258"/>
      <c r="P294" s="258"/>
      <c r="Q294" s="258"/>
      <c r="R294" s="258"/>
      <c r="S294" s="258"/>
      <c r="T294" s="25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0" t="s">
        <v>154</v>
      </c>
      <c r="AU294" s="260" t="s">
        <v>84</v>
      </c>
      <c r="AV294" s="14" t="s">
        <v>84</v>
      </c>
      <c r="AW294" s="14" t="s">
        <v>32</v>
      </c>
      <c r="AX294" s="14" t="s">
        <v>25</v>
      </c>
      <c r="AY294" s="260" t="s">
        <v>117</v>
      </c>
    </row>
    <row r="295" spans="1:65" s="2" customFormat="1" ht="14.4" customHeight="1">
      <c r="A295" s="39"/>
      <c r="B295" s="40"/>
      <c r="C295" s="220" t="s">
        <v>7</v>
      </c>
      <c r="D295" s="220" t="s">
        <v>120</v>
      </c>
      <c r="E295" s="221" t="s">
        <v>357</v>
      </c>
      <c r="F295" s="222" t="s">
        <v>358</v>
      </c>
      <c r="G295" s="223" t="s">
        <v>170</v>
      </c>
      <c r="H295" s="224">
        <v>9.174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40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0.067</v>
      </c>
      <c r="T295" s="231">
        <f>S295*H295</f>
        <v>0.614658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152</v>
      </c>
      <c r="AT295" s="232" t="s">
        <v>120</v>
      </c>
      <c r="AU295" s="232" t="s">
        <v>84</v>
      </c>
      <c r="AY295" s="18" t="s">
        <v>117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25</v>
      </c>
      <c r="BK295" s="233">
        <f>ROUND(I295*H295,2)</f>
        <v>0</v>
      </c>
      <c r="BL295" s="18" t="s">
        <v>152</v>
      </c>
      <c r="BM295" s="232" t="s">
        <v>359</v>
      </c>
    </row>
    <row r="296" spans="1:51" s="14" customFormat="1" ht="12">
      <c r="A296" s="14"/>
      <c r="B296" s="250"/>
      <c r="C296" s="251"/>
      <c r="D296" s="241" t="s">
        <v>154</v>
      </c>
      <c r="E296" s="252" t="s">
        <v>1</v>
      </c>
      <c r="F296" s="253" t="s">
        <v>360</v>
      </c>
      <c r="G296" s="251"/>
      <c r="H296" s="254">
        <v>5.57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0" t="s">
        <v>154</v>
      </c>
      <c r="AU296" s="260" t="s">
        <v>84</v>
      </c>
      <c r="AV296" s="14" t="s">
        <v>84</v>
      </c>
      <c r="AW296" s="14" t="s">
        <v>32</v>
      </c>
      <c r="AX296" s="14" t="s">
        <v>75</v>
      </c>
      <c r="AY296" s="260" t="s">
        <v>117</v>
      </c>
    </row>
    <row r="297" spans="1:51" s="14" customFormat="1" ht="12">
      <c r="A297" s="14"/>
      <c r="B297" s="250"/>
      <c r="C297" s="251"/>
      <c r="D297" s="241" t="s">
        <v>154</v>
      </c>
      <c r="E297" s="252" t="s">
        <v>1</v>
      </c>
      <c r="F297" s="253" t="s">
        <v>361</v>
      </c>
      <c r="G297" s="251"/>
      <c r="H297" s="254">
        <v>3.604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154</v>
      </c>
      <c r="AU297" s="260" t="s">
        <v>84</v>
      </c>
      <c r="AV297" s="14" t="s">
        <v>84</v>
      </c>
      <c r="AW297" s="14" t="s">
        <v>32</v>
      </c>
      <c r="AX297" s="14" t="s">
        <v>75</v>
      </c>
      <c r="AY297" s="260" t="s">
        <v>117</v>
      </c>
    </row>
    <row r="298" spans="1:51" s="15" customFormat="1" ht="12">
      <c r="A298" s="15"/>
      <c r="B298" s="261"/>
      <c r="C298" s="262"/>
      <c r="D298" s="241" t="s">
        <v>154</v>
      </c>
      <c r="E298" s="263" t="s">
        <v>1</v>
      </c>
      <c r="F298" s="264" t="s">
        <v>211</v>
      </c>
      <c r="G298" s="262"/>
      <c r="H298" s="265">
        <v>9.174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1" t="s">
        <v>154</v>
      </c>
      <c r="AU298" s="271" t="s">
        <v>84</v>
      </c>
      <c r="AV298" s="15" t="s">
        <v>152</v>
      </c>
      <c r="AW298" s="15" t="s">
        <v>32</v>
      </c>
      <c r="AX298" s="15" t="s">
        <v>25</v>
      </c>
      <c r="AY298" s="271" t="s">
        <v>117</v>
      </c>
    </row>
    <row r="299" spans="1:65" s="2" customFormat="1" ht="24.15" customHeight="1">
      <c r="A299" s="39"/>
      <c r="B299" s="40"/>
      <c r="C299" s="220" t="s">
        <v>362</v>
      </c>
      <c r="D299" s="220" t="s">
        <v>120</v>
      </c>
      <c r="E299" s="221" t="s">
        <v>363</v>
      </c>
      <c r="F299" s="222" t="s">
        <v>364</v>
      </c>
      <c r="G299" s="223" t="s">
        <v>170</v>
      </c>
      <c r="H299" s="224">
        <v>3.892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40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0.023</v>
      </c>
      <c r="T299" s="231">
        <f>S299*H299</f>
        <v>0.089516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152</v>
      </c>
      <c r="AT299" s="232" t="s">
        <v>120</v>
      </c>
      <c r="AU299" s="232" t="s">
        <v>84</v>
      </c>
      <c r="AY299" s="18" t="s">
        <v>117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25</v>
      </c>
      <c r="BK299" s="233">
        <f>ROUND(I299*H299,2)</f>
        <v>0</v>
      </c>
      <c r="BL299" s="18" t="s">
        <v>152</v>
      </c>
      <c r="BM299" s="232" t="s">
        <v>365</v>
      </c>
    </row>
    <row r="300" spans="1:51" s="14" customFormat="1" ht="12">
      <c r="A300" s="14"/>
      <c r="B300" s="250"/>
      <c r="C300" s="251"/>
      <c r="D300" s="241" t="s">
        <v>154</v>
      </c>
      <c r="E300" s="252" t="s">
        <v>1</v>
      </c>
      <c r="F300" s="253" t="s">
        <v>366</v>
      </c>
      <c r="G300" s="251"/>
      <c r="H300" s="254">
        <v>3.892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0" t="s">
        <v>154</v>
      </c>
      <c r="AU300" s="260" t="s">
        <v>84</v>
      </c>
      <c r="AV300" s="14" t="s">
        <v>84</v>
      </c>
      <c r="AW300" s="14" t="s">
        <v>32</v>
      </c>
      <c r="AX300" s="14" t="s">
        <v>25</v>
      </c>
      <c r="AY300" s="260" t="s">
        <v>117</v>
      </c>
    </row>
    <row r="301" spans="1:65" s="2" customFormat="1" ht="24.15" customHeight="1">
      <c r="A301" s="39"/>
      <c r="B301" s="40"/>
      <c r="C301" s="220" t="s">
        <v>367</v>
      </c>
      <c r="D301" s="220" t="s">
        <v>120</v>
      </c>
      <c r="E301" s="221" t="s">
        <v>368</v>
      </c>
      <c r="F301" s="222" t="s">
        <v>369</v>
      </c>
      <c r="G301" s="223" t="s">
        <v>170</v>
      </c>
      <c r="H301" s="224">
        <v>195.439</v>
      </c>
      <c r="I301" s="225"/>
      <c r="J301" s="226">
        <f>ROUND(I301*H301,2)</f>
        <v>0</v>
      </c>
      <c r="K301" s="227"/>
      <c r="L301" s="45"/>
      <c r="M301" s="228" t="s">
        <v>1</v>
      </c>
      <c r="N301" s="229" t="s">
        <v>40</v>
      </c>
      <c r="O301" s="92"/>
      <c r="P301" s="230">
        <f>O301*H301</f>
        <v>0</v>
      </c>
      <c r="Q301" s="230">
        <v>0</v>
      </c>
      <c r="R301" s="230">
        <f>Q301*H301</f>
        <v>0</v>
      </c>
      <c r="S301" s="230">
        <v>0.046</v>
      </c>
      <c r="T301" s="231">
        <f>S301*H301</f>
        <v>8.990193999999999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152</v>
      </c>
      <c r="AT301" s="232" t="s">
        <v>120</v>
      </c>
      <c r="AU301" s="232" t="s">
        <v>84</v>
      </c>
      <c r="AY301" s="18" t="s">
        <v>117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25</v>
      </c>
      <c r="BK301" s="233">
        <f>ROUND(I301*H301,2)</f>
        <v>0</v>
      </c>
      <c r="BL301" s="18" t="s">
        <v>152</v>
      </c>
      <c r="BM301" s="232" t="s">
        <v>370</v>
      </c>
    </row>
    <row r="302" spans="1:51" s="13" customFormat="1" ht="12">
      <c r="A302" s="13"/>
      <c r="B302" s="239"/>
      <c r="C302" s="240"/>
      <c r="D302" s="241" t="s">
        <v>154</v>
      </c>
      <c r="E302" s="242" t="s">
        <v>1</v>
      </c>
      <c r="F302" s="243" t="s">
        <v>371</v>
      </c>
      <c r="G302" s="240"/>
      <c r="H302" s="242" t="s">
        <v>1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154</v>
      </c>
      <c r="AU302" s="249" t="s">
        <v>84</v>
      </c>
      <c r="AV302" s="13" t="s">
        <v>25</v>
      </c>
      <c r="AW302" s="13" t="s">
        <v>32</v>
      </c>
      <c r="AX302" s="13" t="s">
        <v>75</v>
      </c>
      <c r="AY302" s="249" t="s">
        <v>117</v>
      </c>
    </row>
    <row r="303" spans="1:51" s="14" customFormat="1" ht="12">
      <c r="A303" s="14"/>
      <c r="B303" s="250"/>
      <c r="C303" s="251"/>
      <c r="D303" s="241" t="s">
        <v>154</v>
      </c>
      <c r="E303" s="252" t="s">
        <v>1</v>
      </c>
      <c r="F303" s="253" t="s">
        <v>372</v>
      </c>
      <c r="G303" s="251"/>
      <c r="H303" s="254">
        <v>195.439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0" t="s">
        <v>154</v>
      </c>
      <c r="AU303" s="260" t="s">
        <v>84</v>
      </c>
      <c r="AV303" s="14" t="s">
        <v>84</v>
      </c>
      <c r="AW303" s="14" t="s">
        <v>32</v>
      </c>
      <c r="AX303" s="14" t="s">
        <v>25</v>
      </c>
      <c r="AY303" s="260" t="s">
        <v>117</v>
      </c>
    </row>
    <row r="304" spans="1:65" s="2" customFormat="1" ht="14.4" customHeight="1">
      <c r="A304" s="39"/>
      <c r="B304" s="40"/>
      <c r="C304" s="220" t="s">
        <v>373</v>
      </c>
      <c r="D304" s="220" t="s">
        <v>120</v>
      </c>
      <c r="E304" s="221" t="s">
        <v>374</v>
      </c>
      <c r="F304" s="222" t="s">
        <v>375</v>
      </c>
      <c r="G304" s="223" t="s">
        <v>170</v>
      </c>
      <c r="H304" s="224">
        <v>195.439</v>
      </c>
      <c r="I304" s="225"/>
      <c r="J304" s="226">
        <f>ROUND(I304*H304,2)</f>
        <v>0</v>
      </c>
      <c r="K304" s="227"/>
      <c r="L304" s="45"/>
      <c r="M304" s="228" t="s">
        <v>1</v>
      </c>
      <c r="N304" s="229" t="s">
        <v>40</v>
      </c>
      <c r="O304" s="92"/>
      <c r="P304" s="230">
        <f>O304*H304</f>
        <v>0</v>
      </c>
      <c r="Q304" s="230">
        <v>0</v>
      </c>
      <c r="R304" s="230">
        <f>Q304*H304</f>
        <v>0</v>
      </c>
      <c r="S304" s="230">
        <v>0.014</v>
      </c>
      <c r="T304" s="231">
        <f>S304*H304</f>
        <v>2.7361459999999997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152</v>
      </c>
      <c r="AT304" s="232" t="s">
        <v>120</v>
      </c>
      <c r="AU304" s="232" t="s">
        <v>84</v>
      </c>
      <c r="AY304" s="18" t="s">
        <v>117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25</v>
      </c>
      <c r="BK304" s="233">
        <f>ROUND(I304*H304,2)</f>
        <v>0</v>
      </c>
      <c r="BL304" s="18" t="s">
        <v>152</v>
      </c>
      <c r="BM304" s="232" t="s">
        <v>376</v>
      </c>
    </row>
    <row r="305" spans="1:63" s="12" customFormat="1" ht="22.8" customHeight="1">
      <c r="A305" s="12"/>
      <c r="B305" s="204"/>
      <c r="C305" s="205"/>
      <c r="D305" s="206" t="s">
        <v>74</v>
      </c>
      <c r="E305" s="218" t="s">
        <v>377</v>
      </c>
      <c r="F305" s="218" t="s">
        <v>378</v>
      </c>
      <c r="G305" s="205"/>
      <c r="H305" s="205"/>
      <c r="I305" s="208"/>
      <c r="J305" s="219">
        <f>BK305</f>
        <v>0</v>
      </c>
      <c r="K305" s="205"/>
      <c r="L305" s="210"/>
      <c r="M305" s="211"/>
      <c r="N305" s="212"/>
      <c r="O305" s="212"/>
      <c r="P305" s="213">
        <f>SUM(P306:P331)</f>
        <v>0</v>
      </c>
      <c r="Q305" s="212"/>
      <c r="R305" s="213">
        <f>SUM(R306:R331)</f>
        <v>0</v>
      </c>
      <c r="S305" s="212"/>
      <c r="T305" s="214">
        <f>SUM(T306:T331)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5" t="s">
        <v>25</v>
      </c>
      <c r="AT305" s="216" t="s">
        <v>74</v>
      </c>
      <c r="AU305" s="216" t="s">
        <v>25</v>
      </c>
      <c r="AY305" s="215" t="s">
        <v>117</v>
      </c>
      <c r="BK305" s="217">
        <f>SUM(BK306:BK331)</f>
        <v>0</v>
      </c>
    </row>
    <row r="306" spans="1:65" s="2" customFormat="1" ht="24.15" customHeight="1">
      <c r="A306" s="39"/>
      <c r="B306" s="40"/>
      <c r="C306" s="220" t="s">
        <v>379</v>
      </c>
      <c r="D306" s="220" t="s">
        <v>120</v>
      </c>
      <c r="E306" s="221" t="s">
        <v>380</v>
      </c>
      <c r="F306" s="222" t="s">
        <v>381</v>
      </c>
      <c r="G306" s="223" t="s">
        <v>382</v>
      </c>
      <c r="H306" s="224">
        <v>31.166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40</v>
      </c>
      <c r="O306" s="92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152</v>
      </c>
      <c r="AT306" s="232" t="s">
        <v>120</v>
      </c>
      <c r="AU306" s="232" t="s">
        <v>84</v>
      </c>
      <c r="AY306" s="18" t="s">
        <v>117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25</v>
      </c>
      <c r="BK306" s="233">
        <f>ROUND(I306*H306,2)</f>
        <v>0</v>
      </c>
      <c r="BL306" s="18" t="s">
        <v>152</v>
      </c>
      <c r="BM306" s="232" t="s">
        <v>383</v>
      </c>
    </row>
    <row r="307" spans="1:65" s="2" customFormat="1" ht="24.15" customHeight="1">
      <c r="A307" s="39"/>
      <c r="B307" s="40"/>
      <c r="C307" s="220" t="s">
        <v>384</v>
      </c>
      <c r="D307" s="220" t="s">
        <v>120</v>
      </c>
      <c r="E307" s="221" t="s">
        <v>385</v>
      </c>
      <c r="F307" s="222" t="s">
        <v>386</v>
      </c>
      <c r="G307" s="223" t="s">
        <v>382</v>
      </c>
      <c r="H307" s="224">
        <v>31.166</v>
      </c>
      <c r="I307" s="225"/>
      <c r="J307" s="226">
        <f>ROUND(I307*H307,2)</f>
        <v>0</v>
      </c>
      <c r="K307" s="227"/>
      <c r="L307" s="45"/>
      <c r="M307" s="228" t="s">
        <v>1</v>
      </c>
      <c r="N307" s="229" t="s">
        <v>40</v>
      </c>
      <c r="O307" s="92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2" t="s">
        <v>152</v>
      </c>
      <c r="AT307" s="232" t="s">
        <v>120</v>
      </c>
      <c r="AU307" s="232" t="s">
        <v>84</v>
      </c>
      <c r="AY307" s="18" t="s">
        <v>117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8" t="s">
        <v>25</v>
      </c>
      <c r="BK307" s="233">
        <f>ROUND(I307*H307,2)</f>
        <v>0</v>
      </c>
      <c r="BL307" s="18" t="s">
        <v>152</v>
      </c>
      <c r="BM307" s="232" t="s">
        <v>387</v>
      </c>
    </row>
    <row r="308" spans="1:65" s="2" customFormat="1" ht="24.15" customHeight="1">
      <c r="A308" s="39"/>
      <c r="B308" s="40"/>
      <c r="C308" s="220" t="s">
        <v>388</v>
      </c>
      <c r="D308" s="220" t="s">
        <v>120</v>
      </c>
      <c r="E308" s="221" t="s">
        <v>389</v>
      </c>
      <c r="F308" s="222" t="s">
        <v>390</v>
      </c>
      <c r="G308" s="223" t="s">
        <v>382</v>
      </c>
      <c r="H308" s="224">
        <v>342.826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40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152</v>
      </c>
      <c r="AT308" s="232" t="s">
        <v>120</v>
      </c>
      <c r="AU308" s="232" t="s">
        <v>84</v>
      </c>
      <c r="AY308" s="18" t="s">
        <v>117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25</v>
      </c>
      <c r="BK308" s="233">
        <f>ROUND(I308*H308,2)</f>
        <v>0</v>
      </c>
      <c r="BL308" s="18" t="s">
        <v>152</v>
      </c>
      <c r="BM308" s="232" t="s">
        <v>391</v>
      </c>
    </row>
    <row r="309" spans="1:51" s="14" customFormat="1" ht="12">
      <c r="A309" s="14"/>
      <c r="B309" s="250"/>
      <c r="C309" s="251"/>
      <c r="D309" s="241" t="s">
        <v>154</v>
      </c>
      <c r="E309" s="252" t="s">
        <v>1</v>
      </c>
      <c r="F309" s="253" t="s">
        <v>392</v>
      </c>
      <c r="G309" s="251"/>
      <c r="H309" s="254">
        <v>342.826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0" t="s">
        <v>154</v>
      </c>
      <c r="AU309" s="260" t="s">
        <v>84</v>
      </c>
      <c r="AV309" s="14" t="s">
        <v>84</v>
      </c>
      <c r="AW309" s="14" t="s">
        <v>32</v>
      </c>
      <c r="AX309" s="14" t="s">
        <v>25</v>
      </c>
      <c r="AY309" s="260" t="s">
        <v>117</v>
      </c>
    </row>
    <row r="310" spans="1:65" s="2" customFormat="1" ht="24.15" customHeight="1">
      <c r="A310" s="39"/>
      <c r="B310" s="40"/>
      <c r="C310" s="220" t="s">
        <v>393</v>
      </c>
      <c r="D310" s="220" t="s">
        <v>120</v>
      </c>
      <c r="E310" s="221" t="s">
        <v>394</v>
      </c>
      <c r="F310" s="222" t="s">
        <v>395</v>
      </c>
      <c r="G310" s="223" t="s">
        <v>382</v>
      </c>
      <c r="H310" s="224">
        <v>1.33</v>
      </c>
      <c r="I310" s="225"/>
      <c r="J310" s="226">
        <f>ROUND(I310*H310,2)</f>
        <v>0</v>
      </c>
      <c r="K310" s="227"/>
      <c r="L310" s="45"/>
      <c r="M310" s="228" t="s">
        <v>1</v>
      </c>
      <c r="N310" s="229" t="s">
        <v>40</v>
      </c>
      <c r="O310" s="92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152</v>
      </c>
      <c r="AT310" s="232" t="s">
        <v>120</v>
      </c>
      <c r="AU310" s="232" t="s">
        <v>84</v>
      </c>
      <c r="AY310" s="18" t="s">
        <v>117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25</v>
      </c>
      <c r="BK310" s="233">
        <f>ROUND(I310*H310,2)</f>
        <v>0</v>
      </c>
      <c r="BL310" s="18" t="s">
        <v>152</v>
      </c>
      <c r="BM310" s="232" t="s">
        <v>396</v>
      </c>
    </row>
    <row r="311" spans="1:51" s="14" customFormat="1" ht="12">
      <c r="A311" s="14"/>
      <c r="B311" s="250"/>
      <c r="C311" s="251"/>
      <c r="D311" s="241" t="s">
        <v>154</v>
      </c>
      <c r="E311" s="252" t="s">
        <v>1</v>
      </c>
      <c r="F311" s="253" t="s">
        <v>397</v>
      </c>
      <c r="G311" s="251"/>
      <c r="H311" s="254">
        <v>0.064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154</v>
      </c>
      <c r="AU311" s="260" t="s">
        <v>84</v>
      </c>
      <c r="AV311" s="14" t="s">
        <v>84</v>
      </c>
      <c r="AW311" s="14" t="s">
        <v>32</v>
      </c>
      <c r="AX311" s="14" t="s">
        <v>75</v>
      </c>
      <c r="AY311" s="260" t="s">
        <v>117</v>
      </c>
    </row>
    <row r="312" spans="1:51" s="14" customFormat="1" ht="12">
      <c r="A312" s="14"/>
      <c r="B312" s="250"/>
      <c r="C312" s="251"/>
      <c r="D312" s="241" t="s">
        <v>154</v>
      </c>
      <c r="E312" s="252" t="s">
        <v>1</v>
      </c>
      <c r="F312" s="253" t="s">
        <v>398</v>
      </c>
      <c r="G312" s="251"/>
      <c r="H312" s="254">
        <v>0.318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154</v>
      </c>
      <c r="AU312" s="260" t="s">
        <v>84</v>
      </c>
      <c r="AV312" s="14" t="s">
        <v>84</v>
      </c>
      <c r="AW312" s="14" t="s">
        <v>32</v>
      </c>
      <c r="AX312" s="14" t="s">
        <v>75</v>
      </c>
      <c r="AY312" s="260" t="s">
        <v>117</v>
      </c>
    </row>
    <row r="313" spans="1:51" s="14" customFormat="1" ht="12">
      <c r="A313" s="14"/>
      <c r="B313" s="250"/>
      <c r="C313" s="251"/>
      <c r="D313" s="241" t="s">
        <v>154</v>
      </c>
      <c r="E313" s="252" t="s">
        <v>1</v>
      </c>
      <c r="F313" s="253" t="s">
        <v>399</v>
      </c>
      <c r="G313" s="251"/>
      <c r="H313" s="254">
        <v>0.521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154</v>
      </c>
      <c r="AU313" s="260" t="s">
        <v>84</v>
      </c>
      <c r="AV313" s="14" t="s">
        <v>84</v>
      </c>
      <c r="AW313" s="14" t="s">
        <v>32</v>
      </c>
      <c r="AX313" s="14" t="s">
        <v>75</v>
      </c>
      <c r="AY313" s="260" t="s">
        <v>117</v>
      </c>
    </row>
    <row r="314" spans="1:51" s="14" customFormat="1" ht="12">
      <c r="A314" s="14"/>
      <c r="B314" s="250"/>
      <c r="C314" s="251"/>
      <c r="D314" s="241" t="s">
        <v>154</v>
      </c>
      <c r="E314" s="252" t="s">
        <v>1</v>
      </c>
      <c r="F314" s="253" t="s">
        <v>400</v>
      </c>
      <c r="G314" s="251"/>
      <c r="H314" s="254">
        <v>0.337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154</v>
      </c>
      <c r="AU314" s="260" t="s">
        <v>84</v>
      </c>
      <c r="AV314" s="14" t="s">
        <v>84</v>
      </c>
      <c r="AW314" s="14" t="s">
        <v>32</v>
      </c>
      <c r="AX314" s="14" t="s">
        <v>75</v>
      </c>
      <c r="AY314" s="260" t="s">
        <v>117</v>
      </c>
    </row>
    <row r="315" spans="1:51" s="14" customFormat="1" ht="12">
      <c r="A315" s="14"/>
      <c r="B315" s="250"/>
      <c r="C315" s="251"/>
      <c r="D315" s="241" t="s">
        <v>154</v>
      </c>
      <c r="E315" s="252" t="s">
        <v>1</v>
      </c>
      <c r="F315" s="253" t="s">
        <v>401</v>
      </c>
      <c r="G315" s="251"/>
      <c r="H315" s="254">
        <v>0.09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0" t="s">
        <v>154</v>
      </c>
      <c r="AU315" s="260" t="s">
        <v>84</v>
      </c>
      <c r="AV315" s="14" t="s">
        <v>84</v>
      </c>
      <c r="AW315" s="14" t="s">
        <v>32</v>
      </c>
      <c r="AX315" s="14" t="s">
        <v>75</v>
      </c>
      <c r="AY315" s="260" t="s">
        <v>117</v>
      </c>
    </row>
    <row r="316" spans="1:51" s="15" customFormat="1" ht="12">
      <c r="A316" s="15"/>
      <c r="B316" s="261"/>
      <c r="C316" s="262"/>
      <c r="D316" s="241" t="s">
        <v>154</v>
      </c>
      <c r="E316" s="263" t="s">
        <v>1</v>
      </c>
      <c r="F316" s="264" t="s">
        <v>211</v>
      </c>
      <c r="G316" s="262"/>
      <c r="H316" s="265">
        <v>1.33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1" t="s">
        <v>154</v>
      </c>
      <c r="AU316" s="271" t="s">
        <v>84</v>
      </c>
      <c r="AV316" s="15" t="s">
        <v>152</v>
      </c>
      <c r="AW316" s="15" t="s">
        <v>32</v>
      </c>
      <c r="AX316" s="15" t="s">
        <v>25</v>
      </c>
      <c r="AY316" s="271" t="s">
        <v>117</v>
      </c>
    </row>
    <row r="317" spans="1:65" s="2" customFormat="1" ht="24.15" customHeight="1">
      <c r="A317" s="39"/>
      <c r="B317" s="40"/>
      <c r="C317" s="220" t="s">
        <v>402</v>
      </c>
      <c r="D317" s="220" t="s">
        <v>120</v>
      </c>
      <c r="E317" s="221" t="s">
        <v>403</v>
      </c>
      <c r="F317" s="222" t="s">
        <v>404</v>
      </c>
      <c r="G317" s="223" t="s">
        <v>382</v>
      </c>
      <c r="H317" s="224">
        <v>8.664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40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152</v>
      </c>
      <c r="AT317" s="232" t="s">
        <v>120</v>
      </c>
      <c r="AU317" s="232" t="s">
        <v>84</v>
      </c>
      <c r="AY317" s="18" t="s">
        <v>117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25</v>
      </c>
      <c r="BK317" s="233">
        <f>ROUND(I317*H317,2)</f>
        <v>0</v>
      </c>
      <c r="BL317" s="18" t="s">
        <v>152</v>
      </c>
      <c r="BM317" s="232" t="s">
        <v>405</v>
      </c>
    </row>
    <row r="318" spans="1:51" s="14" customFormat="1" ht="12">
      <c r="A318" s="14"/>
      <c r="B318" s="250"/>
      <c r="C318" s="251"/>
      <c r="D318" s="241" t="s">
        <v>154</v>
      </c>
      <c r="E318" s="252" t="s">
        <v>1</v>
      </c>
      <c r="F318" s="253" t="s">
        <v>406</v>
      </c>
      <c r="G318" s="251"/>
      <c r="H318" s="254">
        <v>7.1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0" t="s">
        <v>154</v>
      </c>
      <c r="AU318" s="260" t="s">
        <v>84</v>
      </c>
      <c r="AV318" s="14" t="s">
        <v>84</v>
      </c>
      <c r="AW318" s="14" t="s">
        <v>32</v>
      </c>
      <c r="AX318" s="14" t="s">
        <v>75</v>
      </c>
      <c r="AY318" s="260" t="s">
        <v>117</v>
      </c>
    </row>
    <row r="319" spans="1:51" s="14" customFormat="1" ht="12">
      <c r="A319" s="14"/>
      <c r="B319" s="250"/>
      <c r="C319" s="251"/>
      <c r="D319" s="241" t="s">
        <v>154</v>
      </c>
      <c r="E319" s="252" t="s">
        <v>1</v>
      </c>
      <c r="F319" s="253" t="s">
        <v>407</v>
      </c>
      <c r="G319" s="251"/>
      <c r="H319" s="254">
        <v>1.564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154</v>
      </c>
      <c r="AU319" s="260" t="s">
        <v>84</v>
      </c>
      <c r="AV319" s="14" t="s">
        <v>84</v>
      </c>
      <c r="AW319" s="14" t="s">
        <v>32</v>
      </c>
      <c r="AX319" s="14" t="s">
        <v>75</v>
      </c>
      <c r="AY319" s="260" t="s">
        <v>117</v>
      </c>
    </row>
    <row r="320" spans="1:51" s="15" customFormat="1" ht="12">
      <c r="A320" s="15"/>
      <c r="B320" s="261"/>
      <c r="C320" s="262"/>
      <c r="D320" s="241" t="s">
        <v>154</v>
      </c>
      <c r="E320" s="263" t="s">
        <v>1</v>
      </c>
      <c r="F320" s="264" t="s">
        <v>211</v>
      </c>
      <c r="G320" s="262"/>
      <c r="H320" s="265">
        <v>8.664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1" t="s">
        <v>154</v>
      </c>
      <c r="AU320" s="271" t="s">
        <v>84</v>
      </c>
      <c r="AV320" s="15" t="s">
        <v>152</v>
      </c>
      <c r="AW320" s="15" t="s">
        <v>32</v>
      </c>
      <c r="AX320" s="15" t="s">
        <v>25</v>
      </c>
      <c r="AY320" s="271" t="s">
        <v>117</v>
      </c>
    </row>
    <row r="321" spans="1:65" s="2" customFormat="1" ht="24.15" customHeight="1">
      <c r="A321" s="39"/>
      <c r="B321" s="40"/>
      <c r="C321" s="220" t="s">
        <v>408</v>
      </c>
      <c r="D321" s="220" t="s">
        <v>120</v>
      </c>
      <c r="E321" s="221" t="s">
        <v>409</v>
      </c>
      <c r="F321" s="222" t="s">
        <v>410</v>
      </c>
      <c r="G321" s="223" t="s">
        <v>382</v>
      </c>
      <c r="H321" s="224">
        <v>9.445</v>
      </c>
      <c r="I321" s="225"/>
      <c r="J321" s="226">
        <f>ROUND(I321*H321,2)</f>
        <v>0</v>
      </c>
      <c r="K321" s="227"/>
      <c r="L321" s="45"/>
      <c r="M321" s="228" t="s">
        <v>1</v>
      </c>
      <c r="N321" s="229" t="s">
        <v>40</v>
      </c>
      <c r="O321" s="92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152</v>
      </c>
      <c r="AT321" s="232" t="s">
        <v>120</v>
      </c>
      <c r="AU321" s="232" t="s">
        <v>84</v>
      </c>
      <c r="AY321" s="18" t="s">
        <v>117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25</v>
      </c>
      <c r="BK321" s="233">
        <f>ROUND(I321*H321,2)</f>
        <v>0</v>
      </c>
      <c r="BL321" s="18" t="s">
        <v>152</v>
      </c>
      <c r="BM321" s="232" t="s">
        <v>411</v>
      </c>
    </row>
    <row r="322" spans="1:51" s="14" customFormat="1" ht="12">
      <c r="A322" s="14"/>
      <c r="B322" s="250"/>
      <c r="C322" s="251"/>
      <c r="D322" s="241" t="s">
        <v>154</v>
      </c>
      <c r="E322" s="252" t="s">
        <v>1</v>
      </c>
      <c r="F322" s="253" t="s">
        <v>412</v>
      </c>
      <c r="G322" s="251"/>
      <c r="H322" s="254">
        <v>0.216</v>
      </c>
      <c r="I322" s="255"/>
      <c r="J322" s="251"/>
      <c r="K322" s="251"/>
      <c r="L322" s="256"/>
      <c r="M322" s="257"/>
      <c r="N322" s="258"/>
      <c r="O322" s="258"/>
      <c r="P322" s="258"/>
      <c r="Q322" s="258"/>
      <c r="R322" s="258"/>
      <c r="S322" s="258"/>
      <c r="T322" s="25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0" t="s">
        <v>154</v>
      </c>
      <c r="AU322" s="260" t="s">
        <v>84</v>
      </c>
      <c r="AV322" s="14" t="s">
        <v>84</v>
      </c>
      <c r="AW322" s="14" t="s">
        <v>32</v>
      </c>
      <c r="AX322" s="14" t="s">
        <v>75</v>
      </c>
      <c r="AY322" s="260" t="s">
        <v>117</v>
      </c>
    </row>
    <row r="323" spans="1:51" s="14" customFormat="1" ht="12">
      <c r="A323" s="14"/>
      <c r="B323" s="250"/>
      <c r="C323" s="251"/>
      <c r="D323" s="241" t="s">
        <v>154</v>
      </c>
      <c r="E323" s="252" t="s">
        <v>1</v>
      </c>
      <c r="F323" s="253" t="s">
        <v>413</v>
      </c>
      <c r="G323" s="251"/>
      <c r="H323" s="254">
        <v>0.493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0" t="s">
        <v>154</v>
      </c>
      <c r="AU323" s="260" t="s">
        <v>84</v>
      </c>
      <c r="AV323" s="14" t="s">
        <v>84</v>
      </c>
      <c r="AW323" s="14" t="s">
        <v>32</v>
      </c>
      <c r="AX323" s="14" t="s">
        <v>75</v>
      </c>
      <c r="AY323" s="260" t="s">
        <v>117</v>
      </c>
    </row>
    <row r="324" spans="1:51" s="14" customFormat="1" ht="12">
      <c r="A324" s="14"/>
      <c r="B324" s="250"/>
      <c r="C324" s="251"/>
      <c r="D324" s="241" t="s">
        <v>154</v>
      </c>
      <c r="E324" s="252" t="s">
        <v>1</v>
      </c>
      <c r="F324" s="253" t="s">
        <v>414</v>
      </c>
      <c r="G324" s="251"/>
      <c r="H324" s="254">
        <v>1.52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0" t="s">
        <v>154</v>
      </c>
      <c r="AU324" s="260" t="s">
        <v>84</v>
      </c>
      <c r="AV324" s="14" t="s">
        <v>84</v>
      </c>
      <c r="AW324" s="14" t="s">
        <v>32</v>
      </c>
      <c r="AX324" s="14" t="s">
        <v>75</v>
      </c>
      <c r="AY324" s="260" t="s">
        <v>117</v>
      </c>
    </row>
    <row r="325" spans="1:51" s="14" customFormat="1" ht="12">
      <c r="A325" s="14"/>
      <c r="B325" s="250"/>
      <c r="C325" s="251"/>
      <c r="D325" s="241" t="s">
        <v>154</v>
      </c>
      <c r="E325" s="252" t="s">
        <v>1</v>
      </c>
      <c r="F325" s="253" t="s">
        <v>415</v>
      </c>
      <c r="G325" s="251"/>
      <c r="H325" s="254">
        <v>6.186</v>
      </c>
      <c r="I325" s="255"/>
      <c r="J325" s="251"/>
      <c r="K325" s="251"/>
      <c r="L325" s="256"/>
      <c r="M325" s="257"/>
      <c r="N325" s="258"/>
      <c r="O325" s="258"/>
      <c r="P325" s="258"/>
      <c r="Q325" s="258"/>
      <c r="R325" s="258"/>
      <c r="S325" s="258"/>
      <c r="T325" s="25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0" t="s">
        <v>154</v>
      </c>
      <c r="AU325" s="260" t="s">
        <v>84</v>
      </c>
      <c r="AV325" s="14" t="s">
        <v>84</v>
      </c>
      <c r="AW325" s="14" t="s">
        <v>32</v>
      </c>
      <c r="AX325" s="14" t="s">
        <v>75</v>
      </c>
      <c r="AY325" s="260" t="s">
        <v>117</v>
      </c>
    </row>
    <row r="326" spans="1:51" s="14" customFormat="1" ht="12">
      <c r="A326" s="14"/>
      <c r="B326" s="250"/>
      <c r="C326" s="251"/>
      <c r="D326" s="241" t="s">
        <v>154</v>
      </c>
      <c r="E326" s="252" t="s">
        <v>1</v>
      </c>
      <c r="F326" s="253" t="s">
        <v>416</v>
      </c>
      <c r="G326" s="251"/>
      <c r="H326" s="254">
        <v>0.262</v>
      </c>
      <c r="I326" s="255"/>
      <c r="J326" s="251"/>
      <c r="K326" s="251"/>
      <c r="L326" s="256"/>
      <c r="M326" s="257"/>
      <c r="N326" s="258"/>
      <c r="O326" s="258"/>
      <c r="P326" s="258"/>
      <c r="Q326" s="258"/>
      <c r="R326" s="258"/>
      <c r="S326" s="258"/>
      <c r="T326" s="25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0" t="s">
        <v>154</v>
      </c>
      <c r="AU326" s="260" t="s">
        <v>84</v>
      </c>
      <c r="AV326" s="14" t="s">
        <v>84</v>
      </c>
      <c r="AW326" s="14" t="s">
        <v>32</v>
      </c>
      <c r="AX326" s="14" t="s">
        <v>75</v>
      </c>
      <c r="AY326" s="260" t="s">
        <v>117</v>
      </c>
    </row>
    <row r="327" spans="1:51" s="14" customFormat="1" ht="12">
      <c r="A327" s="14"/>
      <c r="B327" s="250"/>
      <c r="C327" s="251"/>
      <c r="D327" s="241" t="s">
        <v>154</v>
      </c>
      <c r="E327" s="252" t="s">
        <v>1</v>
      </c>
      <c r="F327" s="253" t="s">
        <v>417</v>
      </c>
      <c r="G327" s="251"/>
      <c r="H327" s="254">
        <v>0.153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0" t="s">
        <v>154</v>
      </c>
      <c r="AU327" s="260" t="s">
        <v>84</v>
      </c>
      <c r="AV327" s="14" t="s">
        <v>84</v>
      </c>
      <c r="AW327" s="14" t="s">
        <v>32</v>
      </c>
      <c r="AX327" s="14" t="s">
        <v>75</v>
      </c>
      <c r="AY327" s="260" t="s">
        <v>117</v>
      </c>
    </row>
    <row r="328" spans="1:51" s="14" customFormat="1" ht="12">
      <c r="A328" s="14"/>
      <c r="B328" s="250"/>
      <c r="C328" s="251"/>
      <c r="D328" s="241" t="s">
        <v>154</v>
      </c>
      <c r="E328" s="252" t="s">
        <v>1</v>
      </c>
      <c r="F328" s="253" t="s">
        <v>418</v>
      </c>
      <c r="G328" s="251"/>
      <c r="H328" s="254">
        <v>0.615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154</v>
      </c>
      <c r="AU328" s="260" t="s">
        <v>84</v>
      </c>
      <c r="AV328" s="14" t="s">
        <v>84</v>
      </c>
      <c r="AW328" s="14" t="s">
        <v>32</v>
      </c>
      <c r="AX328" s="14" t="s">
        <v>75</v>
      </c>
      <c r="AY328" s="260" t="s">
        <v>117</v>
      </c>
    </row>
    <row r="329" spans="1:51" s="15" customFormat="1" ht="12">
      <c r="A329" s="15"/>
      <c r="B329" s="261"/>
      <c r="C329" s="262"/>
      <c r="D329" s="241" t="s">
        <v>154</v>
      </c>
      <c r="E329" s="263" t="s">
        <v>1</v>
      </c>
      <c r="F329" s="264" t="s">
        <v>211</v>
      </c>
      <c r="G329" s="262"/>
      <c r="H329" s="265">
        <v>9.445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1" t="s">
        <v>154</v>
      </c>
      <c r="AU329" s="271" t="s">
        <v>84</v>
      </c>
      <c r="AV329" s="15" t="s">
        <v>152</v>
      </c>
      <c r="AW329" s="15" t="s">
        <v>32</v>
      </c>
      <c r="AX329" s="15" t="s">
        <v>25</v>
      </c>
      <c r="AY329" s="271" t="s">
        <v>117</v>
      </c>
    </row>
    <row r="330" spans="1:65" s="2" customFormat="1" ht="49.05" customHeight="1">
      <c r="A330" s="39"/>
      <c r="B330" s="40"/>
      <c r="C330" s="220" t="s">
        <v>419</v>
      </c>
      <c r="D330" s="220" t="s">
        <v>120</v>
      </c>
      <c r="E330" s="221" t="s">
        <v>420</v>
      </c>
      <c r="F330" s="222" t="s">
        <v>421</v>
      </c>
      <c r="G330" s="223" t="s">
        <v>382</v>
      </c>
      <c r="H330" s="224">
        <v>11.727</v>
      </c>
      <c r="I330" s="225"/>
      <c r="J330" s="226">
        <f>ROUND(I330*H330,2)</f>
        <v>0</v>
      </c>
      <c r="K330" s="227"/>
      <c r="L330" s="45"/>
      <c r="M330" s="228" t="s">
        <v>1</v>
      </c>
      <c r="N330" s="229" t="s">
        <v>40</v>
      </c>
      <c r="O330" s="92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2" t="s">
        <v>152</v>
      </c>
      <c r="AT330" s="232" t="s">
        <v>120</v>
      </c>
      <c r="AU330" s="232" t="s">
        <v>84</v>
      </c>
      <c r="AY330" s="18" t="s">
        <v>117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8" t="s">
        <v>25</v>
      </c>
      <c r="BK330" s="233">
        <f>ROUND(I330*H330,2)</f>
        <v>0</v>
      </c>
      <c r="BL330" s="18" t="s">
        <v>152</v>
      </c>
      <c r="BM330" s="232" t="s">
        <v>422</v>
      </c>
    </row>
    <row r="331" spans="1:51" s="14" customFormat="1" ht="12">
      <c r="A331" s="14"/>
      <c r="B331" s="250"/>
      <c r="C331" s="251"/>
      <c r="D331" s="241" t="s">
        <v>154</v>
      </c>
      <c r="E331" s="252" t="s">
        <v>1</v>
      </c>
      <c r="F331" s="253" t="s">
        <v>423</v>
      </c>
      <c r="G331" s="251"/>
      <c r="H331" s="254">
        <v>11.727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0" t="s">
        <v>154</v>
      </c>
      <c r="AU331" s="260" t="s">
        <v>84</v>
      </c>
      <c r="AV331" s="14" t="s">
        <v>84</v>
      </c>
      <c r="AW331" s="14" t="s">
        <v>32</v>
      </c>
      <c r="AX331" s="14" t="s">
        <v>25</v>
      </c>
      <c r="AY331" s="260" t="s">
        <v>117</v>
      </c>
    </row>
    <row r="332" spans="1:63" s="12" customFormat="1" ht="22.8" customHeight="1">
      <c r="A332" s="12"/>
      <c r="B332" s="204"/>
      <c r="C332" s="205"/>
      <c r="D332" s="206" t="s">
        <v>74</v>
      </c>
      <c r="E332" s="218" t="s">
        <v>424</v>
      </c>
      <c r="F332" s="218" t="s">
        <v>425</v>
      </c>
      <c r="G332" s="205"/>
      <c r="H332" s="205"/>
      <c r="I332" s="208"/>
      <c r="J332" s="219">
        <f>BK332</f>
        <v>0</v>
      </c>
      <c r="K332" s="205"/>
      <c r="L332" s="210"/>
      <c r="M332" s="211"/>
      <c r="N332" s="212"/>
      <c r="O332" s="212"/>
      <c r="P332" s="213">
        <f>P333</f>
        <v>0</v>
      </c>
      <c r="Q332" s="212"/>
      <c r="R332" s="213">
        <f>R333</f>
        <v>0</v>
      </c>
      <c r="S332" s="212"/>
      <c r="T332" s="214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5" t="s">
        <v>25</v>
      </c>
      <c r="AT332" s="216" t="s">
        <v>74</v>
      </c>
      <c r="AU332" s="216" t="s">
        <v>25</v>
      </c>
      <c r="AY332" s="215" t="s">
        <v>117</v>
      </c>
      <c r="BK332" s="217">
        <f>BK333</f>
        <v>0</v>
      </c>
    </row>
    <row r="333" spans="1:65" s="2" customFormat="1" ht="14.4" customHeight="1">
      <c r="A333" s="39"/>
      <c r="B333" s="40"/>
      <c r="C333" s="220" t="s">
        <v>426</v>
      </c>
      <c r="D333" s="220" t="s">
        <v>120</v>
      </c>
      <c r="E333" s="221" t="s">
        <v>427</v>
      </c>
      <c r="F333" s="222" t="s">
        <v>428</v>
      </c>
      <c r="G333" s="223" t="s">
        <v>382</v>
      </c>
      <c r="H333" s="224">
        <v>49.004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40</v>
      </c>
      <c r="O333" s="92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152</v>
      </c>
      <c r="AT333" s="232" t="s">
        <v>120</v>
      </c>
      <c r="AU333" s="232" t="s">
        <v>84</v>
      </c>
      <c r="AY333" s="18" t="s">
        <v>117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25</v>
      </c>
      <c r="BK333" s="233">
        <f>ROUND(I333*H333,2)</f>
        <v>0</v>
      </c>
      <c r="BL333" s="18" t="s">
        <v>152</v>
      </c>
      <c r="BM333" s="232" t="s">
        <v>429</v>
      </c>
    </row>
    <row r="334" spans="1:63" s="12" customFormat="1" ht="25.9" customHeight="1">
      <c r="A334" s="12"/>
      <c r="B334" s="204"/>
      <c r="C334" s="205"/>
      <c r="D334" s="206" t="s">
        <v>74</v>
      </c>
      <c r="E334" s="207" t="s">
        <v>430</v>
      </c>
      <c r="F334" s="207" t="s">
        <v>431</v>
      </c>
      <c r="G334" s="205"/>
      <c r="H334" s="205"/>
      <c r="I334" s="208"/>
      <c r="J334" s="209">
        <f>BK334</f>
        <v>0</v>
      </c>
      <c r="K334" s="205"/>
      <c r="L334" s="210"/>
      <c r="M334" s="211"/>
      <c r="N334" s="212"/>
      <c r="O334" s="212"/>
      <c r="P334" s="213">
        <f>P335+P340+P374+P538+P578+P614</f>
        <v>0</v>
      </c>
      <c r="Q334" s="212"/>
      <c r="R334" s="213">
        <f>R335+R340+R374+R538+R578+R614</f>
        <v>8.20043646</v>
      </c>
      <c r="S334" s="212"/>
      <c r="T334" s="214">
        <f>T335+T340+T374+T538+T578+T614</f>
        <v>1.5641300000000002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5" t="s">
        <v>84</v>
      </c>
      <c r="AT334" s="216" t="s">
        <v>74</v>
      </c>
      <c r="AU334" s="216" t="s">
        <v>75</v>
      </c>
      <c r="AY334" s="215" t="s">
        <v>117</v>
      </c>
      <c r="BK334" s="217">
        <f>BK335+BK340+BK374+BK538+BK578+BK614</f>
        <v>0</v>
      </c>
    </row>
    <row r="335" spans="1:63" s="12" customFormat="1" ht="22.8" customHeight="1">
      <c r="A335" s="12"/>
      <c r="B335" s="204"/>
      <c r="C335" s="205"/>
      <c r="D335" s="206" t="s">
        <v>74</v>
      </c>
      <c r="E335" s="218" t="s">
        <v>432</v>
      </c>
      <c r="F335" s="218" t="s">
        <v>433</v>
      </c>
      <c r="G335" s="205"/>
      <c r="H335" s="205"/>
      <c r="I335" s="208"/>
      <c r="J335" s="219">
        <f>BK335</f>
        <v>0</v>
      </c>
      <c r="K335" s="205"/>
      <c r="L335" s="210"/>
      <c r="M335" s="211"/>
      <c r="N335" s="212"/>
      <c r="O335" s="212"/>
      <c r="P335" s="213">
        <f>SUM(P336:P339)</f>
        <v>0</v>
      </c>
      <c r="Q335" s="212"/>
      <c r="R335" s="213">
        <f>SUM(R336:R339)</f>
        <v>0.056979999999999996</v>
      </c>
      <c r="S335" s="212"/>
      <c r="T335" s="214">
        <f>SUM(T336:T339)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5" t="s">
        <v>25</v>
      </c>
      <c r="AT335" s="216" t="s">
        <v>74</v>
      </c>
      <c r="AU335" s="216" t="s">
        <v>25</v>
      </c>
      <c r="AY335" s="215" t="s">
        <v>117</v>
      </c>
      <c r="BK335" s="217">
        <f>SUM(BK336:BK339)</f>
        <v>0</v>
      </c>
    </row>
    <row r="336" spans="1:65" s="2" customFormat="1" ht="24.15" customHeight="1">
      <c r="A336" s="39"/>
      <c r="B336" s="40"/>
      <c r="C336" s="220" t="s">
        <v>434</v>
      </c>
      <c r="D336" s="220" t="s">
        <v>120</v>
      </c>
      <c r="E336" s="221" t="s">
        <v>435</v>
      </c>
      <c r="F336" s="222" t="s">
        <v>436</v>
      </c>
      <c r="G336" s="223" t="s">
        <v>214</v>
      </c>
      <c r="H336" s="224">
        <v>38.5</v>
      </c>
      <c r="I336" s="225"/>
      <c r="J336" s="226">
        <f>ROUND(I336*H336,2)</f>
        <v>0</v>
      </c>
      <c r="K336" s="227"/>
      <c r="L336" s="45"/>
      <c r="M336" s="228" t="s">
        <v>1</v>
      </c>
      <c r="N336" s="229" t="s">
        <v>40</v>
      </c>
      <c r="O336" s="92"/>
      <c r="P336" s="230">
        <f>O336*H336</f>
        <v>0</v>
      </c>
      <c r="Q336" s="230">
        <v>0.00148</v>
      </c>
      <c r="R336" s="230">
        <f>Q336*H336</f>
        <v>0.056979999999999996</v>
      </c>
      <c r="S336" s="230">
        <v>0</v>
      </c>
      <c r="T336" s="23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2" t="s">
        <v>152</v>
      </c>
      <c r="AT336" s="232" t="s">
        <v>120</v>
      </c>
      <c r="AU336" s="232" t="s">
        <v>84</v>
      </c>
      <c r="AY336" s="18" t="s">
        <v>117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8" t="s">
        <v>25</v>
      </c>
      <c r="BK336" s="233">
        <f>ROUND(I336*H336,2)</f>
        <v>0</v>
      </c>
      <c r="BL336" s="18" t="s">
        <v>152</v>
      </c>
      <c r="BM336" s="232" t="s">
        <v>437</v>
      </c>
    </row>
    <row r="337" spans="1:65" s="2" customFormat="1" ht="24.15" customHeight="1">
      <c r="A337" s="39"/>
      <c r="B337" s="40"/>
      <c r="C337" s="220" t="s">
        <v>438</v>
      </c>
      <c r="D337" s="220" t="s">
        <v>120</v>
      </c>
      <c r="E337" s="221" t="s">
        <v>439</v>
      </c>
      <c r="F337" s="222" t="s">
        <v>440</v>
      </c>
      <c r="G337" s="223" t="s">
        <v>151</v>
      </c>
      <c r="H337" s="224">
        <v>77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40</v>
      </c>
      <c r="O337" s="92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152</v>
      </c>
      <c r="AT337" s="232" t="s">
        <v>120</v>
      </c>
      <c r="AU337" s="232" t="s">
        <v>84</v>
      </c>
      <c r="AY337" s="18" t="s">
        <v>117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25</v>
      </c>
      <c r="BK337" s="233">
        <f>ROUND(I337*H337,2)</f>
        <v>0</v>
      </c>
      <c r="BL337" s="18" t="s">
        <v>152</v>
      </c>
      <c r="BM337" s="232" t="s">
        <v>441</v>
      </c>
    </row>
    <row r="338" spans="1:51" s="14" customFormat="1" ht="12">
      <c r="A338" s="14"/>
      <c r="B338" s="250"/>
      <c r="C338" s="251"/>
      <c r="D338" s="241" t="s">
        <v>154</v>
      </c>
      <c r="E338" s="252" t="s">
        <v>1</v>
      </c>
      <c r="F338" s="253" t="s">
        <v>442</v>
      </c>
      <c r="G338" s="251"/>
      <c r="H338" s="254">
        <v>77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0" t="s">
        <v>154</v>
      </c>
      <c r="AU338" s="260" t="s">
        <v>84</v>
      </c>
      <c r="AV338" s="14" t="s">
        <v>84</v>
      </c>
      <c r="AW338" s="14" t="s">
        <v>32</v>
      </c>
      <c r="AX338" s="14" t="s">
        <v>25</v>
      </c>
      <c r="AY338" s="260" t="s">
        <v>117</v>
      </c>
    </row>
    <row r="339" spans="1:65" s="2" customFormat="1" ht="24.15" customHeight="1">
      <c r="A339" s="39"/>
      <c r="B339" s="40"/>
      <c r="C339" s="220" t="s">
        <v>443</v>
      </c>
      <c r="D339" s="220" t="s">
        <v>120</v>
      </c>
      <c r="E339" s="221" t="s">
        <v>444</v>
      </c>
      <c r="F339" s="222" t="s">
        <v>445</v>
      </c>
      <c r="G339" s="223" t="s">
        <v>382</v>
      </c>
      <c r="H339" s="224">
        <v>0.057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40</v>
      </c>
      <c r="O339" s="92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152</v>
      </c>
      <c r="AT339" s="232" t="s">
        <v>120</v>
      </c>
      <c r="AU339" s="232" t="s">
        <v>84</v>
      </c>
      <c r="AY339" s="18" t="s">
        <v>117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25</v>
      </c>
      <c r="BK339" s="233">
        <f>ROUND(I339*H339,2)</f>
        <v>0</v>
      </c>
      <c r="BL339" s="18" t="s">
        <v>152</v>
      </c>
      <c r="BM339" s="232" t="s">
        <v>446</v>
      </c>
    </row>
    <row r="340" spans="1:63" s="12" customFormat="1" ht="22.8" customHeight="1">
      <c r="A340" s="12"/>
      <c r="B340" s="204"/>
      <c r="C340" s="205"/>
      <c r="D340" s="206" t="s">
        <v>74</v>
      </c>
      <c r="E340" s="218" t="s">
        <v>447</v>
      </c>
      <c r="F340" s="218" t="s">
        <v>448</v>
      </c>
      <c r="G340" s="205"/>
      <c r="H340" s="205"/>
      <c r="I340" s="208"/>
      <c r="J340" s="219">
        <f>BK340</f>
        <v>0</v>
      </c>
      <c r="K340" s="205"/>
      <c r="L340" s="210"/>
      <c r="M340" s="211"/>
      <c r="N340" s="212"/>
      <c r="O340" s="212"/>
      <c r="P340" s="213">
        <f>SUM(P341:P373)</f>
        <v>0</v>
      </c>
      <c r="Q340" s="212"/>
      <c r="R340" s="213">
        <f>SUM(R341:R373)</f>
        <v>6.6335675</v>
      </c>
      <c r="S340" s="212"/>
      <c r="T340" s="214">
        <f>SUM(T341:T373)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5" t="s">
        <v>84</v>
      </c>
      <c r="AT340" s="216" t="s">
        <v>74</v>
      </c>
      <c r="AU340" s="216" t="s">
        <v>25</v>
      </c>
      <c r="AY340" s="215" t="s">
        <v>117</v>
      </c>
      <c r="BK340" s="217">
        <f>SUM(BK341:BK373)</f>
        <v>0</v>
      </c>
    </row>
    <row r="341" spans="1:65" s="2" customFormat="1" ht="14.4" customHeight="1">
      <c r="A341" s="39"/>
      <c r="B341" s="40"/>
      <c r="C341" s="220" t="s">
        <v>449</v>
      </c>
      <c r="D341" s="220" t="s">
        <v>120</v>
      </c>
      <c r="E341" s="221" t="s">
        <v>450</v>
      </c>
      <c r="F341" s="222" t="s">
        <v>451</v>
      </c>
      <c r="G341" s="223" t="s">
        <v>170</v>
      </c>
      <c r="H341" s="224">
        <v>531.5</v>
      </c>
      <c r="I341" s="225"/>
      <c r="J341" s="226">
        <f>ROUND(I341*H341,2)</f>
        <v>0</v>
      </c>
      <c r="K341" s="227"/>
      <c r="L341" s="45"/>
      <c r="M341" s="228" t="s">
        <v>1</v>
      </c>
      <c r="N341" s="229" t="s">
        <v>40</v>
      </c>
      <c r="O341" s="92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308</v>
      </c>
      <c r="AT341" s="232" t="s">
        <v>120</v>
      </c>
      <c r="AU341" s="232" t="s">
        <v>84</v>
      </c>
      <c r="AY341" s="18" t="s">
        <v>117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25</v>
      </c>
      <c r="BK341" s="233">
        <f>ROUND(I341*H341,2)</f>
        <v>0</v>
      </c>
      <c r="BL341" s="18" t="s">
        <v>308</v>
      </c>
      <c r="BM341" s="232" t="s">
        <v>452</v>
      </c>
    </row>
    <row r="342" spans="1:51" s="13" customFormat="1" ht="12">
      <c r="A342" s="13"/>
      <c r="B342" s="239"/>
      <c r="C342" s="240"/>
      <c r="D342" s="241" t="s">
        <v>154</v>
      </c>
      <c r="E342" s="242" t="s">
        <v>1</v>
      </c>
      <c r="F342" s="243" t="s">
        <v>453</v>
      </c>
      <c r="G342" s="240"/>
      <c r="H342" s="242" t="s">
        <v>1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154</v>
      </c>
      <c r="AU342" s="249" t="s">
        <v>84</v>
      </c>
      <c r="AV342" s="13" t="s">
        <v>25</v>
      </c>
      <c r="AW342" s="13" t="s">
        <v>32</v>
      </c>
      <c r="AX342" s="13" t="s">
        <v>75</v>
      </c>
      <c r="AY342" s="249" t="s">
        <v>117</v>
      </c>
    </row>
    <row r="343" spans="1:51" s="13" customFormat="1" ht="12">
      <c r="A343" s="13"/>
      <c r="B343" s="239"/>
      <c r="C343" s="240"/>
      <c r="D343" s="241" t="s">
        <v>154</v>
      </c>
      <c r="E343" s="242" t="s">
        <v>1</v>
      </c>
      <c r="F343" s="243" t="s">
        <v>239</v>
      </c>
      <c r="G343" s="240"/>
      <c r="H343" s="242" t="s">
        <v>1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154</v>
      </c>
      <c r="AU343" s="249" t="s">
        <v>84</v>
      </c>
      <c r="AV343" s="13" t="s">
        <v>25</v>
      </c>
      <c r="AW343" s="13" t="s">
        <v>32</v>
      </c>
      <c r="AX343" s="13" t="s">
        <v>75</v>
      </c>
      <c r="AY343" s="249" t="s">
        <v>117</v>
      </c>
    </row>
    <row r="344" spans="1:51" s="14" customFormat="1" ht="12">
      <c r="A344" s="14"/>
      <c r="B344" s="250"/>
      <c r="C344" s="251"/>
      <c r="D344" s="241" t="s">
        <v>154</v>
      </c>
      <c r="E344" s="252" t="s">
        <v>1</v>
      </c>
      <c r="F344" s="253" t="s">
        <v>454</v>
      </c>
      <c r="G344" s="251"/>
      <c r="H344" s="254">
        <v>28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154</v>
      </c>
      <c r="AU344" s="260" t="s">
        <v>84</v>
      </c>
      <c r="AV344" s="14" t="s">
        <v>84</v>
      </c>
      <c r="AW344" s="14" t="s">
        <v>32</v>
      </c>
      <c r="AX344" s="14" t="s">
        <v>75</v>
      </c>
      <c r="AY344" s="260" t="s">
        <v>117</v>
      </c>
    </row>
    <row r="345" spans="1:51" s="13" customFormat="1" ht="12">
      <c r="A345" s="13"/>
      <c r="B345" s="239"/>
      <c r="C345" s="240"/>
      <c r="D345" s="241" t="s">
        <v>154</v>
      </c>
      <c r="E345" s="242" t="s">
        <v>1</v>
      </c>
      <c r="F345" s="243" t="s">
        <v>241</v>
      </c>
      <c r="G345" s="240"/>
      <c r="H345" s="242" t="s">
        <v>1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154</v>
      </c>
      <c r="AU345" s="249" t="s">
        <v>84</v>
      </c>
      <c r="AV345" s="13" t="s">
        <v>25</v>
      </c>
      <c r="AW345" s="13" t="s">
        <v>32</v>
      </c>
      <c r="AX345" s="13" t="s">
        <v>75</v>
      </c>
      <c r="AY345" s="249" t="s">
        <v>117</v>
      </c>
    </row>
    <row r="346" spans="1:51" s="14" customFormat="1" ht="12">
      <c r="A346" s="14"/>
      <c r="B346" s="250"/>
      <c r="C346" s="251"/>
      <c r="D346" s="241" t="s">
        <v>154</v>
      </c>
      <c r="E346" s="252" t="s">
        <v>1</v>
      </c>
      <c r="F346" s="253" t="s">
        <v>455</v>
      </c>
      <c r="G346" s="251"/>
      <c r="H346" s="254">
        <v>37.25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154</v>
      </c>
      <c r="AU346" s="260" t="s">
        <v>84</v>
      </c>
      <c r="AV346" s="14" t="s">
        <v>84</v>
      </c>
      <c r="AW346" s="14" t="s">
        <v>32</v>
      </c>
      <c r="AX346" s="14" t="s">
        <v>75</v>
      </c>
      <c r="AY346" s="260" t="s">
        <v>117</v>
      </c>
    </row>
    <row r="347" spans="1:51" s="14" customFormat="1" ht="12">
      <c r="A347" s="14"/>
      <c r="B347" s="250"/>
      <c r="C347" s="251"/>
      <c r="D347" s="241" t="s">
        <v>154</v>
      </c>
      <c r="E347" s="252" t="s">
        <v>1</v>
      </c>
      <c r="F347" s="253" t="s">
        <v>456</v>
      </c>
      <c r="G347" s="251"/>
      <c r="H347" s="254">
        <v>60.5</v>
      </c>
      <c r="I347" s="255"/>
      <c r="J347" s="251"/>
      <c r="K347" s="251"/>
      <c r="L347" s="256"/>
      <c r="M347" s="257"/>
      <c r="N347" s="258"/>
      <c r="O347" s="258"/>
      <c r="P347" s="258"/>
      <c r="Q347" s="258"/>
      <c r="R347" s="258"/>
      <c r="S347" s="258"/>
      <c r="T347" s="25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0" t="s">
        <v>154</v>
      </c>
      <c r="AU347" s="260" t="s">
        <v>84</v>
      </c>
      <c r="AV347" s="14" t="s">
        <v>84</v>
      </c>
      <c r="AW347" s="14" t="s">
        <v>32</v>
      </c>
      <c r="AX347" s="14" t="s">
        <v>75</v>
      </c>
      <c r="AY347" s="260" t="s">
        <v>117</v>
      </c>
    </row>
    <row r="348" spans="1:51" s="14" customFormat="1" ht="12">
      <c r="A348" s="14"/>
      <c r="B348" s="250"/>
      <c r="C348" s="251"/>
      <c r="D348" s="241" t="s">
        <v>154</v>
      </c>
      <c r="E348" s="252" t="s">
        <v>1</v>
      </c>
      <c r="F348" s="253" t="s">
        <v>457</v>
      </c>
      <c r="G348" s="251"/>
      <c r="H348" s="254">
        <v>73.75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0" t="s">
        <v>154</v>
      </c>
      <c r="AU348" s="260" t="s">
        <v>84</v>
      </c>
      <c r="AV348" s="14" t="s">
        <v>84</v>
      </c>
      <c r="AW348" s="14" t="s">
        <v>32</v>
      </c>
      <c r="AX348" s="14" t="s">
        <v>75</v>
      </c>
      <c r="AY348" s="260" t="s">
        <v>117</v>
      </c>
    </row>
    <row r="349" spans="1:51" s="14" customFormat="1" ht="12">
      <c r="A349" s="14"/>
      <c r="B349" s="250"/>
      <c r="C349" s="251"/>
      <c r="D349" s="241" t="s">
        <v>154</v>
      </c>
      <c r="E349" s="252" t="s">
        <v>1</v>
      </c>
      <c r="F349" s="253" t="s">
        <v>458</v>
      </c>
      <c r="G349" s="251"/>
      <c r="H349" s="254">
        <v>46.25</v>
      </c>
      <c r="I349" s="255"/>
      <c r="J349" s="251"/>
      <c r="K349" s="251"/>
      <c r="L349" s="256"/>
      <c r="M349" s="257"/>
      <c r="N349" s="258"/>
      <c r="O349" s="258"/>
      <c r="P349" s="258"/>
      <c r="Q349" s="258"/>
      <c r="R349" s="258"/>
      <c r="S349" s="258"/>
      <c r="T349" s="25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0" t="s">
        <v>154</v>
      </c>
      <c r="AU349" s="260" t="s">
        <v>84</v>
      </c>
      <c r="AV349" s="14" t="s">
        <v>84</v>
      </c>
      <c r="AW349" s="14" t="s">
        <v>32</v>
      </c>
      <c r="AX349" s="14" t="s">
        <v>75</v>
      </c>
      <c r="AY349" s="260" t="s">
        <v>117</v>
      </c>
    </row>
    <row r="350" spans="1:51" s="14" customFormat="1" ht="12">
      <c r="A350" s="14"/>
      <c r="B350" s="250"/>
      <c r="C350" s="251"/>
      <c r="D350" s="241" t="s">
        <v>154</v>
      </c>
      <c r="E350" s="252" t="s">
        <v>1</v>
      </c>
      <c r="F350" s="253" t="s">
        <v>459</v>
      </c>
      <c r="G350" s="251"/>
      <c r="H350" s="254">
        <v>16.25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0" t="s">
        <v>154</v>
      </c>
      <c r="AU350" s="260" t="s">
        <v>84</v>
      </c>
      <c r="AV350" s="14" t="s">
        <v>84</v>
      </c>
      <c r="AW350" s="14" t="s">
        <v>32</v>
      </c>
      <c r="AX350" s="14" t="s">
        <v>75</v>
      </c>
      <c r="AY350" s="260" t="s">
        <v>117</v>
      </c>
    </row>
    <row r="351" spans="1:51" s="14" customFormat="1" ht="12">
      <c r="A351" s="14"/>
      <c r="B351" s="250"/>
      <c r="C351" s="251"/>
      <c r="D351" s="241" t="s">
        <v>154</v>
      </c>
      <c r="E351" s="252" t="s">
        <v>1</v>
      </c>
      <c r="F351" s="253" t="s">
        <v>460</v>
      </c>
      <c r="G351" s="251"/>
      <c r="H351" s="254">
        <v>26.25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0" t="s">
        <v>154</v>
      </c>
      <c r="AU351" s="260" t="s">
        <v>84</v>
      </c>
      <c r="AV351" s="14" t="s">
        <v>84</v>
      </c>
      <c r="AW351" s="14" t="s">
        <v>32</v>
      </c>
      <c r="AX351" s="14" t="s">
        <v>75</v>
      </c>
      <c r="AY351" s="260" t="s">
        <v>117</v>
      </c>
    </row>
    <row r="352" spans="1:51" s="13" customFormat="1" ht="12">
      <c r="A352" s="13"/>
      <c r="B352" s="239"/>
      <c r="C352" s="240"/>
      <c r="D352" s="241" t="s">
        <v>154</v>
      </c>
      <c r="E352" s="242" t="s">
        <v>1</v>
      </c>
      <c r="F352" s="243" t="s">
        <v>248</v>
      </c>
      <c r="G352" s="240"/>
      <c r="H352" s="242" t="s">
        <v>1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154</v>
      </c>
      <c r="AU352" s="249" t="s">
        <v>84</v>
      </c>
      <c r="AV352" s="13" t="s">
        <v>25</v>
      </c>
      <c r="AW352" s="13" t="s">
        <v>32</v>
      </c>
      <c r="AX352" s="13" t="s">
        <v>75</v>
      </c>
      <c r="AY352" s="249" t="s">
        <v>117</v>
      </c>
    </row>
    <row r="353" spans="1:51" s="14" customFormat="1" ht="12">
      <c r="A353" s="14"/>
      <c r="B353" s="250"/>
      <c r="C353" s="251"/>
      <c r="D353" s="241" t="s">
        <v>154</v>
      </c>
      <c r="E353" s="252" t="s">
        <v>1</v>
      </c>
      <c r="F353" s="253" t="s">
        <v>461</v>
      </c>
      <c r="G353" s="251"/>
      <c r="H353" s="254">
        <v>45.5</v>
      </c>
      <c r="I353" s="255"/>
      <c r="J353" s="251"/>
      <c r="K353" s="251"/>
      <c r="L353" s="256"/>
      <c r="M353" s="257"/>
      <c r="N353" s="258"/>
      <c r="O353" s="258"/>
      <c r="P353" s="258"/>
      <c r="Q353" s="258"/>
      <c r="R353" s="258"/>
      <c r="S353" s="258"/>
      <c r="T353" s="25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0" t="s">
        <v>154</v>
      </c>
      <c r="AU353" s="260" t="s">
        <v>84</v>
      </c>
      <c r="AV353" s="14" t="s">
        <v>84</v>
      </c>
      <c r="AW353" s="14" t="s">
        <v>32</v>
      </c>
      <c r="AX353" s="14" t="s">
        <v>75</v>
      </c>
      <c r="AY353" s="260" t="s">
        <v>117</v>
      </c>
    </row>
    <row r="354" spans="1:51" s="14" customFormat="1" ht="12">
      <c r="A354" s="14"/>
      <c r="B354" s="250"/>
      <c r="C354" s="251"/>
      <c r="D354" s="241" t="s">
        <v>154</v>
      </c>
      <c r="E354" s="252" t="s">
        <v>1</v>
      </c>
      <c r="F354" s="253" t="s">
        <v>462</v>
      </c>
      <c r="G354" s="251"/>
      <c r="H354" s="254">
        <v>23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154</v>
      </c>
      <c r="AU354" s="260" t="s">
        <v>84</v>
      </c>
      <c r="AV354" s="14" t="s">
        <v>84</v>
      </c>
      <c r="AW354" s="14" t="s">
        <v>32</v>
      </c>
      <c r="AX354" s="14" t="s">
        <v>75</v>
      </c>
      <c r="AY354" s="260" t="s">
        <v>117</v>
      </c>
    </row>
    <row r="355" spans="1:51" s="14" customFormat="1" ht="12">
      <c r="A355" s="14"/>
      <c r="B355" s="250"/>
      <c r="C355" s="251"/>
      <c r="D355" s="241" t="s">
        <v>154</v>
      </c>
      <c r="E355" s="252" t="s">
        <v>1</v>
      </c>
      <c r="F355" s="253" t="s">
        <v>463</v>
      </c>
      <c r="G355" s="251"/>
      <c r="H355" s="254">
        <v>45.5</v>
      </c>
      <c r="I355" s="255"/>
      <c r="J355" s="251"/>
      <c r="K355" s="251"/>
      <c r="L355" s="256"/>
      <c r="M355" s="257"/>
      <c r="N355" s="258"/>
      <c r="O355" s="258"/>
      <c r="P355" s="258"/>
      <c r="Q355" s="258"/>
      <c r="R355" s="258"/>
      <c r="S355" s="258"/>
      <c r="T355" s="25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0" t="s">
        <v>154</v>
      </c>
      <c r="AU355" s="260" t="s">
        <v>84</v>
      </c>
      <c r="AV355" s="14" t="s">
        <v>84</v>
      </c>
      <c r="AW355" s="14" t="s">
        <v>32</v>
      </c>
      <c r="AX355" s="14" t="s">
        <v>75</v>
      </c>
      <c r="AY355" s="260" t="s">
        <v>117</v>
      </c>
    </row>
    <row r="356" spans="1:51" s="14" customFormat="1" ht="12">
      <c r="A356" s="14"/>
      <c r="B356" s="250"/>
      <c r="C356" s="251"/>
      <c r="D356" s="241" t="s">
        <v>154</v>
      </c>
      <c r="E356" s="252" t="s">
        <v>1</v>
      </c>
      <c r="F356" s="253" t="s">
        <v>464</v>
      </c>
      <c r="G356" s="251"/>
      <c r="H356" s="254">
        <v>30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0" t="s">
        <v>154</v>
      </c>
      <c r="AU356" s="260" t="s">
        <v>84</v>
      </c>
      <c r="AV356" s="14" t="s">
        <v>84</v>
      </c>
      <c r="AW356" s="14" t="s">
        <v>32</v>
      </c>
      <c r="AX356" s="14" t="s">
        <v>75</v>
      </c>
      <c r="AY356" s="260" t="s">
        <v>117</v>
      </c>
    </row>
    <row r="357" spans="1:51" s="14" customFormat="1" ht="12">
      <c r="A357" s="14"/>
      <c r="B357" s="250"/>
      <c r="C357" s="251"/>
      <c r="D357" s="241" t="s">
        <v>154</v>
      </c>
      <c r="E357" s="252" t="s">
        <v>1</v>
      </c>
      <c r="F357" s="253" t="s">
        <v>458</v>
      </c>
      <c r="G357" s="251"/>
      <c r="H357" s="254">
        <v>46.25</v>
      </c>
      <c r="I357" s="255"/>
      <c r="J357" s="251"/>
      <c r="K357" s="251"/>
      <c r="L357" s="256"/>
      <c r="M357" s="257"/>
      <c r="N357" s="258"/>
      <c r="O357" s="258"/>
      <c r="P357" s="258"/>
      <c r="Q357" s="258"/>
      <c r="R357" s="258"/>
      <c r="S357" s="258"/>
      <c r="T357" s="25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0" t="s">
        <v>154</v>
      </c>
      <c r="AU357" s="260" t="s">
        <v>84</v>
      </c>
      <c r="AV357" s="14" t="s">
        <v>84</v>
      </c>
      <c r="AW357" s="14" t="s">
        <v>32</v>
      </c>
      <c r="AX357" s="14" t="s">
        <v>75</v>
      </c>
      <c r="AY357" s="260" t="s">
        <v>117</v>
      </c>
    </row>
    <row r="358" spans="1:51" s="14" customFormat="1" ht="12">
      <c r="A358" s="14"/>
      <c r="B358" s="250"/>
      <c r="C358" s="251"/>
      <c r="D358" s="241" t="s">
        <v>154</v>
      </c>
      <c r="E358" s="252" t="s">
        <v>1</v>
      </c>
      <c r="F358" s="253" t="s">
        <v>465</v>
      </c>
      <c r="G358" s="251"/>
      <c r="H358" s="254">
        <v>26.75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0" t="s">
        <v>154</v>
      </c>
      <c r="AU358" s="260" t="s">
        <v>84</v>
      </c>
      <c r="AV358" s="14" t="s">
        <v>84</v>
      </c>
      <c r="AW358" s="14" t="s">
        <v>32</v>
      </c>
      <c r="AX358" s="14" t="s">
        <v>75</v>
      </c>
      <c r="AY358" s="260" t="s">
        <v>117</v>
      </c>
    </row>
    <row r="359" spans="1:51" s="14" customFormat="1" ht="12">
      <c r="A359" s="14"/>
      <c r="B359" s="250"/>
      <c r="C359" s="251"/>
      <c r="D359" s="241" t="s">
        <v>154</v>
      </c>
      <c r="E359" s="252" t="s">
        <v>1</v>
      </c>
      <c r="F359" s="253" t="s">
        <v>460</v>
      </c>
      <c r="G359" s="251"/>
      <c r="H359" s="254">
        <v>26.25</v>
      </c>
      <c r="I359" s="255"/>
      <c r="J359" s="251"/>
      <c r="K359" s="251"/>
      <c r="L359" s="256"/>
      <c r="M359" s="257"/>
      <c r="N359" s="258"/>
      <c r="O359" s="258"/>
      <c r="P359" s="258"/>
      <c r="Q359" s="258"/>
      <c r="R359" s="258"/>
      <c r="S359" s="258"/>
      <c r="T359" s="25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0" t="s">
        <v>154</v>
      </c>
      <c r="AU359" s="260" t="s">
        <v>84</v>
      </c>
      <c r="AV359" s="14" t="s">
        <v>84</v>
      </c>
      <c r="AW359" s="14" t="s">
        <v>32</v>
      </c>
      <c r="AX359" s="14" t="s">
        <v>75</v>
      </c>
      <c r="AY359" s="260" t="s">
        <v>117</v>
      </c>
    </row>
    <row r="360" spans="1:51" s="15" customFormat="1" ht="12">
      <c r="A360" s="15"/>
      <c r="B360" s="261"/>
      <c r="C360" s="262"/>
      <c r="D360" s="241" t="s">
        <v>154</v>
      </c>
      <c r="E360" s="263" t="s">
        <v>1</v>
      </c>
      <c r="F360" s="264" t="s">
        <v>211</v>
      </c>
      <c r="G360" s="262"/>
      <c r="H360" s="265">
        <v>531.5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1" t="s">
        <v>154</v>
      </c>
      <c r="AU360" s="271" t="s">
        <v>84</v>
      </c>
      <c r="AV360" s="15" t="s">
        <v>152</v>
      </c>
      <c r="AW360" s="15" t="s">
        <v>32</v>
      </c>
      <c r="AX360" s="15" t="s">
        <v>25</v>
      </c>
      <c r="AY360" s="271" t="s">
        <v>117</v>
      </c>
    </row>
    <row r="361" spans="1:65" s="2" customFormat="1" ht="14.4" customHeight="1">
      <c r="A361" s="39"/>
      <c r="B361" s="40"/>
      <c r="C361" s="220" t="s">
        <v>466</v>
      </c>
      <c r="D361" s="220" t="s">
        <v>120</v>
      </c>
      <c r="E361" s="221" t="s">
        <v>467</v>
      </c>
      <c r="F361" s="222" t="s">
        <v>468</v>
      </c>
      <c r="G361" s="223" t="s">
        <v>170</v>
      </c>
      <c r="H361" s="224">
        <v>531.5</v>
      </c>
      <c r="I361" s="225"/>
      <c r="J361" s="226">
        <f>ROUND(I361*H361,2)</f>
        <v>0</v>
      </c>
      <c r="K361" s="227"/>
      <c r="L361" s="45"/>
      <c r="M361" s="228" t="s">
        <v>1</v>
      </c>
      <c r="N361" s="229" t="s">
        <v>40</v>
      </c>
      <c r="O361" s="92"/>
      <c r="P361" s="230">
        <f>O361*H361</f>
        <v>0</v>
      </c>
      <c r="Q361" s="230">
        <v>0</v>
      </c>
      <c r="R361" s="230">
        <f>Q361*H361</f>
        <v>0</v>
      </c>
      <c r="S361" s="230">
        <v>0</v>
      </c>
      <c r="T361" s="23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308</v>
      </c>
      <c r="AT361" s="232" t="s">
        <v>120</v>
      </c>
      <c r="AU361" s="232" t="s">
        <v>84</v>
      </c>
      <c r="AY361" s="18" t="s">
        <v>117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8" t="s">
        <v>25</v>
      </c>
      <c r="BK361" s="233">
        <f>ROUND(I361*H361,2)</f>
        <v>0</v>
      </c>
      <c r="BL361" s="18" t="s">
        <v>308</v>
      </c>
      <c r="BM361" s="232" t="s">
        <v>469</v>
      </c>
    </row>
    <row r="362" spans="1:51" s="13" customFormat="1" ht="12">
      <c r="A362" s="13"/>
      <c r="B362" s="239"/>
      <c r="C362" s="240"/>
      <c r="D362" s="241" t="s">
        <v>154</v>
      </c>
      <c r="E362" s="242" t="s">
        <v>1</v>
      </c>
      <c r="F362" s="243" t="s">
        <v>470</v>
      </c>
      <c r="G362" s="240"/>
      <c r="H362" s="242" t="s">
        <v>1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154</v>
      </c>
      <c r="AU362" s="249" t="s">
        <v>84</v>
      </c>
      <c r="AV362" s="13" t="s">
        <v>25</v>
      </c>
      <c r="AW362" s="13" t="s">
        <v>32</v>
      </c>
      <c r="AX362" s="13" t="s">
        <v>75</v>
      </c>
      <c r="AY362" s="249" t="s">
        <v>117</v>
      </c>
    </row>
    <row r="363" spans="1:51" s="14" customFormat="1" ht="12">
      <c r="A363" s="14"/>
      <c r="B363" s="250"/>
      <c r="C363" s="251"/>
      <c r="D363" s="241" t="s">
        <v>154</v>
      </c>
      <c r="E363" s="252" t="s">
        <v>1</v>
      </c>
      <c r="F363" s="253" t="s">
        <v>471</v>
      </c>
      <c r="G363" s="251"/>
      <c r="H363" s="254">
        <v>531.5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0" t="s">
        <v>154</v>
      </c>
      <c r="AU363" s="260" t="s">
        <v>84</v>
      </c>
      <c r="AV363" s="14" t="s">
        <v>84</v>
      </c>
      <c r="AW363" s="14" t="s">
        <v>32</v>
      </c>
      <c r="AX363" s="14" t="s">
        <v>75</v>
      </c>
      <c r="AY363" s="260" t="s">
        <v>117</v>
      </c>
    </row>
    <row r="364" spans="1:51" s="15" customFormat="1" ht="12">
      <c r="A364" s="15"/>
      <c r="B364" s="261"/>
      <c r="C364" s="262"/>
      <c r="D364" s="241" t="s">
        <v>154</v>
      </c>
      <c r="E364" s="263" t="s">
        <v>1</v>
      </c>
      <c r="F364" s="264" t="s">
        <v>211</v>
      </c>
      <c r="G364" s="262"/>
      <c r="H364" s="265">
        <v>531.5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1" t="s">
        <v>154</v>
      </c>
      <c r="AU364" s="271" t="s">
        <v>84</v>
      </c>
      <c r="AV364" s="15" t="s">
        <v>152</v>
      </c>
      <c r="AW364" s="15" t="s">
        <v>32</v>
      </c>
      <c r="AX364" s="15" t="s">
        <v>25</v>
      </c>
      <c r="AY364" s="271" t="s">
        <v>117</v>
      </c>
    </row>
    <row r="365" spans="1:65" s="2" customFormat="1" ht="14.4" customHeight="1">
      <c r="A365" s="39"/>
      <c r="B365" s="40"/>
      <c r="C365" s="283" t="s">
        <v>472</v>
      </c>
      <c r="D365" s="283" t="s">
        <v>473</v>
      </c>
      <c r="E365" s="284" t="s">
        <v>474</v>
      </c>
      <c r="F365" s="285" t="s">
        <v>475</v>
      </c>
      <c r="G365" s="286" t="s">
        <v>170</v>
      </c>
      <c r="H365" s="287">
        <v>584.65</v>
      </c>
      <c r="I365" s="288"/>
      <c r="J365" s="289">
        <f>ROUND(I365*H365,2)</f>
        <v>0</v>
      </c>
      <c r="K365" s="290"/>
      <c r="L365" s="291"/>
      <c r="M365" s="292" t="s">
        <v>1</v>
      </c>
      <c r="N365" s="293" t="s">
        <v>40</v>
      </c>
      <c r="O365" s="92"/>
      <c r="P365" s="230">
        <f>O365*H365</f>
        <v>0</v>
      </c>
      <c r="Q365" s="230">
        <v>0.0104</v>
      </c>
      <c r="R365" s="230">
        <f>Q365*H365</f>
        <v>6.08036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426</v>
      </c>
      <c r="AT365" s="232" t="s">
        <v>473</v>
      </c>
      <c r="AU365" s="232" t="s">
        <v>84</v>
      </c>
      <c r="AY365" s="18" t="s">
        <v>117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25</v>
      </c>
      <c r="BK365" s="233">
        <f>ROUND(I365*H365,2)</f>
        <v>0</v>
      </c>
      <c r="BL365" s="18" t="s">
        <v>308</v>
      </c>
      <c r="BM365" s="232" t="s">
        <v>476</v>
      </c>
    </row>
    <row r="366" spans="1:51" s="14" customFormat="1" ht="12">
      <c r="A366" s="14"/>
      <c r="B366" s="250"/>
      <c r="C366" s="251"/>
      <c r="D366" s="241" t="s">
        <v>154</v>
      </c>
      <c r="E366" s="252" t="s">
        <v>1</v>
      </c>
      <c r="F366" s="253" t="s">
        <v>477</v>
      </c>
      <c r="G366" s="251"/>
      <c r="H366" s="254">
        <v>584.65</v>
      </c>
      <c r="I366" s="255"/>
      <c r="J366" s="251"/>
      <c r="K366" s="251"/>
      <c r="L366" s="256"/>
      <c r="M366" s="257"/>
      <c r="N366" s="258"/>
      <c r="O366" s="258"/>
      <c r="P366" s="258"/>
      <c r="Q366" s="258"/>
      <c r="R366" s="258"/>
      <c r="S366" s="258"/>
      <c r="T366" s="25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0" t="s">
        <v>154</v>
      </c>
      <c r="AU366" s="260" t="s">
        <v>84</v>
      </c>
      <c r="AV366" s="14" t="s">
        <v>84</v>
      </c>
      <c r="AW366" s="14" t="s">
        <v>32</v>
      </c>
      <c r="AX366" s="14" t="s">
        <v>25</v>
      </c>
      <c r="AY366" s="260" t="s">
        <v>117</v>
      </c>
    </row>
    <row r="367" spans="1:65" s="2" customFormat="1" ht="24.15" customHeight="1">
      <c r="A367" s="39"/>
      <c r="B367" s="40"/>
      <c r="C367" s="220" t="s">
        <v>478</v>
      </c>
      <c r="D367" s="220" t="s">
        <v>120</v>
      </c>
      <c r="E367" s="221" t="s">
        <v>479</v>
      </c>
      <c r="F367" s="222" t="s">
        <v>480</v>
      </c>
      <c r="G367" s="223" t="s">
        <v>170</v>
      </c>
      <c r="H367" s="224">
        <v>1603.5</v>
      </c>
      <c r="I367" s="225"/>
      <c r="J367" s="226">
        <f>ROUND(I367*H367,2)</f>
        <v>0</v>
      </c>
      <c r="K367" s="227"/>
      <c r="L367" s="45"/>
      <c r="M367" s="228" t="s">
        <v>1</v>
      </c>
      <c r="N367" s="229" t="s">
        <v>40</v>
      </c>
      <c r="O367" s="92"/>
      <c r="P367" s="230">
        <f>O367*H367</f>
        <v>0</v>
      </c>
      <c r="Q367" s="230">
        <v>0.000345</v>
      </c>
      <c r="R367" s="230">
        <f>Q367*H367</f>
        <v>0.5532075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308</v>
      </c>
      <c r="AT367" s="232" t="s">
        <v>120</v>
      </c>
      <c r="AU367" s="232" t="s">
        <v>84</v>
      </c>
      <c r="AY367" s="18" t="s">
        <v>117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25</v>
      </c>
      <c r="BK367" s="233">
        <f>ROUND(I367*H367,2)</f>
        <v>0</v>
      </c>
      <c r="BL367" s="18" t="s">
        <v>308</v>
      </c>
      <c r="BM367" s="232" t="s">
        <v>481</v>
      </c>
    </row>
    <row r="368" spans="1:51" s="13" customFormat="1" ht="12">
      <c r="A368" s="13"/>
      <c r="B368" s="239"/>
      <c r="C368" s="240"/>
      <c r="D368" s="241" t="s">
        <v>154</v>
      </c>
      <c r="E368" s="242" t="s">
        <v>1</v>
      </c>
      <c r="F368" s="243" t="s">
        <v>482</v>
      </c>
      <c r="G368" s="240"/>
      <c r="H368" s="242" t="s">
        <v>1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9" t="s">
        <v>154</v>
      </c>
      <c r="AU368" s="249" t="s">
        <v>84</v>
      </c>
      <c r="AV368" s="13" t="s">
        <v>25</v>
      </c>
      <c r="AW368" s="13" t="s">
        <v>32</v>
      </c>
      <c r="AX368" s="13" t="s">
        <v>75</v>
      </c>
      <c r="AY368" s="249" t="s">
        <v>117</v>
      </c>
    </row>
    <row r="369" spans="1:51" s="14" customFormat="1" ht="12">
      <c r="A369" s="14"/>
      <c r="B369" s="250"/>
      <c r="C369" s="251"/>
      <c r="D369" s="241" t="s">
        <v>154</v>
      </c>
      <c r="E369" s="252" t="s">
        <v>1</v>
      </c>
      <c r="F369" s="253" t="s">
        <v>483</v>
      </c>
      <c r="G369" s="251"/>
      <c r="H369" s="254">
        <v>1053.5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0" t="s">
        <v>154</v>
      </c>
      <c r="AU369" s="260" t="s">
        <v>84</v>
      </c>
      <c r="AV369" s="14" t="s">
        <v>84</v>
      </c>
      <c r="AW369" s="14" t="s">
        <v>32</v>
      </c>
      <c r="AX369" s="14" t="s">
        <v>75</v>
      </c>
      <c r="AY369" s="260" t="s">
        <v>117</v>
      </c>
    </row>
    <row r="370" spans="1:51" s="13" customFormat="1" ht="12">
      <c r="A370" s="13"/>
      <c r="B370" s="239"/>
      <c r="C370" s="240"/>
      <c r="D370" s="241" t="s">
        <v>154</v>
      </c>
      <c r="E370" s="242" t="s">
        <v>1</v>
      </c>
      <c r="F370" s="243" t="s">
        <v>484</v>
      </c>
      <c r="G370" s="240"/>
      <c r="H370" s="242" t="s">
        <v>1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154</v>
      </c>
      <c r="AU370" s="249" t="s">
        <v>84</v>
      </c>
      <c r="AV370" s="13" t="s">
        <v>25</v>
      </c>
      <c r="AW370" s="13" t="s">
        <v>32</v>
      </c>
      <c r="AX370" s="13" t="s">
        <v>75</v>
      </c>
      <c r="AY370" s="249" t="s">
        <v>117</v>
      </c>
    </row>
    <row r="371" spans="1:51" s="14" customFormat="1" ht="12">
      <c r="A371" s="14"/>
      <c r="B371" s="250"/>
      <c r="C371" s="251"/>
      <c r="D371" s="241" t="s">
        <v>154</v>
      </c>
      <c r="E371" s="252" t="s">
        <v>1</v>
      </c>
      <c r="F371" s="253" t="s">
        <v>485</v>
      </c>
      <c r="G371" s="251"/>
      <c r="H371" s="254">
        <v>550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0" t="s">
        <v>154</v>
      </c>
      <c r="AU371" s="260" t="s">
        <v>84</v>
      </c>
      <c r="AV371" s="14" t="s">
        <v>84</v>
      </c>
      <c r="AW371" s="14" t="s">
        <v>32</v>
      </c>
      <c r="AX371" s="14" t="s">
        <v>75</v>
      </c>
      <c r="AY371" s="260" t="s">
        <v>117</v>
      </c>
    </row>
    <row r="372" spans="1:51" s="15" customFormat="1" ht="12">
      <c r="A372" s="15"/>
      <c r="B372" s="261"/>
      <c r="C372" s="262"/>
      <c r="D372" s="241" t="s">
        <v>154</v>
      </c>
      <c r="E372" s="263" t="s">
        <v>1</v>
      </c>
      <c r="F372" s="264" t="s">
        <v>211</v>
      </c>
      <c r="G372" s="262"/>
      <c r="H372" s="265">
        <v>1603.5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1" t="s">
        <v>154</v>
      </c>
      <c r="AU372" s="271" t="s">
        <v>84</v>
      </c>
      <c r="AV372" s="15" t="s">
        <v>152</v>
      </c>
      <c r="AW372" s="15" t="s">
        <v>32</v>
      </c>
      <c r="AX372" s="15" t="s">
        <v>25</v>
      </c>
      <c r="AY372" s="271" t="s">
        <v>117</v>
      </c>
    </row>
    <row r="373" spans="1:65" s="2" customFormat="1" ht="14.4" customHeight="1">
      <c r="A373" s="39"/>
      <c r="B373" s="40"/>
      <c r="C373" s="220" t="s">
        <v>486</v>
      </c>
      <c r="D373" s="220" t="s">
        <v>120</v>
      </c>
      <c r="E373" s="221" t="s">
        <v>487</v>
      </c>
      <c r="F373" s="222" t="s">
        <v>488</v>
      </c>
      <c r="G373" s="223" t="s">
        <v>382</v>
      </c>
      <c r="H373" s="224">
        <v>6.634</v>
      </c>
      <c r="I373" s="225"/>
      <c r="J373" s="226">
        <f>ROUND(I373*H373,2)</f>
        <v>0</v>
      </c>
      <c r="K373" s="227"/>
      <c r="L373" s="45"/>
      <c r="M373" s="228" t="s">
        <v>1</v>
      </c>
      <c r="N373" s="229" t="s">
        <v>40</v>
      </c>
      <c r="O373" s="92"/>
      <c r="P373" s="230">
        <f>O373*H373</f>
        <v>0</v>
      </c>
      <c r="Q373" s="230">
        <v>0</v>
      </c>
      <c r="R373" s="230">
        <f>Q373*H373</f>
        <v>0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308</v>
      </c>
      <c r="AT373" s="232" t="s">
        <v>120</v>
      </c>
      <c r="AU373" s="232" t="s">
        <v>84</v>
      </c>
      <c r="AY373" s="18" t="s">
        <v>117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25</v>
      </c>
      <c r="BK373" s="233">
        <f>ROUND(I373*H373,2)</f>
        <v>0</v>
      </c>
      <c r="BL373" s="18" t="s">
        <v>308</v>
      </c>
      <c r="BM373" s="232" t="s">
        <v>489</v>
      </c>
    </row>
    <row r="374" spans="1:63" s="12" customFormat="1" ht="22.8" customHeight="1">
      <c r="A374" s="12"/>
      <c r="B374" s="204"/>
      <c r="C374" s="205"/>
      <c r="D374" s="206" t="s">
        <v>74</v>
      </c>
      <c r="E374" s="218" t="s">
        <v>490</v>
      </c>
      <c r="F374" s="218" t="s">
        <v>491</v>
      </c>
      <c r="G374" s="205"/>
      <c r="H374" s="205"/>
      <c r="I374" s="208"/>
      <c r="J374" s="219">
        <f>BK374</f>
        <v>0</v>
      </c>
      <c r="K374" s="205"/>
      <c r="L374" s="210"/>
      <c r="M374" s="211"/>
      <c r="N374" s="212"/>
      <c r="O374" s="212"/>
      <c r="P374" s="213">
        <f>SUM(P375:P537)</f>
        <v>0</v>
      </c>
      <c r="Q374" s="212"/>
      <c r="R374" s="213">
        <f>SUM(R375:R537)</f>
        <v>0.9691135599999999</v>
      </c>
      <c r="S374" s="212"/>
      <c r="T374" s="214">
        <f>SUM(T375:T537)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5" t="s">
        <v>84</v>
      </c>
      <c r="AT374" s="216" t="s">
        <v>74</v>
      </c>
      <c r="AU374" s="216" t="s">
        <v>25</v>
      </c>
      <c r="AY374" s="215" t="s">
        <v>117</v>
      </c>
      <c r="BK374" s="217">
        <f>SUM(BK375:BK537)</f>
        <v>0</v>
      </c>
    </row>
    <row r="375" spans="1:65" s="2" customFormat="1" ht="37.8" customHeight="1">
      <c r="A375" s="39"/>
      <c r="B375" s="40"/>
      <c r="C375" s="220" t="s">
        <v>492</v>
      </c>
      <c r="D375" s="220" t="s">
        <v>120</v>
      </c>
      <c r="E375" s="221" t="s">
        <v>493</v>
      </c>
      <c r="F375" s="222" t="s">
        <v>494</v>
      </c>
      <c r="G375" s="223" t="s">
        <v>1</v>
      </c>
      <c r="H375" s="224">
        <v>0</v>
      </c>
      <c r="I375" s="225"/>
      <c r="J375" s="226">
        <f>ROUND(I375*H375,2)</f>
        <v>0</v>
      </c>
      <c r="K375" s="227"/>
      <c r="L375" s="45"/>
      <c r="M375" s="228" t="s">
        <v>1</v>
      </c>
      <c r="N375" s="229" t="s">
        <v>40</v>
      </c>
      <c r="O375" s="92"/>
      <c r="P375" s="230">
        <f>O375*H375</f>
        <v>0</v>
      </c>
      <c r="Q375" s="230">
        <v>0</v>
      </c>
      <c r="R375" s="230">
        <f>Q375*H375</f>
        <v>0</v>
      </c>
      <c r="S375" s="230">
        <v>0</v>
      </c>
      <c r="T375" s="23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308</v>
      </c>
      <c r="AT375" s="232" t="s">
        <v>120</v>
      </c>
      <c r="AU375" s="232" t="s">
        <v>84</v>
      </c>
      <c r="AY375" s="18" t="s">
        <v>117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8" t="s">
        <v>25</v>
      </c>
      <c r="BK375" s="233">
        <f>ROUND(I375*H375,2)</f>
        <v>0</v>
      </c>
      <c r="BL375" s="18" t="s">
        <v>308</v>
      </c>
      <c r="BM375" s="232" t="s">
        <v>495</v>
      </c>
    </row>
    <row r="376" spans="1:65" s="2" customFormat="1" ht="24.15" customHeight="1">
      <c r="A376" s="39"/>
      <c r="B376" s="40"/>
      <c r="C376" s="220" t="s">
        <v>496</v>
      </c>
      <c r="D376" s="220" t="s">
        <v>120</v>
      </c>
      <c r="E376" s="221" t="s">
        <v>497</v>
      </c>
      <c r="F376" s="222" t="s">
        <v>498</v>
      </c>
      <c r="G376" s="223" t="s">
        <v>170</v>
      </c>
      <c r="H376" s="224">
        <v>155.477</v>
      </c>
      <c r="I376" s="225"/>
      <c r="J376" s="226">
        <f>ROUND(I376*H376,2)</f>
        <v>0</v>
      </c>
      <c r="K376" s="227"/>
      <c r="L376" s="45"/>
      <c r="M376" s="228" t="s">
        <v>1</v>
      </c>
      <c r="N376" s="229" t="s">
        <v>40</v>
      </c>
      <c r="O376" s="92"/>
      <c r="P376" s="230">
        <f>O376*H376</f>
        <v>0</v>
      </c>
      <c r="Q376" s="230">
        <v>0.00028</v>
      </c>
      <c r="R376" s="230">
        <f>Q376*H376</f>
        <v>0.04353356</v>
      </c>
      <c r="S376" s="230">
        <v>0</v>
      </c>
      <c r="T376" s="231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2" t="s">
        <v>152</v>
      </c>
      <c r="AT376" s="232" t="s">
        <v>120</v>
      </c>
      <c r="AU376" s="232" t="s">
        <v>84</v>
      </c>
      <c r="AY376" s="18" t="s">
        <v>117</v>
      </c>
      <c r="BE376" s="233">
        <f>IF(N376="základní",J376,0)</f>
        <v>0</v>
      </c>
      <c r="BF376" s="233">
        <f>IF(N376="snížená",J376,0)</f>
        <v>0</v>
      </c>
      <c r="BG376" s="233">
        <f>IF(N376="zákl. přenesená",J376,0)</f>
        <v>0</v>
      </c>
      <c r="BH376" s="233">
        <f>IF(N376="sníž. přenesená",J376,0)</f>
        <v>0</v>
      </c>
      <c r="BI376" s="233">
        <f>IF(N376="nulová",J376,0)</f>
        <v>0</v>
      </c>
      <c r="BJ376" s="18" t="s">
        <v>25</v>
      </c>
      <c r="BK376" s="233">
        <f>ROUND(I376*H376,2)</f>
        <v>0</v>
      </c>
      <c r="BL376" s="18" t="s">
        <v>152</v>
      </c>
      <c r="BM376" s="232" t="s">
        <v>499</v>
      </c>
    </row>
    <row r="377" spans="1:51" s="14" customFormat="1" ht="12">
      <c r="A377" s="14"/>
      <c r="B377" s="250"/>
      <c r="C377" s="251"/>
      <c r="D377" s="241" t="s">
        <v>154</v>
      </c>
      <c r="E377" s="252" t="s">
        <v>1</v>
      </c>
      <c r="F377" s="253" t="s">
        <v>500</v>
      </c>
      <c r="G377" s="251"/>
      <c r="H377" s="254">
        <v>1.936</v>
      </c>
      <c r="I377" s="255"/>
      <c r="J377" s="251"/>
      <c r="K377" s="251"/>
      <c r="L377" s="256"/>
      <c r="M377" s="257"/>
      <c r="N377" s="258"/>
      <c r="O377" s="258"/>
      <c r="P377" s="258"/>
      <c r="Q377" s="258"/>
      <c r="R377" s="258"/>
      <c r="S377" s="258"/>
      <c r="T377" s="25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0" t="s">
        <v>154</v>
      </c>
      <c r="AU377" s="260" t="s">
        <v>84</v>
      </c>
      <c r="AV377" s="14" t="s">
        <v>84</v>
      </c>
      <c r="AW377" s="14" t="s">
        <v>32</v>
      </c>
      <c r="AX377" s="14" t="s">
        <v>75</v>
      </c>
      <c r="AY377" s="260" t="s">
        <v>117</v>
      </c>
    </row>
    <row r="378" spans="1:51" s="14" customFormat="1" ht="12">
      <c r="A378" s="14"/>
      <c r="B378" s="250"/>
      <c r="C378" s="251"/>
      <c r="D378" s="241" t="s">
        <v>154</v>
      </c>
      <c r="E378" s="252" t="s">
        <v>1</v>
      </c>
      <c r="F378" s="253" t="s">
        <v>501</v>
      </c>
      <c r="G378" s="251"/>
      <c r="H378" s="254">
        <v>1.936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0" t="s">
        <v>154</v>
      </c>
      <c r="AU378" s="260" t="s">
        <v>84</v>
      </c>
      <c r="AV378" s="14" t="s">
        <v>84</v>
      </c>
      <c r="AW378" s="14" t="s">
        <v>32</v>
      </c>
      <c r="AX378" s="14" t="s">
        <v>75</v>
      </c>
      <c r="AY378" s="260" t="s">
        <v>117</v>
      </c>
    </row>
    <row r="379" spans="1:51" s="14" customFormat="1" ht="12">
      <c r="A379" s="14"/>
      <c r="B379" s="250"/>
      <c r="C379" s="251"/>
      <c r="D379" s="241" t="s">
        <v>154</v>
      </c>
      <c r="E379" s="252" t="s">
        <v>1</v>
      </c>
      <c r="F379" s="253" t="s">
        <v>502</v>
      </c>
      <c r="G379" s="251"/>
      <c r="H379" s="254">
        <v>1.936</v>
      </c>
      <c r="I379" s="255"/>
      <c r="J379" s="251"/>
      <c r="K379" s="251"/>
      <c r="L379" s="256"/>
      <c r="M379" s="257"/>
      <c r="N379" s="258"/>
      <c r="O379" s="258"/>
      <c r="P379" s="258"/>
      <c r="Q379" s="258"/>
      <c r="R379" s="258"/>
      <c r="S379" s="258"/>
      <c r="T379" s="25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0" t="s">
        <v>154</v>
      </c>
      <c r="AU379" s="260" t="s">
        <v>84</v>
      </c>
      <c r="AV379" s="14" t="s">
        <v>84</v>
      </c>
      <c r="AW379" s="14" t="s">
        <v>32</v>
      </c>
      <c r="AX379" s="14" t="s">
        <v>75</v>
      </c>
      <c r="AY379" s="260" t="s">
        <v>117</v>
      </c>
    </row>
    <row r="380" spans="1:51" s="14" customFormat="1" ht="12">
      <c r="A380" s="14"/>
      <c r="B380" s="250"/>
      <c r="C380" s="251"/>
      <c r="D380" s="241" t="s">
        <v>154</v>
      </c>
      <c r="E380" s="252" t="s">
        <v>1</v>
      </c>
      <c r="F380" s="253" t="s">
        <v>503</v>
      </c>
      <c r="G380" s="251"/>
      <c r="H380" s="254">
        <v>0.84</v>
      </c>
      <c r="I380" s="255"/>
      <c r="J380" s="251"/>
      <c r="K380" s="251"/>
      <c r="L380" s="256"/>
      <c r="M380" s="257"/>
      <c r="N380" s="258"/>
      <c r="O380" s="258"/>
      <c r="P380" s="258"/>
      <c r="Q380" s="258"/>
      <c r="R380" s="258"/>
      <c r="S380" s="258"/>
      <c r="T380" s="25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0" t="s">
        <v>154</v>
      </c>
      <c r="AU380" s="260" t="s">
        <v>84</v>
      </c>
      <c r="AV380" s="14" t="s">
        <v>84</v>
      </c>
      <c r="AW380" s="14" t="s">
        <v>32</v>
      </c>
      <c r="AX380" s="14" t="s">
        <v>75</v>
      </c>
      <c r="AY380" s="260" t="s">
        <v>117</v>
      </c>
    </row>
    <row r="381" spans="1:51" s="14" customFormat="1" ht="12">
      <c r="A381" s="14"/>
      <c r="B381" s="250"/>
      <c r="C381" s="251"/>
      <c r="D381" s="241" t="s">
        <v>154</v>
      </c>
      <c r="E381" s="252" t="s">
        <v>1</v>
      </c>
      <c r="F381" s="253" t="s">
        <v>504</v>
      </c>
      <c r="G381" s="251"/>
      <c r="H381" s="254">
        <v>2.409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0" t="s">
        <v>154</v>
      </c>
      <c r="AU381" s="260" t="s">
        <v>84</v>
      </c>
      <c r="AV381" s="14" t="s">
        <v>84</v>
      </c>
      <c r="AW381" s="14" t="s">
        <v>32</v>
      </c>
      <c r="AX381" s="14" t="s">
        <v>75</v>
      </c>
      <c r="AY381" s="260" t="s">
        <v>117</v>
      </c>
    </row>
    <row r="382" spans="1:51" s="14" customFormat="1" ht="12">
      <c r="A382" s="14"/>
      <c r="B382" s="250"/>
      <c r="C382" s="251"/>
      <c r="D382" s="241" t="s">
        <v>154</v>
      </c>
      <c r="E382" s="252" t="s">
        <v>1</v>
      </c>
      <c r="F382" s="253" t="s">
        <v>505</v>
      </c>
      <c r="G382" s="251"/>
      <c r="H382" s="254">
        <v>2.296</v>
      </c>
      <c r="I382" s="255"/>
      <c r="J382" s="251"/>
      <c r="K382" s="251"/>
      <c r="L382" s="256"/>
      <c r="M382" s="257"/>
      <c r="N382" s="258"/>
      <c r="O382" s="258"/>
      <c r="P382" s="258"/>
      <c r="Q382" s="258"/>
      <c r="R382" s="258"/>
      <c r="S382" s="258"/>
      <c r="T382" s="25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0" t="s">
        <v>154</v>
      </c>
      <c r="AU382" s="260" t="s">
        <v>84</v>
      </c>
      <c r="AV382" s="14" t="s">
        <v>84</v>
      </c>
      <c r="AW382" s="14" t="s">
        <v>32</v>
      </c>
      <c r="AX382" s="14" t="s">
        <v>75</v>
      </c>
      <c r="AY382" s="260" t="s">
        <v>117</v>
      </c>
    </row>
    <row r="383" spans="1:51" s="14" customFormat="1" ht="12">
      <c r="A383" s="14"/>
      <c r="B383" s="250"/>
      <c r="C383" s="251"/>
      <c r="D383" s="241" t="s">
        <v>154</v>
      </c>
      <c r="E383" s="252" t="s">
        <v>1</v>
      </c>
      <c r="F383" s="253" t="s">
        <v>506</v>
      </c>
      <c r="G383" s="251"/>
      <c r="H383" s="254">
        <v>2.153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0" t="s">
        <v>154</v>
      </c>
      <c r="AU383" s="260" t="s">
        <v>84</v>
      </c>
      <c r="AV383" s="14" t="s">
        <v>84</v>
      </c>
      <c r="AW383" s="14" t="s">
        <v>32</v>
      </c>
      <c r="AX383" s="14" t="s">
        <v>75</v>
      </c>
      <c r="AY383" s="260" t="s">
        <v>117</v>
      </c>
    </row>
    <row r="384" spans="1:51" s="14" customFormat="1" ht="12">
      <c r="A384" s="14"/>
      <c r="B384" s="250"/>
      <c r="C384" s="251"/>
      <c r="D384" s="241" t="s">
        <v>154</v>
      </c>
      <c r="E384" s="252" t="s">
        <v>1</v>
      </c>
      <c r="F384" s="253" t="s">
        <v>507</v>
      </c>
      <c r="G384" s="251"/>
      <c r="H384" s="254">
        <v>0.75</v>
      </c>
      <c r="I384" s="255"/>
      <c r="J384" s="251"/>
      <c r="K384" s="251"/>
      <c r="L384" s="256"/>
      <c r="M384" s="257"/>
      <c r="N384" s="258"/>
      <c r="O384" s="258"/>
      <c r="P384" s="258"/>
      <c r="Q384" s="258"/>
      <c r="R384" s="258"/>
      <c r="S384" s="258"/>
      <c r="T384" s="25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0" t="s">
        <v>154</v>
      </c>
      <c r="AU384" s="260" t="s">
        <v>84</v>
      </c>
      <c r="AV384" s="14" t="s">
        <v>84</v>
      </c>
      <c r="AW384" s="14" t="s">
        <v>32</v>
      </c>
      <c r="AX384" s="14" t="s">
        <v>75</v>
      </c>
      <c r="AY384" s="260" t="s">
        <v>117</v>
      </c>
    </row>
    <row r="385" spans="1:51" s="14" customFormat="1" ht="12">
      <c r="A385" s="14"/>
      <c r="B385" s="250"/>
      <c r="C385" s="251"/>
      <c r="D385" s="241" t="s">
        <v>154</v>
      </c>
      <c r="E385" s="252" t="s">
        <v>1</v>
      </c>
      <c r="F385" s="253" t="s">
        <v>508</v>
      </c>
      <c r="G385" s="251"/>
      <c r="H385" s="254">
        <v>0.75</v>
      </c>
      <c r="I385" s="255"/>
      <c r="J385" s="251"/>
      <c r="K385" s="251"/>
      <c r="L385" s="256"/>
      <c r="M385" s="257"/>
      <c r="N385" s="258"/>
      <c r="O385" s="258"/>
      <c r="P385" s="258"/>
      <c r="Q385" s="258"/>
      <c r="R385" s="258"/>
      <c r="S385" s="258"/>
      <c r="T385" s="25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0" t="s">
        <v>154</v>
      </c>
      <c r="AU385" s="260" t="s">
        <v>84</v>
      </c>
      <c r="AV385" s="14" t="s">
        <v>84</v>
      </c>
      <c r="AW385" s="14" t="s">
        <v>32</v>
      </c>
      <c r="AX385" s="14" t="s">
        <v>75</v>
      </c>
      <c r="AY385" s="260" t="s">
        <v>117</v>
      </c>
    </row>
    <row r="386" spans="1:51" s="14" customFormat="1" ht="12">
      <c r="A386" s="14"/>
      <c r="B386" s="250"/>
      <c r="C386" s="251"/>
      <c r="D386" s="241" t="s">
        <v>154</v>
      </c>
      <c r="E386" s="252" t="s">
        <v>1</v>
      </c>
      <c r="F386" s="253" t="s">
        <v>509</v>
      </c>
      <c r="G386" s="251"/>
      <c r="H386" s="254">
        <v>0.75</v>
      </c>
      <c r="I386" s="255"/>
      <c r="J386" s="251"/>
      <c r="K386" s="251"/>
      <c r="L386" s="256"/>
      <c r="M386" s="257"/>
      <c r="N386" s="258"/>
      <c r="O386" s="258"/>
      <c r="P386" s="258"/>
      <c r="Q386" s="258"/>
      <c r="R386" s="258"/>
      <c r="S386" s="258"/>
      <c r="T386" s="25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0" t="s">
        <v>154</v>
      </c>
      <c r="AU386" s="260" t="s">
        <v>84</v>
      </c>
      <c r="AV386" s="14" t="s">
        <v>84</v>
      </c>
      <c r="AW386" s="14" t="s">
        <v>32</v>
      </c>
      <c r="AX386" s="14" t="s">
        <v>75</v>
      </c>
      <c r="AY386" s="260" t="s">
        <v>117</v>
      </c>
    </row>
    <row r="387" spans="1:51" s="14" customFormat="1" ht="12">
      <c r="A387" s="14"/>
      <c r="B387" s="250"/>
      <c r="C387" s="251"/>
      <c r="D387" s="241" t="s">
        <v>154</v>
      </c>
      <c r="E387" s="252" t="s">
        <v>1</v>
      </c>
      <c r="F387" s="253" t="s">
        <v>510</v>
      </c>
      <c r="G387" s="251"/>
      <c r="H387" s="254">
        <v>1.394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0" t="s">
        <v>154</v>
      </c>
      <c r="AU387" s="260" t="s">
        <v>84</v>
      </c>
      <c r="AV387" s="14" t="s">
        <v>84</v>
      </c>
      <c r="AW387" s="14" t="s">
        <v>32</v>
      </c>
      <c r="AX387" s="14" t="s">
        <v>75</v>
      </c>
      <c r="AY387" s="260" t="s">
        <v>117</v>
      </c>
    </row>
    <row r="388" spans="1:51" s="14" customFormat="1" ht="12">
      <c r="A388" s="14"/>
      <c r="B388" s="250"/>
      <c r="C388" s="251"/>
      <c r="D388" s="241" t="s">
        <v>154</v>
      </c>
      <c r="E388" s="252" t="s">
        <v>1</v>
      </c>
      <c r="F388" s="253" t="s">
        <v>511</v>
      </c>
      <c r="G388" s="251"/>
      <c r="H388" s="254">
        <v>2.153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0" t="s">
        <v>154</v>
      </c>
      <c r="AU388" s="260" t="s">
        <v>84</v>
      </c>
      <c r="AV388" s="14" t="s">
        <v>84</v>
      </c>
      <c r="AW388" s="14" t="s">
        <v>32</v>
      </c>
      <c r="AX388" s="14" t="s">
        <v>75</v>
      </c>
      <c r="AY388" s="260" t="s">
        <v>117</v>
      </c>
    </row>
    <row r="389" spans="1:51" s="14" customFormat="1" ht="12">
      <c r="A389" s="14"/>
      <c r="B389" s="250"/>
      <c r="C389" s="251"/>
      <c r="D389" s="241" t="s">
        <v>154</v>
      </c>
      <c r="E389" s="252" t="s">
        <v>1</v>
      </c>
      <c r="F389" s="253" t="s">
        <v>512</v>
      </c>
      <c r="G389" s="251"/>
      <c r="H389" s="254">
        <v>2.503</v>
      </c>
      <c r="I389" s="255"/>
      <c r="J389" s="251"/>
      <c r="K389" s="251"/>
      <c r="L389" s="256"/>
      <c r="M389" s="257"/>
      <c r="N389" s="258"/>
      <c r="O389" s="258"/>
      <c r="P389" s="258"/>
      <c r="Q389" s="258"/>
      <c r="R389" s="258"/>
      <c r="S389" s="258"/>
      <c r="T389" s="25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0" t="s">
        <v>154</v>
      </c>
      <c r="AU389" s="260" t="s">
        <v>84</v>
      </c>
      <c r="AV389" s="14" t="s">
        <v>84</v>
      </c>
      <c r="AW389" s="14" t="s">
        <v>32</v>
      </c>
      <c r="AX389" s="14" t="s">
        <v>75</v>
      </c>
      <c r="AY389" s="260" t="s">
        <v>117</v>
      </c>
    </row>
    <row r="390" spans="1:51" s="14" customFormat="1" ht="12">
      <c r="A390" s="14"/>
      <c r="B390" s="250"/>
      <c r="C390" s="251"/>
      <c r="D390" s="241" t="s">
        <v>154</v>
      </c>
      <c r="E390" s="252" t="s">
        <v>1</v>
      </c>
      <c r="F390" s="253" t="s">
        <v>513</v>
      </c>
      <c r="G390" s="251"/>
      <c r="H390" s="254">
        <v>2.64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0" t="s">
        <v>154</v>
      </c>
      <c r="AU390" s="260" t="s">
        <v>84</v>
      </c>
      <c r="AV390" s="14" t="s">
        <v>84</v>
      </c>
      <c r="AW390" s="14" t="s">
        <v>32</v>
      </c>
      <c r="AX390" s="14" t="s">
        <v>75</v>
      </c>
      <c r="AY390" s="260" t="s">
        <v>117</v>
      </c>
    </row>
    <row r="391" spans="1:51" s="14" customFormat="1" ht="12">
      <c r="A391" s="14"/>
      <c r="B391" s="250"/>
      <c r="C391" s="251"/>
      <c r="D391" s="241" t="s">
        <v>154</v>
      </c>
      <c r="E391" s="252" t="s">
        <v>1</v>
      </c>
      <c r="F391" s="253" t="s">
        <v>514</v>
      </c>
      <c r="G391" s="251"/>
      <c r="H391" s="254">
        <v>2.64</v>
      </c>
      <c r="I391" s="255"/>
      <c r="J391" s="251"/>
      <c r="K391" s="251"/>
      <c r="L391" s="256"/>
      <c r="M391" s="257"/>
      <c r="N391" s="258"/>
      <c r="O391" s="258"/>
      <c r="P391" s="258"/>
      <c r="Q391" s="258"/>
      <c r="R391" s="258"/>
      <c r="S391" s="258"/>
      <c r="T391" s="25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0" t="s">
        <v>154</v>
      </c>
      <c r="AU391" s="260" t="s">
        <v>84</v>
      </c>
      <c r="AV391" s="14" t="s">
        <v>84</v>
      </c>
      <c r="AW391" s="14" t="s">
        <v>32</v>
      </c>
      <c r="AX391" s="14" t="s">
        <v>75</v>
      </c>
      <c r="AY391" s="260" t="s">
        <v>117</v>
      </c>
    </row>
    <row r="392" spans="1:51" s="14" customFormat="1" ht="12">
      <c r="A392" s="14"/>
      <c r="B392" s="250"/>
      <c r="C392" s="251"/>
      <c r="D392" s="241" t="s">
        <v>154</v>
      </c>
      <c r="E392" s="252" t="s">
        <v>1</v>
      </c>
      <c r="F392" s="253" t="s">
        <v>515</v>
      </c>
      <c r="G392" s="251"/>
      <c r="H392" s="254">
        <v>1.936</v>
      </c>
      <c r="I392" s="255"/>
      <c r="J392" s="251"/>
      <c r="K392" s="251"/>
      <c r="L392" s="256"/>
      <c r="M392" s="257"/>
      <c r="N392" s="258"/>
      <c r="O392" s="258"/>
      <c r="P392" s="258"/>
      <c r="Q392" s="258"/>
      <c r="R392" s="258"/>
      <c r="S392" s="258"/>
      <c r="T392" s="25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0" t="s">
        <v>154</v>
      </c>
      <c r="AU392" s="260" t="s">
        <v>84</v>
      </c>
      <c r="AV392" s="14" t="s">
        <v>84</v>
      </c>
      <c r="AW392" s="14" t="s">
        <v>32</v>
      </c>
      <c r="AX392" s="14" t="s">
        <v>75</v>
      </c>
      <c r="AY392" s="260" t="s">
        <v>117</v>
      </c>
    </row>
    <row r="393" spans="1:51" s="14" customFormat="1" ht="12">
      <c r="A393" s="14"/>
      <c r="B393" s="250"/>
      <c r="C393" s="251"/>
      <c r="D393" s="241" t="s">
        <v>154</v>
      </c>
      <c r="E393" s="252" t="s">
        <v>1</v>
      </c>
      <c r="F393" s="253" t="s">
        <v>516</v>
      </c>
      <c r="G393" s="251"/>
      <c r="H393" s="254">
        <v>1.936</v>
      </c>
      <c r="I393" s="255"/>
      <c r="J393" s="251"/>
      <c r="K393" s="251"/>
      <c r="L393" s="256"/>
      <c r="M393" s="257"/>
      <c r="N393" s="258"/>
      <c r="O393" s="258"/>
      <c r="P393" s="258"/>
      <c r="Q393" s="258"/>
      <c r="R393" s="258"/>
      <c r="S393" s="258"/>
      <c r="T393" s="25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0" t="s">
        <v>154</v>
      </c>
      <c r="AU393" s="260" t="s">
        <v>84</v>
      </c>
      <c r="AV393" s="14" t="s">
        <v>84</v>
      </c>
      <c r="AW393" s="14" t="s">
        <v>32</v>
      </c>
      <c r="AX393" s="14" t="s">
        <v>75</v>
      </c>
      <c r="AY393" s="260" t="s">
        <v>117</v>
      </c>
    </row>
    <row r="394" spans="1:51" s="14" customFormat="1" ht="12">
      <c r="A394" s="14"/>
      <c r="B394" s="250"/>
      <c r="C394" s="251"/>
      <c r="D394" s="241" t="s">
        <v>154</v>
      </c>
      <c r="E394" s="252" t="s">
        <v>1</v>
      </c>
      <c r="F394" s="253" t="s">
        <v>517</v>
      </c>
      <c r="G394" s="251"/>
      <c r="H394" s="254">
        <v>1.936</v>
      </c>
      <c r="I394" s="255"/>
      <c r="J394" s="251"/>
      <c r="K394" s="251"/>
      <c r="L394" s="256"/>
      <c r="M394" s="257"/>
      <c r="N394" s="258"/>
      <c r="O394" s="258"/>
      <c r="P394" s="258"/>
      <c r="Q394" s="258"/>
      <c r="R394" s="258"/>
      <c r="S394" s="258"/>
      <c r="T394" s="25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0" t="s">
        <v>154</v>
      </c>
      <c r="AU394" s="260" t="s">
        <v>84</v>
      </c>
      <c r="AV394" s="14" t="s">
        <v>84</v>
      </c>
      <c r="AW394" s="14" t="s">
        <v>32</v>
      </c>
      <c r="AX394" s="14" t="s">
        <v>75</v>
      </c>
      <c r="AY394" s="260" t="s">
        <v>117</v>
      </c>
    </row>
    <row r="395" spans="1:51" s="14" customFormat="1" ht="12">
      <c r="A395" s="14"/>
      <c r="B395" s="250"/>
      <c r="C395" s="251"/>
      <c r="D395" s="241" t="s">
        <v>154</v>
      </c>
      <c r="E395" s="252" t="s">
        <v>1</v>
      </c>
      <c r="F395" s="253" t="s">
        <v>518</v>
      </c>
      <c r="G395" s="251"/>
      <c r="H395" s="254">
        <v>2.625</v>
      </c>
      <c r="I395" s="255"/>
      <c r="J395" s="251"/>
      <c r="K395" s="251"/>
      <c r="L395" s="256"/>
      <c r="M395" s="257"/>
      <c r="N395" s="258"/>
      <c r="O395" s="258"/>
      <c r="P395" s="258"/>
      <c r="Q395" s="258"/>
      <c r="R395" s="258"/>
      <c r="S395" s="258"/>
      <c r="T395" s="25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0" t="s">
        <v>154</v>
      </c>
      <c r="AU395" s="260" t="s">
        <v>84</v>
      </c>
      <c r="AV395" s="14" t="s">
        <v>84</v>
      </c>
      <c r="AW395" s="14" t="s">
        <v>32</v>
      </c>
      <c r="AX395" s="14" t="s">
        <v>75</v>
      </c>
      <c r="AY395" s="260" t="s">
        <v>117</v>
      </c>
    </row>
    <row r="396" spans="1:51" s="14" customFormat="1" ht="12">
      <c r="A396" s="14"/>
      <c r="B396" s="250"/>
      <c r="C396" s="251"/>
      <c r="D396" s="241" t="s">
        <v>154</v>
      </c>
      <c r="E396" s="252" t="s">
        <v>1</v>
      </c>
      <c r="F396" s="253" t="s">
        <v>519</v>
      </c>
      <c r="G396" s="251"/>
      <c r="H396" s="254">
        <v>2.625</v>
      </c>
      <c r="I396" s="255"/>
      <c r="J396" s="251"/>
      <c r="K396" s="251"/>
      <c r="L396" s="256"/>
      <c r="M396" s="257"/>
      <c r="N396" s="258"/>
      <c r="O396" s="258"/>
      <c r="P396" s="258"/>
      <c r="Q396" s="258"/>
      <c r="R396" s="258"/>
      <c r="S396" s="258"/>
      <c r="T396" s="25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0" t="s">
        <v>154</v>
      </c>
      <c r="AU396" s="260" t="s">
        <v>84</v>
      </c>
      <c r="AV396" s="14" t="s">
        <v>84</v>
      </c>
      <c r="AW396" s="14" t="s">
        <v>32</v>
      </c>
      <c r="AX396" s="14" t="s">
        <v>75</v>
      </c>
      <c r="AY396" s="260" t="s">
        <v>117</v>
      </c>
    </row>
    <row r="397" spans="1:51" s="14" customFormat="1" ht="12">
      <c r="A397" s="14"/>
      <c r="B397" s="250"/>
      <c r="C397" s="251"/>
      <c r="D397" s="241" t="s">
        <v>154</v>
      </c>
      <c r="E397" s="252" t="s">
        <v>1</v>
      </c>
      <c r="F397" s="253" t="s">
        <v>520</v>
      </c>
      <c r="G397" s="251"/>
      <c r="H397" s="254">
        <v>2.625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0" t="s">
        <v>154</v>
      </c>
      <c r="AU397" s="260" t="s">
        <v>84</v>
      </c>
      <c r="AV397" s="14" t="s">
        <v>84</v>
      </c>
      <c r="AW397" s="14" t="s">
        <v>32</v>
      </c>
      <c r="AX397" s="14" t="s">
        <v>75</v>
      </c>
      <c r="AY397" s="260" t="s">
        <v>117</v>
      </c>
    </row>
    <row r="398" spans="1:51" s="14" customFormat="1" ht="12">
      <c r="A398" s="14"/>
      <c r="B398" s="250"/>
      <c r="C398" s="251"/>
      <c r="D398" s="241" t="s">
        <v>154</v>
      </c>
      <c r="E398" s="252" t="s">
        <v>1</v>
      </c>
      <c r="F398" s="253" t="s">
        <v>521</v>
      </c>
      <c r="G398" s="251"/>
      <c r="H398" s="254">
        <v>2.184</v>
      </c>
      <c r="I398" s="255"/>
      <c r="J398" s="251"/>
      <c r="K398" s="251"/>
      <c r="L398" s="256"/>
      <c r="M398" s="257"/>
      <c r="N398" s="258"/>
      <c r="O398" s="258"/>
      <c r="P398" s="258"/>
      <c r="Q398" s="258"/>
      <c r="R398" s="258"/>
      <c r="S398" s="258"/>
      <c r="T398" s="25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0" t="s">
        <v>154</v>
      </c>
      <c r="AU398" s="260" t="s">
        <v>84</v>
      </c>
      <c r="AV398" s="14" t="s">
        <v>84</v>
      </c>
      <c r="AW398" s="14" t="s">
        <v>32</v>
      </c>
      <c r="AX398" s="14" t="s">
        <v>75</v>
      </c>
      <c r="AY398" s="260" t="s">
        <v>117</v>
      </c>
    </row>
    <row r="399" spans="1:51" s="14" customFormat="1" ht="12">
      <c r="A399" s="14"/>
      <c r="B399" s="250"/>
      <c r="C399" s="251"/>
      <c r="D399" s="241" t="s">
        <v>154</v>
      </c>
      <c r="E399" s="252" t="s">
        <v>1</v>
      </c>
      <c r="F399" s="253" t="s">
        <v>522</v>
      </c>
      <c r="G399" s="251"/>
      <c r="H399" s="254">
        <v>2.154</v>
      </c>
      <c r="I399" s="255"/>
      <c r="J399" s="251"/>
      <c r="K399" s="251"/>
      <c r="L399" s="256"/>
      <c r="M399" s="257"/>
      <c r="N399" s="258"/>
      <c r="O399" s="258"/>
      <c r="P399" s="258"/>
      <c r="Q399" s="258"/>
      <c r="R399" s="258"/>
      <c r="S399" s="258"/>
      <c r="T399" s="25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0" t="s">
        <v>154</v>
      </c>
      <c r="AU399" s="260" t="s">
        <v>84</v>
      </c>
      <c r="AV399" s="14" t="s">
        <v>84</v>
      </c>
      <c r="AW399" s="14" t="s">
        <v>32</v>
      </c>
      <c r="AX399" s="14" t="s">
        <v>75</v>
      </c>
      <c r="AY399" s="260" t="s">
        <v>117</v>
      </c>
    </row>
    <row r="400" spans="1:51" s="14" customFormat="1" ht="12">
      <c r="A400" s="14"/>
      <c r="B400" s="250"/>
      <c r="C400" s="251"/>
      <c r="D400" s="241" t="s">
        <v>154</v>
      </c>
      <c r="E400" s="252" t="s">
        <v>1</v>
      </c>
      <c r="F400" s="253" t="s">
        <v>523</v>
      </c>
      <c r="G400" s="251"/>
      <c r="H400" s="254">
        <v>2.154</v>
      </c>
      <c r="I400" s="255"/>
      <c r="J400" s="251"/>
      <c r="K400" s="251"/>
      <c r="L400" s="256"/>
      <c r="M400" s="257"/>
      <c r="N400" s="258"/>
      <c r="O400" s="258"/>
      <c r="P400" s="258"/>
      <c r="Q400" s="258"/>
      <c r="R400" s="258"/>
      <c r="S400" s="258"/>
      <c r="T400" s="25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0" t="s">
        <v>154</v>
      </c>
      <c r="AU400" s="260" t="s">
        <v>84</v>
      </c>
      <c r="AV400" s="14" t="s">
        <v>84</v>
      </c>
      <c r="AW400" s="14" t="s">
        <v>32</v>
      </c>
      <c r="AX400" s="14" t="s">
        <v>75</v>
      </c>
      <c r="AY400" s="260" t="s">
        <v>117</v>
      </c>
    </row>
    <row r="401" spans="1:51" s="14" customFormat="1" ht="12">
      <c r="A401" s="14"/>
      <c r="B401" s="250"/>
      <c r="C401" s="251"/>
      <c r="D401" s="241" t="s">
        <v>154</v>
      </c>
      <c r="E401" s="252" t="s">
        <v>1</v>
      </c>
      <c r="F401" s="253" t="s">
        <v>524</v>
      </c>
      <c r="G401" s="251"/>
      <c r="H401" s="254">
        <v>2.154</v>
      </c>
      <c r="I401" s="255"/>
      <c r="J401" s="251"/>
      <c r="K401" s="251"/>
      <c r="L401" s="256"/>
      <c r="M401" s="257"/>
      <c r="N401" s="258"/>
      <c r="O401" s="258"/>
      <c r="P401" s="258"/>
      <c r="Q401" s="258"/>
      <c r="R401" s="258"/>
      <c r="S401" s="258"/>
      <c r="T401" s="25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0" t="s">
        <v>154</v>
      </c>
      <c r="AU401" s="260" t="s">
        <v>84</v>
      </c>
      <c r="AV401" s="14" t="s">
        <v>84</v>
      </c>
      <c r="AW401" s="14" t="s">
        <v>32</v>
      </c>
      <c r="AX401" s="14" t="s">
        <v>75</v>
      </c>
      <c r="AY401" s="260" t="s">
        <v>117</v>
      </c>
    </row>
    <row r="402" spans="1:51" s="14" customFormat="1" ht="12">
      <c r="A402" s="14"/>
      <c r="B402" s="250"/>
      <c r="C402" s="251"/>
      <c r="D402" s="241" t="s">
        <v>154</v>
      </c>
      <c r="E402" s="252" t="s">
        <v>1</v>
      </c>
      <c r="F402" s="253" t="s">
        <v>525</v>
      </c>
      <c r="G402" s="251"/>
      <c r="H402" s="254">
        <v>2.154</v>
      </c>
      <c r="I402" s="255"/>
      <c r="J402" s="251"/>
      <c r="K402" s="251"/>
      <c r="L402" s="256"/>
      <c r="M402" s="257"/>
      <c r="N402" s="258"/>
      <c r="O402" s="258"/>
      <c r="P402" s="258"/>
      <c r="Q402" s="258"/>
      <c r="R402" s="258"/>
      <c r="S402" s="258"/>
      <c r="T402" s="25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0" t="s">
        <v>154</v>
      </c>
      <c r="AU402" s="260" t="s">
        <v>84</v>
      </c>
      <c r="AV402" s="14" t="s">
        <v>84</v>
      </c>
      <c r="AW402" s="14" t="s">
        <v>32</v>
      </c>
      <c r="AX402" s="14" t="s">
        <v>75</v>
      </c>
      <c r="AY402" s="260" t="s">
        <v>117</v>
      </c>
    </row>
    <row r="403" spans="1:51" s="14" customFormat="1" ht="12">
      <c r="A403" s="14"/>
      <c r="B403" s="250"/>
      <c r="C403" s="251"/>
      <c r="D403" s="241" t="s">
        <v>154</v>
      </c>
      <c r="E403" s="252" t="s">
        <v>1</v>
      </c>
      <c r="F403" s="253" t="s">
        <v>526</v>
      </c>
      <c r="G403" s="251"/>
      <c r="H403" s="254">
        <v>2.184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0" t="s">
        <v>154</v>
      </c>
      <c r="AU403" s="260" t="s">
        <v>84</v>
      </c>
      <c r="AV403" s="14" t="s">
        <v>84</v>
      </c>
      <c r="AW403" s="14" t="s">
        <v>32</v>
      </c>
      <c r="AX403" s="14" t="s">
        <v>75</v>
      </c>
      <c r="AY403" s="260" t="s">
        <v>117</v>
      </c>
    </row>
    <row r="404" spans="1:51" s="14" customFormat="1" ht="12">
      <c r="A404" s="14"/>
      <c r="B404" s="250"/>
      <c r="C404" s="251"/>
      <c r="D404" s="241" t="s">
        <v>154</v>
      </c>
      <c r="E404" s="252" t="s">
        <v>1</v>
      </c>
      <c r="F404" s="253" t="s">
        <v>527</v>
      </c>
      <c r="G404" s="251"/>
      <c r="H404" s="254">
        <v>2.154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0" t="s">
        <v>154</v>
      </c>
      <c r="AU404" s="260" t="s">
        <v>84</v>
      </c>
      <c r="AV404" s="14" t="s">
        <v>84</v>
      </c>
      <c r="AW404" s="14" t="s">
        <v>32</v>
      </c>
      <c r="AX404" s="14" t="s">
        <v>75</v>
      </c>
      <c r="AY404" s="260" t="s">
        <v>117</v>
      </c>
    </row>
    <row r="405" spans="1:51" s="14" customFormat="1" ht="12">
      <c r="A405" s="14"/>
      <c r="B405" s="250"/>
      <c r="C405" s="251"/>
      <c r="D405" s="241" t="s">
        <v>154</v>
      </c>
      <c r="E405" s="252" t="s">
        <v>1</v>
      </c>
      <c r="F405" s="253" t="s">
        <v>528</v>
      </c>
      <c r="G405" s="251"/>
      <c r="H405" s="254">
        <v>2.154</v>
      </c>
      <c r="I405" s="255"/>
      <c r="J405" s="251"/>
      <c r="K405" s="251"/>
      <c r="L405" s="256"/>
      <c r="M405" s="257"/>
      <c r="N405" s="258"/>
      <c r="O405" s="258"/>
      <c r="P405" s="258"/>
      <c r="Q405" s="258"/>
      <c r="R405" s="258"/>
      <c r="S405" s="258"/>
      <c r="T405" s="25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0" t="s">
        <v>154</v>
      </c>
      <c r="AU405" s="260" t="s">
        <v>84</v>
      </c>
      <c r="AV405" s="14" t="s">
        <v>84</v>
      </c>
      <c r="AW405" s="14" t="s">
        <v>32</v>
      </c>
      <c r="AX405" s="14" t="s">
        <v>75</v>
      </c>
      <c r="AY405" s="260" t="s">
        <v>117</v>
      </c>
    </row>
    <row r="406" spans="1:51" s="14" customFormat="1" ht="12">
      <c r="A406" s="14"/>
      <c r="B406" s="250"/>
      <c r="C406" s="251"/>
      <c r="D406" s="241" t="s">
        <v>154</v>
      </c>
      <c r="E406" s="252" t="s">
        <v>1</v>
      </c>
      <c r="F406" s="253" t="s">
        <v>529</v>
      </c>
      <c r="G406" s="251"/>
      <c r="H406" s="254">
        <v>2.164</v>
      </c>
      <c r="I406" s="255"/>
      <c r="J406" s="251"/>
      <c r="K406" s="251"/>
      <c r="L406" s="256"/>
      <c r="M406" s="257"/>
      <c r="N406" s="258"/>
      <c r="O406" s="258"/>
      <c r="P406" s="258"/>
      <c r="Q406" s="258"/>
      <c r="R406" s="258"/>
      <c r="S406" s="258"/>
      <c r="T406" s="25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0" t="s">
        <v>154</v>
      </c>
      <c r="AU406" s="260" t="s">
        <v>84</v>
      </c>
      <c r="AV406" s="14" t="s">
        <v>84</v>
      </c>
      <c r="AW406" s="14" t="s">
        <v>32</v>
      </c>
      <c r="AX406" s="14" t="s">
        <v>75</v>
      </c>
      <c r="AY406" s="260" t="s">
        <v>117</v>
      </c>
    </row>
    <row r="407" spans="1:51" s="14" customFormat="1" ht="12">
      <c r="A407" s="14"/>
      <c r="B407" s="250"/>
      <c r="C407" s="251"/>
      <c r="D407" s="241" t="s">
        <v>154</v>
      </c>
      <c r="E407" s="252" t="s">
        <v>1</v>
      </c>
      <c r="F407" s="253" t="s">
        <v>530</v>
      </c>
      <c r="G407" s="251"/>
      <c r="H407" s="254">
        <v>2.164</v>
      </c>
      <c r="I407" s="255"/>
      <c r="J407" s="251"/>
      <c r="K407" s="251"/>
      <c r="L407" s="256"/>
      <c r="M407" s="257"/>
      <c r="N407" s="258"/>
      <c r="O407" s="258"/>
      <c r="P407" s="258"/>
      <c r="Q407" s="258"/>
      <c r="R407" s="258"/>
      <c r="S407" s="258"/>
      <c r="T407" s="25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0" t="s">
        <v>154</v>
      </c>
      <c r="AU407" s="260" t="s">
        <v>84</v>
      </c>
      <c r="AV407" s="14" t="s">
        <v>84</v>
      </c>
      <c r="AW407" s="14" t="s">
        <v>32</v>
      </c>
      <c r="AX407" s="14" t="s">
        <v>75</v>
      </c>
      <c r="AY407" s="260" t="s">
        <v>117</v>
      </c>
    </row>
    <row r="408" spans="1:51" s="14" customFormat="1" ht="12">
      <c r="A408" s="14"/>
      <c r="B408" s="250"/>
      <c r="C408" s="251"/>
      <c r="D408" s="241" t="s">
        <v>154</v>
      </c>
      <c r="E408" s="252" t="s">
        <v>1</v>
      </c>
      <c r="F408" s="253" t="s">
        <v>531</v>
      </c>
      <c r="G408" s="251"/>
      <c r="H408" s="254">
        <v>2.164</v>
      </c>
      <c r="I408" s="255"/>
      <c r="J408" s="251"/>
      <c r="K408" s="251"/>
      <c r="L408" s="256"/>
      <c r="M408" s="257"/>
      <c r="N408" s="258"/>
      <c r="O408" s="258"/>
      <c r="P408" s="258"/>
      <c r="Q408" s="258"/>
      <c r="R408" s="258"/>
      <c r="S408" s="258"/>
      <c r="T408" s="25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0" t="s">
        <v>154</v>
      </c>
      <c r="AU408" s="260" t="s">
        <v>84</v>
      </c>
      <c r="AV408" s="14" t="s">
        <v>84</v>
      </c>
      <c r="AW408" s="14" t="s">
        <v>32</v>
      </c>
      <c r="AX408" s="14" t="s">
        <v>75</v>
      </c>
      <c r="AY408" s="260" t="s">
        <v>117</v>
      </c>
    </row>
    <row r="409" spans="1:51" s="14" customFormat="1" ht="12">
      <c r="A409" s="14"/>
      <c r="B409" s="250"/>
      <c r="C409" s="251"/>
      <c r="D409" s="241" t="s">
        <v>154</v>
      </c>
      <c r="E409" s="252" t="s">
        <v>1</v>
      </c>
      <c r="F409" s="253" t="s">
        <v>531</v>
      </c>
      <c r="G409" s="251"/>
      <c r="H409" s="254">
        <v>2.164</v>
      </c>
      <c r="I409" s="255"/>
      <c r="J409" s="251"/>
      <c r="K409" s="251"/>
      <c r="L409" s="256"/>
      <c r="M409" s="257"/>
      <c r="N409" s="258"/>
      <c r="O409" s="258"/>
      <c r="P409" s="258"/>
      <c r="Q409" s="258"/>
      <c r="R409" s="258"/>
      <c r="S409" s="258"/>
      <c r="T409" s="25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0" t="s">
        <v>154</v>
      </c>
      <c r="AU409" s="260" t="s">
        <v>84</v>
      </c>
      <c r="AV409" s="14" t="s">
        <v>84</v>
      </c>
      <c r="AW409" s="14" t="s">
        <v>32</v>
      </c>
      <c r="AX409" s="14" t="s">
        <v>75</v>
      </c>
      <c r="AY409" s="260" t="s">
        <v>117</v>
      </c>
    </row>
    <row r="410" spans="1:51" s="14" customFormat="1" ht="12">
      <c r="A410" s="14"/>
      <c r="B410" s="250"/>
      <c r="C410" s="251"/>
      <c r="D410" s="241" t="s">
        <v>154</v>
      </c>
      <c r="E410" s="252" t="s">
        <v>1</v>
      </c>
      <c r="F410" s="253" t="s">
        <v>532</v>
      </c>
      <c r="G410" s="251"/>
      <c r="H410" s="254">
        <v>1.936</v>
      </c>
      <c r="I410" s="255"/>
      <c r="J410" s="251"/>
      <c r="K410" s="251"/>
      <c r="L410" s="256"/>
      <c r="M410" s="257"/>
      <c r="N410" s="258"/>
      <c r="O410" s="258"/>
      <c r="P410" s="258"/>
      <c r="Q410" s="258"/>
      <c r="R410" s="258"/>
      <c r="S410" s="258"/>
      <c r="T410" s="25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0" t="s">
        <v>154</v>
      </c>
      <c r="AU410" s="260" t="s">
        <v>84</v>
      </c>
      <c r="AV410" s="14" t="s">
        <v>84</v>
      </c>
      <c r="AW410" s="14" t="s">
        <v>32</v>
      </c>
      <c r="AX410" s="14" t="s">
        <v>75</v>
      </c>
      <c r="AY410" s="260" t="s">
        <v>117</v>
      </c>
    </row>
    <row r="411" spans="1:51" s="14" customFormat="1" ht="12">
      <c r="A411" s="14"/>
      <c r="B411" s="250"/>
      <c r="C411" s="251"/>
      <c r="D411" s="241" t="s">
        <v>154</v>
      </c>
      <c r="E411" s="252" t="s">
        <v>1</v>
      </c>
      <c r="F411" s="253" t="s">
        <v>533</v>
      </c>
      <c r="G411" s="251"/>
      <c r="H411" s="254">
        <v>1.936</v>
      </c>
      <c r="I411" s="255"/>
      <c r="J411" s="251"/>
      <c r="K411" s="251"/>
      <c r="L411" s="256"/>
      <c r="M411" s="257"/>
      <c r="N411" s="258"/>
      <c r="O411" s="258"/>
      <c r="P411" s="258"/>
      <c r="Q411" s="258"/>
      <c r="R411" s="258"/>
      <c r="S411" s="258"/>
      <c r="T411" s="25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0" t="s">
        <v>154</v>
      </c>
      <c r="AU411" s="260" t="s">
        <v>84</v>
      </c>
      <c r="AV411" s="14" t="s">
        <v>84</v>
      </c>
      <c r="AW411" s="14" t="s">
        <v>32</v>
      </c>
      <c r="AX411" s="14" t="s">
        <v>75</v>
      </c>
      <c r="AY411" s="260" t="s">
        <v>117</v>
      </c>
    </row>
    <row r="412" spans="1:51" s="14" customFormat="1" ht="12">
      <c r="A412" s="14"/>
      <c r="B412" s="250"/>
      <c r="C412" s="251"/>
      <c r="D412" s="241" t="s">
        <v>154</v>
      </c>
      <c r="E412" s="252" t="s">
        <v>1</v>
      </c>
      <c r="F412" s="253" t="s">
        <v>534</v>
      </c>
      <c r="G412" s="251"/>
      <c r="H412" s="254">
        <v>1.936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0" t="s">
        <v>154</v>
      </c>
      <c r="AU412" s="260" t="s">
        <v>84</v>
      </c>
      <c r="AV412" s="14" t="s">
        <v>84</v>
      </c>
      <c r="AW412" s="14" t="s">
        <v>32</v>
      </c>
      <c r="AX412" s="14" t="s">
        <v>75</v>
      </c>
      <c r="AY412" s="260" t="s">
        <v>117</v>
      </c>
    </row>
    <row r="413" spans="1:51" s="14" customFormat="1" ht="12">
      <c r="A413" s="14"/>
      <c r="B413" s="250"/>
      <c r="C413" s="251"/>
      <c r="D413" s="241" t="s">
        <v>154</v>
      </c>
      <c r="E413" s="252" t="s">
        <v>1</v>
      </c>
      <c r="F413" s="253" t="s">
        <v>535</v>
      </c>
      <c r="G413" s="251"/>
      <c r="H413" s="254">
        <v>2.311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0" t="s">
        <v>154</v>
      </c>
      <c r="AU413" s="260" t="s">
        <v>84</v>
      </c>
      <c r="AV413" s="14" t="s">
        <v>84</v>
      </c>
      <c r="AW413" s="14" t="s">
        <v>32</v>
      </c>
      <c r="AX413" s="14" t="s">
        <v>75</v>
      </c>
      <c r="AY413" s="260" t="s">
        <v>117</v>
      </c>
    </row>
    <row r="414" spans="1:51" s="14" customFormat="1" ht="12">
      <c r="A414" s="14"/>
      <c r="B414" s="250"/>
      <c r="C414" s="251"/>
      <c r="D414" s="241" t="s">
        <v>154</v>
      </c>
      <c r="E414" s="252" t="s">
        <v>1</v>
      </c>
      <c r="F414" s="253" t="s">
        <v>536</v>
      </c>
      <c r="G414" s="251"/>
      <c r="H414" s="254">
        <v>2.311</v>
      </c>
      <c r="I414" s="255"/>
      <c r="J414" s="251"/>
      <c r="K414" s="251"/>
      <c r="L414" s="256"/>
      <c r="M414" s="257"/>
      <c r="N414" s="258"/>
      <c r="O414" s="258"/>
      <c r="P414" s="258"/>
      <c r="Q414" s="258"/>
      <c r="R414" s="258"/>
      <c r="S414" s="258"/>
      <c r="T414" s="25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0" t="s">
        <v>154</v>
      </c>
      <c r="AU414" s="260" t="s">
        <v>84</v>
      </c>
      <c r="AV414" s="14" t="s">
        <v>84</v>
      </c>
      <c r="AW414" s="14" t="s">
        <v>32</v>
      </c>
      <c r="AX414" s="14" t="s">
        <v>75</v>
      </c>
      <c r="AY414" s="260" t="s">
        <v>117</v>
      </c>
    </row>
    <row r="415" spans="1:51" s="14" customFormat="1" ht="12">
      <c r="A415" s="14"/>
      <c r="B415" s="250"/>
      <c r="C415" s="251"/>
      <c r="D415" s="241" t="s">
        <v>154</v>
      </c>
      <c r="E415" s="252" t="s">
        <v>1</v>
      </c>
      <c r="F415" s="253" t="s">
        <v>537</v>
      </c>
      <c r="G415" s="251"/>
      <c r="H415" s="254">
        <v>2.311</v>
      </c>
      <c r="I415" s="255"/>
      <c r="J415" s="251"/>
      <c r="K415" s="251"/>
      <c r="L415" s="256"/>
      <c r="M415" s="257"/>
      <c r="N415" s="258"/>
      <c r="O415" s="258"/>
      <c r="P415" s="258"/>
      <c r="Q415" s="258"/>
      <c r="R415" s="258"/>
      <c r="S415" s="258"/>
      <c r="T415" s="25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0" t="s">
        <v>154</v>
      </c>
      <c r="AU415" s="260" t="s">
        <v>84</v>
      </c>
      <c r="AV415" s="14" t="s">
        <v>84</v>
      </c>
      <c r="AW415" s="14" t="s">
        <v>32</v>
      </c>
      <c r="AX415" s="14" t="s">
        <v>75</v>
      </c>
      <c r="AY415" s="260" t="s">
        <v>117</v>
      </c>
    </row>
    <row r="416" spans="1:51" s="14" customFormat="1" ht="12">
      <c r="A416" s="14"/>
      <c r="B416" s="250"/>
      <c r="C416" s="251"/>
      <c r="D416" s="241" t="s">
        <v>154</v>
      </c>
      <c r="E416" s="252" t="s">
        <v>1</v>
      </c>
      <c r="F416" s="253" t="s">
        <v>538</v>
      </c>
      <c r="G416" s="251"/>
      <c r="H416" s="254">
        <v>2.465</v>
      </c>
      <c r="I416" s="255"/>
      <c r="J416" s="251"/>
      <c r="K416" s="251"/>
      <c r="L416" s="256"/>
      <c r="M416" s="257"/>
      <c r="N416" s="258"/>
      <c r="O416" s="258"/>
      <c r="P416" s="258"/>
      <c r="Q416" s="258"/>
      <c r="R416" s="258"/>
      <c r="S416" s="258"/>
      <c r="T416" s="25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0" t="s">
        <v>154</v>
      </c>
      <c r="AU416" s="260" t="s">
        <v>84</v>
      </c>
      <c r="AV416" s="14" t="s">
        <v>84</v>
      </c>
      <c r="AW416" s="14" t="s">
        <v>32</v>
      </c>
      <c r="AX416" s="14" t="s">
        <v>75</v>
      </c>
      <c r="AY416" s="260" t="s">
        <v>117</v>
      </c>
    </row>
    <row r="417" spans="1:51" s="14" customFormat="1" ht="12">
      <c r="A417" s="14"/>
      <c r="B417" s="250"/>
      <c r="C417" s="251"/>
      <c r="D417" s="241" t="s">
        <v>154</v>
      </c>
      <c r="E417" s="252" t="s">
        <v>1</v>
      </c>
      <c r="F417" s="253" t="s">
        <v>539</v>
      </c>
      <c r="G417" s="251"/>
      <c r="H417" s="254">
        <v>4.129</v>
      </c>
      <c r="I417" s="255"/>
      <c r="J417" s="251"/>
      <c r="K417" s="251"/>
      <c r="L417" s="256"/>
      <c r="M417" s="257"/>
      <c r="N417" s="258"/>
      <c r="O417" s="258"/>
      <c r="P417" s="258"/>
      <c r="Q417" s="258"/>
      <c r="R417" s="258"/>
      <c r="S417" s="258"/>
      <c r="T417" s="25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0" t="s">
        <v>154</v>
      </c>
      <c r="AU417" s="260" t="s">
        <v>84</v>
      </c>
      <c r="AV417" s="14" t="s">
        <v>84</v>
      </c>
      <c r="AW417" s="14" t="s">
        <v>32</v>
      </c>
      <c r="AX417" s="14" t="s">
        <v>75</v>
      </c>
      <c r="AY417" s="260" t="s">
        <v>117</v>
      </c>
    </row>
    <row r="418" spans="1:51" s="14" customFormat="1" ht="12">
      <c r="A418" s="14"/>
      <c r="B418" s="250"/>
      <c r="C418" s="251"/>
      <c r="D418" s="241" t="s">
        <v>154</v>
      </c>
      <c r="E418" s="252" t="s">
        <v>1</v>
      </c>
      <c r="F418" s="253" t="s">
        <v>540</v>
      </c>
      <c r="G418" s="251"/>
      <c r="H418" s="254">
        <v>2.24</v>
      </c>
      <c r="I418" s="255"/>
      <c r="J418" s="251"/>
      <c r="K418" s="251"/>
      <c r="L418" s="256"/>
      <c r="M418" s="257"/>
      <c r="N418" s="258"/>
      <c r="O418" s="258"/>
      <c r="P418" s="258"/>
      <c r="Q418" s="258"/>
      <c r="R418" s="258"/>
      <c r="S418" s="258"/>
      <c r="T418" s="25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0" t="s">
        <v>154</v>
      </c>
      <c r="AU418" s="260" t="s">
        <v>84</v>
      </c>
      <c r="AV418" s="14" t="s">
        <v>84</v>
      </c>
      <c r="AW418" s="14" t="s">
        <v>32</v>
      </c>
      <c r="AX418" s="14" t="s">
        <v>75</v>
      </c>
      <c r="AY418" s="260" t="s">
        <v>117</v>
      </c>
    </row>
    <row r="419" spans="1:51" s="14" customFormat="1" ht="12">
      <c r="A419" s="14"/>
      <c r="B419" s="250"/>
      <c r="C419" s="251"/>
      <c r="D419" s="241" t="s">
        <v>154</v>
      </c>
      <c r="E419" s="252" t="s">
        <v>1</v>
      </c>
      <c r="F419" s="253" t="s">
        <v>541</v>
      </c>
      <c r="G419" s="251"/>
      <c r="H419" s="254">
        <v>2.468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0" t="s">
        <v>154</v>
      </c>
      <c r="AU419" s="260" t="s">
        <v>84</v>
      </c>
      <c r="AV419" s="14" t="s">
        <v>84</v>
      </c>
      <c r="AW419" s="14" t="s">
        <v>32</v>
      </c>
      <c r="AX419" s="14" t="s">
        <v>75</v>
      </c>
      <c r="AY419" s="260" t="s">
        <v>117</v>
      </c>
    </row>
    <row r="420" spans="1:51" s="14" customFormat="1" ht="12">
      <c r="A420" s="14"/>
      <c r="B420" s="250"/>
      <c r="C420" s="251"/>
      <c r="D420" s="241" t="s">
        <v>154</v>
      </c>
      <c r="E420" s="252" t="s">
        <v>1</v>
      </c>
      <c r="F420" s="253" t="s">
        <v>542</v>
      </c>
      <c r="G420" s="251"/>
      <c r="H420" s="254">
        <v>2.468</v>
      </c>
      <c r="I420" s="255"/>
      <c r="J420" s="251"/>
      <c r="K420" s="251"/>
      <c r="L420" s="256"/>
      <c r="M420" s="257"/>
      <c r="N420" s="258"/>
      <c r="O420" s="258"/>
      <c r="P420" s="258"/>
      <c r="Q420" s="258"/>
      <c r="R420" s="258"/>
      <c r="S420" s="258"/>
      <c r="T420" s="25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0" t="s">
        <v>154</v>
      </c>
      <c r="AU420" s="260" t="s">
        <v>84</v>
      </c>
      <c r="AV420" s="14" t="s">
        <v>84</v>
      </c>
      <c r="AW420" s="14" t="s">
        <v>32</v>
      </c>
      <c r="AX420" s="14" t="s">
        <v>75</v>
      </c>
      <c r="AY420" s="260" t="s">
        <v>117</v>
      </c>
    </row>
    <row r="421" spans="1:51" s="14" customFormat="1" ht="12">
      <c r="A421" s="14"/>
      <c r="B421" s="250"/>
      <c r="C421" s="251"/>
      <c r="D421" s="241" t="s">
        <v>154</v>
      </c>
      <c r="E421" s="252" t="s">
        <v>1</v>
      </c>
      <c r="F421" s="253" t="s">
        <v>543</v>
      </c>
      <c r="G421" s="251"/>
      <c r="H421" s="254">
        <v>2.468</v>
      </c>
      <c r="I421" s="255"/>
      <c r="J421" s="251"/>
      <c r="K421" s="251"/>
      <c r="L421" s="256"/>
      <c r="M421" s="257"/>
      <c r="N421" s="258"/>
      <c r="O421" s="258"/>
      <c r="P421" s="258"/>
      <c r="Q421" s="258"/>
      <c r="R421" s="258"/>
      <c r="S421" s="258"/>
      <c r="T421" s="25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0" t="s">
        <v>154</v>
      </c>
      <c r="AU421" s="260" t="s">
        <v>84</v>
      </c>
      <c r="AV421" s="14" t="s">
        <v>84</v>
      </c>
      <c r="AW421" s="14" t="s">
        <v>32</v>
      </c>
      <c r="AX421" s="14" t="s">
        <v>75</v>
      </c>
      <c r="AY421" s="260" t="s">
        <v>117</v>
      </c>
    </row>
    <row r="422" spans="1:51" s="14" customFormat="1" ht="12">
      <c r="A422" s="14"/>
      <c r="B422" s="250"/>
      <c r="C422" s="251"/>
      <c r="D422" s="241" t="s">
        <v>154</v>
      </c>
      <c r="E422" s="252" t="s">
        <v>1</v>
      </c>
      <c r="F422" s="253" t="s">
        <v>544</v>
      </c>
      <c r="G422" s="251"/>
      <c r="H422" s="254">
        <v>1.936</v>
      </c>
      <c r="I422" s="255"/>
      <c r="J422" s="251"/>
      <c r="K422" s="251"/>
      <c r="L422" s="256"/>
      <c r="M422" s="257"/>
      <c r="N422" s="258"/>
      <c r="O422" s="258"/>
      <c r="P422" s="258"/>
      <c r="Q422" s="258"/>
      <c r="R422" s="258"/>
      <c r="S422" s="258"/>
      <c r="T422" s="25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0" t="s">
        <v>154</v>
      </c>
      <c r="AU422" s="260" t="s">
        <v>84</v>
      </c>
      <c r="AV422" s="14" t="s">
        <v>84</v>
      </c>
      <c r="AW422" s="14" t="s">
        <v>32</v>
      </c>
      <c r="AX422" s="14" t="s">
        <v>75</v>
      </c>
      <c r="AY422" s="260" t="s">
        <v>117</v>
      </c>
    </row>
    <row r="423" spans="1:51" s="14" customFormat="1" ht="12">
      <c r="A423" s="14"/>
      <c r="B423" s="250"/>
      <c r="C423" s="251"/>
      <c r="D423" s="241" t="s">
        <v>154</v>
      </c>
      <c r="E423" s="252" t="s">
        <v>1</v>
      </c>
      <c r="F423" s="253" t="s">
        <v>545</v>
      </c>
      <c r="G423" s="251"/>
      <c r="H423" s="254">
        <v>1.936</v>
      </c>
      <c r="I423" s="255"/>
      <c r="J423" s="251"/>
      <c r="K423" s="251"/>
      <c r="L423" s="256"/>
      <c r="M423" s="257"/>
      <c r="N423" s="258"/>
      <c r="O423" s="258"/>
      <c r="P423" s="258"/>
      <c r="Q423" s="258"/>
      <c r="R423" s="258"/>
      <c r="S423" s="258"/>
      <c r="T423" s="25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0" t="s">
        <v>154</v>
      </c>
      <c r="AU423" s="260" t="s">
        <v>84</v>
      </c>
      <c r="AV423" s="14" t="s">
        <v>84</v>
      </c>
      <c r="AW423" s="14" t="s">
        <v>32</v>
      </c>
      <c r="AX423" s="14" t="s">
        <v>75</v>
      </c>
      <c r="AY423" s="260" t="s">
        <v>117</v>
      </c>
    </row>
    <row r="424" spans="1:51" s="14" customFormat="1" ht="12">
      <c r="A424" s="14"/>
      <c r="B424" s="250"/>
      <c r="C424" s="251"/>
      <c r="D424" s="241" t="s">
        <v>154</v>
      </c>
      <c r="E424" s="252" t="s">
        <v>1</v>
      </c>
      <c r="F424" s="253" t="s">
        <v>546</v>
      </c>
      <c r="G424" s="251"/>
      <c r="H424" s="254">
        <v>1.936</v>
      </c>
      <c r="I424" s="255"/>
      <c r="J424" s="251"/>
      <c r="K424" s="251"/>
      <c r="L424" s="256"/>
      <c r="M424" s="257"/>
      <c r="N424" s="258"/>
      <c r="O424" s="258"/>
      <c r="P424" s="258"/>
      <c r="Q424" s="258"/>
      <c r="R424" s="258"/>
      <c r="S424" s="258"/>
      <c r="T424" s="25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0" t="s">
        <v>154</v>
      </c>
      <c r="AU424" s="260" t="s">
        <v>84</v>
      </c>
      <c r="AV424" s="14" t="s">
        <v>84</v>
      </c>
      <c r="AW424" s="14" t="s">
        <v>32</v>
      </c>
      <c r="AX424" s="14" t="s">
        <v>75</v>
      </c>
      <c r="AY424" s="260" t="s">
        <v>117</v>
      </c>
    </row>
    <row r="425" spans="1:51" s="14" customFormat="1" ht="12">
      <c r="A425" s="14"/>
      <c r="B425" s="250"/>
      <c r="C425" s="251"/>
      <c r="D425" s="241" t="s">
        <v>154</v>
      </c>
      <c r="E425" s="252" t="s">
        <v>1</v>
      </c>
      <c r="F425" s="253" t="s">
        <v>547</v>
      </c>
      <c r="G425" s="251"/>
      <c r="H425" s="254">
        <v>2.678</v>
      </c>
      <c r="I425" s="255"/>
      <c r="J425" s="251"/>
      <c r="K425" s="251"/>
      <c r="L425" s="256"/>
      <c r="M425" s="257"/>
      <c r="N425" s="258"/>
      <c r="O425" s="258"/>
      <c r="P425" s="258"/>
      <c r="Q425" s="258"/>
      <c r="R425" s="258"/>
      <c r="S425" s="258"/>
      <c r="T425" s="25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0" t="s">
        <v>154</v>
      </c>
      <c r="AU425" s="260" t="s">
        <v>84</v>
      </c>
      <c r="AV425" s="14" t="s">
        <v>84</v>
      </c>
      <c r="AW425" s="14" t="s">
        <v>32</v>
      </c>
      <c r="AX425" s="14" t="s">
        <v>75</v>
      </c>
      <c r="AY425" s="260" t="s">
        <v>117</v>
      </c>
    </row>
    <row r="426" spans="1:51" s="14" customFormat="1" ht="12">
      <c r="A426" s="14"/>
      <c r="B426" s="250"/>
      <c r="C426" s="251"/>
      <c r="D426" s="241" t="s">
        <v>154</v>
      </c>
      <c r="E426" s="252" t="s">
        <v>1</v>
      </c>
      <c r="F426" s="253" t="s">
        <v>548</v>
      </c>
      <c r="G426" s="251"/>
      <c r="H426" s="254">
        <v>2.678</v>
      </c>
      <c r="I426" s="255"/>
      <c r="J426" s="251"/>
      <c r="K426" s="251"/>
      <c r="L426" s="256"/>
      <c r="M426" s="257"/>
      <c r="N426" s="258"/>
      <c r="O426" s="258"/>
      <c r="P426" s="258"/>
      <c r="Q426" s="258"/>
      <c r="R426" s="258"/>
      <c r="S426" s="258"/>
      <c r="T426" s="25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0" t="s">
        <v>154</v>
      </c>
      <c r="AU426" s="260" t="s">
        <v>84</v>
      </c>
      <c r="AV426" s="14" t="s">
        <v>84</v>
      </c>
      <c r="AW426" s="14" t="s">
        <v>32</v>
      </c>
      <c r="AX426" s="14" t="s">
        <v>75</v>
      </c>
      <c r="AY426" s="260" t="s">
        <v>117</v>
      </c>
    </row>
    <row r="427" spans="1:51" s="14" customFormat="1" ht="12">
      <c r="A427" s="14"/>
      <c r="B427" s="250"/>
      <c r="C427" s="251"/>
      <c r="D427" s="241" t="s">
        <v>154</v>
      </c>
      <c r="E427" s="252" t="s">
        <v>1</v>
      </c>
      <c r="F427" s="253" t="s">
        <v>549</v>
      </c>
      <c r="G427" s="251"/>
      <c r="H427" s="254">
        <v>2.678</v>
      </c>
      <c r="I427" s="255"/>
      <c r="J427" s="251"/>
      <c r="K427" s="251"/>
      <c r="L427" s="256"/>
      <c r="M427" s="257"/>
      <c r="N427" s="258"/>
      <c r="O427" s="258"/>
      <c r="P427" s="258"/>
      <c r="Q427" s="258"/>
      <c r="R427" s="258"/>
      <c r="S427" s="258"/>
      <c r="T427" s="25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0" t="s">
        <v>154</v>
      </c>
      <c r="AU427" s="260" t="s">
        <v>84</v>
      </c>
      <c r="AV427" s="14" t="s">
        <v>84</v>
      </c>
      <c r="AW427" s="14" t="s">
        <v>32</v>
      </c>
      <c r="AX427" s="14" t="s">
        <v>75</v>
      </c>
      <c r="AY427" s="260" t="s">
        <v>117</v>
      </c>
    </row>
    <row r="428" spans="1:51" s="14" customFormat="1" ht="12">
      <c r="A428" s="14"/>
      <c r="B428" s="250"/>
      <c r="C428" s="251"/>
      <c r="D428" s="241" t="s">
        <v>154</v>
      </c>
      <c r="E428" s="252" t="s">
        <v>1</v>
      </c>
      <c r="F428" s="253" t="s">
        <v>550</v>
      </c>
      <c r="G428" s="251"/>
      <c r="H428" s="254">
        <v>2.678</v>
      </c>
      <c r="I428" s="255"/>
      <c r="J428" s="251"/>
      <c r="K428" s="251"/>
      <c r="L428" s="256"/>
      <c r="M428" s="257"/>
      <c r="N428" s="258"/>
      <c r="O428" s="258"/>
      <c r="P428" s="258"/>
      <c r="Q428" s="258"/>
      <c r="R428" s="258"/>
      <c r="S428" s="258"/>
      <c r="T428" s="25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0" t="s">
        <v>154</v>
      </c>
      <c r="AU428" s="260" t="s">
        <v>84</v>
      </c>
      <c r="AV428" s="14" t="s">
        <v>84</v>
      </c>
      <c r="AW428" s="14" t="s">
        <v>32</v>
      </c>
      <c r="AX428" s="14" t="s">
        <v>75</v>
      </c>
      <c r="AY428" s="260" t="s">
        <v>117</v>
      </c>
    </row>
    <row r="429" spans="1:51" s="14" customFormat="1" ht="12">
      <c r="A429" s="14"/>
      <c r="B429" s="250"/>
      <c r="C429" s="251"/>
      <c r="D429" s="241" t="s">
        <v>154</v>
      </c>
      <c r="E429" s="252" t="s">
        <v>1</v>
      </c>
      <c r="F429" s="253" t="s">
        <v>551</v>
      </c>
      <c r="G429" s="251"/>
      <c r="H429" s="254">
        <v>2.144</v>
      </c>
      <c r="I429" s="255"/>
      <c r="J429" s="251"/>
      <c r="K429" s="251"/>
      <c r="L429" s="256"/>
      <c r="M429" s="257"/>
      <c r="N429" s="258"/>
      <c r="O429" s="258"/>
      <c r="P429" s="258"/>
      <c r="Q429" s="258"/>
      <c r="R429" s="258"/>
      <c r="S429" s="258"/>
      <c r="T429" s="25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0" t="s">
        <v>154</v>
      </c>
      <c r="AU429" s="260" t="s">
        <v>84</v>
      </c>
      <c r="AV429" s="14" t="s">
        <v>84</v>
      </c>
      <c r="AW429" s="14" t="s">
        <v>32</v>
      </c>
      <c r="AX429" s="14" t="s">
        <v>75</v>
      </c>
      <c r="AY429" s="260" t="s">
        <v>117</v>
      </c>
    </row>
    <row r="430" spans="1:51" s="14" customFormat="1" ht="12">
      <c r="A430" s="14"/>
      <c r="B430" s="250"/>
      <c r="C430" s="251"/>
      <c r="D430" s="241" t="s">
        <v>154</v>
      </c>
      <c r="E430" s="252" t="s">
        <v>1</v>
      </c>
      <c r="F430" s="253" t="s">
        <v>552</v>
      </c>
      <c r="G430" s="251"/>
      <c r="H430" s="254">
        <v>2.144</v>
      </c>
      <c r="I430" s="255"/>
      <c r="J430" s="251"/>
      <c r="K430" s="251"/>
      <c r="L430" s="256"/>
      <c r="M430" s="257"/>
      <c r="N430" s="258"/>
      <c r="O430" s="258"/>
      <c r="P430" s="258"/>
      <c r="Q430" s="258"/>
      <c r="R430" s="258"/>
      <c r="S430" s="258"/>
      <c r="T430" s="25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0" t="s">
        <v>154</v>
      </c>
      <c r="AU430" s="260" t="s">
        <v>84</v>
      </c>
      <c r="AV430" s="14" t="s">
        <v>84</v>
      </c>
      <c r="AW430" s="14" t="s">
        <v>32</v>
      </c>
      <c r="AX430" s="14" t="s">
        <v>75</v>
      </c>
      <c r="AY430" s="260" t="s">
        <v>117</v>
      </c>
    </row>
    <row r="431" spans="1:51" s="14" customFormat="1" ht="12">
      <c r="A431" s="14"/>
      <c r="B431" s="250"/>
      <c r="C431" s="251"/>
      <c r="D431" s="241" t="s">
        <v>154</v>
      </c>
      <c r="E431" s="252" t="s">
        <v>1</v>
      </c>
      <c r="F431" s="253" t="s">
        <v>553</v>
      </c>
      <c r="G431" s="251"/>
      <c r="H431" s="254">
        <v>2.124</v>
      </c>
      <c r="I431" s="255"/>
      <c r="J431" s="251"/>
      <c r="K431" s="251"/>
      <c r="L431" s="256"/>
      <c r="M431" s="257"/>
      <c r="N431" s="258"/>
      <c r="O431" s="258"/>
      <c r="P431" s="258"/>
      <c r="Q431" s="258"/>
      <c r="R431" s="258"/>
      <c r="S431" s="258"/>
      <c r="T431" s="25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0" t="s">
        <v>154</v>
      </c>
      <c r="AU431" s="260" t="s">
        <v>84</v>
      </c>
      <c r="AV431" s="14" t="s">
        <v>84</v>
      </c>
      <c r="AW431" s="14" t="s">
        <v>32</v>
      </c>
      <c r="AX431" s="14" t="s">
        <v>75</v>
      </c>
      <c r="AY431" s="260" t="s">
        <v>117</v>
      </c>
    </row>
    <row r="432" spans="1:51" s="14" customFormat="1" ht="12">
      <c r="A432" s="14"/>
      <c r="B432" s="250"/>
      <c r="C432" s="251"/>
      <c r="D432" s="241" t="s">
        <v>154</v>
      </c>
      <c r="E432" s="252" t="s">
        <v>1</v>
      </c>
      <c r="F432" s="253" t="s">
        <v>554</v>
      </c>
      <c r="G432" s="251"/>
      <c r="H432" s="254">
        <v>2.134</v>
      </c>
      <c r="I432" s="255"/>
      <c r="J432" s="251"/>
      <c r="K432" s="251"/>
      <c r="L432" s="256"/>
      <c r="M432" s="257"/>
      <c r="N432" s="258"/>
      <c r="O432" s="258"/>
      <c r="P432" s="258"/>
      <c r="Q432" s="258"/>
      <c r="R432" s="258"/>
      <c r="S432" s="258"/>
      <c r="T432" s="25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0" t="s">
        <v>154</v>
      </c>
      <c r="AU432" s="260" t="s">
        <v>84</v>
      </c>
      <c r="AV432" s="14" t="s">
        <v>84</v>
      </c>
      <c r="AW432" s="14" t="s">
        <v>32</v>
      </c>
      <c r="AX432" s="14" t="s">
        <v>75</v>
      </c>
      <c r="AY432" s="260" t="s">
        <v>117</v>
      </c>
    </row>
    <row r="433" spans="1:51" s="14" customFormat="1" ht="12">
      <c r="A433" s="14"/>
      <c r="B433" s="250"/>
      <c r="C433" s="251"/>
      <c r="D433" s="241" t="s">
        <v>154</v>
      </c>
      <c r="E433" s="252" t="s">
        <v>1</v>
      </c>
      <c r="F433" s="253" t="s">
        <v>555</v>
      </c>
      <c r="G433" s="251"/>
      <c r="H433" s="254">
        <v>2.164</v>
      </c>
      <c r="I433" s="255"/>
      <c r="J433" s="251"/>
      <c r="K433" s="251"/>
      <c r="L433" s="256"/>
      <c r="M433" s="257"/>
      <c r="N433" s="258"/>
      <c r="O433" s="258"/>
      <c r="P433" s="258"/>
      <c r="Q433" s="258"/>
      <c r="R433" s="258"/>
      <c r="S433" s="258"/>
      <c r="T433" s="25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0" t="s">
        <v>154</v>
      </c>
      <c r="AU433" s="260" t="s">
        <v>84</v>
      </c>
      <c r="AV433" s="14" t="s">
        <v>84</v>
      </c>
      <c r="AW433" s="14" t="s">
        <v>32</v>
      </c>
      <c r="AX433" s="14" t="s">
        <v>75</v>
      </c>
      <c r="AY433" s="260" t="s">
        <v>117</v>
      </c>
    </row>
    <row r="434" spans="1:51" s="14" customFormat="1" ht="12">
      <c r="A434" s="14"/>
      <c r="B434" s="250"/>
      <c r="C434" s="251"/>
      <c r="D434" s="241" t="s">
        <v>154</v>
      </c>
      <c r="E434" s="252" t="s">
        <v>1</v>
      </c>
      <c r="F434" s="253" t="s">
        <v>556</v>
      </c>
      <c r="G434" s="251"/>
      <c r="H434" s="254">
        <v>2.184</v>
      </c>
      <c r="I434" s="255"/>
      <c r="J434" s="251"/>
      <c r="K434" s="251"/>
      <c r="L434" s="256"/>
      <c r="M434" s="257"/>
      <c r="N434" s="258"/>
      <c r="O434" s="258"/>
      <c r="P434" s="258"/>
      <c r="Q434" s="258"/>
      <c r="R434" s="258"/>
      <c r="S434" s="258"/>
      <c r="T434" s="25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0" t="s">
        <v>154</v>
      </c>
      <c r="AU434" s="260" t="s">
        <v>84</v>
      </c>
      <c r="AV434" s="14" t="s">
        <v>84</v>
      </c>
      <c r="AW434" s="14" t="s">
        <v>32</v>
      </c>
      <c r="AX434" s="14" t="s">
        <v>75</v>
      </c>
      <c r="AY434" s="260" t="s">
        <v>117</v>
      </c>
    </row>
    <row r="435" spans="1:51" s="14" customFormat="1" ht="12">
      <c r="A435" s="14"/>
      <c r="B435" s="250"/>
      <c r="C435" s="251"/>
      <c r="D435" s="241" t="s">
        <v>154</v>
      </c>
      <c r="E435" s="252" t="s">
        <v>1</v>
      </c>
      <c r="F435" s="253" t="s">
        <v>557</v>
      </c>
      <c r="G435" s="251"/>
      <c r="H435" s="254">
        <v>2.154</v>
      </c>
      <c r="I435" s="255"/>
      <c r="J435" s="251"/>
      <c r="K435" s="251"/>
      <c r="L435" s="256"/>
      <c r="M435" s="257"/>
      <c r="N435" s="258"/>
      <c r="O435" s="258"/>
      <c r="P435" s="258"/>
      <c r="Q435" s="258"/>
      <c r="R435" s="258"/>
      <c r="S435" s="258"/>
      <c r="T435" s="25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0" t="s">
        <v>154</v>
      </c>
      <c r="AU435" s="260" t="s">
        <v>84</v>
      </c>
      <c r="AV435" s="14" t="s">
        <v>84</v>
      </c>
      <c r="AW435" s="14" t="s">
        <v>32</v>
      </c>
      <c r="AX435" s="14" t="s">
        <v>75</v>
      </c>
      <c r="AY435" s="260" t="s">
        <v>117</v>
      </c>
    </row>
    <row r="436" spans="1:51" s="14" customFormat="1" ht="12">
      <c r="A436" s="14"/>
      <c r="B436" s="250"/>
      <c r="C436" s="251"/>
      <c r="D436" s="241" t="s">
        <v>154</v>
      </c>
      <c r="E436" s="252" t="s">
        <v>1</v>
      </c>
      <c r="F436" s="253" t="s">
        <v>558</v>
      </c>
      <c r="G436" s="251"/>
      <c r="H436" s="254">
        <v>2.154</v>
      </c>
      <c r="I436" s="255"/>
      <c r="J436" s="251"/>
      <c r="K436" s="251"/>
      <c r="L436" s="256"/>
      <c r="M436" s="257"/>
      <c r="N436" s="258"/>
      <c r="O436" s="258"/>
      <c r="P436" s="258"/>
      <c r="Q436" s="258"/>
      <c r="R436" s="258"/>
      <c r="S436" s="258"/>
      <c r="T436" s="25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0" t="s">
        <v>154</v>
      </c>
      <c r="AU436" s="260" t="s">
        <v>84</v>
      </c>
      <c r="AV436" s="14" t="s">
        <v>84</v>
      </c>
      <c r="AW436" s="14" t="s">
        <v>32</v>
      </c>
      <c r="AX436" s="14" t="s">
        <v>75</v>
      </c>
      <c r="AY436" s="260" t="s">
        <v>117</v>
      </c>
    </row>
    <row r="437" spans="1:51" s="14" customFormat="1" ht="12">
      <c r="A437" s="14"/>
      <c r="B437" s="250"/>
      <c r="C437" s="251"/>
      <c r="D437" s="241" t="s">
        <v>154</v>
      </c>
      <c r="E437" s="252" t="s">
        <v>1</v>
      </c>
      <c r="F437" s="253" t="s">
        <v>559</v>
      </c>
      <c r="G437" s="251"/>
      <c r="H437" s="254">
        <v>2.154</v>
      </c>
      <c r="I437" s="255"/>
      <c r="J437" s="251"/>
      <c r="K437" s="251"/>
      <c r="L437" s="256"/>
      <c r="M437" s="257"/>
      <c r="N437" s="258"/>
      <c r="O437" s="258"/>
      <c r="P437" s="258"/>
      <c r="Q437" s="258"/>
      <c r="R437" s="258"/>
      <c r="S437" s="258"/>
      <c r="T437" s="25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0" t="s">
        <v>154</v>
      </c>
      <c r="AU437" s="260" t="s">
        <v>84</v>
      </c>
      <c r="AV437" s="14" t="s">
        <v>84</v>
      </c>
      <c r="AW437" s="14" t="s">
        <v>32</v>
      </c>
      <c r="AX437" s="14" t="s">
        <v>75</v>
      </c>
      <c r="AY437" s="260" t="s">
        <v>117</v>
      </c>
    </row>
    <row r="438" spans="1:51" s="14" customFormat="1" ht="12">
      <c r="A438" s="14"/>
      <c r="B438" s="250"/>
      <c r="C438" s="251"/>
      <c r="D438" s="241" t="s">
        <v>154</v>
      </c>
      <c r="E438" s="252" t="s">
        <v>1</v>
      </c>
      <c r="F438" s="253" t="s">
        <v>560</v>
      </c>
      <c r="G438" s="251"/>
      <c r="H438" s="254">
        <v>5.985</v>
      </c>
      <c r="I438" s="255"/>
      <c r="J438" s="251"/>
      <c r="K438" s="251"/>
      <c r="L438" s="256"/>
      <c r="M438" s="257"/>
      <c r="N438" s="258"/>
      <c r="O438" s="258"/>
      <c r="P438" s="258"/>
      <c r="Q438" s="258"/>
      <c r="R438" s="258"/>
      <c r="S438" s="258"/>
      <c r="T438" s="25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0" t="s">
        <v>154</v>
      </c>
      <c r="AU438" s="260" t="s">
        <v>84</v>
      </c>
      <c r="AV438" s="14" t="s">
        <v>84</v>
      </c>
      <c r="AW438" s="14" t="s">
        <v>32</v>
      </c>
      <c r="AX438" s="14" t="s">
        <v>75</v>
      </c>
      <c r="AY438" s="260" t="s">
        <v>117</v>
      </c>
    </row>
    <row r="439" spans="1:51" s="14" customFormat="1" ht="12">
      <c r="A439" s="14"/>
      <c r="B439" s="250"/>
      <c r="C439" s="251"/>
      <c r="D439" s="241" t="s">
        <v>154</v>
      </c>
      <c r="E439" s="252" t="s">
        <v>1</v>
      </c>
      <c r="F439" s="253" t="s">
        <v>561</v>
      </c>
      <c r="G439" s="251"/>
      <c r="H439" s="254">
        <v>2.154</v>
      </c>
      <c r="I439" s="255"/>
      <c r="J439" s="251"/>
      <c r="K439" s="251"/>
      <c r="L439" s="256"/>
      <c r="M439" s="257"/>
      <c r="N439" s="258"/>
      <c r="O439" s="258"/>
      <c r="P439" s="258"/>
      <c r="Q439" s="258"/>
      <c r="R439" s="258"/>
      <c r="S439" s="258"/>
      <c r="T439" s="25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0" t="s">
        <v>154</v>
      </c>
      <c r="AU439" s="260" t="s">
        <v>84</v>
      </c>
      <c r="AV439" s="14" t="s">
        <v>84</v>
      </c>
      <c r="AW439" s="14" t="s">
        <v>32</v>
      </c>
      <c r="AX439" s="14" t="s">
        <v>75</v>
      </c>
      <c r="AY439" s="260" t="s">
        <v>117</v>
      </c>
    </row>
    <row r="440" spans="1:51" s="14" customFormat="1" ht="12">
      <c r="A440" s="14"/>
      <c r="B440" s="250"/>
      <c r="C440" s="251"/>
      <c r="D440" s="241" t="s">
        <v>154</v>
      </c>
      <c r="E440" s="252" t="s">
        <v>1</v>
      </c>
      <c r="F440" s="253" t="s">
        <v>562</v>
      </c>
      <c r="G440" s="251"/>
      <c r="H440" s="254">
        <v>2.144</v>
      </c>
      <c r="I440" s="255"/>
      <c r="J440" s="251"/>
      <c r="K440" s="251"/>
      <c r="L440" s="256"/>
      <c r="M440" s="257"/>
      <c r="N440" s="258"/>
      <c r="O440" s="258"/>
      <c r="P440" s="258"/>
      <c r="Q440" s="258"/>
      <c r="R440" s="258"/>
      <c r="S440" s="258"/>
      <c r="T440" s="25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0" t="s">
        <v>154</v>
      </c>
      <c r="AU440" s="260" t="s">
        <v>84</v>
      </c>
      <c r="AV440" s="14" t="s">
        <v>84</v>
      </c>
      <c r="AW440" s="14" t="s">
        <v>32</v>
      </c>
      <c r="AX440" s="14" t="s">
        <v>75</v>
      </c>
      <c r="AY440" s="260" t="s">
        <v>117</v>
      </c>
    </row>
    <row r="441" spans="1:51" s="14" customFormat="1" ht="12">
      <c r="A441" s="14"/>
      <c r="B441" s="250"/>
      <c r="C441" s="251"/>
      <c r="D441" s="241" t="s">
        <v>154</v>
      </c>
      <c r="E441" s="252" t="s">
        <v>1</v>
      </c>
      <c r="F441" s="253" t="s">
        <v>563</v>
      </c>
      <c r="G441" s="251"/>
      <c r="H441" s="254">
        <v>2.134</v>
      </c>
      <c r="I441" s="255"/>
      <c r="J441" s="251"/>
      <c r="K441" s="251"/>
      <c r="L441" s="256"/>
      <c r="M441" s="257"/>
      <c r="N441" s="258"/>
      <c r="O441" s="258"/>
      <c r="P441" s="258"/>
      <c r="Q441" s="258"/>
      <c r="R441" s="258"/>
      <c r="S441" s="258"/>
      <c r="T441" s="25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0" t="s">
        <v>154</v>
      </c>
      <c r="AU441" s="260" t="s">
        <v>84</v>
      </c>
      <c r="AV441" s="14" t="s">
        <v>84</v>
      </c>
      <c r="AW441" s="14" t="s">
        <v>32</v>
      </c>
      <c r="AX441" s="14" t="s">
        <v>75</v>
      </c>
      <c r="AY441" s="260" t="s">
        <v>117</v>
      </c>
    </row>
    <row r="442" spans="1:51" s="14" customFormat="1" ht="12">
      <c r="A442" s="14"/>
      <c r="B442" s="250"/>
      <c r="C442" s="251"/>
      <c r="D442" s="241" t="s">
        <v>154</v>
      </c>
      <c r="E442" s="252" t="s">
        <v>1</v>
      </c>
      <c r="F442" s="253" t="s">
        <v>564</v>
      </c>
      <c r="G442" s="251"/>
      <c r="H442" s="254">
        <v>2.144</v>
      </c>
      <c r="I442" s="255"/>
      <c r="J442" s="251"/>
      <c r="K442" s="251"/>
      <c r="L442" s="256"/>
      <c r="M442" s="257"/>
      <c r="N442" s="258"/>
      <c r="O442" s="258"/>
      <c r="P442" s="258"/>
      <c r="Q442" s="258"/>
      <c r="R442" s="258"/>
      <c r="S442" s="258"/>
      <c r="T442" s="25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0" t="s">
        <v>154</v>
      </c>
      <c r="AU442" s="260" t="s">
        <v>84</v>
      </c>
      <c r="AV442" s="14" t="s">
        <v>84</v>
      </c>
      <c r="AW442" s="14" t="s">
        <v>32</v>
      </c>
      <c r="AX442" s="14" t="s">
        <v>75</v>
      </c>
      <c r="AY442" s="260" t="s">
        <v>117</v>
      </c>
    </row>
    <row r="443" spans="1:51" s="14" customFormat="1" ht="12">
      <c r="A443" s="14"/>
      <c r="B443" s="250"/>
      <c r="C443" s="251"/>
      <c r="D443" s="241" t="s">
        <v>154</v>
      </c>
      <c r="E443" s="252" t="s">
        <v>1</v>
      </c>
      <c r="F443" s="253" t="s">
        <v>565</v>
      </c>
      <c r="G443" s="251"/>
      <c r="H443" s="254">
        <v>2.144</v>
      </c>
      <c r="I443" s="255"/>
      <c r="J443" s="251"/>
      <c r="K443" s="251"/>
      <c r="L443" s="256"/>
      <c r="M443" s="257"/>
      <c r="N443" s="258"/>
      <c r="O443" s="258"/>
      <c r="P443" s="258"/>
      <c r="Q443" s="258"/>
      <c r="R443" s="258"/>
      <c r="S443" s="258"/>
      <c r="T443" s="25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0" t="s">
        <v>154</v>
      </c>
      <c r="AU443" s="260" t="s">
        <v>84</v>
      </c>
      <c r="AV443" s="14" t="s">
        <v>84</v>
      </c>
      <c r="AW443" s="14" t="s">
        <v>32</v>
      </c>
      <c r="AX443" s="14" t="s">
        <v>75</v>
      </c>
      <c r="AY443" s="260" t="s">
        <v>117</v>
      </c>
    </row>
    <row r="444" spans="1:51" s="14" customFormat="1" ht="12">
      <c r="A444" s="14"/>
      <c r="B444" s="250"/>
      <c r="C444" s="251"/>
      <c r="D444" s="241" t="s">
        <v>154</v>
      </c>
      <c r="E444" s="252" t="s">
        <v>1</v>
      </c>
      <c r="F444" s="253" t="s">
        <v>566</v>
      </c>
      <c r="G444" s="251"/>
      <c r="H444" s="254">
        <v>1.8</v>
      </c>
      <c r="I444" s="255"/>
      <c r="J444" s="251"/>
      <c r="K444" s="251"/>
      <c r="L444" s="256"/>
      <c r="M444" s="257"/>
      <c r="N444" s="258"/>
      <c r="O444" s="258"/>
      <c r="P444" s="258"/>
      <c r="Q444" s="258"/>
      <c r="R444" s="258"/>
      <c r="S444" s="258"/>
      <c r="T444" s="259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0" t="s">
        <v>154</v>
      </c>
      <c r="AU444" s="260" t="s">
        <v>84</v>
      </c>
      <c r="AV444" s="14" t="s">
        <v>84</v>
      </c>
      <c r="AW444" s="14" t="s">
        <v>32</v>
      </c>
      <c r="AX444" s="14" t="s">
        <v>75</v>
      </c>
      <c r="AY444" s="260" t="s">
        <v>117</v>
      </c>
    </row>
    <row r="445" spans="1:51" s="14" customFormat="1" ht="12">
      <c r="A445" s="14"/>
      <c r="B445" s="250"/>
      <c r="C445" s="251"/>
      <c r="D445" s="241" t="s">
        <v>154</v>
      </c>
      <c r="E445" s="252" t="s">
        <v>1</v>
      </c>
      <c r="F445" s="253" t="s">
        <v>567</v>
      </c>
      <c r="G445" s="251"/>
      <c r="H445" s="254">
        <v>1.8</v>
      </c>
      <c r="I445" s="255"/>
      <c r="J445" s="251"/>
      <c r="K445" s="251"/>
      <c r="L445" s="256"/>
      <c r="M445" s="257"/>
      <c r="N445" s="258"/>
      <c r="O445" s="258"/>
      <c r="P445" s="258"/>
      <c r="Q445" s="258"/>
      <c r="R445" s="258"/>
      <c r="S445" s="258"/>
      <c r="T445" s="25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0" t="s">
        <v>154</v>
      </c>
      <c r="AU445" s="260" t="s">
        <v>84</v>
      </c>
      <c r="AV445" s="14" t="s">
        <v>84</v>
      </c>
      <c r="AW445" s="14" t="s">
        <v>32</v>
      </c>
      <c r="AX445" s="14" t="s">
        <v>75</v>
      </c>
      <c r="AY445" s="260" t="s">
        <v>117</v>
      </c>
    </row>
    <row r="446" spans="1:51" s="14" customFormat="1" ht="12">
      <c r="A446" s="14"/>
      <c r="B446" s="250"/>
      <c r="C446" s="251"/>
      <c r="D446" s="241" t="s">
        <v>154</v>
      </c>
      <c r="E446" s="252" t="s">
        <v>1</v>
      </c>
      <c r="F446" s="253" t="s">
        <v>568</v>
      </c>
      <c r="G446" s="251"/>
      <c r="H446" s="254">
        <v>1.8</v>
      </c>
      <c r="I446" s="255"/>
      <c r="J446" s="251"/>
      <c r="K446" s="251"/>
      <c r="L446" s="256"/>
      <c r="M446" s="257"/>
      <c r="N446" s="258"/>
      <c r="O446" s="258"/>
      <c r="P446" s="258"/>
      <c r="Q446" s="258"/>
      <c r="R446" s="258"/>
      <c r="S446" s="258"/>
      <c r="T446" s="25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0" t="s">
        <v>154</v>
      </c>
      <c r="AU446" s="260" t="s">
        <v>84</v>
      </c>
      <c r="AV446" s="14" t="s">
        <v>84</v>
      </c>
      <c r="AW446" s="14" t="s">
        <v>32</v>
      </c>
      <c r="AX446" s="14" t="s">
        <v>75</v>
      </c>
      <c r="AY446" s="260" t="s">
        <v>117</v>
      </c>
    </row>
    <row r="447" spans="1:51" s="14" customFormat="1" ht="12">
      <c r="A447" s="14"/>
      <c r="B447" s="250"/>
      <c r="C447" s="251"/>
      <c r="D447" s="241" t="s">
        <v>154</v>
      </c>
      <c r="E447" s="252" t="s">
        <v>1</v>
      </c>
      <c r="F447" s="253" t="s">
        <v>569</v>
      </c>
      <c r="G447" s="251"/>
      <c r="H447" s="254">
        <v>1.8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0" t="s">
        <v>154</v>
      </c>
      <c r="AU447" s="260" t="s">
        <v>84</v>
      </c>
      <c r="AV447" s="14" t="s">
        <v>84</v>
      </c>
      <c r="AW447" s="14" t="s">
        <v>32</v>
      </c>
      <c r="AX447" s="14" t="s">
        <v>75</v>
      </c>
      <c r="AY447" s="260" t="s">
        <v>117</v>
      </c>
    </row>
    <row r="448" spans="1:51" s="15" customFormat="1" ht="12">
      <c r="A448" s="15"/>
      <c r="B448" s="261"/>
      <c r="C448" s="262"/>
      <c r="D448" s="241" t="s">
        <v>154</v>
      </c>
      <c r="E448" s="263" t="s">
        <v>1</v>
      </c>
      <c r="F448" s="264" t="s">
        <v>211</v>
      </c>
      <c r="G448" s="262"/>
      <c r="H448" s="265">
        <v>155.477</v>
      </c>
      <c r="I448" s="266"/>
      <c r="J448" s="262"/>
      <c r="K448" s="262"/>
      <c r="L448" s="267"/>
      <c r="M448" s="268"/>
      <c r="N448" s="269"/>
      <c r="O448" s="269"/>
      <c r="P448" s="269"/>
      <c r="Q448" s="269"/>
      <c r="R448" s="269"/>
      <c r="S448" s="269"/>
      <c r="T448" s="270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71" t="s">
        <v>154</v>
      </c>
      <c r="AU448" s="271" t="s">
        <v>84</v>
      </c>
      <c r="AV448" s="15" t="s">
        <v>152</v>
      </c>
      <c r="AW448" s="15" t="s">
        <v>32</v>
      </c>
      <c r="AX448" s="15" t="s">
        <v>25</v>
      </c>
      <c r="AY448" s="271" t="s">
        <v>117</v>
      </c>
    </row>
    <row r="449" spans="1:65" s="2" customFormat="1" ht="37.8" customHeight="1">
      <c r="A449" s="39"/>
      <c r="B449" s="40"/>
      <c r="C449" s="283" t="s">
        <v>570</v>
      </c>
      <c r="D449" s="283" t="s">
        <v>473</v>
      </c>
      <c r="E449" s="284" t="s">
        <v>571</v>
      </c>
      <c r="F449" s="285" t="s">
        <v>572</v>
      </c>
      <c r="G449" s="286" t="s">
        <v>151</v>
      </c>
      <c r="H449" s="287">
        <v>1</v>
      </c>
      <c r="I449" s="288"/>
      <c r="J449" s="289">
        <f>ROUND(I449*H449,2)</f>
        <v>0</v>
      </c>
      <c r="K449" s="290"/>
      <c r="L449" s="291"/>
      <c r="M449" s="292" t="s">
        <v>1</v>
      </c>
      <c r="N449" s="293" t="s">
        <v>40</v>
      </c>
      <c r="O449" s="92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2" t="s">
        <v>235</v>
      </c>
      <c r="AT449" s="232" t="s">
        <v>473</v>
      </c>
      <c r="AU449" s="232" t="s">
        <v>84</v>
      </c>
      <c r="AY449" s="18" t="s">
        <v>117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8" t="s">
        <v>25</v>
      </c>
      <c r="BK449" s="233">
        <f>ROUND(I449*H449,2)</f>
        <v>0</v>
      </c>
      <c r="BL449" s="18" t="s">
        <v>152</v>
      </c>
      <c r="BM449" s="232" t="s">
        <v>573</v>
      </c>
    </row>
    <row r="450" spans="1:65" s="2" customFormat="1" ht="37.8" customHeight="1">
      <c r="A450" s="39"/>
      <c r="B450" s="40"/>
      <c r="C450" s="283" t="s">
        <v>574</v>
      </c>
      <c r="D450" s="283" t="s">
        <v>473</v>
      </c>
      <c r="E450" s="284" t="s">
        <v>575</v>
      </c>
      <c r="F450" s="285" t="s">
        <v>576</v>
      </c>
      <c r="G450" s="286" t="s">
        <v>151</v>
      </c>
      <c r="H450" s="287">
        <v>1</v>
      </c>
      <c r="I450" s="288"/>
      <c r="J450" s="289">
        <f>ROUND(I450*H450,2)</f>
        <v>0</v>
      </c>
      <c r="K450" s="290"/>
      <c r="L450" s="291"/>
      <c r="M450" s="292" t="s">
        <v>1</v>
      </c>
      <c r="N450" s="293" t="s">
        <v>40</v>
      </c>
      <c r="O450" s="92"/>
      <c r="P450" s="230">
        <f>O450*H450</f>
        <v>0</v>
      </c>
      <c r="Q450" s="230">
        <v>0</v>
      </c>
      <c r="R450" s="230">
        <f>Q450*H450</f>
        <v>0</v>
      </c>
      <c r="S450" s="230">
        <v>0</v>
      </c>
      <c r="T450" s="231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2" t="s">
        <v>235</v>
      </c>
      <c r="AT450" s="232" t="s">
        <v>473</v>
      </c>
      <c r="AU450" s="232" t="s">
        <v>84</v>
      </c>
      <c r="AY450" s="18" t="s">
        <v>117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8" t="s">
        <v>25</v>
      </c>
      <c r="BK450" s="233">
        <f>ROUND(I450*H450,2)</f>
        <v>0</v>
      </c>
      <c r="BL450" s="18" t="s">
        <v>152</v>
      </c>
      <c r="BM450" s="232" t="s">
        <v>577</v>
      </c>
    </row>
    <row r="451" spans="1:65" s="2" customFormat="1" ht="37.8" customHeight="1">
      <c r="A451" s="39"/>
      <c r="B451" s="40"/>
      <c r="C451" s="283" t="s">
        <v>578</v>
      </c>
      <c r="D451" s="283" t="s">
        <v>473</v>
      </c>
      <c r="E451" s="284" t="s">
        <v>579</v>
      </c>
      <c r="F451" s="285" t="s">
        <v>580</v>
      </c>
      <c r="G451" s="286" t="s">
        <v>151</v>
      </c>
      <c r="H451" s="287">
        <v>1</v>
      </c>
      <c r="I451" s="288"/>
      <c r="J451" s="289">
        <f>ROUND(I451*H451,2)</f>
        <v>0</v>
      </c>
      <c r="K451" s="290"/>
      <c r="L451" s="291"/>
      <c r="M451" s="292" t="s">
        <v>1</v>
      </c>
      <c r="N451" s="293" t="s">
        <v>40</v>
      </c>
      <c r="O451" s="92"/>
      <c r="P451" s="230">
        <f>O451*H451</f>
        <v>0</v>
      </c>
      <c r="Q451" s="230">
        <v>0</v>
      </c>
      <c r="R451" s="230">
        <f>Q451*H451</f>
        <v>0</v>
      </c>
      <c r="S451" s="230">
        <v>0</v>
      </c>
      <c r="T451" s="231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2" t="s">
        <v>235</v>
      </c>
      <c r="AT451" s="232" t="s">
        <v>473</v>
      </c>
      <c r="AU451" s="232" t="s">
        <v>84</v>
      </c>
      <c r="AY451" s="18" t="s">
        <v>117</v>
      </c>
      <c r="BE451" s="233">
        <f>IF(N451="základní",J451,0)</f>
        <v>0</v>
      </c>
      <c r="BF451" s="233">
        <f>IF(N451="snížená",J451,0)</f>
        <v>0</v>
      </c>
      <c r="BG451" s="233">
        <f>IF(N451="zákl. přenesená",J451,0)</f>
        <v>0</v>
      </c>
      <c r="BH451" s="233">
        <f>IF(N451="sníž. přenesená",J451,0)</f>
        <v>0</v>
      </c>
      <c r="BI451" s="233">
        <f>IF(N451="nulová",J451,0)</f>
        <v>0</v>
      </c>
      <c r="BJ451" s="18" t="s">
        <v>25</v>
      </c>
      <c r="BK451" s="233">
        <f>ROUND(I451*H451,2)</f>
        <v>0</v>
      </c>
      <c r="BL451" s="18" t="s">
        <v>152</v>
      </c>
      <c r="BM451" s="232" t="s">
        <v>581</v>
      </c>
    </row>
    <row r="452" spans="1:65" s="2" customFormat="1" ht="37.8" customHeight="1">
      <c r="A452" s="39"/>
      <c r="B452" s="40"/>
      <c r="C452" s="283" t="s">
        <v>582</v>
      </c>
      <c r="D452" s="283" t="s">
        <v>473</v>
      </c>
      <c r="E452" s="284" t="s">
        <v>583</v>
      </c>
      <c r="F452" s="285" t="s">
        <v>584</v>
      </c>
      <c r="G452" s="286" t="s">
        <v>151</v>
      </c>
      <c r="H452" s="287">
        <v>1</v>
      </c>
      <c r="I452" s="288"/>
      <c r="J452" s="289">
        <f>ROUND(I452*H452,2)</f>
        <v>0</v>
      </c>
      <c r="K452" s="290"/>
      <c r="L452" s="291"/>
      <c r="M452" s="292" t="s">
        <v>1</v>
      </c>
      <c r="N452" s="293" t="s">
        <v>40</v>
      </c>
      <c r="O452" s="92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2" t="s">
        <v>235</v>
      </c>
      <c r="AT452" s="232" t="s">
        <v>473</v>
      </c>
      <c r="AU452" s="232" t="s">
        <v>84</v>
      </c>
      <c r="AY452" s="18" t="s">
        <v>117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8" t="s">
        <v>25</v>
      </c>
      <c r="BK452" s="233">
        <f>ROUND(I452*H452,2)</f>
        <v>0</v>
      </c>
      <c r="BL452" s="18" t="s">
        <v>152</v>
      </c>
      <c r="BM452" s="232" t="s">
        <v>585</v>
      </c>
    </row>
    <row r="453" spans="1:65" s="2" customFormat="1" ht="37.8" customHeight="1">
      <c r="A453" s="39"/>
      <c r="B453" s="40"/>
      <c r="C453" s="283" t="s">
        <v>586</v>
      </c>
      <c r="D453" s="283" t="s">
        <v>473</v>
      </c>
      <c r="E453" s="284" t="s">
        <v>587</v>
      </c>
      <c r="F453" s="285" t="s">
        <v>588</v>
      </c>
      <c r="G453" s="286" t="s">
        <v>151</v>
      </c>
      <c r="H453" s="287">
        <v>1</v>
      </c>
      <c r="I453" s="288"/>
      <c r="J453" s="289">
        <f>ROUND(I453*H453,2)</f>
        <v>0</v>
      </c>
      <c r="K453" s="290"/>
      <c r="L453" s="291"/>
      <c r="M453" s="292" t="s">
        <v>1</v>
      </c>
      <c r="N453" s="293" t="s">
        <v>40</v>
      </c>
      <c r="O453" s="92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2" t="s">
        <v>235</v>
      </c>
      <c r="AT453" s="232" t="s">
        <v>473</v>
      </c>
      <c r="AU453" s="232" t="s">
        <v>84</v>
      </c>
      <c r="AY453" s="18" t="s">
        <v>117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8" t="s">
        <v>25</v>
      </c>
      <c r="BK453" s="233">
        <f>ROUND(I453*H453,2)</f>
        <v>0</v>
      </c>
      <c r="BL453" s="18" t="s">
        <v>152</v>
      </c>
      <c r="BM453" s="232" t="s">
        <v>589</v>
      </c>
    </row>
    <row r="454" spans="1:65" s="2" customFormat="1" ht="37.8" customHeight="1">
      <c r="A454" s="39"/>
      <c r="B454" s="40"/>
      <c r="C454" s="283" t="s">
        <v>590</v>
      </c>
      <c r="D454" s="283" t="s">
        <v>473</v>
      </c>
      <c r="E454" s="284" t="s">
        <v>591</v>
      </c>
      <c r="F454" s="285" t="s">
        <v>592</v>
      </c>
      <c r="G454" s="286" t="s">
        <v>151</v>
      </c>
      <c r="H454" s="287">
        <v>1</v>
      </c>
      <c r="I454" s="288"/>
      <c r="J454" s="289">
        <f>ROUND(I454*H454,2)</f>
        <v>0</v>
      </c>
      <c r="K454" s="290"/>
      <c r="L454" s="291"/>
      <c r="M454" s="292" t="s">
        <v>1</v>
      </c>
      <c r="N454" s="293" t="s">
        <v>40</v>
      </c>
      <c r="O454" s="92"/>
      <c r="P454" s="230">
        <f>O454*H454</f>
        <v>0</v>
      </c>
      <c r="Q454" s="230">
        <v>0</v>
      </c>
      <c r="R454" s="230">
        <f>Q454*H454</f>
        <v>0</v>
      </c>
      <c r="S454" s="230">
        <v>0</v>
      </c>
      <c r="T454" s="231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2" t="s">
        <v>235</v>
      </c>
      <c r="AT454" s="232" t="s">
        <v>473</v>
      </c>
      <c r="AU454" s="232" t="s">
        <v>84</v>
      </c>
      <c r="AY454" s="18" t="s">
        <v>117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18" t="s">
        <v>25</v>
      </c>
      <c r="BK454" s="233">
        <f>ROUND(I454*H454,2)</f>
        <v>0</v>
      </c>
      <c r="BL454" s="18" t="s">
        <v>152</v>
      </c>
      <c r="BM454" s="232" t="s">
        <v>593</v>
      </c>
    </row>
    <row r="455" spans="1:65" s="2" customFormat="1" ht="37.8" customHeight="1">
      <c r="A455" s="39"/>
      <c r="B455" s="40"/>
      <c r="C455" s="283" t="s">
        <v>594</v>
      </c>
      <c r="D455" s="283" t="s">
        <v>473</v>
      </c>
      <c r="E455" s="284" t="s">
        <v>595</v>
      </c>
      <c r="F455" s="285" t="s">
        <v>596</v>
      </c>
      <c r="G455" s="286" t="s">
        <v>151</v>
      </c>
      <c r="H455" s="287">
        <v>1</v>
      </c>
      <c r="I455" s="288"/>
      <c r="J455" s="289">
        <f>ROUND(I455*H455,2)</f>
        <v>0</v>
      </c>
      <c r="K455" s="290"/>
      <c r="L455" s="291"/>
      <c r="M455" s="292" t="s">
        <v>1</v>
      </c>
      <c r="N455" s="293" t="s">
        <v>40</v>
      </c>
      <c r="O455" s="92"/>
      <c r="P455" s="230">
        <f>O455*H455</f>
        <v>0</v>
      </c>
      <c r="Q455" s="230">
        <v>0</v>
      </c>
      <c r="R455" s="230">
        <f>Q455*H455</f>
        <v>0</v>
      </c>
      <c r="S455" s="230">
        <v>0</v>
      </c>
      <c r="T455" s="231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2" t="s">
        <v>235</v>
      </c>
      <c r="AT455" s="232" t="s">
        <v>473</v>
      </c>
      <c r="AU455" s="232" t="s">
        <v>84</v>
      </c>
      <c r="AY455" s="18" t="s">
        <v>117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8" t="s">
        <v>25</v>
      </c>
      <c r="BK455" s="233">
        <f>ROUND(I455*H455,2)</f>
        <v>0</v>
      </c>
      <c r="BL455" s="18" t="s">
        <v>152</v>
      </c>
      <c r="BM455" s="232" t="s">
        <v>597</v>
      </c>
    </row>
    <row r="456" spans="1:65" s="2" customFormat="1" ht="37.8" customHeight="1">
      <c r="A456" s="39"/>
      <c r="B456" s="40"/>
      <c r="C456" s="283" t="s">
        <v>598</v>
      </c>
      <c r="D456" s="283" t="s">
        <v>473</v>
      </c>
      <c r="E456" s="284" t="s">
        <v>599</v>
      </c>
      <c r="F456" s="285" t="s">
        <v>600</v>
      </c>
      <c r="G456" s="286" t="s">
        <v>151</v>
      </c>
      <c r="H456" s="287">
        <v>1</v>
      </c>
      <c r="I456" s="288"/>
      <c r="J456" s="289">
        <f>ROUND(I456*H456,2)</f>
        <v>0</v>
      </c>
      <c r="K456" s="290"/>
      <c r="L456" s="291"/>
      <c r="M456" s="292" t="s">
        <v>1</v>
      </c>
      <c r="N456" s="293" t="s">
        <v>40</v>
      </c>
      <c r="O456" s="92"/>
      <c r="P456" s="230">
        <f>O456*H456</f>
        <v>0</v>
      </c>
      <c r="Q456" s="230">
        <v>0</v>
      </c>
      <c r="R456" s="230">
        <f>Q456*H456</f>
        <v>0</v>
      </c>
      <c r="S456" s="230">
        <v>0</v>
      </c>
      <c r="T456" s="23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2" t="s">
        <v>235</v>
      </c>
      <c r="AT456" s="232" t="s">
        <v>473</v>
      </c>
      <c r="AU456" s="232" t="s">
        <v>84</v>
      </c>
      <c r="AY456" s="18" t="s">
        <v>117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8" t="s">
        <v>25</v>
      </c>
      <c r="BK456" s="233">
        <f>ROUND(I456*H456,2)</f>
        <v>0</v>
      </c>
      <c r="BL456" s="18" t="s">
        <v>152</v>
      </c>
      <c r="BM456" s="232" t="s">
        <v>601</v>
      </c>
    </row>
    <row r="457" spans="1:65" s="2" customFormat="1" ht="37.8" customHeight="1">
      <c r="A457" s="39"/>
      <c r="B457" s="40"/>
      <c r="C457" s="283" t="s">
        <v>602</v>
      </c>
      <c r="D457" s="283" t="s">
        <v>473</v>
      </c>
      <c r="E457" s="284" t="s">
        <v>603</v>
      </c>
      <c r="F457" s="285" t="s">
        <v>604</v>
      </c>
      <c r="G457" s="286" t="s">
        <v>151</v>
      </c>
      <c r="H457" s="287">
        <v>1</v>
      </c>
      <c r="I457" s="288"/>
      <c r="J457" s="289">
        <f>ROUND(I457*H457,2)</f>
        <v>0</v>
      </c>
      <c r="K457" s="290"/>
      <c r="L457" s="291"/>
      <c r="M457" s="292" t="s">
        <v>1</v>
      </c>
      <c r="N457" s="293" t="s">
        <v>40</v>
      </c>
      <c r="O457" s="92"/>
      <c r="P457" s="230">
        <f>O457*H457</f>
        <v>0</v>
      </c>
      <c r="Q457" s="230">
        <v>0</v>
      </c>
      <c r="R457" s="230">
        <f>Q457*H457</f>
        <v>0</v>
      </c>
      <c r="S457" s="230">
        <v>0</v>
      </c>
      <c r="T457" s="231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2" t="s">
        <v>235</v>
      </c>
      <c r="AT457" s="232" t="s">
        <v>473</v>
      </c>
      <c r="AU457" s="232" t="s">
        <v>84</v>
      </c>
      <c r="AY457" s="18" t="s">
        <v>117</v>
      </c>
      <c r="BE457" s="233">
        <f>IF(N457="základní",J457,0)</f>
        <v>0</v>
      </c>
      <c r="BF457" s="233">
        <f>IF(N457="snížená",J457,0)</f>
        <v>0</v>
      </c>
      <c r="BG457" s="233">
        <f>IF(N457="zákl. přenesená",J457,0)</f>
        <v>0</v>
      </c>
      <c r="BH457" s="233">
        <f>IF(N457="sníž. přenesená",J457,0)</f>
        <v>0</v>
      </c>
      <c r="BI457" s="233">
        <f>IF(N457="nulová",J457,0)</f>
        <v>0</v>
      </c>
      <c r="BJ457" s="18" t="s">
        <v>25</v>
      </c>
      <c r="BK457" s="233">
        <f>ROUND(I457*H457,2)</f>
        <v>0</v>
      </c>
      <c r="BL457" s="18" t="s">
        <v>152</v>
      </c>
      <c r="BM457" s="232" t="s">
        <v>605</v>
      </c>
    </row>
    <row r="458" spans="1:65" s="2" customFormat="1" ht="37.8" customHeight="1">
      <c r="A458" s="39"/>
      <c r="B458" s="40"/>
      <c r="C458" s="283" t="s">
        <v>606</v>
      </c>
      <c r="D458" s="283" t="s">
        <v>473</v>
      </c>
      <c r="E458" s="284" t="s">
        <v>607</v>
      </c>
      <c r="F458" s="285" t="s">
        <v>608</v>
      </c>
      <c r="G458" s="286" t="s">
        <v>151</v>
      </c>
      <c r="H458" s="287">
        <v>1</v>
      </c>
      <c r="I458" s="288"/>
      <c r="J458" s="289">
        <f>ROUND(I458*H458,2)</f>
        <v>0</v>
      </c>
      <c r="K458" s="290"/>
      <c r="L458" s="291"/>
      <c r="M458" s="292" t="s">
        <v>1</v>
      </c>
      <c r="N458" s="293" t="s">
        <v>40</v>
      </c>
      <c r="O458" s="92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2" t="s">
        <v>235</v>
      </c>
      <c r="AT458" s="232" t="s">
        <v>473</v>
      </c>
      <c r="AU458" s="232" t="s">
        <v>84</v>
      </c>
      <c r="AY458" s="18" t="s">
        <v>117</v>
      </c>
      <c r="BE458" s="233">
        <f>IF(N458="základní",J458,0)</f>
        <v>0</v>
      </c>
      <c r="BF458" s="233">
        <f>IF(N458="snížená",J458,0)</f>
        <v>0</v>
      </c>
      <c r="BG458" s="233">
        <f>IF(N458="zákl. přenesená",J458,0)</f>
        <v>0</v>
      </c>
      <c r="BH458" s="233">
        <f>IF(N458="sníž. přenesená",J458,0)</f>
        <v>0</v>
      </c>
      <c r="BI458" s="233">
        <f>IF(N458="nulová",J458,0)</f>
        <v>0</v>
      </c>
      <c r="BJ458" s="18" t="s">
        <v>25</v>
      </c>
      <c r="BK458" s="233">
        <f>ROUND(I458*H458,2)</f>
        <v>0</v>
      </c>
      <c r="BL458" s="18" t="s">
        <v>152</v>
      </c>
      <c r="BM458" s="232" t="s">
        <v>609</v>
      </c>
    </row>
    <row r="459" spans="1:65" s="2" customFormat="1" ht="37.8" customHeight="1">
      <c r="A459" s="39"/>
      <c r="B459" s="40"/>
      <c r="C459" s="283" t="s">
        <v>270</v>
      </c>
      <c r="D459" s="283" t="s">
        <v>473</v>
      </c>
      <c r="E459" s="284" t="s">
        <v>610</v>
      </c>
      <c r="F459" s="285" t="s">
        <v>611</v>
      </c>
      <c r="G459" s="286" t="s">
        <v>151</v>
      </c>
      <c r="H459" s="287">
        <v>1</v>
      </c>
      <c r="I459" s="288"/>
      <c r="J459" s="289">
        <f>ROUND(I459*H459,2)</f>
        <v>0</v>
      </c>
      <c r="K459" s="290"/>
      <c r="L459" s="291"/>
      <c r="M459" s="292" t="s">
        <v>1</v>
      </c>
      <c r="N459" s="293" t="s">
        <v>40</v>
      </c>
      <c r="O459" s="92"/>
      <c r="P459" s="230">
        <f>O459*H459</f>
        <v>0</v>
      </c>
      <c r="Q459" s="230">
        <v>0</v>
      </c>
      <c r="R459" s="230">
        <f>Q459*H459</f>
        <v>0</v>
      </c>
      <c r="S459" s="230">
        <v>0</v>
      </c>
      <c r="T459" s="231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2" t="s">
        <v>235</v>
      </c>
      <c r="AT459" s="232" t="s">
        <v>473</v>
      </c>
      <c r="AU459" s="232" t="s">
        <v>84</v>
      </c>
      <c r="AY459" s="18" t="s">
        <v>117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18" t="s">
        <v>25</v>
      </c>
      <c r="BK459" s="233">
        <f>ROUND(I459*H459,2)</f>
        <v>0</v>
      </c>
      <c r="BL459" s="18" t="s">
        <v>152</v>
      </c>
      <c r="BM459" s="232" t="s">
        <v>612</v>
      </c>
    </row>
    <row r="460" spans="1:65" s="2" customFormat="1" ht="37.8" customHeight="1">
      <c r="A460" s="39"/>
      <c r="B460" s="40"/>
      <c r="C460" s="283" t="s">
        <v>613</v>
      </c>
      <c r="D460" s="283" t="s">
        <v>473</v>
      </c>
      <c r="E460" s="284" t="s">
        <v>614</v>
      </c>
      <c r="F460" s="285" t="s">
        <v>615</v>
      </c>
      <c r="G460" s="286" t="s">
        <v>151</v>
      </c>
      <c r="H460" s="287">
        <v>1</v>
      </c>
      <c r="I460" s="288"/>
      <c r="J460" s="289">
        <f>ROUND(I460*H460,2)</f>
        <v>0</v>
      </c>
      <c r="K460" s="290"/>
      <c r="L460" s="291"/>
      <c r="M460" s="292" t="s">
        <v>1</v>
      </c>
      <c r="N460" s="293" t="s">
        <v>40</v>
      </c>
      <c r="O460" s="92"/>
      <c r="P460" s="230">
        <f>O460*H460</f>
        <v>0</v>
      </c>
      <c r="Q460" s="230">
        <v>0</v>
      </c>
      <c r="R460" s="230">
        <f>Q460*H460</f>
        <v>0</v>
      </c>
      <c r="S460" s="230">
        <v>0</v>
      </c>
      <c r="T460" s="23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235</v>
      </c>
      <c r="AT460" s="232" t="s">
        <v>473</v>
      </c>
      <c r="AU460" s="232" t="s">
        <v>84</v>
      </c>
      <c r="AY460" s="18" t="s">
        <v>117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25</v>
      </c>
      <c r="BK460" s="233">
        <f>ROUND(I460*H460,2)</f>
        <v>0</v>
      </c>
      <c r="BL460" s="18" t="s">
        <v>152</v>
      </c>
      <c r="BM460" s="232" t="s">
        <v>616</v>
      </c>
    </row>
    <row r="461" spans="1:65" s="2" customFormat="1" ht="37.8" customHeight="1">
      <c r="A461" s="39"/>
      <c r="B461" s="40"/>
      <c r="C461" s="283" t="s">
        <v>617</v>
      </c>
      <c r="D461" s="283" t="s">
        <v>473</v>
      </c>
      <c r="E461" s="284" t="s">
        <v>618</v>
      </c>
      <c r="F461" s="285" t="s">
        <v>619</v>
      </c>
      <c r="G461" s="286" t="s">
        <v>151</v>
      </c>
      <c r="H461" s="287">
        <v>1</v>
      </c>
      <c r="I461" s="288"/>
      <c r="J461" s="289">
        <f>ROUND(I461*H461,2)</f>
        <v>0</v>
      </c>
      <c r="K461" s="290"/>
      <c r="L461" s="291"/>
      <c r="M461" s="292" t="s">
        <v>1</v>
      </c>
      <c r="N461" s="293" t="s">
        <v>40</v>
      </c>
      <c r="O461" s="92"/>
      <c r="P461" s="230">
        <f>O461*H461</f>
        <v>0</v>
      </c>
      <c r="Q461" s="230">
        <v>0</v>
      </c>
      <c r="R461" s="230">
        <f>Q461*H461</f>
        <v>0</v>
      </c>
      <c r="S461" s="230">
        <v>0</v>
      </c>
      <c r="T461" s="231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2" t="s">
        <v>235</v>
      </c>
      <c r="AT461" s="232" t="s">
        <v>473</v>
      </c>
      <c r="AU461" s="232" t="s">
        <v>84</v>
      </c>
      <c r="AY461" s="18" t="s">
        <v>117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8" t="s">
        <v>25</v>
      </c>
      <c r="BK461" s="233">
        <f>ROUND(I461*H461,2)</f>
        <v>0</v>
      </c>
      <c r="BL461" s="18" t="s">
        <v>152</v>
      </c>
      <c r="BM461" s="232" t="s">
        <v>620</v>
      </c>
    </row>
    <row r="462" spans="1:65" s="2" customFormat="1" ht="37.8" customHeight="1">
      <c r="A462" s="39"/>
      <c r="B462" s="40"/>
      <c r="C462" s="283" t="s">
        <v>621</v>
      </c>
      <c r="D462" s="283" t="s">
        <v>473</v>
      </c>
      <c r="E462" s="284" t="s">
        <v>622</v>
      </c>
      <c r="F462" s="285" t="s">
        <v>623</v>
      </c>
      <c r="G462" s="286" t="s">
        <v>151</v>
      </c>
      <c r="H462" s="287">
        <v>1</v>
      </c>
      <c r="I462" s="288"/>
      <c r="J462" s="289">
        <f>ROUND(I462*H462,2)</f>
        <v>0</v>
      </c>
      <c r="K462" s="290"/>
      <c r="L462" s="291"/>
      <c r="M462" s="292" t="s">
        <v>1</v>
      </c>
      <c r="N462" s="293" t="s">
        <v>40</v>
      </c>
      <c r="O462" s="92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2" t="s">
        <v>235</v>
      </c>
      <c r="AT462" s="232" t="s">
        <v>473</v>
      </c>
      <c r="AU462" s="232" t="s">
        <v>84</v>
      </c>
      <c r="AY462" s="18" t="s">
        <v>117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25</v>
      </c>
      <c r="BK462" s="233">
        <f>ROUND(I462*H462,2)</f>
        <v>0</v>
      </c>
      <c r="BL462" s="18" t="s">
        <v>152</v>
      </c>
      <c r="BM462" s="232" t="s">
        <v>624</v>
      </c>
    </row>
    <row r="463" spans="1:65" s="2" customFormat="1" ht="37.8" customHeight="1">
      <c r="A463" s="39"/>
      <c r="B463" s="40"/>
      <c r="C463" s="283" t="s">
        <v>625</v>
      </c>
      <c r="D463" s="283" t="s">
        <v>473</v>
      </c>
      <c r="E463" s="284" t="s">
        <v>626</v>
      </c>
      <c r="F463" s="285" t="s">
        <v>627</v>
      </c>
      <c r="G463" s="286" t="s">
        <v>151</v>
      </c>
      <c r="H463" s="287">
        <v>1</v>
      </c>
      <c r="I463" s="288"/>
      <c r="J463" s="289">
        <f>ROUND(I463*H463,2)</f>
        <v>0</v>
      </c>
      <c r="K463" s="290"/>
      <c r="L463" s="291"/>
      <c r="M463" s="292" t="s">
        <v>1</v>
      </c>
      <c r="N463" s="293" t="s">
        <v>40</v>
      </c>
      <c r="O463" s="92"/>
      <c r="P463" s="230">
        <f>O463*H463</f>
        <v>0</v>
      </c>
      <c r="Q463" s="230">
        <v>0</v>
      </c>
      <c r="R463" s="230">
        <f>Q463*H463</f>
        <v>0</v>
      </c>
      <c r="S463" s="230">
        <v>0</v>
      </c>
      <c r="T463" s="231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2" t="s">
        <v>235</v>
      </c>
      <c r="AT463" s="232" t="s">
        <v>473</v>
      </c>
      <c r="AU463" s="232" t="s">
        <v>84</v>
      </c>
      <c r="AY463" s="18" t="s">
        <v>117</v>
      </c>
      <c r="BE463" s="233">
        <f>IF(N463="základní",J463,0)</f>
        <v>0</v>
      </c>
      <c r="BF463" s="233">
        <f>IF(N463="snížená",J463,0)</f>
        <v>0</v>
      </c>
      <c r="BG463" s="233">
        <f>IF(N463="zákl. přenesená",J463,0)</f>
        <v>0</v>
      </c>
      <c r="BH463" s="233">
        <f>IF(N463="sníž. přenesená",J463,0)</f>
        <v>0</v>
      </c>
      <c r="BI463" s="233">
        <f>IF(N463="nulová",J463,0)</f>
        <v>0</v>
      </c>
      <c r="BJ463" s="18" t="s">
        <v>25</v>
      </c>
      <c r="BK463" s="233">
        <f>ROUND(I463*H463,2)</f>
        <v>0</v>
      </c>
      <c r="BL463" s="18" t="s">
        <v>152</v>
      </c>
      <c r="BM463" s="232" t="s">
        <v>628</v>
      </c>
    </row>
    <row r="464" spans="1:65" s="2" customFormat="1" ht="37.8" customHeight="1">
      <c r="A464" s="39"/>
      <c r="B464" s="40"/>
      <c r="C464" s="283" t="s">
        <v>629</v>
      </c>
      <c r="D464" s="283" t="s">
        <v>473</v>
      </c>
      <c r="E464" s="284" t="s">
        <v>630</v>
      </c>
      <c r="F464" s="285" t="s">
        <v>631</v>
      </c>
      <c r="G464" s="286" t="s">
        <v>151</v>
      </c>
      <c r="H464" s="287">
        <v>1</v>
      </c>
      <c r="I464" s="288"/>
      <c r="J464" s="289">
        <f>ROUND(I464*H464,2)</f>
        <v>0</v>
      </c>
      <c r="K464" s="290"/>
      <c r="L464" s="291"/>
      <c r="M464" s="292" t="s">
        <v>1</v>
      </c>
      <c r="N464" s="293" t="s">
        <v>40</v>
      </c>
      <c r="O464" s="92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2" t="s">
        <v>235</v>
      </c>
      <c r="AT464" s="232" t="s">
        <v>473</v>
      </c>
      <c r="AU464" s="232" t="s">
        <v>84</v>
      </c>
      <c r="AY464" s="18" t="s">
        <v>117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8" t="s">
        <v>25</v>
      </c>
      <c r="BK464" s="233">
        <f>ROUND(I464*H464,2)</f>
        <v>0</v>
      </c>
      <c r="BL464" s="18" t="s">
        <v>152</v>
      </c>
      <c r="BM464" s="232" t="s">
        <v>632</v>
      </c>
    </row>
    <row r="465" spans="1:65" s="2" customFormat="1" ht="37.8" customHeight="1">
      <c r="A465" s="39"/>
      <c r="B465" s="40"/>
      <c r="C465" s="283" t="s">
        <v>633</v>
      </c>
      <c r="D465" s="283" t="s">
        <v>473</v>
      </c>
      <c r="E465" s="284" t="s">
        <v>634</v>
      </c>
      <c r="F465" s="285" t="s">
        <v>635</v>
      </c>
      <c r="G465" s="286" t="s">
        <v>151</v>
      </c>
      <c r="H465" s="287">
        <v>1</v>
      </c>
      <c r="I465" s="288"/>
      <c r="J465" s="289">
        <f>ROUND(I465*H465,2)</f>
        <v>0</v>
      </c>
      <c r="K465" s="290"/>
      <c r="L465" s="291"/>
      <c r="M465" s="292" t="s">
        <v>1</v>
      </c>
      <c r="N465" s="293" t="s">
        <v>40</v>
      </c>
      <c r="O465" s="92"/>
      <c r="P465" s="230">
        <f>O465*H465</f>
        <v>0</v>
      </c>
      <c r="Q465" s="230">
        <v>0</v>
      </c>
      <c r="R465" s="230">
        <f>Q465*H465</f>
        <v>0</v>
      </c>
      <c r="S465" s="230">
        <v>0</v>
      </c>
      <c r="T465" s="231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2" t="s">
        <v>235</v>
      </c>
      <c r="AT465" s="232" t="s">
        <v>473</v>
      </c>
      <c r="AU465" s="232" t="s">
        <v>84</v>
      </c>
      <c r="AY465" s="18" t="s">
        <v>117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8" t="s">
        <v>25</v>
      </c>
      <c r="BK465" s="233">
        <f>ROUND(I465*H465,2)</f>
        <v>0</v>
      </c>
      <c r="BL465" s="18" t="s">
        <v>152</v>
      </c>
      <c r="BM465" s="232" t="s">
        <v>636</v>
      </c>
    </row>
    <row r="466" spans="1:65" s="2" customFormat="1" ht="37.8" customHeight="1">
      <c r="A466" s="39"/>
      <c r="B466" s="40"/>
      <c r="C466" s="283" t="s">
        <v>637</v>
      </c>
      <c r="D466" s="283" t="s">
        <v>473</v>
      </c>
      <c r="E466" s="284" t="s">
        <v>638</v>
      </c>
      <c r="F466" s="285" t="s">
        <v>639</v>
      </c>
      <c r="G466" s="286" t="s">
        <v>151</v>
      </c>
      <c r="H466" s="287">
        <v>1</v>
      </c>
      <c r="I466" s="288"/>
      <c r="J466" s="289">
        <f>ROUND(I466*H466,2)</f>
        <v>0</v>
      </c>
      <c r="K466" s="290"/>
      <c r="L466" s="291"/>
      <c r="M466" s="292" t="s">
        <v>1</v>
      </c>
      <c r="N466" s="293" t="s">
        <v>40</v>
      </c>
      <c r="O466" s="92"/>
      <c r="P466" s="230">
        <f>O466*H466</f>
        <v>0</v>
      </c>
      <c r="Q466" s="230">
        <v>0</v>
      </c>
      <c r="R466" s="230">
        <f>Q466*H466</f>
        <v>0</v>
      </c>
      <c r="S466" s="230">
        <v>0</v>
      </c>
      <c r="T466" s="231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2" t="s">
        <v>235</v>
      </c>
      <c r="AT466" s="232" t="s">
        <v>473</v>
      </c>
      <c r="AU466" s="232" t="s">
        <v>84</v>
      </c>
      <c r="AY466" s="18" t="s">
        <v>117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8" t="s">
        <v>25</v>
      </c>
      <c r="BK466" s="233">
        <f>ROUND(I466*H466,2)</f>
        <v>0</v>
      </c>
      <c r="BL466" s="18" t="s">
        <v>152</v>
      </c>
      <c r="BM466" s="232" t="s">
        <v>640</v>
      </c>
    </row>
    <row r="467" spans="1:65" s="2" customFormat="1" ht="37.8" customHeight="1">
      <c r="A467" s="39"/>
      <c r="B467" s="40"/>
      <c r="C467" s="283" t="s">
        <v>641</v>
      </c>
      <c r="D467" s="283" t="s">
        <v>473</v>
      </c>
      <c r="E467" s="284" t="s">
        <v>642</v>
      </c>
      <c r="F467" s="285" t="s">
        <v>643</v>
      </c>
      <c r="G467" s="286" t="s">
        <v>151</v>
      </c>
      <c r="H467" s="287">
        <v>1</v>
      </c>
      <c r="I467" s="288"/>
      <c r="J467" s="289">
        <f>ROUND(I467*H467,2)</f>
        <v>0</v>
      </c>
      <c r="K467" s="290"/>
      <c r="L467" s="291"/>
      <c r="M467" s="292" t="s">
        <v>1</v>
      </c>
      <c r="N467" s="293" t="s">
        <v>40</v>
      </c>
      <c r="O467" s="92"/>
      <c r="P467" s="230">
        <f>O467*H467</f>
        <v>0</v>
      </c>
      <c r="Q467" s="230">
        <v>0</v>
      </c>
      <c r="R467" s="230">
        <f>Q467*H467</f>
        <v>0</v>
      </c>
      <c r="S467" s="230">
        <v>0</v>
      </c>
      <c r="T467" s="23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2" t="s">
        <v>235</v>
      </c>
      <c r="AT467" s="232" t="s">
        <v>473</v>
      </c>
      <c r="AU467" s="232" t="s">
        <v>84</v>
      </c>
      <c r="AY467" s="18" t="s">
        <v>117</v>
      </c>
      <c r="BE467" s="233">
        <f>IF(N467="základní",J467,0)</f>
        <v>0</v>
      </c>
      <c r="BF467" s="233">
        <f>IF(N467="snížená",J467,0)</f>
        <v>0</v>
      </c>
      <c r="BG467" s="233">
        <f>IF(N467="zákl. přenesená",J467,0)</f>
        <v>0</v>
      </c>
      <c r="BH467" s="233">
        <f>IF(N467="sníž. přenesená",J467,0)</f>
        <v>0</v>
      </c>
      <c r="BI467" s="233">
        <f>IF(N467="nulová",J467,0)</f>
        <v>0</v>
      </c>
      <c r="BJ467" s="18" t="s">
        <v>25</v>
      </c>
      <c r="BK467" s="233">
        <f>ROUND(I467*H467,2)</f>
        <v>0</v>
      </c>
      <c r="BL467" s="18" t="s">
        <v>152</v>
      </c>
      <c r="BM467" s="232" t="s">
        <v>644</v>
      </c>
    </row>
    <row r="468" spans="1:65" s="2" customFormat="1" ht="37.8" customHeight="1">
      <c r="A468" s="39"/>
      <c r="B468" s="40"/>
      <c r="C468" s="283" t="s">
        <v>645</v>
      </c>
      <c r="D468" s="283" t="s">
        <v>473</v>
      </c>
      <c r="E468" s="284" t="s">
        <v>646</v>
      </c>
      <c r="F468" s="285" t="s">
        <v>647</v>
      </c>
      <c r="G468" s="286" t="s">
        <v>151</v>
      </c>
      <c r="H468" s="287">
        <v>1</v>
      </c>
      <c r="I468" s="288"/>
      <c r="J468" s="289">
        <f>ROUND(I468*H468,2)</f>
        <v>0</v>
      </c>
      <c r="K468" s="290"/>
      <c r="L468" s="291"/>
      <c r="M468" s="292" t="s">
        <v>1</v>
      </c>
      <c r="N468" s="293" t="s">
        <v>40</v>
      </c>
      <c r="O468" s="92"/>
      <c r="P468" s="230">
        <f>O468*H468</f>
        <v>0</v>
      </c>
      <c r="Q468" s="230">
        <v>0</v>
      </c>
      <c r="R468" s="230">
        <f>Q468*H468</f>
        <v>0</v>
      </c>
      <c r="S468" s="230">
        <v>0</v>
      </c>
      <c r="T468" s="231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2" t="s">
        <v>235</v>
      </c>
      <c r="AT468" s="232" t="s">
        <v>473</v>
      </c>
      <c r="AU468" s="232" t="s">
        <v>84</v>
      </c>
      <c r="AY468" s="18" t="s">
        <v>117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8" t="s">
        <v>25</v>
      </c>
      <c r="BK468" s="233">
        <f>ROUND(I468*H468,2)</f>
        <v>0</v>
      </c>
      <c r="BL468" s="18" t="s">
        <v>152</v>
      </c>
      <c r="BM468" s="232" t="s">
        <v>648</v>
      </c>
    </row>
    <row r="469" spans="1:65" s="2" customFormat="1" ht="37.8" customHeight="1">
      <c r="A469" s="39"/>
      <c r="B469" s="40"/>
      <c r="C469" s="283" t="s">
        <v>649</v>
      </c>
      <c r="D469" s="283" t="s">
        <v>473</v>
      </c>
      <c r="E469" s="284" t="s">
        <v>650</v>
      </c>
      <c r="F469" s="285" t="s">
        <v>651</v>
      </c>
      <c r="G469" s="286" t="s">
        <v>151</v>
      </c>
      <c r="H469" s="287">
        <v>1</v>
      </c>
      <c r="I469" s="288"/>
      <c r="J469" s="289">
        <f>ROUND(I469*H469,2)</f>
        <v>0</v>
      </c>
      <c r="K469" s="290"/>
      <c r="L469" s="291"/>
      <c r="M469" s="292" t="s">
        <v>1</v>
      </c>
      <c r="N469" s="293" t="s">
        <v>40</v>
      </c>
      <c r="O469" s="92"/>
      <c r="P469" s="230">
        <f>O469*H469</f>
        <v>0</v>
      </c>
      <c r="Q469" s="230">
        <v>0</v>
      </c>
      <c r="R469" s="230">
        <f>Q469*H469</f>
        <v>0</v>
      </c>
      <c r="S469" s="230">
        <v>0</v>
      </c>
      <c r="T469" s="231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2" t="s">
        <v>235</v>
      </c>
      <c r="AT469" s="232" t="s">
        <v>473</v>
      </c>
      <c r="AU469" s="232" t="s">
        <v>84</v>
      </c>
      <c r="AY469" s="18" t="s">
        <v>117</v>
      </c>
      <c r="BE469" s="233">
        <f>IF(N469="základní",J469,0)</f>
        <v>0</v>
      </c>
      <c r="BF469" s="233">
        <f>IF(N469="snížená",J469,0)</f>
        <v>0</v>
      </c>
      <c r="BG469" s="233">
        <f>IF(N469="zákl. přenesená",J469,0)</f>
        <v>0</v>
      </c>
      <c r="BH469" s="233">
        <f>IF(N469="sníž. přenesená",J469,0)</f>
        <v>0</v>
      </c>
      <c r="BI469" s="233">
        <f>IF(N469="nulová",J469,0)</f>
        <v>0</v>
      </c>
      <c r="BJ469" s="18" t="s">
        <v>25</v>
      </c>
      <c r="BK469" s="233">
        <f>ROUND(I469*H469,2)</f>
        <v>0</v>
      </c>
      <c r="BL469" s="18" t="s">
        <v>152</v>
      </c>
      <c r="BM469" s="232" t="s">
        <v>652</v>
      </c>
    </row>
    <row r="470" spans="1:65" s="2" customFormat="1" ht="37.8" customHeight="1">
      <c r="A470" s="39"/>
      <c r="B470" s="40"/>
      <c r="C470" s="283" t="s">
        <v>653</v>
      </c>
      <c r="D470" s="283" t="s">
        <v>473</v>
      </c>
      <c r="E470" s="284" t="s">
        <v>654</v>
      </c>
      <c r="F470" s="285" t="s">
        <v>655</v>
      </c>
      <c r="G470" s="286" t="s">
        <v>151</v>
      </c>
      <c r="H470" s="287">
        <v>1</v>
      </c>
      <c r="I470" s="288"/>
      <c r="J470" s="289">
        <f>ROUND(I470*H470,2)</f>
        <v>0</v>
      </c>
      <c r="K470" s="290"/>
      <c r="L470" s="291"/>
      <c r="M470" s="292" t="s">
        <v>1</v>
      </c>
      <c r="N470" s="293" t="s">
        <v>40</v>
      </c>
      <c r="O470" s="92"/>
      <c r="P470" s="230">
        <f>O470*H470</f>
        <v>0</v>
      </c>
      <c r="Q470" s="230">
        <v>0</v>
      </c>
      <c r="R470" s="230">
        <f>Q470*H470</f>
        <v>0</v>
      </c>
      <c r="S470" s="230">
        <v>0</v>
      </c>
      <c r="T470" s="231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2" t="s">
        <v>235</v>
      </c>
      <c r="AT470" s="232" t="s">
        <v>473</v>
      </c>
      <c r="AU470" s="232" t="s">
        <v>84</v>
      </c>
      <c r="AY470" s="18" t="s">
        <v>117</v>
      </c>
      <c r="BE470" s="233">
        <f>IF(N470="základní",J470,0)</f>
        <v>0</v>
      </c>
      <c r="BF470" s="233">
        <f>IF(N470="snížená",J470,0)</f>
        <v>0</v>
      </c>
      <c r="BG470" s="233">
        <f>IF(N470="zákl. přenesená",J470,0)</f>
        <v>0</v>
      </c>
      <c r="BH470" s="233">
        <f>IF(N470="sníž. přenesená",J470,0)</f>
        <v>0</v>
      </c>
      <c r="BI470" s="233">
        <f>IF(N470="nulová",J470,0)</f>
        <v>0</v>
      </c>
      <c r="BJ470" s="18" t="s">
        <v>25</v>
      </c>
      <c r="BK470" s="233">
        <f>ROUND(I470*H470,2)</f>
        <v>0</v>
      </c>
      <c r="BL470" s="18" t="s">
        <v>152</v>
      </c>
      <c r="BM470" s="232" t="s">
        <v>656</v>
      </c>
    </row>
    <row r="471" spans="1:65" s="2" customFormat="1" ht="37.8" customHeight="1">
      <c r="A471" s="39"/>
      <c r="B471" s="40"/>
      <c r="C471" s="283" t="s">
        <v>657</v>
      </c>
      <c r="D471" s="283" t="s">
        <v>473</v>
      </c>
      <c r="E471" s="284" t="s">
        <v>658</v>
      </c>
      <c r="F471" s="285" t="s">
        <v>659</v>
      </c>
      <c r="G471" s="286" t="s">
        <v>151</v>
      </c>
      <c r="H471" s="287">
        <v>1</v>
      </c>
      <c r="I471" s="288"/>
      <c r="J471" s="289">
        <f>ROUND(I471*H471,2)</f>
        <v>0</v>
      </c>
      <c r="K471" s="290"/>
      <c r="L471" s="291"/>
      <c r="M471" s="292" t="s">
        <v>1</v>
      </c>
      <c r="N471" s="293" t="s">
        <v>40</v>
      </c>
      <c r="O471" s="92"/>
      <c r="P471" s="230">
        <f>O471*H471</f>
        <v>0</v>
      </c>
      <c r="Q471" s="230">
        <v>0</v>
      </c>
      <c r="R471" s="230">
        <f>Q471*H471</f>
        <v>0</v>
      </c>
      <c r="S471" s="230">
        <v>0</v>
      </c>
      <c r="T471" s="231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2" t="s">
        <v>235</v>
      </c>
      <c r="AT471" s="232" t="s">
        <v>473</v>
      </c>
      <c r="AU471" s="232" t="s">
        <v>84</v>
      </c>
      <c r="AY471" s="18" t="s">
        <v>117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18" t="s">
        <v>25</v>
      </c>
      <c r="BK471" s="233">
        <f>ROUND(I471*H471,2)</f>
        <v>0</v>
      </c>
      <c r="BL471" s="18" t="s">
        <v>152</v>
      </c>
      <c r="BM471" s="232" t="s">
        <v>660</v>
      </c>
    </row>
    <row r="472" spans="1:65" s="2" customFormat="1" ht="37.8" customHeight="1">
      <c r="A472" s="39"/>
      <c r="B472" s="40"/>
      <c r="C472" s="283" t="s">
        <v>661</v>
      </c>
      <c r="D472" s="283" t="s">
        <v>473</v>
      </c>
      <c r="E472" s="284" t="s">
        <v>662</v>
      </c>
      <c r="F472" s="285" t="s">
        <v>663</v>
      </c>
      <c r="G472" s="286" t="s">
        <v>151</v>
      </c>
      <c r="H472" s="287">
        <v>1</v>
      </c>
      <c r="I472" s="288"/>
      <c r="J472" s="289">
        <f>ROUND(I472*H472,2)</f>
        <v>0</v>
      </c>
      <c r="K472" s="290"/>
      <c r="L472" s="291"/>
      <c r="M472" s="292" t="s">
        <v>1</v>
      </c>
      <c r="N472" s="293" t="s">
        <v>40</v>
      </c>
      <c r="O472" s="92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2" t="s">
        <v>235</v>
      </c>
      <c r="AT472" s="232" t="s">
        <v>473</v>
      </c>
      <c r="AU472" s="232" t="s">
        <v>84</v>
      </c>
      <c r="AY472" s="18" t="s">
        <v>117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8" t="s">
        <v>25</v>
      </c>
      <c r="BK472" s="233">
        <f>ROUND(I472*H472,2)</f>
        <v>0</v>
      </c>
      <c r="BL472" s="18" t="s">
        <v>152</v>
      </c>
      <c r="BM472" s="232" t="s">
        <v>664</v>
      </c>
    </row>
    <row r="473" spans="1:65" s="2" customFormat="1" ht="37.8" customHeight="1">
      <c r="A473" s="39"/>
      <c r="B473" s="40"/>
      <c r="C473" s="283" t="s">
        <v>665</v>
      </c>
      <c r="D473" s="283" t="s">
        <v>473</v>
      </c>
      <c r="E473" s="284" t="s">
        <v>666</v>
      </c>
      <c r="F473" s="285" t="s">
        <v>667</v>
      </c>
      <c r="G473" s="286" t="s">
        <v>151</v>
      </c>
      <c r="H473" s="287">
        <v>1</v>
      </c>
      <c r="I473" s="288"/>
      <c r="J473" s="289">
        <f>ROUND(I473*H473,2)</f>
        <v>0</v>
      </c>
      <c r="K473" s="290"/>
      <c r="L473" s="291"/>
      <c r="M473" s="292" t="s">
        <v>1</v>
      </c>
      <c r="N473" s="293" t="s">
        <v>40</v>
      </c>
      <c r="O473" s="92"/>
      <c r="P473" s="230">
        <f>O473*H473</f>
        <v>0</v>
      </c>
      <c r="Q473" s="230">
        <v>0</v>
      </c>
      <c r="R473" s="230">
        <f>Q473*H473</f>
        <v>0</v>
      </c>
      <c r="S473" s="230">
        <v>0</v>
      </c>
      <c r="T473" s="231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2" t="s">
        <v>235</v>
      </c>
      <c r="AT473" s="232" t="s">
        <v>473</v>
      </c>
      <c r="AU473" s="232" t="s">
        <v>84</v>
      </c>
      <c r="AY473" s="18" t="s">
        <v>117</v>
      </c>
      <c r="BE473" s="233">
        <f>IF(N473="základní",J473,0)</f>
        <v>0</v>
      </c>
      <c r="BF473" s="233">
        <f>IF(N473="snížená",J473,0)</f>
        <v>0</v>
      </c>
      <c r="BG473" s="233">
        <f>IF(N473="zákl. přenesená",J473,0)</f>
        <v>0</v>
      </c>
      <c r="BH473" s="233">
        <f>IF(N473="sníž. přenesená",J473,0)</f>
        <v>0</v>
      </c>
      <c r="BI473" s="233">
        <f>IF(N473="nulová",J473,0)</f>
        <v>0</v>
      </c>
      <c r="BJ473" s="18" t="s">
        <v>25</v>
      </c>
      <c r="BK473" s="233">
        <f>ROUND(I473*H473,2)</f>
        <v>0</v>
      </c>
      <c r="BL473" s="18" t="s">
        <v>152</v>
      </c>
      <c r="BM473" s="232" t="s">
        <v>668</v>
      </c>
    </row>
    <row r="474" spans="1:65" s="2" customFormat="1" ht="37.8" customHeight="1">
      <c r="A474" s="39"/>
      <c r="B474" s="40"/>
      <c r="C474" s="283" t="s">
        <v>669</v>
      </c>
      <c r="D474" s="283" t="s">
        <v>473</v>
      </c>
      <c r="E474" s="284" t="s">
        <v>670</v>
      </c>
      <c r="F474" s="285" t="s">
        <v>671</v>
      </c>
      <c r="G474" s="286" t="s">
        <v>151</v>
      </c>
      <c r="H474" s="287">
        <v>1</v>
      </c>
      <c r="I474" s="288"/>
      <c r="J474" s="289">
        <f>ROUND(I474*H474,2)</f>
        <v>0</v>
      </c>
      <c r="K474" s="290"/>
      <c r="L474" s="291"/>
      <c r="M474" s="292" t="s">
        <v>1</v>
      </c>
      <c r="N474" s="293" t="s">
        <v>40</v>
      </c>
      <c r="O474" s="92"/>
      <c r="P474" s="230">
        <f>O474*H474</f>
        <v>0</v>
      </c>
      <c r="Q474" s="230">
        <v>0</v>
      </c>
      <c r="R474" s="230">
        <f>Q474*H474</f>
        <v>0</v>
      </c>
      <c r="S474" s="230">
        <v>0</v>
      </c>
      <c r="T474" s="231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2" t="s">
        <v>235</v>
      </c>
      <c r="AT474" s="232" t="s">
        <v>473</v>
      </c>
      <c r="AU474" s="232" t="s">
        <v>84</v>
      </c>
      <c r="AY474" s="18" t="s">
        <v>117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8" t="s">
        <v>25</v>
      </c>
      <c r="BK474" s="233">
        <f>ROUND(I474*H474,2)</f>
        <v>0</v>
      </c>
      <c r="BL474" s="18" t="s">
        <v>152</v>
      </c>
      <c r="BM474" s="232" t="s">
        <v>672</v>
      </c>
    </row>
    <row r="475" spans="1:65" s="2" customFormat="1" ht="37.8" customHeight="1">
      <c r="A475" s="39"/>
      <c r="B475" s="40"/>
      <c r="C475" s="283" t="s">
        <v>673</v>
      </c>
      <c r="D475" s="283" t="s">
        <v>473</v>
      </c>
      <c r="E475" s="284" t="s">
        <v>674</v>
      </c>
      <c r="F475" s="285" t="s">
        <v>675</v>
      </c>
      <c r="G475" s="286" t="s">
        <v>151</v>
      </c>
      <c r="H475" s="287">
        <v>1</v>
      </c>
      <c r="I475" s="288"/>
      <c r="J475" s="289">
        <f>ROUND(I475*H475,2)</f>
        <v>0</v>
      </c>
      <c r="K475" s="290"/>
      <c r="L475" s="291"/>
      <c r="M475" s="292" t="s">
        <v>1</v>
      </c>
      <c r="N475" s="293" t="s">
        <v>40</v>
      </c>
      <c r="O475" s="92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2" t="s">
        <v>235</v>
      </c>
      <c r="AT475" s="232" t="s">
        <v>473</v>
      </c>
      <c r="AU475" s="232" t="s">
        <v>84</v>
      </c>
      <c r="AY475" s="18" t="s">
        <v>117</v>
      </c>
      <c r="BE475" s="233">
        <f>IF(N475="základní",J475,0)</f>
        <v>0</v>
      </c>
      <c r="BF475" s="233">
        <f>IF(N475="snížená",J475,0)</f>
        <v>0</v>
      </c>
      <c r="BG475" s="233">
        <f>IF(N475="zákl. přenesená",J475,0)</f>
        <v>0</v>
      </c>
      <c r="BH475" s="233">
        <f>IF(N475="sníž. přenesená",J475,0)</f>
        <v>0</v>
      </c>
      <c r="BI475" s="233">
        <f>IF(N475="nulová",J475,0)</f>
        <v>0</v>
      </c>
      <c r="BJ475" s="18" t="s">
        <v>25</v>
      </c>
      <c r="BK475" s="233">
        <f>ROUND(I475*H475,2)</f>
        <v>0</v>
      </c>
      <c r="BL475" s="18" t="s">
        <v>152</v>
      </c>
      <c r="BM475" s="232" t="s">
        <v>676</v>
      </c>
    </row>
    <row r="476" spans="1:65" s="2" customFormat="1" ht="37.8" customHeight="1">
      <c r="A476" s="39"/>
      <c r="B476" s="40"/>
      <c r="C476" s="283" t="s">
        <v>677</v>
      </c>
      <c r="D476" s="283" t="s">
        <v>473</v>
      </c>
      <c r="E476" s="284" t="s">
        <v>678</v>
      </c>
      <c r="F476" s="285" t="s">
        <v>679</v>
      </c>
      <c r="G476" s="286" t="s">
        <v>151</v>
      </c>
      <c r="H476" s="287">
        <v>1</v>
      </c>
      <c r="I476" s="288"/>
      <c r="J476" s="289">
        <f>ROUND(I476*H476,2)</f>
        <v>0</v>
      </c>
      <c r="K476" s="290"/>
      <c r="L476" s="291"/>
      <c r="M476" s="292" t="s">
        <v>1</v>
      </c>
      <c r="N476" s="293" t="s">
        <v>40</v>
      </c>
      <c r="O476" s="92"/>
      <c r="P476" s="230">
        <f>O476*H476</f>
        <v>0</v>
      </c>
      <c r="Q476" s="230">
        <v>0</v>
      </c>
      <c r="R476" s="230">
        <f>Q476*H476</f>
        <v>0</v>
      </c>
      <c r="S476" s="230">
        <v>0</v>
      </c>
      <c r="T476" s="23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2" t="s">
        <v>235</v>
      </c>
      <c r="AT476" s="232" t="s">
        <v>473</v>
      </c>
      <c r="AU476" s="232" t="s">
        <v>84</v>
      </c>
      <c r="AY476" s="18" t="s">
        <v>117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8" t="s">
        <v>25</v>
      </c>
      <c r="BK476" s="233">
        <f>ROUND(I476*H476,2)</f>
        <v>0</v>
      </c>
      <c r="BL476" s="18" t="s">
        <v>152</v>
      </c>
      <c r="BM476" s="232" t="s">
        <v>680</v>
      </c>
    </row>
    <row r="477" spans="1:65" s="2" customFormat="1" ht="37.8" customHeight="1">
      <c r="A477" s="39"/>
      <c r="B477" s="40"/>
      <c r="C477" s="283" t="s">
        <v>681</v>
      </c>
      <c r="D477" s="283" t="s">
        <v>473</v>
      </c>
      <c r="E477" s="284" t="s">
        <v>682</v>
      </c>
      <c r="F477" s="285" t="s">
        <v>683</v>
      </c>
      <c r="G477" s="286" t="s">
        <v>151</v>
      </c>
      <c r="H477" s="287">
        <v>1</v>
      </c>
      <c r="I477" s="288"/>
      <c r="J477" s="289">
        <f>ROUND(I477*H477,2)</f>
        <v>0</v>
      </c>
      <c r="K477" s="290"/>
      <c r="L477" s="291"/>
      <c r="M477" s="292" t="s">
        <v>1</v>
      </c>
      <c r="N477" s="293" t="s">
        <v>40</v>
      </c>
      <c r="O477" s="92"/>
      <c r="P477" s="230">
        <f>O477*H477</f>
        <v>0</v>
      </c>
      <c r="Q477" s="230">
        <v>0</v>
      </c>
      <c r="R477" s="230">
        <f>Q477*H477</f>
        <v>0</v>
      </c>
      <c r="S477" s="230">
        <v>0</v>
      </c>
      <c r="T477" s="231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2" t="s">
        <v>235</v>
      </c>
      <c r="AT477" s="232" t="s">
        <v>473</v>
      </c>
      <c r="AU477" s="232" t="s">
        <v>84</v>
      </c>
      <c r="AY477" s="18" t="s">
        <v>117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8" t="s">
        <v>25</v>
      </c>
      <c r="BK477" s="233">
        <f>ROUND(I477*H477,2)</f>
        <v>0</v>
      </c>
      <c r="BL477" s="18" t="s">
        <v>152</v>
      </c>
      <c r="BM477" s="232" t="s">
        <v>684</v>
      </c>
    </row>
    <row r="478" spans="1:65" s="2" customFormat="1" ht="37.8" customHeight="1">
      <c r="A478" s="39"/>
      <c r="B478" s="40"/>
      <c r="C478" s="283" t="s">
        <v>685</v>
      </c>
      <c r="D478" s="283" t="s">
        <v>473</v>
      </c>
      <c r="E478" s="284" t="s">
        <v>686</v>
      </c>
      <c r="F478" s="285" t="s">
        <v>687</v>
      </c>
      <c r="G478" s="286" t="s">
        <v>151</v>
      </c>
      <c r="H478" s="287">
        <v>1</v>
      </c>
      <c r="I478" s="288"/>
      <c r="J478" s="289">
        <f>ROUND(I478*H478,2)</f>
        <v>0</v>
      </c>
      <c r="K478" s="290"/>
      <c r="L478" s="291"/>
      <c r="M478" s="292" t="s">
        <v>1</v>
      </c>
      <c r="N478" s="293" t="s">
        <v>40</v>
      </c>
      <c r="O478" s="92"/>
      <c r="P478" s="230">
        <f>O478*H478</f>
        <v>0</v>
      </c>
      <c r="Q478" s="230">
        <v>0</v>
      </c>
      <c r="R478" s="230">
        <f>Q478*H478</f>
        <v>0</v>
      </c>
      <c r="S478" s="230">
        <v>0</v>
      </c>
      <c r="T478" s="231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2" t="s">
        <v>235</v>
      </c>
      <c r="AT478" s="232" t="s">
        <v>473</v>
      </c>
      <c r="AU478" s="232" t="s">
        <v>84</v>
      </c>
      <c r="AY478" s="18" t="s">
        <v>117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18" t="s">
        <v>25</v>
      </c>
      <c r="BK478" s="233">
        <f>ROUND(I478*H478,2)</f>
        <v>0</v>
      </c>
      <c r="BL478" s="18" t="s">
        <v>152</v>
      </c>
      <c r="BM478" s="232" t="s">
        <v>688</v>
      </c>
    </row>
    <row r="479" spans="1:65" s="2" customFormat="1" ht="37.8" customHeight="1">
      <c r="A479" s="39"/>
      <c r="B479" s="40"/>
      <c r="C479" s="283" t="s">
        <v>689</v>
      </c>
      <c r="D479" s="283" t="s">
        <v>473</v>
      </c>
      <c r="E479" s="284" t="s">
        <v>690</v>
      </c>
      <c r="F479" s="285" t="s">
        <v>691</v>
      </c>
      <c r="G479" s="286" t="s">
        <v>151</v>
      </c>
      <c r="H479" s="287">
        <v>1</v>
      </c>
      <c r="I479" s="288"/>
      <c r="J479" s="289">
        <f>ROUND(I479*H479,2)</f>
        <v>0</v>
      </c>
      <c r="K479" s="290"/>
      <c r="L479" s="291"/>
      <c r="M479" s="292" t="s">
        <v>1</v>
      </c>
      <c r="N479" s="293" t="s">
        <v>40</v>
      </c>
      <c r="O479" s="92"/>
      <c r="P479" s="230">
        <f>O479*H479</f>
        <v>0</v>
      </c>
      <c r="Q479" s="230">
        <v>0</v>
      </c>
      <c r="R479" s="230">
        <f>Q479*H479</f>
        <v>0</v>
      </c>
      <c r="S479" s="230">
        <v>0</v>
      </c>
      <c r="T479" s="231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2" t="s">
        <v>235</v>
      </c>
      <c r="AT479" s="232" t="s">
        <v>473</v>
      </c>
      <c r="AU479" s="232" t="s">
        <v>84</v>
      </c>
      <c r="AY479" s="18" t="s">
        <v>117</v>
      </c>
      <c r="BE479" s="233">
        <f>IF(N479="základní",J479,0)</f>
        <v>0</v>
      </c>
      <c r="BF479" s="233">
        <f>IF(N479="snížená",J479,0)</f>
        <v>0</v>
      </c>
      <c r="BG479" s="233">
        <f>IF(N479="zákl. přenesená",J479,0)</f>
        <v>0</v>
      </c>
      <c r="BH479" s="233">
        <f>IF(N479="sníž. přenesená",J479,0)</f>
        <v>0</v>
      </c>
      <c r="BI479" s="233">
        <f>IF(N479="nulová",J479,0)</f>
        <v>0</v>
      </c>
      <c r="BJ479" s="18" t="s">
        <v>25</v>
      </c>
      <c r="BK479" s="233">
        <f>ROUND(I479*H479,2)</f>
        <v>0</v>
      </c>
      <c r="BL479" s="18" t="s">
        <v>152</v>
      </c>
      <c r="BM479" s="232" t="s">
        <v>692</v>
      </c>
    </row>
    <row r="480" spans="1:65" s="2" customFormat="1" ht="37.8" customHeight="1">
      <c r="A480" s="39"/>
      <c r="B480" s="40"/>
      <c r="C480" s="283" t="s">
        <v>693</v>
      </c>
      <c r="D480" s="283" t="s">
        <v>473</v>
      </c>
      <c r="E480" s="284" t="s">
        <v>694</v>
      </c>
      <c r="F480" s="285" t="s">
        <v>695</v>
      </c>
      <c r="G480" s="286" t="s">
        <v>151</v>
      </c>
      <c r="H480" s="287">
        <v>1</v>
      </c>
      <c r="I480" s="288"/>
      <c r="J480" s="289">
        <f>ROUND(I480*H480,2)</f>
        <v>0</v>
      </c>
      <c r="K480" s="290"/>
      <c r="L480" s="291"/>
      <c r="M480" s="292" t="s">
        <v>1</v>
      </c>
      <c r="N480" s="293" t="s">
        <v>40</v>
      </c>
      <c r="O480" s="92"/>
      <c r="P480" s="230">
        <f>O480*H480</f>
        <v>0</v>
      </c>
      <c r="Q480" s="230">
        <v>0</v>
      </c>
      <c r="R480" s="230">
        <f>Q480*H480</f>
        <v>0</v>
      </c>
      <c r="S480" s="230">
        <v>0</v>
      </c>
      <c r="T480" s="231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2" t="s">
        <v>235</v>
      </c>
      <c r="AT480" s="232" t="s">
        <v>473</v>
      </c>
      <c r="AU480" s="232" t="s">
        <v>84</v>
      </c>
      <c r="AY480" s="18" t="s">
        <v>117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8" t="s">
        <v>25</v>
      </c>
      <c r="BK480" s="233">
        <f>ROUND(I480*H480,2)</f>
        <v>0</v>
      </c>
      <c r="BL480" s="18" t="s">
        <v>152</v>
      </c>
      <c r="BM480" s="232" t="s">
        <v>696</v>
      </c>
    </row>
    <row r="481" spans="1:65" s="2" customFormat="1" ht="37.8" customHeight="1">
      <c r="A481" s="39"/>
      <c r="B481" s="40"/>
      <c r="C481" s="283" t="s">
        <v>697</v>
      </c>
      <c r="D481" s="283" t="s">
        <v>473</v>
      </c>
      <c r="E481" s="284" t="s">
        <v>698</v>
      </c>
      <c r="F481" s="285" t="s">
        <v>699</v>
      </c>
      <c r="G481" s="286" t="s">
        <v>151</v>
      </c>
      <c r="H481" s="287">
        <v>1</v>
      </c>
      <c r="I481" s="288"/>
      <c r="J481" s="289">
        <f>ROUND(I481*H481,2)</f>
        <v>0</v>
      </c>
      <c r="K481" s="290"/>
      <c r="L481" s="291"/>
      <c r="M481" s="292" t="s">
        <v>1</v>
      </c>
      <c r="N481" s="293" t="s">
        <v>40</v>
      </c>
      <c r="O481" s="92"/>
      <c r="P481" s="230">
        <f>O481*H481</f>
        <v>0</v>
      </c>
      <c r="Q481" s="230">
        <v>0</v>
      </c>
      <c r="R481" s="230">
        <f>Q481*H481</f>
        <v>0</v>
      </c>
      <c r="S481" s="230">
        <v>0</v>
      </c>
      <c r="T481" s="23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2" t="s">
        <v>235</v>
      </c>
      <c r="AT481" s="232" t="s">
        <v>473</v>
      </c>
      <c r="AU481" s="232" t="s">
        <v>84</v>
      </c>
      <c r="AY481" s="18" t="s">
        <v>117</v>
      </c>
      <c r="BE481" s="233">
        <f>IF(N481="základní",J481,0)</f>
        <v>0</v>
      </c>
      <c r="BF481" s="233">
        <f>IF(N481="snížená",J481,0)</f>
        <v>0</v>
      </c>
      <c r="BG481" s="233">
        <f>IF(N481="zákl. přenesená",J481,0)</f>
        <v>0</v>
      </c>
      <c r="BH481" s="233">
        <f>IF(N481="sníž. přenesená",J481,0)</f>
        <v>0</v>
      </c>
      <c r="BI481" s="233">
        <f>IF(N481="nulová",J481,0)</f>
        <v>0</v>
      </c>
      <c r="BJ481" s="18" t="s">
        <v>25</v>
      </c>
      <c r="BK481" s="233">
        <f>ROUND(I481*H481,2)</f>
        <v>0</v>
      </c>
      <c r="BL481" s="18" t="s">
        <v>152</v>
      </c>
      <c r="BM481" s="232" t="s">
        <v>700</v>
      </c>
    </row>
    <row r="482" spans="1:65" s="2" customFormat="1" ht="37.8" customHeight="1">
      <c r="A482" s="39"/>
      <c r="B482" s="40"/>
      <c r="C482" s="283" t="s">
        <v>701</v>
      </c>
      <c r="D482" s="283" t="s">
        <v>473</v>
      </c>
      <c r="E482" s="284" t="s">
        <v>702</v>
      </c>
      <c r="F482" s="285" t="s">
        <v>703</v>
      </c>
      <c r="G482" s="286" t="s">
        <v>151</v>
      </c>
      <c r="H482" s="287">
        <v>1</v>
      </c>
      <c r="I482" s="288"/>
      <c r="J482" s="289">
        <f>ROUND(I482*H482,2)</f>
        <v>0</v>
      </c>
      <c r="K482" s="290"/>
      <c r="L482" s="291"/>
      <c r="M482" s="292" t="s">
        <v>1</v>
      </c>
      <c r="N482" s="293" t="s">
        <v>40</v>
      </c>
      <c r="O482" s="92"/>
      <c r="P482" s="230">
        <f>O482*H482</f>
        <v>0</v>
      </c>
      <c r="Q482" s="230">
        <v>0</v>
      </c>
      <c r="R482" s="230">
        <f>Q482*H482</f>
        <v>0</v>
      </c>
      <c r="S482" s="230">
        <v>0</v>
      </c>
      <c r="T482" s="231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2" t="s">
        <v>235</v>
      </c>
      <c r="AT482" s="232" t="s">
        <v>473</v>
      </c>
      <c r="AU482" s="232" t="s">
        <v>84</v>
      </c>
      <c r="AY482" s="18" t="s">
        <v>117</v>
      </c>
      <c r="BE482" s="233">
        <f>IF(N482="základní",J482,0)</f>
        <v>0</v>
      </c>
      <c r="BF482" s="233">
        <f>IF(N482="snížená",J482,0)</f>
        <v>0</v>
      </c>
      <c r="BG482" s="233">
        <f>IF(N482="zákl. přenesená",J482,0)</f>
        <v>0</v>
      </c>
      <c r="BH482" s="233">
        <f>IF(N482="sníž. přenesená",J482,0)</f>
        <v>0</v>
      </c>
      <c r="BI482" s="233">
        <f>IF(N482="nulová",J482,0)</f>
        <v>0</v>
      </c>
      <c r="BJ482" s="18" t="s">
        <v>25</v>
      </c>
      <c r="BK482" s="233">
        <f>ROUND(I482*H482,2)</f>
        <v>0</v>
      </c>
      <c r="BL482" s="18" t="s">
        <v>152</v>
      </c>
      <c r="BM482" s="232" t="s">
        <v>704</v>
      </c>
    </row>
    <row r="483" spans="1:65" s="2" customFormat="1" ht="37.8" customHeight="1">
      <c r="A483" s="39"/>
      <c r="B483" s="40"/>
      <c r="C483" s="283" t="s">
        <v>705</v>
      </c>
      <c r="D483" s="283" t="s">
        <v>473</v>
      </c>
      <c r="E483" s="284" t="s">
        <v>706</v>
      </c>
      <c r="F483" s="285" t="s">
        <v>707</v>
      </c>
      <c r="G483" s="286" t="s">
        <v>151</v>
      </c>
      <c r="H483" s="287">
        <v>1</v>
      </c>
      <c r="I483" s="288"/>
      <c r="J483" s="289">
        <f>ROUND(I483*H483,2)</f>
        <v>0</v>
      </c>
      <c r="K483" s="290"/>
      <c r="L483" s="291"/>
      <c r="M483" s="292" t="s">
        <v>1</v>
      </c>
      <c r="N483" s="293" t="s">
        <v>40</v>
      </c>
      <c r="O483" s="92"/>
      <c r="P483" s="230">
        <f>O483*H483</f>
        <v>0</v>
      </c>
      <c r="Q483" s="230">
        <v>0</v>
      </c>
      <c r="R483" s="230">
        <f>Q483*H483</f>
        <v>0</v>
      </c>
      <c r="S483" s="230">
        <v>0</v>
      </c>
      <c r="T483" s="23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2" t="s">
        <v>235</v>
      </c>
      <c r="AT483" s="232" t="s">
        <v>473</v>
      </c>
      <c r="AU483" s="232" t="s">
        <v>84</v>
      </c>
      <c r="AY483" s="18" t="s">
        <v>117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8" t="s">
        <v>25</v>
      </c>
      <c r="BK483" s="233">
        <f>ROUND(I483*H483,2)</f>
        <v>0</v>
      </c>
      <c r="BL483" s="18" t="s">
        <v>152</v>
      </c>
      <c r="BM483" s="232" t="s">
        <v>708</v>
      </c>
    </row>
    <row r="484" spans="1:65" s="2" customFormat="1" ht="37.8" customHeight="1">
      <c r="A484" s="39"/>
      <c r="B484" s="40"/>
      <c r="C484" s="283" t="s">
        <v>709</v>
      </c>
      <c r="D484" s="283" t="s">
        <v>473</v>
      </c>
      <c r="E484" s="284" t="s">
        <v>710</v>
      </c>
      <c r="F484" s="285" t="s">
        <v>711</v>
      </c>
      <c r="G484" s="286" t="s">
        <v>151</v>
      </c>
      <c r="H484" s="287">
        <v>1</v>
      </c>
      <c r="I484" s="288"/>
      <c r="J484" s="289">
        <f>ROUND(I484*H484,2)</f>
        <v>0</v>
      </c>
      <c r="K484" s="290"/>
      <c r="L484" s="291"/>
      <c r="M484" s="292" t="s">
        <v>1</v>
      </c>
      <c r="N484" s="293" t="s">
        <v>40</v>
      </c>
      <c r="O484" s="92"/>
      <c r="P484" s="230">
        <f>O484*H484</f>
        <v>0</v>
      </c>
      <c r="Q484" s="230">
        <v>0</v>
      </c>
      <c r="R484" s="230">
        <f>Q484*H484</f>
        <v>0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235</v>
      </c>
      <c r="AT484" s="232" t="s">
        <v>473</v>
      </c>
      <c r="AU484" s="232" t="s">
        <v>84</v>
      </c>
      <c r="AY484" s="18" t="s">
        <v>117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25</v>
      </c>
      <c r="BK484" s="233">
        <f>ROUND(I484*H484,2)</f>
        <v>0</v>
      </c>
      <c r="BL484" s="18" t="s">
        <v>152</v>
      </c>
      <c r="BM484" s="232" t="s">
        <v>712</v>
      </c>
    </row>
    <row r="485" spans="1:65" s="2" customFormat="1" ht="37.8" customHeight="1">
      <c r="A485" s="39"/>
      <c r="B485" s="40"/>
      <c r="C485" s="283" t="s">
        <v>713</v>
      </c>
      <c r="D485" s="283" t="s">
        <v>473</v>
      </c>
      <c r="E485" s="284" t="s">
        <v>714</v>
      </c>
      <c r="F485" s="285" t="s">
        <v>715</v>
      </c>
      <c r="G485" s="286" t="s">
        <v>151</v>
      </c>
      <c r="H485" s="287">
        <v>1</v>
      </c>
      <c r="I485" s="288"/>
      <c r="J485" s="289">
        <f>ROUND(I485*H485,2)</f>
        <v>0</v>
      </c>
      <c r="K485" s="290"/>
      <c r="L485" s="291"/>
      <c r="M485" s="292" t="s">
        <v>1</v>
      </c>
      <c r="N485" s="293" t="s">
        <v>40</v>
      </c>
      <c r="O485" s="92"/>
      <c r="P485" s="230">
        <f>O485*H485</f>
        <v>0</v>
      </c>
      <c r="Q485" s="230">
        <v>0</v>
      </c>
      <c r="R485" s="230">
        <f>Q485*H485</f>
        <v>0</v>
      </c>
      <c r="S485" s="230">
        <v>0</v>
      </c>
      <c r="T485" s="231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2" t="s">
        <v>235</v>
      </c>
      <c r="AT485" s="232" t="s">
        <v>473</v>
      </c>
      <c r="AU485" s="232" t="s">
        <v>84</v>
      </c>
      <c r="AY485" s="18" t="s">
        <v>117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8" t="s">
        <v>25</v>
      </c>
      <c r="BK485" s="233">
        <f>ROUND(I485*H485,2)</f>
        <v>0</v>
      </c>
      <c r="BL485" s="18" t="s">
        <v>152</v>
      </c>
      <c r="BM485" s="232" t="s">
        <v>716</v>
      </c>
    </row>
    <row r="486" spans="1:65" s="2" customFormat="1" ht="37.8" customHeight="1">
      <c r="A486" s="39"/>
      <c r="B486" s="40"/>
      <c r="C486" s="283" t="s">
        <v>717</v>
      </c>
      <c r="D486" s="283" t="s">
        <v>473</v>
      </c>
      <c r="E486" s="284" t="s">
        <v>718</v>
      </c>
      <c r="F486" s="285" t="s">
        <v>719</v>
      </c>
      <c r="G486" s="286" t="s">
        <v>151</v>
      </c>
      <c r="H486" s="287">
        <v>1</v>
      </c>
      <c r="I486" s="288"/>
      <c r="J486" s="289">
        <f>ROUND(I486*H486,2)</f>
        <v>0</v>
      </c>
      <c r="K486" s="290"/>
      <c r="L486" s="291"/>
      <c r="M486" s="292" t="s">
        <v>1</v>
      </c>
      <c r="N486" s="293" t="s">
        <v>40</v>
      </c>
      <c r="O486" s="92"/>
      <c r="P486" s="230">
        <f>O486*H486</f>
        <v>0</v>
      </c>
      <c r="Q486" s="230">
        <v>0</v>
      </c>
      <c r="R486" s="230">
        <f>Q486*H486</f>
        <v>0</v>
      </c>
      <c r="S486" s="230">
        <v>0</v>
      </c>
      <c r="T486" s="23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2" t="s">
        <v>235</v>
      </c>
      <c r="AT486" s="232" t="s">
        <v>473</v>
      </c>
      <c r="AU486" s="232" t="s">
        <v>84</v>
      </c>
      <c r="AY486" s="18" t="s">
        <v>117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8" t="s">
        <v>25</v>
      </c>
      <c r="BK486" s="233">
        <f>ROUND(I486*H486,2)</f>
        <v>0</v>
      </c>
      <c r="BL486" s="18" t="s">
        <v>152</v>
      </c>
      <c r="BM486" s="232" t="s">
        <v>720</v>
      </c>
    </row>
    <row r="487" spans="1:65" s="2" customFormat="1" ht="37.8" customHeight="1">
      <c r="A487" s="39"/>
      <c r="B487" s="40"/>
      <c r="C487" s="283" t="s">
        <v>721</v>
      </c>
      <c r="D487" s="283" t="s">
        <v>473</v>
      </c>
      <c r="E487" s="284" t="s">
        <v>722</v>
      </c>
      <c r="F487" s="285" t="s">
        <v>723</v>
      </c>
      <c r="G487" s="286" t="s">
        <v>151</v>
      </c>
      <c r="H487" s="287">
        <v>1</v>
      </c>
      <c r="I487" s="288"/>
      <c r="J487" s="289">
        <f>ROUND(I487*H487,2)</f>
        <v>0</v>
      </c>
      <c r="K487" s="290"/>
      <c r="L487" s="291"/>
      <c r="M487" s="292" t="s">
        <v>1</v>
      </c>
      <c r="N487" s="293" t="s">
        <v>40</v>
      </c>
      <c r="O487" s="92"/>
      <c r="P487" s="230">
        <f>O487*H487</f>
        <v>0</v>
      </c>
      <c r="Q487" s="230">
        <v>0</v>
      </c>
      <c r="R487" s="230">
        <f>Q487*H487</f>
        <v>0</v>
      </c>
      <c r="S487" s="230">
        <v>0</v>
      </c>
      <c r="T487" s="231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2" t="s">
        <v>235</v>
      </c>
      <c r="AT487" s="232" t="s">
        <v>473</v>
      </c>
      <c r="AU487" s="232" t="s">
        <v>84</v>
      </c>
      <c r="AY487" s="18" t="s">
        <v>117</v>
      </c>
      <c r="BE487" s="233">
        <f>IF(N487="základní",J487,0)</f>
        <v>0</v>
      </c>
      <c r="BF487" s="233">
        <f>IF(N487="snížená",J487,0)</f>
        <v>0</v>
      </c>
      <c r="BG487" s="233">
        <f>IF(N487="zákl. přenesená",J487,0)</f>
        <v>0</v>
      </c>
      <c r="BH487" s="233">
        <f>IF(N487="sníž. přenesená",J487,0)</f>
        <v>0</v>
      </c>
      <c r="BI487" s="233">
        <f>IF(N487="nulová",J487,0)</f>
        <v>0</v>
      </c>
      <c r="BJ487" s="18" t="s">
        <v>25</v>
      </c>
      <c r="BK487" s="233">
        <f>ROUND(I487*H487,2)</f>
        <v>0</v>
      </c>
      <c r="BL487" s="18" t="s">
        <v>152</v>
      </c>
      <c r="BM487" s="232" t="s">
        <v>724</v>
      </c>
    </row>
    <row r="488" spans="1:65" s="2" customFormat="1" ht="37.8" customHeight="1">
      <c r="A488" s="39"/>
      <c r="B488" s="40"/>
      <c r="C488" s="283" t="s">
        <v>725</v>
      </c>
      <c r="D488" s="283" t="s">
        <v>473</v>
      </c>
      <c r="E488" s="284" t="s">
        <v>726</v>
      </c>
      <c r="F488" s="285" t="s">
        <v>727</v>
      </c>
      <c r="G488" s="286" t="s">
        <v>151</v>
      </c>
      <c r="H488" s="287">
        <v>1</v>
      </c>
      <c r="I488" s="288"/>
      <c r="J488" s="289">
        <f>ROUND(I488*H488,2)</f>
        <v>0</v>
      </c>
      <c r="K488" s="290"/>
      <c r="L488" s="291"/>
      <c r="M488" s="292" t="s">
        <v>1</v>
      </c>
      <c r="N488" s="293" t="s">
        <v>40</v>
      </c>
      <c r="O488" s="92"/>
      <c r="P488" s="230">
        <f>O488*H488</f>
        <v>0</v>
      </c>
      <c r="Q488" s="230">
        <v>0</v>
      </c>
      <c r="R488" s="230">
        <f>Q488*H488</f>
        <v>0</v>
      </c>
      <c r="S488" s="230">
        <v>0</v>
      </c>
      <c r="T488" s="231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2" t="s">
        <v>235</v>
      </c>
      <c r="AT488" s="232" t="s">
        <v>473</v>
      </c>
      <c r="AU488" s="232" t="s">
        <v>84</v>
      </c>
      <c r="AY488" s="18" t="s">
        <v>117</v>
      </c>
      <c r="BE488" s="233">
        <f>IF(N488="základní",J488,0)</f>
        <v>0</v>
      </c>
      <c r="BF488" s="233">
        <f>IF(N488="snížená",J488,0)</f>
        <v>0</v>
      </c>
      <c r="BG488" s="233">
        <f>IF(N488="zákl. přenesená",J488,0)</f>
        <v>0</v>
      </c>
      <c r="BH488" s="233">
        <f>IF(N488="sníž. přenesená",J488,0)</f>
        <v>0</v>
      </c>
      <c r="BI488" s="233">
        <f>IF(N488="nulová",J488,0)</f>
        <v>0</v>
      </c>
      <c r="BJ488" s="18" t="s">
        <v>25</v>
      </c>
      <c r="BK488" s="233">
        <f>ROUND(I488*H488,2)</f>
        <v>0</v>
      </c>
      <c r="BL488" s="18" t="s">
        <v>152</v>
      </c>
      <c r="BM488" s="232" t="s">
        <v>728</v>
      </c>
    </row>
    <row r="489" spans="1:65" s="2" customFormat="1" ht="37.8" customHeight="1">
      <c r="A489" s="39"/>
      <c r="B489" s="40"/>
      <c r="C489" s="283" t="s">
        <v>729</v>
      </c>
      <c r="D489" s="283" t="s">
        <v>473</v>
      </c>
      <c r="E489" s="284" t="s">
        <v>730</v>
      </c>
      <c r="F489" s="285" t="s">
        <v>731</v>
      </c>
      <c r="G489" s="286" t="s">
        <v>151</v>
      </c>
      <c r="H489" s="287">
        <v>1</v>
      </c>
      <c r="I489" s="288"/>
      <c r="J489" s="289">
        <f>ROUND(I489*H489,2)</f>
        <v>0</v>
      </c>
      <c r="K489" s="290"/>
      <c r="L489" s="291"/>
      <c r="M489" s="292" t="s">
        <v>1</v>
      </c>
      <c r="N489" s="293" t="s">
        <v>40</v>
      </c>
      <c r="O489" s="92"/>
      <c r="P489" s="230">
        <f>O489*H489</f>
        <v>0</v>
      </c>
      <c r="Q489" s="230">
        <v>0</v>
      </c>
      <c r="R489" s="230">
        <f>Q489*H489</f>
        <v>0</v>
      </c>
      <c r="S489" s="230">
        <v>0</v>
      </c>
      <c r="T489" s="231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2" t="s">
        <v>235</v>
      </c>
      <c r="AT489" s="232" t="s">
        <v>473</v>
      </c>
      <c r="AU489" s="232" t="s">
        <v>84</v>
      </c>
      <c r="AY489" s="18" t="s">
        <v>117</v>
      </c>
      <c r="BE489" s="233">
        <f>IF(N489="základní",J489,0)</f>
        <v>0</v>
      </c>
      <c r="BF489" s="233">
        <f>IF(N489="snížená",J489,0)</f>
        <v>0</v>
      </c>
      <c r="BG489" s="233">
        <f>IF(N489="zákl. přenesená",J489,0)</f>
        <v>0</v>
      </c>
      <c r="BH489" s="233">
        <f>IF(N489="sníž. přenesená",J489,0)</f>
        <v>0</v>
      </c>
      <c r="BI489" s="233">
        <f>IF(N489="nulová",J489,0)</f>
        <v>0</v>
      </c>
      <c r="BJ489" s="18" t="s">
        <v>25</v>
      </c>
      <c r="BK489" s="233">
        <f>ROUND(I489*H489,2)</f>
        <v>0</v>
      </c>
      <c r="BL489" s="18" t="s">
        <v>152</v>
      </c>
      <c r="BM489" s="232" t="s">
        <v>732</v>
      </c>
    </row>
    <row r="490" spans="1:65" s="2" customFormat="1" ht="37.8" customHeight="1">
      <c r="A490" s="39"/>
      <c r="B490" s="40"/>
      <c r="C490" s="283" t="s">
        <v>733</v>
      </c>
      <c r="D490" s="283" t="s">
        <v>473</v>
      </c>
      <c r="E490" s="284" t="s">
        <v>734</v>
      </c>
      <c r="F490" s="285" t="s">
        <v>735</v>
      </c>
      <c r="G490" s="286" t="s">
        <v>151</v>
      </c>
      <c r="H490" s="287">
        <v>1</v>
      </c>
      <c r="I490" s="288"/>
      <c r="J490" s="289">
        <f>ROUND(I490*H490,2)</f>
        <v>0</v>
      </c>
      <c r="K490" s="290"/>
      <c r="L490" s="291"/>
      <c r="M490" s="292" t="s">
        <v>1</v>
      </c>
      <c r="N490" s="293" t="s">
        <v>40</v>
      </c>
      <c r="O490" s="92"/>
      <c r="P490" s="230">
        <f>O490*H490</f>
        <v>0</v>
      </c>
      <c r="Q490" s="230">
        <v>0</v>
      </c>
      <c r="R490" s="230">
        <f>Q490*H490</f>
        <v>0</v>
      </c>
      <c r="S490" s="230">
        <v>0</v>
      </c>
      <c r="T490" s="231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2" t="s">
        <v>235</v>
      </c>
      <c r="AT490" s="232" t="s">
        <v>473</v>
      </c>
      <c r="AU490" s="232" t="s">
        <v>84</v>
      </c>
      <c r="AY490" s="18" t="s">
        <v>117</v>
      </c>
      <c r="BE490" s="233">
        <f>IF(N490="základní",J490,0)</f>
        <v>0</v>
      </c>
      <c r="BF490" s="233">
        <f>IF(N490="snížená",J490,0)</f>
        <v>0</v>
      </c>
      <c r="BG490" s="233">
        <f>IF(N490="zákl. přenesená",J490,0)</f>
        <v>0</v>
      </c>
      <c r="BH490" s="233">
        <f>IF(N490="sníž. přenesená",J490,0)</f>
        <v>0</v>
      </c>
      <c r="BI490" s="233">
        <f>IF(N490="nulová",J490,0)</f>
        <v>0</v>
      </c>
      <c r="BJ490" s="18" t="s">
        <v>25</v>
      </c>
      <c r="BK490" s="233">
        <f>ROUND(I490*H490,2)</f>
        <v>0</v>
      </c>
      <c r="BL490" s="18" t="s">
        <v>152</v>
      </c>
      <c r="BM490" s="232" t="s">
        <v>736</v>
      </c>
    </row>
    <row r="491" spans="1:65" s="2" customFormat="1" ht="37.8" customHeight="1">
      <c r="A491" s="39"/>
      <c r="B491" s="40"/>
      <c r="C491" s="283" t="s">
        <v>737</v>
      </c>
      <c r="D491" s="283" t="s">
        <v>473</v>
      </c>
      <c r="E491" s="284" t="s">
        <v>738</v>
      </c>
      <c r="F491" s="285" t="s">
        <v>739</v>
      </c>
      <c r="G491" s="286" t="s">
        <v>151</v>
      </c>
      <c r="H491" s="287">
        <v>1</v>
      </c>
      <c r="I491" s="288"/>
      <c r="J491" s="289">
        <f>ROUND(I491*H491,2)</f>
        <v>0</v>
      </c>
      <c r="K491" s="290"/>
      <c r="L491" s="291"/>
      <c r="M491" s="292" t="s">
        <v>1</v>
      </c>
      <c r="N491" s="293" t="s">
        <v>40</v>
      </c>
      <c r="O491" s="92"/>
      <c r="P491" s="230">
        <f>O491*H491</f>
        <v>0</v>
      </c>
      <c r="Q491" s="230">
        <v>0</v>
      </c>
      <c r="R491" s="230">
        <f>Q491*H491</f>
        <v>0</v>
      </c>
      <c r="S491" s="230">
        <v>0</v>
      </c>
      <c r="T491" s="23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2" t="s">
        <v>235</v>
      </c>
      <c r="AT491" s="232" t="s">
        <v>473</v>
      </c>
      <c r="AU491" s="232" t="s">
        <v>84</v>
      </c>
      <c r="AY491" s="18" t="s">
        <v>117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8" t="s">
        <v>25</v>
      </c>
      <c r="BK491" s="233">
        <f>ROUND(I491*H491,2)</f>
        <v>0</v>
      </c>
      <c r="BL491" s="18" t="s">
        <v>152</v>
      </c>
      <c r="BM491" s="232" t="s">
        <v>740</v>
      </c>
    </row>
    <row r="492" spans="1:65" s="2" customFormat="1" ht="37.8" customHeight="1">
      <c r="A492" s="39"/>
      <c r="B492" s="40"/>
      <c r="C492" s="283" t="s">
        <v>741</v>
      </c>
      <c r="D492" s="283" t="s">
        <v>473</v>
      </c>
      <c r="E492" s="284" t="s">
        <v>742</v>
      </c>
      <c r="F492" s="285" t="s">
        <v>743</v>
      </c>
      <c r="G492" s="286" t="s">
        <v>151</v>
      </c>
      <c r="H492" s="287">
        <v>1</v>
      </c>
      <c r="I492" s="288"/>
      <c r="J492" s="289">
        <f>ROUND(I492*H492,2)</f>
        <v>0</v>
      </c>
      <c r="K492" s="290"/>
      <c r="L492" s="291"/>
      <c r="M492" s="292" t="s">
        <v>1</v>
      </c>
      <c r="N492" s="293" t="s">
        <v>40</v>
      </c>
      <c r="O492" s="92"/>
      <c r="P492" s="230">
        <f>O492*H492</f>
        <v>0</v>
      </c>
      <c r="Q492" s="230">
        <v>0</v>
      </c>
      <c r="R492" s="230">
        <f>Q492*H492</f>
        <v>0</v>
      </c>
      <c r="S492" s="230">
        <v>0</v>
      </c>
      <c r="T492" s="23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2" t="s">
        <v>235</v>
      </c>
      <c r="AT492" s="232" t="s">
        <v>473</v>
      </c>
      <c r="AU492" s="232" t="s">
        <v>84</v>
      </c>
      <c r="AY492" s="18" t="s">
        <v>117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8" t="s">
        <v>25</v>
      </c>
      <c r="BK492" s="233">
        <f>ROUND(I492*H492,2)</f>
        <v>0</v>
      </c>
      <c r="BL492" s="18" t="s">
        <v>152</v>
      </c>
      <c r="BM492" s="232" t="s">
        <v>744</v>
      </c>
    </row>
    <row r="493" spans="1:65" s="2" customFormat="1" ht="37.8" customHeight="1">
      <c r="A493" s="39"/>
      <c r="B493" s="40"/>
      <c r="C493" s="283" t="s">
        <v>745</v>
      </c>
      <c r="D493" s="283" t="s">
        <v>473</v>
      </c>
      <c r="E493" s="284" t="s">
        <v>746</v>
      </c>
      <c r="F493" s="285" t="s">
        <v>747</v>
      </c>
      <c r="G493" s="286" t="s">
        <v>151</v>
      </c>
      <c r="H493" s="287">
        <v>1</v>
      </c>
      <c r="I493" s="288"/>
      <c r="J493" s="289">
        <f>ROUND(I493*H493,2)</f>
        <v>0</v>
      </c>
      <c r="K493" s="290"/>
      <c r="L493" s="291"/>
      <c r="M493" s="292" t="s">
        <v>1</v>
      </c>
      <c r="N493" s="293" t="s">
        <v>40</v>
      </c>
      <c r="O493" s="92"/>
      <c r="P493" s="230">
        <f>O493*H493</f>
        <v>0</v>
      </c>
      <c r="Q493" s="230">
        <v>0</v>
      </c>
      <c r="R493" s="230">
        <f>Q493*H493</f>
        <v>0</v>
      </c>
      <c r="S493" s="230">
        <v>0</v>
      </c>
      <c r="T493" s="231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2" t="s">
        <v>235</v>
      </c>
      <c r="AT493" s="232" t="s">
        <v>473</v>
      </c>
      <c r="AU493" s="232" t="s">
        <v>84</v>
      </c>
      <c r="AY493" s="18" t="s">
        <v>117</v>
      </c>
      <c r="BE493" s="233">
        <f>IF(N493="základní",J493,0)</f>
        <v>0</v>
      </c>
      <c r="BF493" s="233">
        <f>IF(N493="snížená",J493,0)</f>
        <v>0</v>
      </c>
      <c r="BG493" s="233">
        <f>IF(N493="zákl. přenesená",J493,0)</f>
        <v>0</v>
      </c>
      <c r="BH493" s="233">
        <f>IF(N493="sníž. přenesená",J493,0)</f>
        <v>0</v>
      </c>
      <c r="BI493" s="233">
        <f>IF(N493="nulová",J493,0)</f>
        <v>0</v>
      </c>
      <c r="BJ493" s="18" t="s">
        <v>25</v>
      </c>
      <c r="BK493" s="233">
        <f>ROUND(I493*H493,2)</f>
        <v>0</v>
      </c>
      <c r="BL493" s="18" t="s">
        <v>152</v>
      </c>
      <c r="BM493" s="232" t="s">
        <v>748</v>
      </c>
    </row>
    <row r="494" spans="1:65" s="2" customFormat="1" ht="37.8" customHeight="1">
      <c r="A494" s="39"/>
      <c r="B494" s="40"/>
      <c r="C494" s="283" t="s">
        <v>749</v>
      </c>
      <c r="D494" s="283" t="s">
        <v>473</v>
      </c>
      <c r="E494" s="284" t="s">
        <v>750</v>
      </c>
      <c r="F494" s="285" t="s">
        <v>751</v>
      </c>
      <c r="G494" s="286" t="s">
        <v>151</v>
      </c>
      <c r="H494" s="287">
        <v>1</v>
      </c>
      <c r="I494" s="288"/>
      <c r="J494" s="289">
        <f>ROUND(I494*H494,2)</f>
        <v>0</v>
      </c>
      <c r="K494" s="290"/>
      <c r="L494" s="291"/>
      <c r="M494" s="292" t="s">
        <v>1</v>
      </c>
      <c r="N494" s="293" t="s">
        <v>40</v>
      </c>
      <c r="O494" s="92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2" t="s">
        <v>235</v>
      </c>
      <c r="AT494" s="232" t="s">
        <v>473</v>
      </c>
      <c r="AU494" s="232" t="s">
        <v>84</v>
      </c>
      <c r="AY494" s="18" t="s">
        <v>117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8" t="s">
        <v>25</v>
      </c>
      <c r="BK494" s="233">
        <f>ROUND(I494*H494,2)</f>
        <v>0</v>
      </c>
      <c r="BL494" s="18" t="s">
        <v>152</v>
      </c>
      <c r="BM494" s="232" t="s">
        <v>752</v>
      </c>
    </row>
    <row r="495" spans="1:65" s="2" customFormat="1" ht="37.8" customHeight="1">
      <c r="A495" s="39"/>
      <c r="B495" s="40"/>
      <c r="C495" s="283" t="s">
        <v>753</v>
      </c>
      <c r="D495" s="283" t="s">
        <v>473</v>
      </c>
      <c r="E495" s="284" t="s">
        <v>754</v>
      </c>
      <c r="F495" s="285" t="s">
        <v>755</v>
      </c>
      <c r="G495" s="286" t="s">
        <v>151</v>
      </c>
      <c r="H495" s="287">
        <v>1</v>
      </c>
      <c r="I495" s="288"/>
      <c r="J495" s="289">
        <f>ROUND(I495*H495,2)</f>
        <v>0</v>
      </c>
      <c r="K495" s="290"/>
      <c r="L495" s="291"/>
      <c r="M495" s="292" t="s">
        <v>1</v>
      </c>
      <c r="N495" s="293" t="s">
        <v>40</v>
      </c>
      <c r="O495" s="92"/>
      <c r="P495" s="230">
        <f>O495*H495</f>
        <v>0</v>
      </c>
      <c r="Q495" s="230">
        <v>0</v>
      </c>
      <c r="R495" s="230">
        <f>Q495*H495</f>
        <v>0</v>
      </c>
      <c r="S495" s="230">
        <v>0</v>
      </c>
      <c r="T495" s="231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2" t="s">
        <v>235</v>
      </c>
      <c r="AT495" s="232" t="s">
        <v>473</v>
      </c>
      <c r="AU495" s="232" t="s">
        <v>84</v>
      </c>
      <c r="AY495" s="18" t="s">
        <v>117</v>
      </c>
      <c r="BE495" s="233">
        <f>IF(N495="základní",J495,0)</f>
        <v>0</v>
      </c>
      <c r="BF495" s="233">
        <f>IF(N495="snížená",J495,0)</f>
        <v>0</v>
      </c>
      <c r="BG495" s="233">
        <f>IF(N495="zákl. přenesená",J495,0)</f>
        <v>0</v>
      </c>
      <c r="BH495" s="233">
        <f>IF(N495="sníž. přenesená",J495,0)</f>
        <v>0</v>
      </c>
      <c r="BI495" s="233">
        <f>IF(N495="nulová",J495,0)</f>
        <v>0</v>
      </c>
      <c r="BJ495" s="18" t="s">
        <v>25</v>
      </c>
      <c r="BK495" s="233">
        <f>ROUND(I495*H495,2)</f>
        <v>0</v>
      </c>
      <c r="BL495" s="18" t="s">
        <v>152</v>
      </c>
      <c r="BM495" s="232" t="s">
        <v>756</v>
      </c>
    </row>
    <row r="496" spans="1:65" s="2" customFormat="1" ht="37.8" customHeight="1">
      <c r="A496" s="39"/>
      <c r="B496" s="40"/>
      <c r="C496" s="283" t="s">
        <v>757</v>
      </c>
      <c r="D496" s="283" t="s">
        <v>473</v>
      </c>
      <c r="E496" s="284" t="s">
        <v>758</v>
      </c>
      <c r="F496" s="285" t="s">
        <v>759</v>
      </c>
      <c r="G496" s="286" t="s">
        <v>151</v>
      </c>
      <c r="H496" s="287">
        <v>1</v>
      </c>
      <c r="I496" s="288"/>
      <c r="J496" s="289">
        <f>ROUND(I496*H496,2)</f>
        <v>0</v>
      </c>
      <c r="K496" s="290"/>
      <c r="L496" s="291"/>
      <c r="M496" s="292" t="s">
        <v>1</v>
      </c>
      <c r="N496" s="293" t="s">
        <v>40</v>
      </c>
      <c r="O496" s="92"/>
      <c r="P496" s="230">
        <f>O496*H496</f>
        <v>0</v>
      </c>
      <c r="Q496" s="230">
        <v>0</v>
      </c>
      <c r="R496" s="230">
        <f>Q496*H496</f>
        <v>0</v>
      </c>
      <c r="S496" s="230">
        <v>0</v>
      </c>
      <c r="T496" s="231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2" t="s">
        <v>235</v>
      </c>
      <c r="AT496" s="232" t="s">
        <v>473</v>
      </c>
      <c r="AU496" s="232" t="s">
        <v>84</v>
      </c>
      <c r="AY496" s="18" t="s">
        <v>117</v>
      </c>
      <c r="BE496" s="233">
        <f>IF(N496="základní",J496,0)</f>
        <v>0</v>
      </c>
      <c r="BF496" s="233">
        <f>IF(N496="snížená",J496,0)</f>
        <v>0</v>
      </c>
      <c r="BG496" s="233">
        <f>IF(N496="zákl. přenesená",J496,0)</f>
        <v>0</v>
      </c>
      <c r="BH496" s="233">
        <f>IF(N496="sníž. přenesená",J496,0)</f>
        <v>0</v>
      </c>
      <c r="BI496" s="233">
        <f>IF(N496="nulová",J496,0)</f>
        <v>0</v>
      </c>
      <c r="BJ496" s="18" t="s">
        <v>25</v>
      </c>
      <c r="BK496" s="233">
        <f>ROUND(I496*H496,2)</f>
        <v>0</v>
      </c>
      <c r="BL496" s="18" t="s">
        <v>152</v>
      </c>
      <c r="BM496" s="232" t="s">
        <v>760</v>
      </c>
    </row>
    <row r="497" spans="1:65" s="2" customFormat="1" ht="37.8" customHeight="1">
      <c r="A497" s="39"/>
      <c r="B497" s="40"/>
      <c r="C497" s="283" t="s">
        <v>761</v>
      </c>
      <c r="D497" s="283" t="s">
        <v>473</v>
      </c>
      <c r="E497" s="284" t="s">
        <v>762</v>
      </c>
      <c r="F497" s="285" t="s">
        <v>763</v>
      </c>
      <c r="G497" s="286" t="s">
        <v>151</v>
      </c>
      <c r="H497" s="287">
        <v>1</v>
      </c>
      <c r="I497" s="288"/>
      <c r="J497" s="289">
        <f>ROUND(I497*H497,2)</f>
        <v>0</v>
      </c>
      <c r="K497" s="290"/>
      <c r="L497" s="291"/>
      <c r="M497" s="292" t="s">
        <v>1</v>
      </c>
      <c r="N497" s="293" t="s">
        <v>40</v>
      </c>
      <c r="O497" s="92"/>
      <c r="P497" s="230">
        <f>O497*H497</f>
        <v>0</v>
      </c>
      <c r="Q497" s="230">
        <v>0</v>
      </c>
      <c r="R497" s="230">
        <f>Q497*H497</f>
        <v>0</v>
      </c>
      <c r="S497" s="230">
        <v>0</v>
      </c>
      <c r="T497" s="231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2" t="s">
        <v>235</v>
      </c>
      <c r="AT497" s="232" t="s">
        <v>473</v>
      </c>
      <c r="AU497" s="232" t="s">
        <v>84</v>
      </c>
      <c r="AY497" s="18" t="s">
        <v>117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8" t="s">
        <v>25</v>
      </c>
      <c r="BK497" s="233">
        <f>ROUND(I497*H497,2)</f>
        <v>0</v>
      </c>
      <c r="BL497" s="18" t="s">
        <v>152</v>
      </c>
      <c r="BM497" s="232" t="s">
        <v>764</v>
      </c>
    </row>
    <row r="498" spans="1:65" s="2" customFormat="1" ht="37.8" customHeight="1">
      <c r="A498" s="39"/>
      <c r="B498" s="40"/>
      <c r="C498" s="283" t="s">
        <v>765</v>
      </c>
      <c r="D498" s="283" t="s">
        <v>473</v>
      </c>
      <c r="E498" s="284" t="s">
        <v>766</v>
      </c>
      <c r="F498" s="285" t="s">
        <v>767</v>
      </c>
      <c r="G498" s="286" t="s">
        <v>151</v>
      </c>
      <c r="H498" s="287">
        <v>1</v>
      </c>
      <c r="I498" s="288"/>
      <c r="J498" s="289">
        <f>ROUND(I498*H498,2)</f>
        <v>0</v>
      </c>
      <c r="K498" s="290"/>
      <c r="L498" s="291"/>
      <c r="M498" s="292" t="s">
        <v>1</v>
      </c>
      <c r="N498" s="293" t="s">
        <v>40</v>
      </c>
      <c r="O498" s="92"/>
      <c r="P498" s="230">
        <f>O498*H498</f>
        <v>0</v>
      </c>
      <c r="Q498" s="230">
        <v>0</v>
      </c>
      <c r="R498" s="230">
        <f>Q498*H498</f>
        <v>0</v>
      </c>
      <c r="S498" s="230">
        <v>0</v>
      </c>
      <c r="T498" s="231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2" t="s">
        <v>235</v>
      </c>
      <c r="AT498" s="232" t="s">
        <v>473</v>
      </c>
      <c r="AU498" s="232" t="s">
        <v>84</v>
      </c>
      <c r="AY498" s="18" t="s">
        <v>117</v>
      </c>
      <c r="BE498" s="233">
        <f>IF(N498="základní",J498,0)</f>
        <v>0</v>
      </c>
      <c r="BF498" s="233">
        <f>IF(N498="snížená",J498,0)</f>
        <v>0</v>
      </c>
      <c r="BG498" s="233">
        <f>IF(N498="zákl. přenesená",J498,0)</f>
        <v>0</v>
      </c>
      <c r="BH498" s="233">
        <f>IF(N498="sníž. přenesená",J498,0)</f>
        <v>0</v>
      </c>
      <c r="BI498" s="233">
        <f>IF(N498="nulová",J498,0)</f>
        <v>0</v>
      </c>
      <c r="BJ498" s="18" t="s">
        <v>25</v>
      </c>
      <c r="BK498" s="233">
        <f>ROUND(I498*H498,2)</f>
        <v>0</v>
      </c>
      <c r="BL498" s="18" t="s">
        <v>152</v>
      </c>
      <c r="BM498" s="232" t="s">
        <v>768</v>
      </c>
    </row>
    <row r="499" spans="1:65" s="2" customFormat="1" ht="37.8" customHeight="1">
      <c r="A499" s="39"/>
      <c r="B499" s="40"/>
      <c r="C499" s="283" t="s">
        <v>769</v>
      </c>
      <c r="D499" s="283" t="s">
        <v>473</v>
      </c>
      <c r="E499" s="284" t="s">
        <v>770</v>
      </c>
      <c r="F499" s="285" t="s">
        <v>771</v>
      </c>
      <c r="G499" s="286" t="s">
        <v>151</v>
      </c>
      <c r="H499" s="287">
        <v>1</v>
      </c>
      <c r="I499" s="288"/>
      <c r="J499" s="289">
        <f>ROUND(I499*H499,2)</f>
        <v>0</v>
      </c>
      <c r="K499" s="290"/>
      <c r="L499" s="291"/>
      <c r="M499" s="292" t="s">
        <v>1</v>
      </c>
      <c r="N499" s="293" t="s">
        <v>40</v>
      </c>
      <c r="O499" s="92"/>
      <c r="P499" s="230">
        <f>O499*H499</f>
        <v>0</v>
      </c>
      <c r="Q499" s="230">
        <v>0</v>
      </c>
      <c r="R499" s="230">
        <f>Q499*H499</f>
        <v>0</v>
      </c>
      <c r="S499" s="230">
        <v>0</v>
      </c>
      <c r="T499" s="231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2" t="s">
        <v>235</v>
      </c>
      <c r="AT499" s="232" t="s">
        <v>473</v>
      </c>
      <c r="AU499" s="232" t="s">
        <v>84</v>
      </c>
      <c r="AY499" s="18" t="s">
        <v>117</v>
      </c>
      <c r="BE499" s="233">
        <f>IF(N499="základní",J499,0)</f>
        <v>0</v>
      </c>
      <c r="BF499" s="233">
        <f>IF(N499="snížená",J499,0)</f>
        <v>0</v>
      </c>
      <c r="BG499" s="233">
        <f>IF(N499="zákl. přenesená",J499,0)</f>
        <v>0</v>
      </c>
      <c r="BH499" s="233">
        <f>IF(N499="sníž. přenesená",J499,0)</f>
        <v>0</v>
      </c>
      <c r="BI499" s="233">
        <f>IF(N499="nulová",J499,0)</f>
        <v>0</v>
      </c>
      <c r="BJ499" s="18" t="s">
        <v>25</v>
      </c>
      <c r="BK499" s="233">
        <f>ROUND(I499*H499,2)</f>
        <v>0</v>
      </c>
      <c r="BL499" s="18" t="s">
        <v>152</v>
      </c>
      <c r="BM499" s="232" t="s">
        <v>772</v>
      </c>
    </row>
    <row r="500" spans="1:65" s="2" customFormat="1" ht="37.8" customHeight="1">
      <c r="A500" s="39"/>
      <c r="B500" s="40"/>
      <c r="C500" s="283" t="s">
        <v>773</v>
      </c>
      <c r="D500" s="283" t="s">
        <v>473</v>
      </c>
      <c r="E500" s="284" t="s">
        <v>774</v>
      </c>
      <c r="F500" s="285" t="s">
        <v>775</v>
      </c>
      <c r="G500" s="286" t="s">
        <v>151</v>
      </c>
      <c r="H500" s="287">
        <v>1</v>
      </c>
      <c r="I500" s="288"/>
      <c r="J500" s="289">
        <f>ROUND(I500*H500,2)</f>
        <v>0</v>
      </c>
      <c r="K500" s="290"/>
      <c r="L500" s="291"/>
      <c r="M500" s="292" t="s">
        <v>1</v>
      </c>
      <c r="N500" s="293" t="s">
        <v>40</v>
      </c>
      <c r="O500" s="92"/>
      <c r="P500" s="230">
        <f>O500*H500</f>
        <v>0</v>
      </c>
      <c r="Q500" s="230">
        <v>0</v>
      </c>
      <c r="R500" s="230">
        <f>Q500*H500</f>
        <v>0</v>
      </c>
      <c r="S500" s="230">
        <v>0</v>
      </c>
      <c r="T500" s="231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2" t="s">
        <v>235</v>
      </c>
      <c r="AT500" s="232" t="s">
        <v>473</v>
      </c>
      <c r="AU500" s="232" t="s">
        <v>84</v>
      </c>
      <c r="AY500" s="18" t="s">
        <v>117</v>
      </c>
      <c r="BE500" s="233">
        <f>IF(N500="základní",J500,0)</f>
        <v>0</v>
      </c>
      <c r="BF500" s="233">
        <f>IF(N500="snížená",J500,0)</f>
        <v>0</v>
      </c>
      <c r="BG500" s="233">
        <f>IF(N500="zákl. přenesená",J500,0)</f>
        <v>0</v>
      </c>
      <c r="BH500" s="233">
        <f>IF(N500="sníž. přenesená",J500,0)</f>
        <v>0</v>
      </c>
      <c r="BI500" s="233">
        <f>IF(N500="nulová",J500,0)</f>
        <v>0</v>
      </c>
      <c r="BJ500" s="18" t="s">
        <v>25</v>
      </c>
      <c r="BK500" s="233">
        <f>ROUND(I500*H500,2)</f>
        <v>0</v>
      </c>
      <c r="BL500" s="18" t="s">
        <v>152</v>
      </c>
      <c r="BM500" s="232" t="s">
        <v>776</v>
      </c>
    </row>
    <row r="501" spans="1:65" s="2" customFormat="1" ht="37.8" customHeight="1">
      <c r="A501" s="39"/>
      <c r="B501" s="40"/>
      <c r="C501" s="283" t="s">
        <v>777</v>
      </c>
      <c r="D501" s="283" t="s">
        <v>473</v>
      </c>
      <c r="E501" s="284" t="s">
        <v>778</v>
      </c>
      <c r="F501" s="285" t="s">
        <v>779</v>
      </c>
      <c r="G501" s="286" t="s">
        <v>151</v>
      </c>
      <c r="H501" s="287">
        <v>1</v>
      </c>
      <c r="I501" s="288"/>
      <c r="J501" s="289">
        <f>ROUND(I501*H501,2)</f>
        <v>0</v>
      </c>
      <c r="K501" s="290"/>
      <c r="L501" s="291"/>
      <c r="M501" s="292" t="s">
        <v>1</v>
      </c>
      <c r="N501" s="293" t="s">
        <v>40</v>
      </c>
      <c r="O501" s="92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2" t="s">
        <v>235</v>
      </c>
      <c r="AT501" s="232" t="s">
        <v>473</v>
      </c>
      <c r="AU501" s="232" t="s">
        <v>84</v>
      </c>
      <c r="AY501" s="18" t="s">
        <v>117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8" t="s">
        <v>25</v>
      </c>
      <c r="BK501" s="233">
        <f>ROUND(I501*H501,2)</f>
        <v>0</v>
      </c>
      <c r="BL501" s="18" t="s">
        <v>152</v>
      </c>
      <c r="BM501" s="232" t="s">
        <v>780</v>
      </c>
    </row>
    <row r="502" spans="1:65" s="2" customFormat="1" ht="37.8" customHeight="1">
      <c r="A502" s="39"/>
      <c r="B502" s="40"/>
      <c r="C502" s="283" t="s">
        <v>257</v>
      </c>
      <c r="D502" s="283" t="s">
        <v>473</v>
      </c>
      <c r="E502" s="284" t="s">
        <v>781</v>
      </c>
      <c r="F502" s="285" t="s">
        <v>782</v>
      </c>
      <c r="G502" s="286" t="s">
        <v>151</v>
      </c>
      <c r="H502" s="287">
        <v>1</v>
      </c>
      <c r="I502" s="288"/>
      <c r="J502" s="289">
        <f>ROUND(I502*H502,2)</f>
        <v>0</v>
      </c>
      <c r="K502" s="290"/>
      <c r="L502" s="291"/>
      <c r="M502" s="292" t="s">
        <v>1</v>
      </c>
      <c r="N502" s="293" t="s">
        <v>40</v>
      </c>
      <c r="O502" s="92"/>
      <c r="P502" s="230">
        <f>O502*H502</f>
        <v>0</v>
      </c>
      <c r="Q502" s="230">
        <v>0</v>
      </c>
      <c r="R502" s="230">
        <f>Q502*H502</f>
        <v>0</v>
      </c>
      <c r="S502" s="230">
        <v>0</v>
      </c>
      <c r="T502" s="231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2" t="s">
        <v>235</v>
      </c>
      <c r="AT502" s="232" t="s">
        <v>473</v>
      </c>
      <c r="AU502" s="232" t="s">
        <v>84</v>
      </c>
      <c r="AY502" s="18" t="s">
        <v>117</v>
      </c>
      <c r="BE502" s="233">
        <f>IF(N502="základní",J502,0)</f>
        <v>0</v>
      </c>
      <c r="BF502" s="233">
        <f>IF(N502="snížená",J502,0)</f>
        <v>0</v>
      </c>
      <c r="BG502" s="233">
        <f>IF(N502="zákl. přenesená",J502,0)</f>
        <v>0</v>
      </c>
      <c r="BH502" s="233">
        <f>IF(N502="sníž. přenesená",J502,0)</f>
        <v>0</v>
      </c>
      <c r="BI502" s="233">
        <f>IF(N502="nulová",J502,0)</f>
        <v>0</v>
      </c>
      <c r="BJ502" s="18" t="s">
        <v>25</v>
      </c>
      <c r="BK502" s="233">
        <f>ROUND(I502*H502,2)</f>
        <v>0</v>
      </c>
      <c r="BL502" s="18" t="s">
        <v>152</v>
      </c>
      <c r="BM502" s="232" t="s">
        <v>783</v>
      </c>
    </row>
    <row r="503" spans="1:65" s="2" customFormat="1" ht="37.8" customHeight="1">
      <c r="A503" s="39"/>
      <c r="B503" s="40"/>
      <c r="C503" s="283" t="s">
        <v>784</v>
      </c>
      <c r="D503" s="283" t="s">
        <v>473</v>
      </c>
      <c r="E503" s="284" t="s">
        <v>785</v>
      </c>
      <c r="F503" s="285" t="s">
        <v>786</v>
      </c>
      <c r="G503" s="286" t="s">
        <v>151</v>
      </c>
      <c r="H503" s="287">
        <v>1</v>
      </c>
      <c r="I503" s="288"/>
      <c r="J503" s="289">
        <f>ROUND(I503*H503,2)</f>
        <v>0</v>
      </c>
      <c r="K503" s="290"/>
      <c r="L503" s="291"/>
      <c r="M503" s="292" t="s">
        <v>1</v>
      </c>
      <c r="N503" s="293" t="s">
        <v>40</v>
      </c>
      <c r="O503" s="92"/>
      <c r="P503" s="230">
        <f>O503*H503</f>
        <v>0</v>
      </c>
      <c r="Q503" s="230">
        <v>0</v>
      </c>
      <c r="R503" s="230">
        <f>Q503*H503</f>
        <v>0</v>
      </c>
      <c r="S503" s="230">
        <v>0</v>
      </c>
      <c r="T503" s="231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2" t="s">
        <v>235</v>
      </c>
      <c r="AT503" s="232" t="s">
        <v>473</v>
      </c>
      <c r="AU503" s="232" t="s">
        <v>84</v>
      </c>
      <c r="AY503" s="18" t="s">
        <v>117</v>
      </c>
      <c r="BE503" s="233">
        <f>IF(N503="základní",J503,0)</f>
        <v>0</v>
      </c>
      <c r="BF503" s="233">
        <f>IF(N503="snížená",J503,0)</f>
        <v>0</v>
      </c>
      <c r="BG503" s="233">
        <f>IF(N503="zákl. přenesená",J503,0)</f>
        <v>0</v>
      </c>
      <c r="BH503" s="233">
        <f>IF(N503="sníž. přenesená",J503,0)</f>
        <v>0</v>
      </c>
      <c r="BI503" s="233">
        <f>IF(N503="nulová",J503,0)</f>
        <v>0</v>
      </c>
      <c r="BJ503" s="18" t="s">
        <v>25</v>
      </c>
      <c r="BK503" s="233">
        <f>ROUND(I503*H503,2)</f>
        <v>0</v>
      </c>
      <c r="BL503" s="18" t="s">
        <v>152</v>
      </c>
      <c r="BM503" s="232" t="s">
        <v>787</v>
      </c>
    </row>
    <row r="504" spans="1:65" s="2" customFormat="1" ht="37.8" customHeight="1">
      <c r="A504" s="39"/>
      <c r="B504" s="40"/>
      <c r="C504" s="283" t="s">
        <v>788</v>
      </c>
      <c r="D504" s="283" t="s">
        <v>473</v>
      </c>
      <c r="E504" s="284" t="s">
        <v>789</v>
      </c>
      <c r="F504" s="285" t="s">
        <v>790</v>
      </c>
      <c r="G504" s="286" t="s">
        <v>151</v>
      </c>
      <c r="H504" s="287">
        <v>1</v>
      </c>
      <c r="I504" s="288"/>
      <c r="J504" s="289">
        <f>ROUND(I504*H504,2)</f>
        <v>0</v>
      </c>
      <c r="K504" s="290"/>
      <c r="L504" s="291"/>
      <c r="M504" s="292" t="s">
        <v>1</v>
      </c>
      <c r="N504" s="293" t="s">
        <v>40</v>
      </c>
      <c r="O504" s="92"/>
      <c r="P504" s="230">
        <f>O504*H504</f>
        <v>0</v>
      </c>
      <c r="Q504" s="230">
        <v>0</v>
      </c>
      <c r="R504" s="230">
        <f>Q504*H504</f>
        <v>0</v>
      </c>
      <c r="S504" s="230">
        <v>0</v>
      </c>
      <c r="T504" s="231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2" t="s">
        <v>235</v>
      </c>
      <c r="AT504" s="232" t="s">
        <v>473</v>
      </c>
      <c r="AU504" s="232" t="s">
        <v>84</v>
      </c>
      <c r="AY504" s="18" t="s">
        <v>117</v>
      </c>
      <c r="BE504" s="233">
        <f>IF(N504="základní",J504,0)</f>
        <v>0</v>
      </c>
      <c r="BF504" s="233">
        <f>IF(N504="snížená",J504,0)</f>
        <v>0</v>
      </c>
      <c r="BG504" s="233">
        <f>IF(N504="zákl. přenesená",J504,0)</f>
        <v>0</v>
      </c>
      <c r="BH504" s="233">
        <f>IF(N504="sníž. přenesená",J504,0)</f>
        <v>0</v>
      </c>
      <c r="BI504" s="233">
        <f>IF(N504="nulová",J504,0)</f>
        <v>0</v>
      </c>
      <c r="BJ504" s="18" t="s">
        <v>25</v>
      </c>
      <c r="BK504" s="233">
        <f>ROUND(I504*H504,2)</f>
        <v>0</v>
      </c>
      <c r="BL504" s="18" t="s">
        <v>152</v>
      </c>
      <c r="BM504" s="232" t="s">
        <v>791</v>
      </c>
    </row>
    <row r="505" spans="1:65" s="2" customFormat="1" ht="37.8" customHeight="1">
      <c r="A505" s="39"/>
      <c r="B505" s="40"/>
      <c r="C505" s="283" t="s">
        <v>792</v>
      </c>
      <c r="D505" s="283" t="s">
        <v>473</v>
      </c>
      <c r="E505" s="284" t="s">
        <v>793</v>
      </c>
      <c r="F505" s="285" t="s">
        <v>794</v>
      </c>
      <c r="G505" s="286" t="s">
        <v>151</v>
      </c>
      <c r="H505" s="287">
        <v>1</v>
      </c>
      <c r="I505" s="288"/>
      <c r="J505" s="289">
        <f>ROUND(I505*H505,2)</f>
        <v>0</v>
      </c>
      <c r="K505" s="290"/>
      <c r="L505" s="291"/>
      <c r="M505" s="292" t="s">
        <v>1</v>
      </c>
      <c r="N505" s="293" t="s">
        <v>40</v>
      </c>
      <c r="O505" s="92"/>
      <c r="P505" s="230">
        <f>O505*H505</f>
        <v>0</v>
      </c>
      <c r="Q505" s="230">
        <v>0</v>
      </c>
      <c r="R505" s="230">
        <f>Q505*H505</f>
        <v>0</v>
      </c>
      <c r="S505" s="230">
        <v>0</v>
      </c>
      <c r="T505" s="231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2" t="s">
        <v>235</v>
      </c>
      <c r="AT505" s="232" t="s">
        <v>473</v>
      </c>
      <c r="AU505" s="232" t="s">
        <v>84</v>
      </c>
      <c r="AY505" s="18" t="s">
        <v>117</v>
      </c>
      <c r="BE505" s="233">
        <f>IF(N505="základní",J505,0)</f>
        <v>0</v>
      </c>
      <c r="BF505" s="233">
        <f>IF(N505="snížená",J505,0)</f>
        <v>0</v>
      </c>
      <c r="BG505" s="233">
        <f>IF(N505="zákl. přenesená",J505,0)</f>
        <v>0</v>
      </c>
      <c r="BH505" s="233">
        <f>IF(N505="sníž. přenesená",J505,0)</f>
        <v>0</v>
      </c>
      <c r="BI505" s="233">
        <f>IF(N505="nulová",J505,0)</f>
        <v>0</v>
      </c>
      <c r="BJ505" s="18" t="s">
        <v>25</v>
      </c>
      <c r="BK505" s="233">
        <f>ROUND(I505*H505,2)</f>
        <v>0</v>
      </c>
      <c r="BL505" s="18" t="s">
        <v>152</v>
      </c>
      <c r="BM505" s="232" t="s">
        <v>795</v>
      </c>
    </row>
    <row r="506" spans="1:65" s="2" customFormat="1" ht="37.8" customHeight="1">
      <c r="A506" s="39"/>
      <c r="B506" s="40"/>
      <c r="C506" s="283" t="s">
        <v>796</v>
      </c>
      <c r="D506" s="283" t="s">
        <v>473</v>
      </c>
      <c r="E506" s="284" t="s">
        <v>797</v>
      </c>
      <c r="F506" s="285" t="s">
        <v>798</v>
      </c>
      <c r="G506" s="286" t="s">
        <v>151</v>
      </c>
      <c r="H506" s="287">
        <v>1</v>
      </c>
      <c r="I506" s="288"/>
      <c r="J506" s="289">
        <f>ROUND(I506*H506,2)</f>
        <v>0</v>
      </c>
      <c r="K506" s="290"/>
      <c r="L506" s="291"/>
      <c r="M506" s="292" t="s">
        <v>1</v>
      </c>
      <c r="N506" s="293" t="s">
        <v>40</v>
      </c>
      <c r="O506" s="92"/>
      <c r="P506" s="230">
        <f>O506*H506</f>
        <v>0</v>
      </c>
      <c r="Q506" s="230">
        <v>0</v>
      </c>
      <c r="R506" s="230">
        <f>Q506*H506</f>
        <v>0</v>
      </c>
      <c r="S506" s="230">
        <v>0</v>
      </c>
      <c r="T506" s="231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2" t="s">
        <v>235</v>
      </c>
      <c r="AT506" s="232" t="s">
        <v>473</v>
      </c>
      <c r="AU506" s="232" t="s">
        <v>84</v>
      </c>
      <c r="AY506" s="18" t="s">
        <v>117</v>
      </c>
      <c r="BE506" s="233">
        <f>IF(N506="základní",J506,0)</f>
        <v>0</v>
      </c>
      <c r="BF506" s="233">
        <f>IF(N506="snížená",J506,0)</f>
        <v>0</v>
      </c>
      <c r="BG506" s="233">
        <f>IF(N506="zákl. přenesená",J506,0)</f>
        <v>0</v>
      </c>
      <c r="BH506" s="233">
        <f>IF(N506="sníž. přenesená",J506,0)</f>
        <v>0</v>
      </c>
      <c r="BI506" s="233">
        <f>IF(N506="nulová",J506,0)</f>
        <v>0</v>
      </c>
      <c r="BJ506" s="18" t="s">
        <v>25</v>
      </c>
      <c r="BK506" s="233">
        <f>ROUND(I506*H506,2)</f>
        <v>0</v>
      </c>
      <c r="BL506" s="18" t="s">
        <v>152</v>
      </c>
      <c r="BM506" s="232" t="s">
        <v>799</v>
      </c>
    </row>
    <row r="507" spans="1:65" s="2" customFormat="1" ht="37.8" customHeight="1">
      <c r="A507" s="39"/>
      <c r="B507" s="40"/>
      <c r="C507" s="283" t="s">
        <v>800</v>
      </c>
      <c r="D507" s="283" t="s">
        <v>473</v>
      </c>
      <c r="E507" s="284" t="s">
        <v>801</v>
      </c>
      <c r="F507" s="285" t="s">
        <v>802</v>
      </c>
      <c r="G507" s="286" t="s">
        <v>151</v>
      </c>
      <c r="H507" s="287">
        <v>1</v>
      </c>
      <c r="I507" s="288"/>
      <c r="J507" s="289">
        <f>ROUND(I507*H507,2)</f>
        <v>0</v>
      </c>
      <c r="K507" s="290"/>
      <c r="L507" s="291"/>
      <c r="M507" s="292" t="s">
        <v>1</v>
      </c>
      <c r="N507" s="293" t="s">
        <v>40</v>
      </c>
      <c r="O507" s="92"/>
      <c r="P507" s="230">
        <f>O507*H507</f>
        <v>0</v>
      </c>
      <c r="Q507" s="230">
        <v>0</v>
      </c>
      <c r="R507" s="230">
        <f>Q507*H507</f>
        <v>0</v>
      </c>
      <c r="S507" s="230">
        <v>0</v>
      </c>
      <c r="T507" s="231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2" t="s">
        <v>235</v>
      </c>
      <c r="AT507" s="232" t="s">
        <v>473</v>
      </c>
      <c r="AU507" s="232" t="s">
        <v>84</v>
      </c>
      <c r="AY507" s="18" t="s">
        <v>117</v>
      </c>
      <c r="BE507" s="233">
        <f>IF(N507="základní",J507,0)</f>
        <v>0</v>
      </c>
      <c r="BF507" s="233">
        <f>IF(N507="snížená",J507,0)</f>
        <v>0</v>
      </c>
      <c r="BG507" s="233">
        <f>IF(N507="zákl. přenesená",J507,0)</f>
        <v>0</v>
      </c>
      <c r="BH507" s="233">
        <f>IF(N507="sníž. přenesená",J507,0)</f>
        <v>0</v>
      </c>
      <c r="BI507" s="233">
        <f>IF(N507="nulová",J507,0)</f>
        <v>0</v>
      </c>
      <c r="BJ507" s="18" t="s">
        <v>25</v>
      </c>
      <c r="BK507" s="233">
        <f>ROUND(I507*H507,2)</f>
        <v>0</v>
      </c>
      <c r="BL507" s="18" t="s">
        <v>152</v>
      </c>
      <c r="BM507" s="232" t="s">
        <v>803</v>
      </c>
    </row>
    <row r="508" spans="1:65" s="2" customFormat="1" ht="37.8" customHeight="1">
      <c r="A508" s="39"/>
      <c r="B508" s="40"/>
      <c r="C508" s="283" t="s">
        <v>804</v>
      </c>
      <c r="D508" s="283" t="s">
        <v>473</v>
      </c>
      <c r="E508" s="284" t="s">
        <v>805</v>
      </c>
      <c r="F508" s="285" t="s">
        <v>806</v>
      </c>
      <c r="G508" s="286" t="s">
        <v>151</v>
      </c>
      <c r="H508" s="287">
        <v>1</v>
      </c>
      <c r="I508" s="288"/>
      <c r="J508" s="289">
        <f>ROUND(I508*H508,2)</f>
        <v>0</v>
      </c>
      <c r="K508" s="290"/>
      <c r="L508" s="291"/>
      <c r="M508" s="292" t="s">
        <v>1</v>
      </c>
      <c r="N508" s="293" t="s">
        <v>40</v>
      </c>
      <c r="O508" s="92"/>
      <c r="P508" s="230">
        <f>O508*H508</f>
        <v>0</v>
      </c>
      <c r="Q508" s="230">
        <v>0</v>
      </c>
      <c r="R508" s="230">
        <f>Q508*H508</f>
        <v>0</v>
      </c>
      <c r="S508" s="230">
        <v>0</v>
      </c>
      <c r="T508" s="231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2" t="s">
        <v>235</v>
      </c>
      <c r="AT508" s="232" t="s">
        <v>473</v>
      </c>
      <c r="AU508" s="232" t="s">
        <v>84</v>
      </c>
      <c r="AY508" s="18" t="s">
        <v>117</v>
      </c>
      <c r="BE508" s="233">
        <f>IF(N508="základní",J508,0)</f>
        <v>0</v>
      </c>
      <c r="BF508" s="233">
        <f>IF(N508="snížená",J508,0)</f>
        <v>0</v>
      </c>
      <c r="BG508" s="233">
        <f>IF(N508="zákl. přenesená",J508,0)</f>
        <v>0</v>
      </c>
      <c r="BH508" s="233">
        <f>IF(N508="sníž. přenesená",J508,0)</f>
        <v>0</v>
      </c>
      <c r="BI508" s="233">
        <f>IF(N508="nulová",J508,0)</f>
        <v>0</v>
      </c>
      <c r="BJ508" s="18" t="s">
        <v>25</v>
      </c>
      <c r="BK508" s="233">
        <f>ROUND(I508*H508,2)</f>
        <v>0</v>
      </c>
      <c r="BL508" s="18" t="s">
        <v>152</v>
      </c>
      <c r="BM508" s="232" t="s">
        <v>807</v>
      </c>
    </row>
    <row r="509" spans="1:65" s="2" customFormat="1" ht="37.8" customHeight="1">
      <c r="A509" s="39"/>
      <c r="B509" s="40"/>
      <c r="C509" s="283" t="s">
        <v>808</v>
      </c>
      <c r="D509" s="283" t="s">
        <v>473</v>
      </c>
      <c r="E509" s="284" t="s">
        <v>809</v>
      </c>
      <c r="F509" s="285" t="s">
        <v>810</v>
      </c>
      <c r="G509" s="286" t="s">
        <v>151</v>
      </c>
      <c r="H509" s="287">
        <v>1</v>
      </c>
      <c r="I509" s="288"/>
      <c r="J509" s="289">
        <f>ROUND(I509*H509,2)</f>
        <v>0</v>
      </c>
      <c r="K509" s="290"/>
      <c r="L509" s="291"/>
      <c r="M509" s="292" t="s">
        <v>1</v>
      </c>
      <c r="N509" s="293" t="s">
        <v>40</v>
      </c>
      <c r="O509" s="92"/>
      <c r="P509" s="230">
        <f>O509*H509</f>
        <v>0</v>
      </c>
      <c r="Q509" s="230">
        <v>0</v>
      </c>
      <c r="R509" s="230">
        <f>Q509*H509</f>
        <v>0</v>
      </c>
      <c r="S509" s="230">
        <v>0</v>
      </c>
      <c r="T509" s="231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2" t="s">
        <v>235</v>
      </c>
      <c r="AT509" s="232" t="s">
        <v>473</v>
      </c>
      <c r="AU509" s="232" t="s">
        <v>84</v>
      </c>
      <c r="AY509" s="18" t="s">
        <v>117</v>
      </c>
      <c r="BE509" s="233">
        <f>IF(N509="základní",J509,0)</f>
        <v>0</v>
      </c>
      <c r="BF509" s="233">
        <f>IF(N509="snížená",J509,0)</f>
        <v>0</v>
      </c>
      <c r="BG509" s="233">
        <f>IF(N509="zákl. přenesená",J509,0)</f>
        <v>0</v>
      </c>
      <c r="BH509" s="233">
        <f>IF(N509="sníž. přenesená",J509,0)</f>
        <v>0</v>
      </c>
      <c r="BI509" s="233">
        <f>IF(N509="nulová",J509,0)</f>
        <v>0</v>
      </c>
      <c r="BJ509" s="18" t="s">
        <v>25</v>
      </c>
      <c r="BK509" s="233">
        <f>ROUND(I509*H509,2)</f>
        <v>0</v>
      </c>
      <c r="BL509" s="18" t="s">
        <v>152</v>
      </c>
      <c r="BM509" s="232" t="s">
        <v>811</v>
      </c>
    </row>
    <row r="510" spans="1:65" s="2" customFormat="1" ht="37.8" customHeight="1">
      <c r="A510" s="39"/>
      <c r="B510" s="40"/>
      <c r="C510" s="283" t="s">
        <v>812</v>
      </c>
      <c r="D510" s="283" t="s">
        <v>473</v>
      </c>
      <c r="E510" s="284" t="s">
        <v>813</v>
      </c>
      <c r="F510" s="285" t="s">
        <v>814</v>
      </c>
      <c r="G510" s="286" t="s">
        <v>151</v>
      </c>
      <c r="H510" s="287">
        <v>1</v>
      </c>
      <c r="I510" s="288"/>
      <c r="J510" s="289">
        <f>ROUND(I510*H510,2)</f>
        <v>0</v>
      </c>
      <c r="K510" s="290"/>
      <c r="L510" s="291"/>
      <c r="M510" s="292" t="s">
        <v>1</v>
      </c>
      <c r="N510" s="293" t="s">
        <v>40</v>
      </c>
      <c r="O510" s="92"/>
      <c r="P510" s="230">
        <f>O510*H510</f>
        <v>0</v>
      </c>
      <c r="Q510" s="230">
        <v>0</v>
      </c>
      <c r="R510" s="230">
        <f>Q510*H510</f>
        <v>0</v>
      </c>
      <c r="S510" s="230">
        <v>0</v>
      </c>
      <c r="T510" s="231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2" t="s">
        <v>235</v>
      </c>
      <c r="AT510" s="232" t="s">
        <v>473</v>
      </c>
      <c r="AU510" s="232" t="s">
        <v>84</v>
      </c>
      <c r="AY510" s="18" t="s">
        <v>117</v>
      </c>
      <c r="BE510" s="233">
        <f>IF(N510="základní",J510,0)</f>
        <v>0</v>
      </c>
      <c r="BF510" s="233">
        <f>IF(N510="snížená",J510,0)</f>
        <v>0</v>
      </c>
      <c r="BG510" s="233">
        <f>IF(N510="zákl. přenesená",J510,0)</f>
        <v>0</v>
      </c>
      <c r="BH510" s="233">
        <f>IF(N510="sníž. přenesená",J510,0)</f>
        <v>0</v>
      </c>
      <c r="BI510" s="233">
        <f>IF(N510="nulová",J510,0)</f>
        <v>0</v>
      </c>
      <c r="BJ510" s="18" t="s">
        <v>25</v>
      </c>
      <c r="BK510" s="233">
        <f>ROUND(I510*H510,2)</f>
        <v>0</v>
      </c>
      <c r="BL510" s="18" t="s">
        <v>152</v>
      </c>
      <c r="BM510" s="232" t="s">
        <v>815</v>
      </c>
    </row>
    <row r="511" spans="1:65" s="2" customFormat="1" ht="37.8" customHeight="1">
      <c r="A511" s="39"/>
      <c r="B511" s="40"/>
      <c r="C511" s="283" t="s">
        <v>816</v>
      </c>
      <c r="D511" s="283" t="s">
        <v>473</v>
      </c>
      <c r="E511" s="284" t="s">
        <v>817</v>
      </c>
      <c r="F511" s="285" t="s">
        <v>818</v>
      </c>
      <c r="G511" s="286" t="s">
        <v>151</v>
      </c>
      <c r="H511" s="287">
        <v>1</v>
      </c>
      <c r="I511" s="288"/>
      <c r="J511" s="289">
        <f>ROUND(I511*H511,2)</f>
        <v>0</v>
      </c>
      <c r="K511" s="290"/>
      <c r="L511" s="291"/>
      <c r="M511" s="292" t="s">
        <v>1</v>
      </c>
      <c r="N511" s="293" t="s">
        <v>40</v>
      </c>
      <c r="O511" s="92"/>
      <c r="P511" s="230">
        <f>O511*H511</f>
        <v>0</v>
      </c>
      <c r="Q511" s="230">
        <v>0</v>
      </c>
      <c r="R511" s="230">
        <f>Q511*H511</f>
        <v>0</v>
      </c>
      <c r="S511" s="230">
        <v>0</v>
      </c>
      <c r="T511" s="231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2" t="s">
        <v>235</v>
      </c>
      <c r="AT511" s="232" t="s">
        <v>473</v>
      </c>
      <c r="AU511" s="232" t="s">
        <v>84</v>
      </c>
      <c r="AY511" s="18" t="s">
        <v>117</v>
      </c>
      <c r="BE511" s="233">
        <f>IF(N511="základní",J511,0)</f>
        <v>0</v>
      </c>
      <c r="BF511" s="233">
        <f>IF(N511="snížená",J511,0)</f>
        <v>0</v>
      </c>
      <c r="BG511" s="233">
        <f>IF(N511="zákl. přenesená",J511,0)</f>
        <v>0</v>
      </c>
      <c r="BH511" s="233">
        <f>IF(N511="sníž. přenesená",J511,0)</f>
        <v>0</v>
      </c>
      <c r="BI511" s="233">
        <f>IF(N511="nulová",J511,0)</f>
        <v>0</v>
      </c>
      <c r="BJ511" s="18" t="s">
        <v>25</v>
      </c>
      <c r="BK511" s="233">
        <f>ROUND(I511*H511,2)</f>
        <v>0</v>
      </c>
      <c r="BL511" s="18" t="s">
        <v>152</v>
      </c>
      <c r="BM511" s="232" t="s">
        <v>819</v>
      </c>
    </row>
    <row r="512" spans="1:65" s="2" customFormat="1" ht="37.8" customHeight="1">
      <c r="A512" s="39"/>
      <c r="B512" s="40"/>
      <c r="C512" s="283" t="s">
        <v>820</v>
      </c>
      <c r="D512" s="283" t="s">
        <v>473</v>
      </c>
      <c r="E512" s="284" t="s">
        <v>821</v>
      </c>
      <c r="F512" s="285" t="s">
        <v>822</v>
      </c>
      <c r="G512" s="286" t="s">
        <v>151</v>
      </c>
      <c r="H512" s="287">
        <v>1</v>
      </c>
      <c r="I512" s="288"/>
      <c r="J512" s="289">
        <f>ROUND(I512*H512,2)</f>
        <v>0</v>
      </c>
      <c r="K512" s="290"/>
      <c r="L512" s="291"/>
      <c r="M512" s="292" t="s">
        <v>1</v>
      </c>
      <c r="N512" s="293" t="s">
        <v>40</v>
      </c>
      <c r="O512" s="92"/>
      <c r="P512" s="230">
        <f>O512*H512</f>
        <v>0</v>
      </c>
      <c r="Q512" s="230">
        <v>0</v>
      </c>
      <c r="R512" s="230">
        <f>Q512*H512</f>
        <v>0</v>
      </c>
      <c r="S512" s="230">
        <v>0</v>
      </c>
      <c r="T512" s="23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2" t="s">
        <v>235</v>
      </c>
      <c r="AT512" s="232" t="s">
        <v>473</v>
      </c>
      <c r="AU512" s="232" t="s">
        <v>84</v>
      </c>
      <c r="AY512" s="18" t="s">
        <v>117</v>
      </c>
      <c r="BE512" s="233">
        <f>IF(N512="základní",J512,0)</f>
        <v>0</v>
      </c>
      <c r="BF512" s="233">
        <f>IF(N512="snížená",J512,0)</f>
        <v>0</v>
      </c>
      <c r="BG512" s="233">
        <f>IF(N512="zákl. přenesená",J512,0)</f>
        <v>0</v>
      </c>
      <c r="BH512" s="233">
        <f>IF(N512="sníž. přenesená",J512,0)</f>
        <v>0</v>
      </c>
      <c r="BI512" s="233">
        <f>IF(N512="nulová",J512,0)</f>
        <v>0</v>
      </c>
      <c r="BJ512" s="18" t="s">
        <v>25</v>
      </c>
      <c r="BK512" s="233">
        <f>ROUND(I512*H512,2)</f>
        <v>0</v>
      </c>
      <c r="BL512" s="18" t="s">
        <v>152</v>
      </c>
      <c r="BM512" s="232" t="s">
        <v>823</v>
      </c>
    </row>
    <row r="513" spans="1:65" s="2" customFormat="1" ht="37.8" customHeight="1">
      <c r="A513" s="39"/>
      <c r="B513" s="40"/>
      <c r="C513" s="283" t="s">
        <v>824</v>
      </c>
      <c r="D513" s="283" t="s">
        <v>473</v>
      </c>
      <c r="E513" s="284" t="s">
        <v>825</v>
      </c>
      <c r="F513" s="285" t="s">
        <v>826</v>
      </c>
      <c r="G513" s="286" t="s">
        <v>151</v>
      </c>
      <c r="H513" s="287">
        <v>1</v>
      </c>
      <c r="I513" s="288"/>
      <c r="J513" s="289">
        <f>ROUND(I513*H513,2)</f>
        <v>0</v>
      </c>
      <c r="K513" s="290"/>
      <c r="L513" s="291"/>
      <c r="M513" s="292" t="s">
        <v>1</v>
      </c>
      <c r="N513" s="293" t="s">
        <v>40</v>
      </c>
      <c r="O513" s="92"/>
      <c r="P513" s="230">
        <f>O513*H513</f>
        <v>0</v>
      </c>
      <c r="Q513" s="230">
        <v>0</v>
      </c>
      <c r="R513" s="230">
        <f>Q513*H513</f>
        <v>0</v>
      </c>
      <c r="S513" s="230">
        <v>0</v>
      </c>
      <c r="T513" s="231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2" t="s">
        <v>235</v>
      </c>
      <c r="AT513" s="232" t="s">
        <v>473</v>
      </c>
      <c r="AU513" s="232" t="s">
        <v>84</v>
      </c>
      <c r="AY513" s="18" t="s">
        <v>117</v>
      </c>
      <c r="BE513" s="233">
        <f>IF(N513="základní",J513,0)</f>
        <v>0</v>
      </c>
      <c r="BF513" s="233">
        <f>IF(N513="snížená",J513,0)</f>
        <v>0</v>
      </c>
      <c r="BG513" s="233">
        <f>IF(N513="zákl. přenesená",J513,0)</f>
        <v>0</v>
      </c>
      <c r="BH513" s="233">
        <f>IF(N513="sníž. přenesená",J513,0)</f>
        <v>0</v>
      </c>
      <c r="BI513" s="233">
        <f>IF(N513="nulová",J513,0)</f>
        <v>0</v>
      </c>
      <c r="BJ513" s="18" t="s">
        <v>25</v>
      </c>
      <c r="BK513" s="233">
        <f>ROUND(I513*H513,2)</f>
        <v>0</v>
      </c>
      <c r="BL513" s="18" t="s">
        <v>152</v>
      </c>
      <c r="BM513" s="232" t="s">
        <v>827</v>
      </c>
    </row>
    <row r="514" spans="1:65" s="2" customFormat="1" ht="37.8" customHeight="1">
      <c r="A514" s="39"/>
      <c r="B514" s="40"/>
      <c r="C514" s="283" t="s">
        <v>828</v>
      </c>
      <c r="D514" s="283" t="s">
        <v>473</v>
      </c>
      <c r="E514" s="284" t="s">
        <v>829</v>
      </c>
      <c r="F514" s="285" t="s">
        <v>830</v>
      </c>
      <c r="G514" s="286" t="s">
        <v>151</v>
      </c>
      <c r="H514" s="287">
        <v>1</v>
      </c>
      <c r="I514" s="288"/>
      <c r="J514" s="289">
        <f>ROUND(I514*H514,2)</f>
        <v>0</v>
      </c>
      <c r="K514" s="290"/>
      <c r="L514" s="291"/>
      <c r="M514" s="292" t="s">
        <v>1</v>
      </c>
      <c r="N514" s="293" t="s">
        <v>40</v>
      </c>
      <c r="O514" s="92"/>
      <c r="P514" s="230">
        <f>O514*H514</f>
        <v>0</v>
      </c>
      <c r="Q514" s="230">
        <v>0</v>
      </c>
      <c r="R514" s="230">
        <f>Q514*H514</f>
        <v>0</v>
      </c>
      <c r="S514" s="230">
        <v>0</v>
      </c>
      <c r="T514" s="231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2" t="s">
        <v>235</v>
      </c>
      <c r="AT514" s="232" t="s">
        <v>473</v>
      </c>
      <c r="AU514" s="232" t="s">
        <v>84</v>
      </c>
      <c r="AY514" s="18" t="s">
        <v>117</v>
      </c>
      <c r="BE514" s="233">
        <f>IF(N514="základní",J514,0)</f>
        <v>0</v>
      </c>
      <c r="BF514" s="233">
        <f>IF(N514="snížená",J514,0)</f>
        <v>0</v>
      </c>
      <c r="BG514" s="233">
        <f>IF(N514="zákl. přenesená",J514,0)</f>
        <v>0</v>
      </c>
      <c r="BH514" s="233">
        <f>IF(N514="sníž. přenesená",J514,0)</f>
        <v>0</v>
      </c>
      <c r="BI514" s="233">
        <f>IF(N514="nulová",J514,0)</f>
        <v>0</v>
      </c>
      <c r="BJ514" s="18" t="s">
        <v>25</v>
      </c>
      <c r="BK514" s="233">
        <f>ROUND(I514*H514,2)</f>
        <v>0</v>
      </c>
      <c r="BL514" s="18" t="s">
        <v>152</v>
      </c>
      <c r="BM514" s="232" t="s">
        <v>831</v>
      </c>
    </row>
    <row r="515" spans="1:65" s="2" customFormat="1" ht="37.8" customHeight="1">
      <c r="A515" s="39"/>
      <c r="B515" s="40"/>
      <c r="C515" s="283" t="s">
        <v>832</v>
      </c>
      <c r="D515" s="283" t="s">
        <v>473</v>
      </c>
      <c r="E515" s="284" t="s">
        <v>833</v>
      </c>
      <c r="F515" s="285" t="s">
        <v>834</v>
      </c>
      <c r="G515" s="286" t="s">
        <v>151</v>
      </c>
      <c r="H515" s="287">
        <v>1</v>
      </c>
      <c r="I515" s="288"/>
      <c r="J515" s="289">
        <f>ROUND(I515*H515,2)</f>
        <v>0</v>
      </c>
      <c r="K515" s="290"/>
      <c r="L515" s="291"/>
      <c r="M515" s="292" t="s">
        <v>1</v>
      </c>
      <c r="N515" s="293" t="s">
        <v>40</v>
      </c>
      <c r="O515" s="92"/>
      <c r="P515" s="230">
        <f>O515*H515</f>
        <v>0</v>
      </c>
      <c r="Q515" s="230">
        <v>0</v>
      </c>
      <c r="R515" s="230">
        <f>Q515*H515</f>
        <v>0</v>
      </c>
      <c r="S515" s="230">
        <v>0</v>
      </c>
      <c r="T515" s="231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2" t="s">
        <v>235</v>
      </c>
      <c r="AT515" s="232" t="s">
        <v>473</v>
      </c>
      <c r="AU515" s="232" t="s">
        <v>84</v>
      </c>
      <c r="AY515" s="18" t="s">
        <v>117</v>
      </c>
      <c r="BE515" s="233">
        <f>IF(N515="základní",J515,0)</f>
        <v>0</v>
      </c>
      <c r="BF515" s="233">
        <f>IF(N515="snížená",J515,0)</f>
        <v>0</v>
      </c>
      <c r="BG515" s="233">
        <f>IF(N515="zákl. přenesená",J515,0)</f>
        <v>0</v>
      </c>
      <c r="BH515" s="233">
        <f>IF(N515="sníž. přenesená",J515,0)</f>
        <v>0</v>
      </c>
      <c r="BI515" s="233">
        <f>IF(N515="nulová",J515,0)</f>
        <v>0</v>
      </c>
      <c r="BJ515" s="18" t="s">
        <v>25</v>
      </c>
      <c r="BK515" s="233">
        <f>ROUND(I515*H515,2)</f>
        <v>0</v>
      </c>
      <c r="BL515" s="18" t="s">
        <v>152</v>
      </c>
      <c r="BM515" s="232" t="s">
        <v>835</v>
      </c>
    </row>
    <row r="516" spans="1:65" s="2" customFormat="1" ht="37.8" customHeight="1">
      <c r="A516" s="39"/>
      <c r="B516" s="40"/>
      <c r="C516" s="283" t="s">
        <v>836</v>
      </c>
      <c r="D516" s="283" t="s">
        <v>473</v>
      </c>
      <c r="E516" s="284" t="s">
        <v>837</v>
      </c>
      <c r="F516" s="285" t="s">
        <v>838</v>
      </c>
      <c r="G516" s="286" t="s">
        <v>151</v>
      </c>
      <c r="H516" s="287">
        <v>1</v>
      </c>
      <c r="I516" s="288"/>
      <c r="J516" s="289">
        <f>ROUND(I516*H516,2)</f>
        <v>0</v>
      </c>
      <c r="K516" s="290"/>
      <c r="L516" s="291"/>
      <c r="M516" s="292" t="s">
        <v>1</v>
      </c>
      <c r="N516" s="293" t="s">
        <v>40</v>
      </c>
      <c r="O516" s="92"/>
      <c r="P516" s="230">
        <f>O516*H516</f>
        <v>0</v>
      </c>
      <c r="Q516" s="230">
        <v>0</v>
      </c>
      <c r="R516" s="230">
        <f>Q516*H516</f>
        <v>0</v>
      </c>
      <c r="S516" s="230">
        <v>0</v>
      </c>
      <c r="T516" s="231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2" t="s">
        <v>235</v>
      </c>
      <c r="AT516" s="232" t="s">
        <v>473</v>
      </c>
      <c r="AU516" s="232" t="s">
        <v>84</v>
      </c>
      <c r="AY516" s="18" t="s">
        <v>117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18" t="s">
        <v>25</v>
      </c>
      <c r="BK516" s="233">
        <f>ROUND(I516*H516,2)</f>
        <v>0</v>
      </c>
      <c r="BL516" s="18" t="s">
        <v>152</v>
      </c>
      <c r="BM516" s="232" t="s">
        <v>839</v>
      </c>
    </row>
    <row r="517" spans="1:65" s="2" customFormat="1" ht="37.8" customHeight="1">
      <c r="A517" s="39"/>
      <c r="B517" s="40"/>
      <c r="C517" s="283" t="s">
        <v>840</v>
      </c>
      <c r="D517" s="283" t="s">
        <v>473</v>
      </c>
      <c r="E517" s="284" t="s">
        <v>841</v>
      </c>
      <c r="F517" s="285" t="s">
        <v>842</v>
      </c>
      <c r="G517" s="286" t="s">
        <v>151</v>
      </c>
      <c r="H517" s="287">
        <v>1</v>
      </c>
      <c r="I517" s="288"/>
      <c r="J517" s="289">
        <f>ROUND(I517*H517,2)</f>
        <v>0</v>
      </c>
      <c r="K517" s="290"/>
      <c r="L517" s="291"/>
      <c r="M517" s="292" t="s">
        <v>1</v>
      </c>
      <c r="N517" s="293" t="s">
        <v>40</v>
      </c>
      <c r="O517" s="92"/>
      <c r="P517" s="230">
        <f>O517*H517</f>
        <v>0</v>
      </c>
      <c r="Q517" s="230">
        <v>0</v>
      </c>
      <c r="R517" s="230">
        <f>Q517*H517</f>
        <v>0</v>
      </c>
      <c r="S517" s="230">
        <v>0</v>
      </c>
      <c r="T517" s="231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2" t="s">
        <v>235</v>
      </c>
      <c r="AT517" s="232" t="s">
        <v>473</v>
      </c>
      <c r="AU517" s="232" t="s">
        <v>84</v>
      </c>
      <c r="AY517" s="18" t="s">
        <v>117</v>
      </c>
      <c r="BE517" s="233">
        <f>IF(N517="základní",J517,0)</f>
        <v>0</v>
      </c>
      <c r="BF517" s="233">
        <f>IF(N517="snížená",J517,0)</f>
        <v>0</v>
      </c>
      <c r="BG517" s="233">
        <f>IF(N517="zákl. přenesená",J517,0)</f>
        <v>0</v>
      </c>
      <c r="BH517" s="233">
        <f>IF(N517="sníž. přenesená",J517,0)</f>
        <v>0</v>
      </c>
      <c r="BI517" s="233">
        <f>IF(N517="nulová",J517,0)</f>
        <v>0</v>
      </c>
      <c r="BJ517" s="18" t="s">
        <v>25</v>
      </c>
      <c r="BK517" s="233">
        <f>ROUND(I517*H517,2)</f>
        <v>0</v>
      </c>
      <c r="BL517" s="18" t="s">
        <v>152</v>
      </c>
      <c r="BM517" s="232" t="s">
        <v>843</v>
      </c>
    </row>
    <row r="518" spans="1:65" s="2" customFormat="1" ht="37.8" customHeight="1">
      <c r="A518" s="39"/>
      <c r="B518" s="40"/>
      <c r="C518" s="283" t="s">
        <v>844</v>
      </c>
      <c r="D518" s="283" t="s">
        <v>473</v>
      </c>
      <c r="E518" s="284" t="s">
        <v>845</v>
      </c>
      <c r="F518" s="285" t="s">
        <v>846</v>
      </c>
      <c r="G518" s="286" t="s">
        <v>151</v>
      </c>
      <c r="H518" s="287">
        <v>1</v>
      </c>
      <c r="I518" s="288"/>
      <c r="J518" s="289">
        <f>ROUND(I518*H518,2)</f>
        <v>0</v>
      </c>
      <c r="K518" s="290"/>
      <c r="L518" s="291"/>
      <c r="M518" s="292" t="s">
        <v>1</v>
      </c>
      <c r="N518" s="293" t="s">
        <v>40</v>
      </c>
      <c r="O518" s="92"/>
      <c r="P518" s="230">
        <f>O518*H518</f>
        <v>0</v>
      </c>
      <c r="Q518" s="230">
        <v>0</v>
      </c>
      <c r="R518" s="230">
        <f>Q518*H518</f>
        <v>0</v>
      </c>
      <c r="S518" s="230">
        <v>0</v>
      </c>
      <c r="T518" s="231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2" t="s">
        <v>235</v>
      </c>
      <c r="AT518" s="232" t="s">
        <v>473</v>
      </c>
      <c r="AU518" s="232" t="s">
        <v>84</v>
      </c>
      <c r="AY518" s="18" t="s">
        <v>117</v>
      </c>
      <c r="BE518" s="233">
        <f>IF(N518="základní",J518,0)</f>
        <v>0</v>
      </c>
      <c r="BF518" s="233">
        <f>IF(N518="snížená",J518,0)</f>
        <v>0</v>
      </c>
      <c r="BG518" s="233">
        <f>IF(N518="zákl. přenesená",J518,0)</f>
        <v>0</v>
      </c>
      <c r="BH518" s="233">
        <f>IF(N518="sníž. přenesená",J518,0)</f>
        <v>0</v>
      </c>
      <c r="BI518" s="233">
        <f>IF(N518="nulová",J518,0)</f>
        <v>0</v>
      </c>
      <c r="BJ518" s="18" t="s">
        <v>25</v>
      </c>
      <c r="BK518" s="233">
        <f>ROUND(I518*H518,2)</f>
        <v>0</v>
      </c>
      <c r="BL518" s="18" t="s">
        <v>152</v>
      </c>
      <c r="BM518" s="232" t="s">
        <v>847</v>
      </c>
    </row>
    <row r="519" spans="1:65" s="2" customFormat="1" ht="37.8" customHeight="1">
      <c r="A519" s="39"/>
      <c r="B519" s="40"/>
      <c r="C519" s="283" t="s">
        <v>848</v>
      </c>
      <c r="D519" s="283" t="s">
        <v>473</v>
      </c>
      <c r="E519" s="284" t="s">
        <v>849</v>
      </c>
      <c r="F519" s="285" t="s">
        <v>850</v>
      </c>
      <c r="G519" s="286" t="s">
        <v>151</v>
      </c>
      <c r="H519" s="287">
        <v>1</v>
      </c>
      <c r="I519" s="288"/>
      <c r="J519" s="289">
        <f>ROUND(I519*H519,2)</f>
        <v>0</v>
      </c>
      <c r="K519" s="290"/>
      <c r="L519" s="291"/>
      <c r="M519" s="292" t="s">
        <v>1</v>
      </c>
      <c r="N519" s="293" t="s">
        <v>40</v>
      </c>
      <c r="O519" s="92"/>
      <c r="P519" s="230">
        <f>O519*H519</f>
        <v>0</v>
      </c>
      <c r="Q519" s="230">
        <v>0</v>
      </c>
      <c r="R519" s="230">
        <f>Q519*H519</f>
        <v>0</v>
      </c>
      <c r="S519" s="230">
        <v>0</v>
      </c>
      <c r="T519" s="231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2" t="s">
        <v>235</v>
      </c>
      <c r="AT519" s="232" t="s">
        <v>473</v>
      </c>
      <c r="AU519" s="232" t="s">
        <v>84</v>
      </c>
      <c r="AY519" s="18" t="s">
        <v>117</v>
      </c>
      <c r="BE519" s="233">
        <f>IF(N519="základní",J519,0)</f>
        <v>0</v>
      </c>
      <c r="BF519" s="233">
        <f>IF(N519="snížená",J519,0)</f>
        <v>0</v>
      </c>
      <c r="BG519" s="233">
        <f>IF(N519="zákl. přenesená",J519,0)</f>
        <v>0</v>
      </c>
      <c r="BH519" s="233">
        <f>IF(N519="sníž. přenesená",J519,0)</f>
        <v>0</v>
      </c>
      <c r="BI519" s="233">
        <f>IF(N519="nulová",J519,0)</f>
        <v>0</v>
      </c>
      <c r="BJ519" s="18" t="s">
        <v>25</v>
      </c>
      <c r="BK519" s="233">
        <f>ROUND(I519*H519,2)</f>
        <v>0</v>
      </c>
      <c r="BL519" s="18" t="s">
        <v>152</v>
      </c>
      <c r="BM519" s="232" t="s">
        <v>851</v>
      </c>
    </row>
    <row r="520" spans="1:65" s="2" customFormat="1" ht="37.8" customHeight="1">
      <c r="A520" s="39"/>
      <c r="B520" s="40"/>
      <c r="C520" s="220" t="s">
        <v>852</v>
      </c>
      <c r="D520" s="220" t="s">
        <v>120</v>
      </c>
      <c r="E520" s="221" t="s">
        <v>853</v>
      </c>
      <c r="F520" s="222" t="s">
        <v>854</v>
      </c>
      <c r="G520" s="223" t="s">
        <v>151</v>
      </c>
      <c r="H520" s="224">
        <v>2</v>
      </c>
      <c r="I520" s="225"/>
      <c r="J520" s="226">
        <f>ROUND(I520*H520,2)</f>
        <v>0</v>
      </c>
      <c r="K520" s="227"/>
      <c r="L520" s="45"/>
      <c r="M520" s="228" t="s">
        <v>1</v>
      </c>
      <c r="N520" s="229" t="s">
        <v>40</v>
      </c>
      <c r="O520" s="92"/>
      <c r="P520" s="230">
        <f>O520*H520</f>
        <v>0</v>
      </c>
      <c r="Q520" s="230">
        <v>0.00047</v>
      </c>
      <c r="R520" s="230">
        <f>Q520*H520</f>
        <v>0.00094</v>
      </c>
      <c r="S520" s="230">
        <v>0</v>
      </c>
      <c r="T520" s="231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2" t="s">
        <v>308</v>
      </c>
      <c r="AT520" s="232" t="s">
        <v>120</v>
      </c>
      <c r="AU520" s="232" t="s">
        <v>84</v>
      </c>
      <c r="AY520" s="18" t="s">
        <v>117</v>
      </c>
      <c r="BE520" s="233">
        <f>IF(N520="základní",J520,0)</f>
        <v>0</v>
      </c>
      <c r="BF520" s="233">
        <f>IF(N520="snížená",J520,0)</f>
        <v>0</v>
      </c>
      <c r="BG520" s="233">
        <f>IF(N520="zákl. přenesená",J520,0)</f>
        <v>0</v>
      </c>
      <c r="BH520" s="233">
        <f>IF(N520="sníž. přenesená",J520,0)</f>
        <v>0</v>
      </c>
      <c r="BI520" s="233">
        <f>IF(N520="nulová",J520,0)</f>
        <v>0</v>
      </c>
      <c r="BJ520" s="18" t="s">
        <v>25</v>
      </c>
      <c r="BK520" s="233">
        <f>ROUND(I520*H520,2)</f>
        <v>0</v>
      </c>
      <c r="BL520" s="18" t="s">
        <v>308</v>
      </c>
      <c r="BM520" s="232" t="s">
        <v>855</v>
      </c>
    </row>
    <row r="521" spans="1:65" s="2" customFormat="1" ht="37.8" customHeight="1">
      <c r="A521" s="39"/>
      <c r="B521" s="40"/>
      <c r="C521" s="283" t="s">
        <v>856</v>
      </c>
      <c r="D521" s="283" t="s">
        <v>473</v>
      </c>
      <c r="E521" s="284" t="s">
        <v>857</v>
      </c>
      <c r="F521" s="285" t="s">
        <v>858</v>
      </c>
      <c r="G521" s="286" t="s">
        <v>151</v>
      </c>
      <c r="H521" s="287">
        <v>1</v>
      </c>
      <c r="I521" s="288"/>
      <c r="J521" s="289">
        <f>ROUND(I521*H521,2)</f>
        <v>0</v>
      </c>
      <c r="K521" s="290"/>
      <c r="L521" s="291"/>
      <c r="M521" s="292" t="s">
        <v>1</v>
      </c>
      <c r="N521" s="293" t="s">
        <v>40</v>
      </c>
      <c r="O521" s="92"/>
      <c r="P521" s="230">
        <f>O521*H521</f>
        <v>0</v>
      </c>
      <c r="Q521" s="230">
        <v>0</v>
      </c>
      <c r="R521" s="230">
        <f>Q521*H521</f>
        <v>0</v>
      </c>
      <c r="S521" s="230">
        <v>0</v>
      </c>
      <c r="T521" s="231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2" t="s">
        <v>426</v>
      </c>
      <c r="AT521" s="232" t="s">
        <v>473</v>
      </c>
      <c r="AU521" s="232" t="s">
        <v>84</v>
      </c>
      <c r="AY521" s="18" t="s">
        <v>117</v>
      </c>
      <c r="BE521" s="233">
        <f>IF(N521="základní",J521,0)</f>
        <v>0</v>
      </c>
      <c r="BF521" s="233">
        <f>IF(N521="snížená",J521,0)</f>
        <v>0</v>
      </c>
      <c r="BG521" s="233">
        <f>IF(N521="zákl. přenesená",J521,0)</f>
        <v>0</v>
      </c>
      <c r="BH521" s="233">
        <f>IF(N521="sníž. přenesená",J521,0)</f>
        <v>0</v>
      </c>
      <c r="BI521" s="233">
        <f>IF(N521="nulová",J521,0)</f>
        <v>0</v>
      </c>
      <c r="BJ521" s="18" t="s">
        <v>25</v>
      </c>
      <c r="BK521" s="233">
        <f>ROUND(I521*H521,2)</f>
        <v>0</v>
      </c>
      <c r="BL521" s="18" t="s">
        <v>308</v>
      </c>
      <c r="BM521" s="232" t="s">
        <v>859</v>
      </c>
    </row>
    <row r="522" spans="1:65" s="2" customFormat="1" ht="37.8" customHeight="1">
      <c r="A522" s="39"/>
      <c r="B522" s="40"/>
      <c r="C522" s="283" t="s">
        <v>860</v>
      </c>
      <c r="D522" s="283" t="s">
        <v>473</v>
      </c>
      <c r="E522" s="284" t="s">
        <v>861</v>
      </c>
      <c r="F522" s="285" t="s">
        <v>862</v>
      </c>
      <c r="G522" s="286" t="s">
        <v>151</v>
      </c>
      <c r="H522" s="287">
        <v>1</v>
      </c>
      <c r="I522" s="288"/>
      <c r="J522" s="289">
        <f>ROUND(I522*H522,2)</f>
        <v>0</v>
      </c>
      <c r="K522" s="290"/>
      <c r="L522" s="291"/>
      <c r="M522" s="292" t="s">
        <v>1</v>
      </c>
      <c r="N522" s="293" t="s">
        <v>40</v>
      </c>
      <c r="O522" s="92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2" t="s">
        <v>426</v>
      </c>
      <c r="AT522" s="232" t="s">
        <v>473</v>
      </c>
      <c r="AU522" s="232" t="s">
        <v>84</v>
      </c>
      <c r="AY522" s="18" t="s">
        <v>117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18" t="s">
        <v>25</v>
      </c>
      <c r="BK522" s="233">
        <f>ROUND(I522*H522,2)</f>
        <v>0</v>
      </c>
      <c r="BL522" s="18" t="s">
        <v>308</v>
      </c>
      <c r="BM522" s="232" t="s">
        <v>863</v>
      </c>
    </row>
    <row r="523" spans="1:65" s="2" customFormat="1" ht="24.15" customHeight="1">
      <c r="A523" s="39"/>
      <c r="B523" s="40"/>
      <c r="C523" s="220" t="s">
        <v>864</v>
      </c>
      <c r="D523" s="220" t="s">
        <v>120</v>
      </c>
      <c r="E523" s="221" t="s">
        <v>865</v>
      </c>
      <c r="F523" s="222" t="s">
        <v>866</v>
      </c>
      <c r="G523" s="223" t="s">
        <v>151</v>
      </c>
      <c r="H523" s="224">
        <v>1</v>
      </c>
      <c r="I523" s="225"/>
      <c r="J523" s="226">
        <f>ROUND(I523*H523,2)</f>
        <v>0</v>
      </c>
      <c r="K523" s="227"/>
      <c r="L523" s="45"/>
      <c r="M523" s="228" t="s">
        <v>1</v>
      </c>
      <c r="N523" s="229" t="s">
        <v>40</v>
      </c>
      <c r="O523" s="92"/>
      <c r="P523" s="230">
        <f>O523*H523</f>
        <v>0</v>
      </c>
      <c r="Q523" s="230">
        <v>0.00047</v>
      </c>
      <c r="R523" s="230">
        <f>Q523*H523</f>
        <v>0.00047</v>
      </c>
      <c r="S523" s="230">
        <v>0</v>
      </c>
      <c r="T523" s="231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2" t="s">
        <v>308</v>
      </c>
      <c r="AT523" s="232" t="s">
        <v>120</v>
      </c>
      <c r="AU523" s="232" t="s">
        <v>84</v>
      </c>
      <c r="AY523" s="18" t="s">
        <v>117</v>
      </c>
      <c r="BE523" s="233">
        <f>IF(N523="základní",J523,0)</f>
        <v>0</v>
      </c>
      <c r="BF523" s="233">
        <f>IF(N523="snížená",J523,0)</f>
        <v>0</v>
      </c>
      <c r="BG523" s="233">
        <f>IF(N523="zákl. přenesená",J523,0)</f>
        <v>0</v>
      </c>
      <c r="BH523" s="233">
        <f>IF(N523="sníž. přenesená",J523,0)</f>
        <v>0</v>
      </c>
      <c r="BI523" s="233">
        <f>IF(N523="nulová",J523,0)</f>
        <v>0</v>
      </c>
      <c r="BJ523" s="18" t="s">
        <v>25</v>
      </c>
      <c r="BK523" s="233">
        <f>ROUND(I523*H523,2)</f>
        <v>0</v>
      </c>
      <c r="BL523" s="18" t="s">
        <v>308</v>
      </c>
      <c r="BM523" s="232" t="s">
        <v>867</v>
      </c>
    </row>
    <row r="524" spans="1:65" s="2" customFormat="1" ht="37.8" customHeight="1">
      <c r="A524" s="39"/>
      <c r="B524" s="40"/>
      <c r="C524" s="283" t="s">
        <v>868</v>
      </c>
      <c r="D524" s="283" t="s">
        <v>473</v>
      </c>
      <c r="E524" s="284" t="s">
        <v>869</v>
      </c>
      <c r="F524" s="285" t="s">
        <v>870</v>
      </c>
      <c r="G524" s="286" t="s">
        <v>151</v>
      </c>
      <c r="H524" s="287">
        <v>1</v>
      </c>
      <c r="I524" s="288"/>
      <c r="J524" s="289">
        <f>ROUND(I524*H524,2)</f>
        <v>0</v>
      </c>
      <c r="K524" s="290"/>
      <c r="L524" s="291"/>
      <c r="M524" s="292" t="s">
        <v>1</v>
      </c>
      <c r="N524" s="293" t="s">
        <v>40</v>
      </c>
      <c r="O524" s="92"/>
      <c r="P524" s="230">
        <f>O524*H524</f>
        <v>0</v>
      </c>
      <c r="Q524" s="230">
        <v>0</v>
      </c>
      <c r="R524" s="230">
        <f>Q524*H524</f>
        <v>0</v>
      </c>
      <c r="S524" s="230">
        <v>0</v>
      </c>
      <c r="T524" s="231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2" t="s">
        <v>426</v>
      </c>
      <c r="AT524" s="232" t="s">
        <v>473</v>
      </c>
      <c r="AU524" s="232" t="s">
        <v>84</v>
      </c>
      <c r="AY524" s="18" t="s">
        <v>117</v>
      </c>
      <c r="BE524" s="233">
        <f>IF(N524="základní",J524,0)</f>
        <v>0</v>
      </c>
      <c r="BF524" s="233">
        <f>IF(N524="snížená",J524,0)</f>
        <v>0</v>
      </c>
      <c r="BG524" s="233">
        <f>IF(N524="zákl. přenesená",J524,0)</f>
        <v>0</v>
      </c>
      <c r="BH524" s="233">
        <f>IF(N524="sníž. přenesená",J524,0)</f>
        <v>0</v>
      </c>
      <c r="BI524" s="233">
        <f>IF(N524="nulová",J524,0)</f>
        <v>0</v>
      </c>
      <c r="BJ524" s="18" t="s">
        <v>25</v>
      </c>
      <c r="BK524" s="233">
        <f>ROUND(I524*H524,2)</f>
        <v>0</v>
      </c>
      <c r="BL524" s="18" t="s">
        <v>308</v>
      </c>
      <c r="BM524" s="232" t="s">
        <v>871</v>
      </c>
    </row>
    <row r="525" spans="1:65" s="2" customFormat="1" ht="37.8" customHeight="1">
      <c r="A525" s="39"/>
      <c r="B525" s="40"/>
      <c r="C525" s="220" t="s">
        <v>872</v>
      </c>
      <c r="D525" s="220" t="s">
        <v>120</v>
      </c>
      <c r="E525" s="221" t="s">
        <v>873</v>
      </c>
      <c r="F525" s="222" t="s">
        <v>874</v>
      </c>
      <c r="G525" s="223" t="s">
        <v>151</v>
      </c>
      <c r="H525" s="224">
        <v>2</v>
      </c>
      <c r="I525" s="225"/>
      <c r="J525" s="226">
        <f>ROUND(I525*H525,2)</f>
        <v>0</v>
      </c>
      <c r="K525" s="227"/>
      <c r="L525" s="45"/>
      <c r="M525" s="228" t="s">
        <v>1</v>
      </c>
      <c r="N525" s="229" t="s">
        <v>40</v>
      </c>
      <c r="O525" s="92"/>
      <c r="P525" s="230">
        <f>O525*H525</f>
        <v>0</v>
      </c>
      <c r="Q525" s="230">
        <v>0.00047</v>
      </c>
      <c r="R525" s="230">
        <f>Q525*H525</f>
        <v>0.00094</v>
      </c>
      <c r="S525" s="230">
        <v>0</v>
      </c>
      <c r="T525" s="231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2" t="s">
        <v>308</v>
      </c>
      <c r="AT525" s="232" t="s">
        <v>120</v>
      </c>
      <c r="AU525" s="232" t="s">
        <v>84</v>
      </c>
      <c r="AY525" s="18" t="s">
        <v>117</v>
      </c>
      <c r="BE525" s="233">
        <f>IF(N525="základní",J525,0)</f>
        <v>0</v>
      </c>
      <c r="BF525" s="233">
        <f>IF(N525="snížená",J525,0)</f>
        <v>0</v>
      </c>
      <c r="BG525" s="233">
        <f>IF(N525="zákl. přenesená",J525,0)</f>
        <v>0</v>
      </c>
      <c r="BH525" s="233">
        <f>IF(N525="sníž. přenesená",J525,0)</f>
        <v>0</v>
      </c>
      <c r="BI525" s="233">
        <f>IF(N525="nulová",J525,0)</f>
        <v>0</v>
      </c>
      <c r="BJ525" s="18" t="s">
        <v>25</v>
      </c>
      <c r="BK525" s="233">
        <f>ROUND(I525*H525,2)</f>
        <v>0</v>
      </c>
      <c r="BL525" s="18" t="s">
        <v>308</v>
      </c>
      <c r="BM525" s="232" t="s">
        <v>875</v>
      </c>
    </row>
    <row r="526" spans="1:65" s="2" customFormat="1" ht="37.8" customHeight="1">
      <c r="A526" s="39"/>
      <c r="B526" s="40"/>
      <c r="C526" s="283" t="s">
        <v>876</v>
      </c>
      <c r="D526" s="283" t="s">
        <v>473</v>
      </c>
      <c r="E526" s="284" t="s">
        <v>877</v>
      </c>
      <c r="F526" s="285" t="s">
        <v>878</v>
      </c>
      <c r="G526" s="286" t="s">
        <v>151</v>
      </c>
      <c r="H526" s="287">
        <v>1</v>
      </c>
      <c r="I526" s="288"/>
      <c r="J526" s="289">
        <f>ROUND(I526*H526,2)</f>
        <v>0</v>
      </c>
      <c r="K526" s="290"/>
      <c r="L526" s="291"/>
      <c r="M526" s="292" t="s">
        <v>1</v>
      </c>
      <c r="N526" s="293" t="s">
        <v>40</v>
      </c>
      <c r="O526" s="92"/>
      <c r="P526" s="230">
        <f>O526*H526</f>
        <v>0</v>
      </c>
      <c r="Q526" s="230">
        <v>0</v>
      </c>
      <c r="R526" s="230">
        <f>Q526*H526</f>
        <v>0</v>
      </c>
      <c r="S526" s="230">
        <v>0</v>
      </c>
      <c r="T526" s="231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2" t="s">
        <v>426</v>
      </c>
      <c r="AT526" s="232" t="s">
        <v>473</v>
      </c>
      <c r="AU526" s="232" t="s">
        <v>84</v>
      </c>
      <c r="AY526" s="18" t="s">
        <v>117</v>
      </c>
      <c r="BE526" s="233">
        <f>IF(N526="základní",J526,0)</f>
        <v>0</v>
      </c>
      <c r="BF526" s="233">
        <f>IF(N526="snížená",J526,0)</f>
        <v>0</v>
      </c>
      <c r="BG526" s="233">
        <f>IF(N526="zákl. přenesená",J526,0)</f>
        <v>0</v>
      </c>
      <c r="BH526" s="233">
        <f>IF(N526="sníž. přenesená",J526,0)</f>
        <v>0</v>
      </c>
      <c r="BI526" s="233">
        <f>IF(N526="nulová",J526,0)</f>
        <v>0</v>
      </c>
      <c r="BJ526" s="18" t="s">
        <v>25</v>
      </c>
      <c r="BK526" s="233">
        <f>ROUND(I526*H526,2)</f>
        <v>0</v>
      </c>
      <c r="BL526" s="18" t="s">
        <v>308</v>
      </c>
      <c r="BM526" s="232" t="s">
        <v>879</v>
      </c>
    </row>
    <row r="527" spans="1:65" s="2" customFormat="1" ht="37.8" customHeight="1">
      <c r="A527" s="39"/>
      <c r="B527" s="40"/>
      <c r="C527" s="283" t="s">
        <v>880</v>
      </c>
      <c r="D527" s="283" t="s">
        <v>473</v>
      </c>
      <c r="E527" s="284" t="s">
        <v>881</v>
      </c>
      <c r="F527" s="285" t="s">
        <v>882</v>
      </c>
      <c r="G527" s="286" t="s">
        <v>151</v>
      </c>
      <c r="H527" s="287">
        <v>1</v>
      </c>
      <c r="I527" s="288"/>
      <c r="J527" s="289">
        <f>ROUND(I527*H527,2)</f>
        <v>0</v>
      </c>
      <c r="K527" s="290"/>
      <c r="L527" s="291"/>
      <c r="M527" s="292" t="s">
        <v>1</v>
      </c>
      <c r="N527" s="293" t="s">
        <v>40</v>
      </c>
      <c r="O527" s="92"/>
      <c r="P527" s="230">
        <f>O527*H527</f>
        <v>0</v>
      </c>
      <c r="Q527" s="230">
        <v>0</v>
      </c>
      <c r="R527" s="230">
        <f>Q527*H527</f>
        <v>0</v>
      </c>
      <c r="S527" s="230">
        <v>0</v>
      </c>
      <c r="T527" s="231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2" t="s">
        <v>426</v>
      </c>
      <c r="AT527" s="232" t="s">
        <v>473</v>
      </c>
      <c r="AU527" s="232" t="s">
        <v>84</v>
      </c>
      <c r="AY527" s="18" t="s">
        <v>117</v>
      </c>
      <c r="BE527" s="233">
        <f>IF(N527="základní",J527,0)</f>
        <v>0</v>
      </c>
      <c r="BF527" s="233">
        <f>IF(N527="snížená",J527,0)</f>
        <v>0</v>
      </c>
      <c r="BG527" s="233">
        <f>IF(N527="zákl. přenesená",J527,0)</f>
        <v>0</v>
      </c>
      <c r="BH527" s="233">
        <f>IF(N527="sníž. přenesená",J527,0)</f>
        <v>0</v>
      </c>
      <c r="BI527" s="233">
        <f>IF(N527="nulová",J527,0)</f>
        <v>0</v>
      </c>
      <c r="BJ527" s="18" t="s">
        <v>25</v>
      </c>
      <c r="BK527" s="233">
        <f>ROUND(I527*H527,2)</f>
        <v>0</v>
      </c>
      <c r="BL527" s="18" t="s">
        <v>308</v>
      </c>
      <c r="BM527" s="232" t="s">
        <v>883</v>
      </c>
    </row>
    <row r="528" spans="1:65" s="2" customFormat="1" ht="24.15" customHeight="1">
      <c r="A528" s="39"/>
      <c r="B528" s="40"/>
      <c r="C528" s="220" t="s">
        <v>884</v>
      </c>
      <c r="D528" s="220" t="s">
        <v>120</v>
      </c>
      <c r="E528" s="221" t="s">
        <v>885</v>
      </c>
      <c r="F528" s="222" t="s">
        <v>886</v>
      </c>
      <c r="G528" s="223" t="s">
        <v>151</v>
      </c>
      <c r="H528" s="224">
        <v>8</v>
      </c>
      <c r="I528" s="225"/>
      <c r="J528" s="226">
        <f>ROUND(I528*H528,2)</f>
        <v>0</v>
      </c>
      <c r="K528" s="227"/>
      <c r="L528" s="45"/>
      <c r="M528" s="228" t="s">
        <v>1</v>
      </c>
      <c r="N528" s="229" t="s">
        <v>40</v>
      </c>
      <c r="O528" s="92"/>
      <c r="P528" s="230">
        <f>O528*H528</f>
        <v>0</v>
      </c>
      <c r="Q528" s="230">
        <v>0</v>
      </c>
      <c r="R528" s="230">
        <f>Q528*H528</f>
        <v>0</v>
      </c>
      <c r="S528" s="230">
        <v>0</v>
      </c>
      <c r="T528" s="231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2" t="s">
        <v>152</v>
      </c>
      <c r="AT528" s="232" t="s">
        <v>120</v>
      </c>
      <c r="AU528" s="232" t="s">
        <v>84</v>
      </c>
      <c r="AY528" s="18" t="s">
        <v>117</v>
      </c>
      <c r="BE528" s="233">
        <f>IF(N528="základní",J528,0)</f>
        <v>0</v>
      </c>
      <c r="BF528" s="233">
        <f>IF(N528="snížená",J528,0)</f>
        <v>0</v>
      </c>
      <c r="BG528" s="233">
        <f>IF(N528="zákl. přenesená",J528,0)</f>
        <v>0</v>
      </c>
      <c r="BH528" s="233">
        <f>IF(N528="sníž. přenesená",J528,0)</f>
        <v>0</v>
      </c>
      <c r="BI528" s="233">
        <f>IF(N528="nulová",J528,0)</f>
        <v>0</v>
      </c>
      <c r="BJ528" s="18" t="s">
        <v>25</v>
      </c>
      <c r="BK528" s="233">
        <f>ROUND(I528*H528,2)</f>
        <v>0</v>
      </c>
      <c r="BL528" s="18" t="s">
        <v>152</v>
      </c>
      <c r="BM528" s="232" t="s">
        <v>887</v>
      </c>
    </row>
    <row r="529" spans="1:65" s="2" customFormat="1" ht="24.15" customHeight="1">
      <c r="A529" s="39"/>
      <c r="B529" s="40"/>
      <c r="C529" s="220" t="s">
        <v>888</v>
      </c>
      <c r="D529" s="220" t="s">
        <v>120</v>
      </c>
      <c r="E529" s="221" t="s">
        <v>889</v>
      </c>
      <c r="F529" s="222" t="s">
        <v>890</v>
      </c>
      <c r="G529" s="223" t="s">
        <v>151</v>
      </c>
      <c r="H529" s="224">
        <v>62</v>
      </c>
      <c r="I529" s="225"/>
      <c r="J529" s="226">
        <f>ROUND(I529*H529,2)</f>
        <v>0</v>
      </c>
      <c r="K529" s="227"/>
      <c r="L529" s="45"/>
      <c r="M529" s="228" t="s">
        <v>1</v>
      </c>
      <c r="N529" s="229" t="s">
        <v>40</v>
      </c>
      <c r="O529" s="92"/>
      <c r="P529" s="230">
        <f>O529*H529</f>
        <v>0</v>
      </c>
      <c r="Q529" s="230">
        <v>0</v>
      </c>
      <c r="R529" s="230">
        <f>Q529*H529</f>
        <v>0</v>
      </c>
      <c r="S529" s="230">
        <v>0</v>
      </c>
      <c r="T529" s="231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2" t="s">
        <v>152</v>
      </c>
      <c r="AT529" s="232" t="s">
        <v>120</v>
      </c>
      <c r="AU529" s="232" t="s">
        <v>84</v>
      </c>
      <c r="AY529" s="18" t="s">
        <v>117</v>
      </c>
      <c r="BE529" s="233">
        <f>IF(N529="základní",J529,0)</f>
        <v>0</v>
      </c>
      <c r="BF529" s="233">
        <f>IF(N529="snížená",J529,0)</f>
        <v>0</v>
      </c>
      <c r="BG529" s="233">
        <f>IF(N529="zákl. přenesená",J529,0)</f>
        <v>0</v>
      </c>
      <c r="BH529" s="233">
        <f>IF(N529="sníž. přenesená",J529,0)</f>
        <v>0</v>
      </c>
      <c r="BI529" s="233">
        <f>IF(N529="nulová",J529,0)</f>
        <v>0</v>
      </c>
      <c r="BJ529" s="18" t="s">
        <v>25</v>
      </c>
      <c r="BK529" s="233">
        <f>ROUND(I529*H529,2)</f>
        <v>0</v>
      </c>
      <c r="BL529" s="18" t="s">
        <v>152</v>
      </c>
      <c r="BM529" s="232" t="s">
        <v>891</v>
      </c>
    </row>
    <row r="530" spans="1:65" s="2" customFormat="1" ht="24.15" customHeight="1">
      <c r="A530" s="39"/>
      <c r="B530" s="40"/>
      <c r="C530" s="220" t="s">
        <v>892</v>
      </c>
      <c r="D530" s="220" t="s">
        <v>120</v>
      </c>
      <c r="E530" s="221" t="s">
        <v>893</v>
      </c>
      <c r="F530" s="222" t="s">
        <v>894</v>
      </c>
      <c r="G530" s="223" t="s">
        <v>151</v>
      </c>
      <c r="H530" s="224">
        <v>1</v>
      </c>
      <c r="I530" s="225"/>
      <c r="J530" s="226">
        <f>ROUND(I530*H530,2)</f>
        <v>0</v>
      </c>
      <c r="K530" s="227"/>
      <c r="L530" s="45"/>
      <c r="M530" s="228" t="s">
        <v>1</v>
      </c>
      <c r="N530" s="229" t="s">
        <v>40</v>
      </c>
      <c r="O530" s="92"/>
      <c r="P530" s="230">
        <f>O530*H530</f>
        <v>0</v>
      </c>
      <c r="Q530" s="230">
        <v>0</v>
      </c>
      <c r="R530" s="230">
        <f>Q530*H530</f>
        <v>0</v>
      </c>
      <c r="S530" s="230">
        <v>0</v>
      </c>
      <c r="T530" s="231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2" t="s">
        <v>152</v>
      </c>
      <c r="AT530" s="232" t="s">
        <v>120</v>
      </c>
      <c r="AU530" s="232" t="s">
        <v>84</v>
      </c>
      <c r="AY530" s="18" t="s">
        <v>117</v>
      </c>
      <c r="BE530" s="233">
        <f>IF(N530="základní",J530,0)</f>
        <v>0</v>
      </c>
      <c r="BF530" s="233">
        <f>IF(N530="snížená",J530,0)</f>
        <v>0</v>
      </c>
      <c r="BG530" s="233">
        <f>IF(N530="zákl. přenesená",J530,0)</f>
        <v>0</v>
      </c>
      <c r="BH530" s="233">
        <f>IF(N530="sníž. přenesená",J530,0)</f>
        <v>0</v>
      </c>
      <c r="BI530" s="233">
        <f>IF(N530="nulová",J530,0)</f>
        <v>0</v>
      </c>
      <c r="BJ530" s="18" t="s">
        <v>25</v>
      </c>
      <c r="BK530" s="233">
        <f>ROUND(I530*H530,2)</f>
        <v>0</v>
      </c>
      <c r="BL530" s="18" t="s">
        <v>152</v>
      </c>
      <c r="BM530" s="232" t="s">
        <v>895</v>
      </c>
    </row>
    <row r="531" spans="1:65" s="2" customFormat="1" ht="24.15" customHeight="1">
      <c r="A531" s="39"/>
      <c r="B531" s="40"/>
      <c r="C531" s="283" t="s">
        <v>896</v>
      </c>
      <c r="D531" s="283" t="s">
        <v>473</v>
      </c>
      <c r="E531" s="284" t="s">
        <v>897</v>
      </c>
      <c r="F531" s="285" t="s">
        <v>898</v>
      </c>
      <c r="G531" s="286" t="s">
        <v>214</v>
      </c>
      <c r="H531" s="287">
        <v>83.93</v>
      </c>
      <c r="I531" s="288"/>
      <c r="J531" s="289">
        <f>ROUND(I531*H531,2)</f>
        <v>0</v>
      </c>
      <c r="K531" s="290"/>
      <c r="L531" s="291"/>
      <c r="M531" s="292" t="s">
        <v>1</v>
      </c>
      <c r="N531" s="293" t="s">
        <v>40</v>
      </c>
      <c r="O531" s="92"/>
      <c r="P531" s="230">
        <f>O531*H531</f>
        <v>0</v>
      </c>
      <c r="Q531" s="230">
        <v>0.011</v>
      </c>
      <c r="R531" s="230">
        <f>Q531*H531</f>
        <v>0.92323</v>
      </c>
      <c r="S531" s="230">
        <v>0</v>
      </c>
      <c r="T531" s="231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2" t="s">
        <v>235</v>
      </c>
      <c r="AT531" s="232" t="s">
        <v>473</v>
      </c>
      <c r="AU531" s="232" t="s">
        <v>84</v>
      </c>
      <c r="AY531" s="18" t="s">
        <v>117</v>
      </c>
      <c r="BE531" s="233">
        <f>IF(N531="základní",J531,0)</f>
        <v>0</v>
      </c>
      <c r="BF531" s="233">
        <f>IF(N531="snížená",J531,0)</f>
        <v>0</v>
      </c>
      <c r="BG531" s="233">
        <f>IF(N531="zákl. přenesená",J531,0)</f>
        <v>0</v>
      </c>
      <c r="BH531" s="233">
        <f>IF(N531="sníž. přenesená",J531,0)</f>
        <v>0</v>
      </c>
      <c r="BI531" s="233">
        <f>IF(N531="nulová",J531,0)</f>
        <v>0</v>
      </c>
      <c r="BJ531" s="18" t="s">
        <v>25</v>
      </c>
      <c r="BK531" s="233">
        <f>ROUND(I531*H531,2)</f>
        <v>0</v>
      </c>
      <c r="BL531" s="18" t="s">
        <v>152</v>
      </c>
      <c r="BM531" s="232" t="s">
        <v>899</v>
      </c>
    </row>
    <row r="532" spans="1:51" s="14" customFormat="1" ht="12">
      <c r="A532" s="14"/>
      <c r="B532" s="250"/>
      <c r="C532" s="251"/>
      <c r="D532" s="241" t="s">
        <v>154</v>
      </c>
      <c r="E532" s="252" t="s">
        <v>1</v>
      </c>
      <c r="F532" s="253" t="s">
        <v>221</v>
      </c>
      <c r="G532" s="251"/>
      <c r="H532" s="254">
        <v>79.2</v>
      </c>
      <c r="I532" s="255"/>
      <c r="J532" s="251"/>
      <c r="K532" s="251"/>
      <c r="L532" s="256"/>
      <c r="M532" s="257"/>
      <c r="N532" s="258"/>
      <c r="O532" s="258"/>
      <c r="P532" s="258"/>
      <c r="Q532" s="258"/>
      <c r="R532" s="258"/>
      <c r="S532" s="258"/>
      <c r="T532" s="25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0" t="s">
        <v>154</v>
      </c>
      <c r="AU532" s="260" t="s">
        <v>84</v>
      </c>
      <c r="AV532" s="14" t="s">
        <v>84</v>
      </c>
      <c r="AW532" s="14" t="s">
        <v>32</v>
      </c>
      <c r="AX532" s="14" t="s">
        <v>75</v>
      </c>
      <c r="AY532" s="260" t="s">
        <v>117</v>
      </c>
    </row>
    <row r="533" spans="1:51" s="14" customFormat="1" ht="12">
      <c r="A533" s="14"/>
      <c r="B533" s="250"/>
      <c r="C533" s="251"/>
      <c r="D533" s="241" t="s">
        <v>154</v>
      </c>
      <c r="E533" s="252" t="s">
        <v>1</v>
      </c>
      <c r="F533" s="253" t="s">
        <v>222</v>
      </c>
      <c r="G533" s="251"/>
      <c r="H533" s="254">
        <v>1.8</v>
      </c>
      <c r="I533" s="255"/>
      <c r="J533" s="251"/>
      <c r="K533" s="251"/>
      <c r="L533" s="256"/>
      <c r="M533" s="257"/>
      <c r="N533" s="258"/>
      <c r="O533" s="258"/>
      <c r="P533" s="258"/>
      <c r="Q533" s="258"/>
      <c r="R533" s="258"/>
      <c r="S533" s="258"/>
      <c r="T533" s="259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0" t="s">
        <v>154</v>
      </c>
      <c r="AU533" s="260" t="s">
        <v>84</v>
      </c>
      <c r="AV533" s="14" t="s">
        <v>84</v>
      </c>
      <c r="AW533" s="14" t="s">
        <v>32</v>
      </c>
      <c r="AX533" s="14" t="s">
        <v>75</v>
      </c>
      <c r="AY533" s="260" t="s">
        <v>117</v>
      </c>
    </row>
    <row r="534" spans="1:51" s="14" customFormat="1" ht="12">
      <c r="A534" s="14"/>
      <c r="B534" s="250"/>
      <c r="C534" s="251"/>
      <c r="D534" s="241" t="s">
        <v>154</v>
      </c>
      <c r="E534" s="252" t="s">
        <v>1</v>
      </c>
      <c r="F534" s="253" t="s">
        <v>223</v>
      </c>
      <c r="G534" s="251"/>
      <c r="H534" s="254">
        <v>0.93</v>
      </c>
      <c r="I534" s="255"/>
      <c r="J534" s="251"/>
      <c r="K534" s="251"/>
      <c r="L534" s="256"/>
      <c r="M534" s="257"/>
      <c r="N534" s="258"/>
      <c r="O534" s="258"/>
      <c r="P534" s="258"/>
      <c r="Q534" s="258"/>
      <c r="R534" s="258"/>
      <c r="S534" s="258"/>
      <c r="T534" s="25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0" t="s">
        <v>154</v>
      </c>
      <c r="AU534" s="260" t="s">
        <v>84</v>
      </c>
      <c r="AV534" s="14" t="s">
        <v>84</v>
      </c>
      <c r="AW534" s="14" t="s">
        <v>32</v>
      </c>
      <c r="AX534" s="14" t="s">
        <v>75</v>
      </c>
      <c r="AY534" s="260" t="s">
        <v>117</v>
      </c>
    </row>
    <row r="535" spans="1:51" s="14" customFormat="1" ht="12">
      <c r="A535" s="14"/>
      <c r="B535" s="250"/>
      <c r="C535" s="251"/>
      <c r="D535" s="241" t="s">
        <v>154</v>
      </c>
      <c r="E535" s="252" t="s">
        <v>1</v>
      </c>
      <c r="F535" s="253" t="s">
        <v>224</v>
      </c>
      <c r="G535" s="251"/>
      <c r="H535" s="254">
        <v>2</v>
      </c>
      <c r="I535" s="255"/>
      <c r="J535" s="251"/>
      <c r="K535" s="251"/>
      <c r="L535" s="256"/>
      <c r="M535" s="257"/>
      <c r="N535" s="258"/>
      <c r="O535" s="258"/>
      <c r="P535" s="258"/>
      <c r="Q535" s="258"/>
      <c r="R535" s="258"/>
      <c r="S535" s="258"/>
      <c r="T535" s="25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0" t="s">
        <v>154</v>
      </c>
      <c r="AU535" s="260" t="s">
        <v>84</v>
      </c>
      <c r="AV535" s="14" t="s">
        <v>84</v>
      </c>
      <c r="AW535" s="14" t="s">
        <v>32</v>
      </c>
      <c r="AX535" s="14" t="s">
        <v>75</v>
      </c>
      <c r="AY535" s="260" t="s">
        <v>117</v>
      </c>
    </row>
    <row r="536" spans="1:51" s="15" customFormat="1" ht="12">
      <c r="A536" s="15"/>
      <c r="B536" s="261"/>
      <c r="C536" s="262"/>
      <c r="D536" s="241" t="s">
        <v>154</v>
      </c>
      <c r="E536" s="263" t="s">
        <v>1</v>
      </c>
      <c r="F536" s="264" t="s">
        <v>211</v>
      </c>
      <c r="G536" s="262"/>
      <c r="H536" s="265">
        <v>83.93</v>
      </c>
      <c r="I536" s="266"/>
      <c r="J536" s="262"/>
      <c r="K536" s="262"/>
      <c r="L536" s="267"/>
      <c r="M536" s="268"/>
      <c r="N536" s="269"/>
      <c r="O536" s="269"/>
      <c r="P536" s="269"/>
      <c r="Q536" s="269"/>
      <c r="R536" s="269"/>
      <c r="S536" s="269"/>
      <c r="T536" s="270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1" t="s">
        <v>154</v>
      </c>
      <c r="AU536" s="271" t="s">
        <v>84</v>
      </c>
      <c r="AV536" s="15" t="s">
        <v>152</v>
      </c>
      <c r="AW536" s="15" t="s">
        <v>32</v>
      </c>
      <c r="AX536" s="15" t="s">
        <v>25</v>
      </c>
      <c r="AY536" s="271" t="s">
        <v>117</v>
      </c>
    </row>
    <row r="537" spans="1:65" s="2" customFormat="1" ht="24.15" customHeight="1">
      <c r="A537" s="39"/>
      <c r="B537" s="40"/>
      <c r="C537" s="220" t="s">
        <v>900</v>
      </c>
      <c r="D537" s="220" t="s">
        <v>120</v>
      </c>
      <c r="E537" s="221" t="s">
        <v>901</v>
      </c>
      <c r="F537" s="222" t="s">
        <v>902</v>
      </c>
      <c r="G537" s="223" t="s">
        <v>382</v>
      </c>
      <c r="H537" s="224">
        <v>0.969</v>
      </c>
      <c r="I537" s="225"/>
      <c r="J537" s="226">
        <f>ROUND(I537*H537,2)</f>
        <v>0</v>
      </c>
      <c r="K537" s="227"/>
      <c r="L537" s="45"/>
      <c r="M537" s="228" t="s">
        <v>1</v>
      </c>
      <c r="N537" s="229" t="s">
        <v>40</v>
      </c>
      <c r="O537" s="92"/>
      <c r="P537" s="230">
        <f>O537*H537</f>
        <v>0</v>
      </c>
      <c r="Q537" s="230">
        <v>0</v>
      </c>
      <c r="R537" s="230">
        <f>Q537*H537</f>
        <v>0</v>
      </c>
      <c r="S537" s="230">
        <v>0</v>
      </c>
      <c r="T537" s="231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2" t="s">
        <v>152</v>
      </c>
      <c r="AT537" s="232" t="s">
        <v>120</v>
      </c>
      <c r="AU537" s="232" t="s">
        <v>84</v>
      </c>
      <c r="AY537" s="18" t="s">
        <v>117</v>
      </c>
      <c r="BE537" s="233">
        <f>IF(N537="základní",J537,0)</f>
        <v>0</v>
      </c>
      <c r="BF537" s="233">
        <f>IF(N537="snížená",J537,0)</f>
        <v>0</v>
      </c>
      <c r="BG537" s="233">
        <f>IF(N537="zákl. přenesená",J537,0)</f>
        <v>0</v>
      </c>
      <c r="BH537" s="233">
        <f>IF(N537="sníž. přenesená",J537,0)</f>
        <v>0</v>
      </c>
      <c r="BI537" s="233">
        <f>IF(N537="nulová",J537,0)</f>
        <v>0</v>
      </c>
      <c r="BJ537" s="18" t="s">
        <v>25</v>
      </c>
      <c r="BK537" s="233">
        <f>ROUND(I537*H537,2)</f>
        <v>0</v>
      </c>
      <c r="BL537" s="18" t="s">
        <v>152</v>
      </c>
      <c r="BM537" s="232" t="s">
        <v>903</v>
      </c>
    </row>
    <row r="538" spans="1:63" s="12" customFormat="1" ht="22.8" customHeight="1">
      <c r="A538" s="12"/>
      <c r="B538" s="204"/>
      <c r="C538" s="205"/>
      <c r="D538" s="206" t="s">
        <v>74</v>
      </c>
      <c r="E538" s="218" t="s">
        <v>904</v>
      </c>
      <c r="F538" s="218" t="s">
        <v>905</v>
      </c>
      <c r="G538" s="205"/>
      <c r="H538" s="205"/>
      <c r="I538" s="208"/>
      <c r="J538" s="219">
        <f>BK538</f>
        <v>0</v>
      </c>
      <c r="K538" s="205"/>
      <c r="L538" s="210"/>
      <c r="M538" s="211"/>
      <c r="N538" s="212"/>
      <c r="O538" s="212"/>
      <c r="P538" s="213">
        <f>SUM(P539:P577)</f>
        <v>0</v>
      </c>
      <c r="Q538" s="212"/>
      <c r="R538" s="213">
        <f>SUM(R539:R577)</f>
        <v>0.19608340000000002</v>
      </c>
      <c r="S538" s="212"/>
      <c r="T538" s="214">
        <f>SUM(T539:T577)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15" t="s">
        <v>84</v>
      </c>
      <c r="AT538" s="216" t="s">
        <v>74</v>
      </c>
      <c r="AU538" s="216" t="s">
        <v>25</v>
      </c>
      <c r="AY538" s="215" t="s">
        <v>117</v>
      </c>
      <c r="BK538" s="217">
        <f>SUM(BK539:BK577)</f>
        <v>0</v>
      </c>
    </row>
    <row r="539" spans="1:65" s="2" customFormat="1" ht="24.15" customHeight="1">
      <c r="A539" s="39"/>
      <c r="B539" s="40"/>
      <c r="C539" s="220" t="s">
        <v>906</v>
      </c>
      <c r="D539" s="220" t="s">
        <v>120</v>
      </c>
      <c r="E539" s="221" t="s">
        <v>907</v>
      </c>
      <c r="F539" s="222" t="s">
        <v>908</v>
      </c>
      <c r="G539" s="223" t="s">
        <v>214</v>
      </c>
      <c r="H539" s="224">
        <v>23.4</v>
      </c>
      <c r="I539" s="225"/>
      <c r="J539" s="226">
        <f>ROUND(I539*H539,2)</f>
        <v>0</v>
      </c>
      <c r="K539" s="227"/>
      <c r="L539" s="45"/>
      <c r="M539" s="228" t="s">
        <v>1</v>
      </c>
      <c r="N539" s="229" t="s">
        <v>40</v>
      </c>
      <c r="O539" s="92"/>
      <c r="P539" s="230">
        <f>O539*H539</f>
        <v>0</v>
      </c>
      <c r="Q539" s="230">
        <v>0.002</v>
      </c>
      <c r="R539" s="230">
        <f>Q539*H539</f>
        <v>0.0468</v>
      </c>
      <c r="S539" s="230">
        <v>0</v>
      </c>
      <c r="T539" s="231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2" t="s">
        <v>308</v>
      </c>
      <c r="AT539" s="232" t="s">
        <v>120</v>
      </c>
      <c r="AU539" s="232" t="s">
        <v>84</v>
      </c>
      <c r="AY539" s="18" t="s">
        <v>117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18" t="s">
        <v>25</v>
      </c>
      <c r="BK539" s="233">
        <f>ROUND(I539*H539,2)</f>
        <v>0</v>
      </c>
      <c r="BL539" s="18" t="s">
        <v>308</v>
      </c>
      <c r="BM539" s="232" t="s">
        <v>909</v>
      </c>
    </row>
    <row r="540" spans="1:51" s="13" customFormat="1" ht="12">
      <c r="A540" s="13"/>
      <c r="B540" s="239"/>
      <c r="C540" s="240"/>
      <c r="D540" s="241" t="s">
        <v>154</v>
      </c>
      <c r="E540" s="242" t="s">
        <v>1</v>
      </c>
      <c r="F540" s="243" t="s">
        <v>289</v>
      </c>
      <c r="G540" s="240"/>
      <c r="H540" s="242" t="s">
        <v>1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9" t="s">
        <v>154</v>
      </c>
      <c r="AU540" s="249" t="s">
        <v>84</v>
      </c>
      <c r="AV540" s="13" t="s">
        <v>25</v>
      </c>
      <c r="AW540" s="13" t="s">
        <v>32</v>
      </c>
      <c r="AX540" s="13" t="s">
        <v>75</v>
      </c>
      <c r="AY540" s="249" t="s">
        <v>117</v>
      </c>
    </row>
    <row r="541" spans="1:51" s="14" customFormat="1" ht="12">
      <c r="A541" s="14"/>
      <c r="B541" s="250"/>
      <c r="C541" s="251"/>
      <c r="D541" s="241" t="s">
        <v>154</v>
      </c>
      <c r="E541" s="252" t="s">
        <v>1</v>
      </c>
      <c r="F541" s="253" t="s">
        <v>910</v>
      </c>
      <c r="G541" s="251"/>
      <c r="H541" s="254">
        <v>2.7</v>
      </c>
      <c r="I541" s="255"/>
      <c r="J541" s="251"/>
      <c r="K541" s="251"/>
      <c r="L541" s="256"/>
      <c r="M541" s="257"/>
      <c r="N541" s="258"/>
      <c r="O541" s="258"/>
      <c r="P541" s="258"/>
      <c r="Q541" s="258"/>
      <c r="R541" s="258"/>
      <c r="S541" s="258"/>
      <c r="T541" s="25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0" t="s">
        <v>154</v>
      </c>
      <c r="AU541" s="260" t="s">
        <v>84</v>
      </c>
      <c r="AV541" s="14" t="s">
        <v>84</v>
      </c>
      <c r="AW541" s="14" t="s">
        <v>32</v>
      </c>
      <c r="AX541" s="14" t="s">
        <v>75</v>
      </c>
      <c r="AY541" s="260" t="s">
        <v>117</v>
      </c>
    </row>
    <row r="542" spans="1:51" s="14" customFormat="1" ht="12">
      <c r="A542" s="14"/>
      <c r="B542" s="250"/>
      <c r="C542" s="251"/>
      <c r="D542" s="241" t="s">
        <v>154</v>
      </c>
      <c r="E542" s="252" t="s">
        <v>1</v>
      </c>
      <c r="F542" s="253" t="s">
        <v>911</v>
      </c>
      <c r="G542" s="251"/>
      <c r="H542" s="254">
        <v>2.7</v>
      </c>
      <c r="I542" s="255"/>
      <c r="J542" s="251"/>
      <c r="K542" s="251"/>
      <c r="L542" s="256"/>
      <c r="M542" s="257"/>
      <c r="N542" s="258"/>
      <c r="O542" s="258"/>
      <c r="P542" s="258"/>
      <c r="Q542" s="258"/>
      <c r="R542" s="258"/>
      <c r="S542" s="258"/>
      <c r="T542" s="259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0" t="s">
        <v>154</v>
      </c>
      <c r="AU542" s="260" t="s">
        <v>84</v>
      </c>
      <c r="AV542" s="14" t="s">
        <v>84</v>
      </c>
      <c r="AW542" s="14" t="s">
        <v>32</v>
      </c>
      <c r="AX542" s="14" t="s">
        <v>75</v>
      </c>
      <c r="AY542" s="260" t="s">
        <v>117</v>
      </c>
    </row>
    <row r="543" spans="1:51" s="14" customFormat="1" ht="12">
      <c r="A543" s="14"/>
      <c r="B543" s="250"/>
      <c r="C543" s="251"/>
      <c r="D543" s="241" t="s">
        <v>154</v>
      </c>
      <c r="E543" s="252" t="s">
        <v>1</v>
      </c>
      <c r="F543" s="253" t="s">
        <v>912</v>
      </c>
      <c r="G543" s="251"/>
      <c r="H543" s="254">
        <v>2.7</v>
      </c>
      <c r="I543" s="255"/>
      <c r="J543" s="251"/>
      <c r="K543" s="251"/>
      <c r="L543" s="256"/>
      <c r="M543" s="257"/>
      <c r="N543" s="258"/>
      <c r="O543" s="258"/>
      <c r="P543" s="258"/>
      <c r="Q543" s="258"/>
      <c r="R543" s="258"/>
      <c r="S543" s="258"/>
      <c r="T543" s="25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0" t="s">
        <v>154</v>
      </c>
      <c r="AU543" s="260" t="s">
        <v>84</v>
      </c>
      <c r="AV543" s="14" t="s">
        <v>84</v>
      </c>
      <c r="AW543" s="14" t="s">
        <v>32</v>
      </c>
      <c r="AX543" s="14" t="s">
        <v>75</v>
      </c>
      <c r="AY543" s="260" t="s">
        <v>117</v>
      </c>
    </row>
    <row r="544" spans="1:51" s="14" customFormat="1" ht="12">
      <c r="A544" s="14"/>
      <c r="B544" s="250"/>
      <c r="C544" s="251"/>
      <c r="D544" s="241" t="s">
        <v>154</v>
      </c>
      <c r="E544" s="252" t="s">
        <v>1</v>
      </c>
      <c r="F544" s="253" t="s">
        <v>913</v>
      </c>
      <c r="G544" s="251"/>
      <c r="H544" s="254">
        <v>2.7</v>
      </c>
      <c r="I544" s="255"/>
      <c r="J544" s="251"/>
      <c r="K544" s="251"/>
      <c r="L544" s="256"/>
      <c r="M544" s="257"/>
      <c r="N544" s="258"/>
      <c r="O544" s="258"/>
      <c r="P544" s="258"/>
      <c r="Q544" s="258"/>
      <c r="R544" s="258"/>
      <c r="S544" s="258"/>
      <c r="T544" s="259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0" t="s">
        <v>154</v>
      </c>
      <c r="AU544" s="260" t="s">
        <v>84</v>
      </c>
      <c r="AV544" s="14" t="s">
        <v>84</v>
      </c>
      <c r="AW544" s="14" t="s">
        <v>32</v>
      </c>
      <c r="AX544" s="14" t="s">
        <v>75</v>
      </c>
      <c r="AY544" s="260" t="s">
        <v>117</v>
      </c>
    </row>
    <row r="545" spans="1:51" s="14" customFormat="1" ht="12">
      <c r="A545" s="14"/>
      <c r="B545" s="250"/>
      <c r="C545" s="251"/>
      <c r="D545" s="241" t="s">
        <v>154</v>
      </c>
      <c r="E545" s="252" t="s">
        <v>1</v>
      </c>
      <c r="F545" s="253" t="s">
        <v>914</v>
      </c>
      <c r="G545" s="251"/>
      <c r="H545" s="254">
        <v>2.7</v>
      </c>
      <c r="I545" s="255"/>
      <c r="J545" s="251"/>
      <c r="K545" s="251"/>
      <c r="L545" s="256"/>
      <c r="M545" s="257"/>
      <c r="N545" s="258"/>
      <c r="O545" s="258"/>
      <c r="P545" s="258"/>
      <c r="Q545" s="258"/>
      <c r="R545" s="258"/>
      <c r="S545" s="258"/>
      <c r="T545" s="25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0" t="s">
        <v>154</v>
      </c>
      <c r="AU545" s="260" t="s">
        <v>84</v>
      </c>
      <c r="AV545" s="14" t="s">
        <v>84</v>
      </c>
      <c r="AW545" s="14" t="s">
        <v>32</v>
      </c>
      <c r="AX545" s="14" t="s">
        <v>75</v>
      </c>
      <c r="AY545" s="260" t="s">
        <v>117</v>
      </c>
    </row>
    <row r="546" spans="1:51" s="14" customFormat="1" ht="12">
      <c r="A546" s="14"/>
      <c r="B546" s="250"/>
      <c r="C546" s="251"/>
      <c r="D546" s="241" t="s">
        <v>154</v>
      </c>
      <c r="E546" s="252" t="s">
        <v>1</v>
      </c>
      <c r="F546" s="253" t="s">
        <v>915</v>
      </c>
      <c r="G546" s="251"/>
      <c r="H546" s="254">
        <v>2.7</v>
      </c>
      <c r="I546" s="255"/>
      <c r="J546" s="251"/>
      <c r="K546" s="251"/>
      <c r="L546" s="256"/>
      <c r="M546" s="257"/>
      <c r="N546" s="258"/>
      <c r="O546" s="258"/>
      <c r="P546" s="258"/>
      <c r="Q546" s="258"/>
      <c r="R546" s="258"/>
      <c r="S546" s="258"/>
      <c r="T546" s="259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0" t="s">
        <v>154</v>
      </c>
      <c r="AU546" s="260" t="s">
        <v>84</v>
      </c>
      <c r="AV546" s="14" t="s">
        <v>84</v>
      </c>
      <c r="AW546" s="14" t="s">
        <v>32</v>
      </c>
      <c r="AX546" s="14" t="s">
        <v>75</v>
      </c>
      <c r="AY546" s="260" t="s">
        <v>117</v>
      </c>
    </row>
    <row r="547" spans="1:51" s="14" customFormat="1" ht="12">
      <c r="A547" s="14"/>
      <c r="B547" s="250"/>
      <c r="C547" s="251"/>
      <c r="D547" s="241" t="s">
        <v>154</v>
      </c>
      <c r="E547" s="252" t="s">
        <v>1</v>
      </c>
      <c r="F547" s="253" t="s">
        <v>916</v>
      </c>
      <c r="G547" s="251"/>
      <c r="H547" s="254">
        <v>1.2</v>
      </c>
      <c r="I547" s="255"/>
      <c r="J547" s="251"/>
      <c r="K547" s="251"/>
      <c r="L547" s="256"/>
      <c r="M547" s="257"/>
      <c r="N547" s="258"/>
      <c r="O547" s="258"/>
      <c r="P547" s="258"/>
      <c r="Q547" s="258"/>
      <c r="R547" s="258"/>
      <c r="S547" s="258"/>
      <c r="T547" s="259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0" t="s">
        <v>154</v>
      </c>
      <c r="AU547" s="260" t="s">
        <v>84</v>
      </c>
      <c r="AV547" s="14" t="s">
        <v>84</v>
      </c>
      <c r="AW547" s="14" t="s">
        <v>32</v>
      </c>
      <c r="AX547" s="14" t="s">
        <v>75</v>
      </c>
      <c r="AY547" s="260" t="s">
        <v>117</v>
      </c>
    </row>
    <row r="548" spans="1:51" s="14" customFormat="1" ht="12">
      <c r="A548" s="14"/>
      <c r="B548" s="250"/>
      <c r="C548" s="251"/>
      <c r="D548" s="241" t="s">
        <v>154</v>
      </c>
      <c r="E548" s="252" t="s">
        <v>1</v>
      </c>
      <c r="F548" s="253" t="s">
        <v>917</v>
      </c>
      <c r="G548" s="251"/>
      <c r="H548" s="254">
        <v>1.2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0" t="s">
        <v>154</v>
      </c>
      <c r="AU548" s="260" t="s">
        <v>84</v>
      </c>
      <c r="AV548" s="14" t="s">
        <v>84</v>
      </c>
      <c r="AW548" s="14" t="s">
        <v>32</v>
      </c>
      <c r="AX548" s="14" t="s">
        <v>75</v>
      </c>
      <c r="AY548" s="260" t="s">
        <v>117</v>
      </c>
    </row>
    <row r="549" spans="1:51" s="14" customFormat="1" ht="12">
      <c r="A549" s="14"/>
      <c r="B549" s="250"/>
      <c r="C549" s="251"/>
      <c r="D549" s="241" t="s">
        <v>154</v>
      </c>
      <c r="E549" s="252" t="s">
        <v>1</v>
      </c>
      <c r="F549" s="253" t="s">
        <v>918</v>
      </c>
      <c r="G549" s="251"/>
      <c r="H549" s="254">
        <v>1.2</v>
      </c>
      <c r="I549" s="255"/>
      <c r="J549" s="251"/>
      <c r="K549" s="251"/>
      <c r="L549" s="256"/>
      <c r="M549" s="257"/>
      <c r="N549" s="258"/>
      <c r="O549" s="258"/>
      <c r="P549" s="258"/>
      <c r="Q549" s="258"/>
      <c r="R549" s="258"/>
      <c r="S549" s="258"/>
      <c r="T549" s="259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0" t="s">
        <v>154</v>
      </c>
      <c r="AU549" s="260" t="s">
        <v>84</v>
      </c>
      <c r="AV549" s="14" t="s">
        <v>84</v>
      </c>
      <c r="AW549" s="14" t="s">
        <v>32</v>
      </c>
      <c r="AX549" s="14" t="s">
        <v>75</v>
      </c>
      <c r="AY549" s="260" t="s">
        <v>117</v>
      </c>
    </row>
    <row r="550" spans="1:51" s="14" customFormat="1" ht="12">
      <c r="A550" s="14"/>
      <c r="B550" s="250"/>
      <c r="C550" s="251"/>
      <c r="D550" s="241" t="s">
        <v>154</v>
      </c>
      <c r="E550" s="252" t="s">
        <v>1</v>
      </c>
      <c r="F550" s="253" t="s">
        <v>919</v>
      </c>
      <c r="G550" s="251"/>
      <c r="H550" s="254">
        <v>1.2</v>
      </c>
      <c r="I550" s="255"/>
      <c r="J550" s="251"/>
      <c r="K550" s="251"/>
      <c r="L550" s="256"/>
      <c r="M550" s="257"/>
      <c r="N550" s="258"/>
      <c r="O550" s="258"/>
      <c r="P550" s="258"/>
      <c r="Q550" s="258"/>
      <c r="R550" s="258"/>
      <c r="S550" s="258"/>
      <c r="T550" s="259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0" t="s">
        <v>154</v>
      </c>
      <c r="AU550" s="260" t="s">
        <v>84</v>
      </c>
      <c r="AV550" s="14" t="s">
        <v>84</v>
      </c>
      <c r="AW550" s="14" t="s">
        <v>32</v>
      </c>
      <c r="AX550" s="14" t="s">
        <v>75</v>
      </c>
      <c r="AY550" s="260" t="s">
        <v>117</v>
      </c>
    </row>
    <row r="551" spans="1:51" s="14" customFormat="1" ht="12">
      <c r="A551" s="14"/>
      <c r="B551" s="250"/>
      <c r="C551" s="251"/>
      <c r="D551" s="241" t="s">
        <v>154</v>
      </c>
      <c r="E551" s="252" t="s">
        <v>1</v>
      </c>
      <c r="F551" s="253" t="s">
        <v>920</v>
      </c>
      <c r="G551" s="251"/>
      <c r="H551" s="254">
        <v>1.2</v>
      </c>
      <c r="I551" s="255"/>
      <c r="J551" s="251"/>
      <c r="K551" s="251"/>
      <c r="L551" s="256"/>
      <c r="M551" s="257"/>
      <c r="N551" s="258"/>
      <c r="O551" s="258"/>
      <c r="P551" s="258"/>
      <c r="Q551" s="258"/>
      <c r="R551" s="258"/>
      <c r="S551" s="258"/>
      <c r="T551" s="259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0" t="s">
        <v>154</v>
      </c>
      <c r="AU551" s="260" t="s">
        <v>84</v>
      </c>
      <c r="AV551" s="14" t="s">
        <v>84</v>
      </c>
      <c r="AW551" s="14" t="s">
        <v>32</v>
      </c>
      <c r="AX551" s="14" t="s">
        <v>75</v>
      </c>
      <c r="AY551" s="260" t="s">
        <v>117</v>
      </c>
    </row>
    <row r="552" spans="1:51" s="14" customFormat="1" ht="12">
      <c r="A552" s="14"/>
      <c r="B552" s="250"/>
      <c r="C552" s="251"/>
      <c r="D552" s="241" t="s">
        <v>154</v>
      </c>
      <c r="E552" s="252" t="s">
        <v>1</v>
      </c>
      <c r="F552" s="253" t="s">
        <v>921</v>
      </c>
      <c r="G552" s="251"/>
      <c r="H552" s="254">
        <v>1.2</v>
      </c>
      <c r="I552" s="255"/>
      <c r="J552" s="251"/>
      <c r="K552" s="251"/>
      <c r="L552" s="256"/>
      <c r="M552" s="257"/>
      <c r="N552" s="258"/>
      <c r="O552" s="258"/>
      <c r="P552" s="258"/>
      <c r="Q552" s="258"/>
      <c r="R552" s="258"/>
      <c r="S552" s="258"/>
      <c r="T552" s="25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0" t="s">
        <v>154</v>
      </c>
      <c r="AU552" s="260" t="s">
        <v>84</v>
      </c>
      <c r="AV552" s="14" t="s">
        <v>84</v>
      </c>
      <c r="AW552" s="14" t="s">
        <v>32</v>
      </c>
      <c r="AX552" s="14" t="s">
        <v>75</v>
      </c>
      <c r="AY552" s="260" t="s">
        <v>117</v>
      </c>
    </row>
    <row r="553" spans="1:51" s="15" customFormat="1" ht="12">
      <c r="A553" s="15"/>
      <c r="B553" s="261"/>
      <c r="C553" s="262"/>
      <c r="D553" s="241" t="s">
        <v>154</v>
      </c>
      <c r="E553" s="263" t="s">
        <v>1</v>
      </c>
      <c r="F553" s="264" t="s">
        <v>211</v>
      </c>
      <c r="G553" s="262"/>
      <c r="H553" s="265">
        <v>23.4</v>
      </c>
      <c r="I553" s="266"/>
      <c r="J553" s="262"/>
      <c r="K553" s="262"/>
      <c r="L553" s="267"/>
      <c r="M553" s="268"/>
      <c r="N553" s="269"/>
      <c r="O553" s="269"/>
      <c r="P553" s="269"/>
      <c r="Q553" s="269"/>
      <c r="R553" s="269"/>
      <c r="S553" s="269"/>
      <c r="T553" s="270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71" t="s">
        <v>154</v>
      </c>
      <c r="AU553" s="271" t="s">
        <v>84</v>
      </c>
      <c r="AV553" s="15" t="s">
        <v>152</v>
      </c>
      <c r="AW553" s="15" t="s">
        <v>32</v>
      </c>
      <c r="AX553" s="15" t="s">
        <v>25</v>
      </c>
      <c r="AY553" s="271" t="s">
        <v>117</v>
      </c>
    </row>
    <row r="554" spans="1:65" s="2" customFormat="1" ht="14.4" customHeight="1">
      <c r="A554" s="39"/>
      <c r="B554" s="40"/>
      <c r="C554" s="283" t="s">
        <v>922</v>
      </c>
      <c r="D554" s="283" t="s">
        <v>473</v>
      </c>
      <c r="E554" s="284" t="s">
        <v>923</v>
      </c>
      <c r="F554" s="285" t="s">
        <v>924</v>
      </c>
      <c r="G554" s="286" t="s">
        <v>170</v>
      </c>
      <c r="H554" s="287">
        <v>7.732</v>
      </c>
      <c r="I554" s="288"/>
      <c r="J554" s="289">
        <f>ROUND(I554*H554,2)</f>
        <v>0</v>
      </c>
      <c r="K554" s="290"/>
      <c r="L554" s="291"/>
      <c r="M554" s="292" t="s">
        <v>1</v>
      </c>
      <c r="N554" s="293" t="s">
        <v>40</v>
      </c>
      <c r="O554" s="92"/>
      <c r="P554" s="230">
        <f>O554*H554</f>
        <v>0</v>
      </c>
      <c r="Q554" s="230">
        <v>0.0098</v>
      </c>
      <c r="R554" s="230">
        <f>Q554*H554</f>
        <v>0.0757736</v>
      </c>
      <c r="S554" s="230">
        <v>0</v>
      </c>
      <c r="T554" s="231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2" t="s">
        <v>426</v>
      </c>
      <c r="AT554" s="232" t="s">
        <v>473</v>
      </c>
      <c r="AU554" s="232" t="s">
        <v>84</v>
      </c>
      <c r="AY554" s="18" t="s">
        <v>117</v>
      </c>
      <c r="BE554" s="233">
        <f>IF(N554="základní",J554,0)</f>
        <v>0</v>
      </c>
      <c r="BF554" s="233">
        <f>IF(N554="snížená",J554,0)</f>
        <v>0</v>
      </c>
      <c r="BG554" s="233">
        <f>IF(N554="zákl. přenesená",J554,0)</f>
        <v>0</v>
      </c>
      <c r="BH554" s="233">
        <f>IF(N554="sníž. přenesená",J554,0)</f>
        <v>0</v>
      </c>
      <c r="BI554" s="233">
        <f>IF(N554="nulová",J554,0)</f>
        <v>0</v>
      </c>
      <c r="BJ554" s="18" t="s">
        <v>25</v>
      </c>
      <c r="BK554" s="233">
        <f>ROUND(I554*H554,2)</f>
        <v>0</v>
      </c>
      <c r="BL554" s="18" t="s">
        <v>308</v>
      </c>
      <c r="BM554" s="232" t="s">
        <v>925</v>
      </c>
    </row>
    <row r="555" spans="1:51" s="13" customFormat="1" ht="12">
      <c r="A555" s="13"/>
      <c r="B555" s="239"/>
      <c r="C555" s="240"/>
      <c r="D555" s="241" t="s">
        <v>154</v>
      </c>
      <c r="E555" s="242" t="s">
        <v>1</v>
      </c>
      <c r="F555" s="243" t="s">
        <v>289</v>
      </c>
      <c r="G555" s="240"/>
      <c r="H555" s="242" t="s">
        <v>1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9" t="s">
        <v>154</v>
      </c>
      <c r="AU555" s="249" t="s">
        <v>84</v>
      </c>
      <c r="AV555" s="13" t="s">
        <v>25</v>
      </c>
      <c r="AW555" s="13" t="s">
        <v>32</v>
      </c>
      <c r="AX555" s="13" t="s">
        <v>75</v>
      </c>
      <c r="AY555" s="249" t="s">
        <v>117</v>
      </c>
    </row>
    <row r="556" spans="1:51" s="14" customFormat="1" ht="12">
      <c r="A556" s="14"/>
      <c r="B556" s="250"/>
      <c r="C556" s="251"/>
      <c r="D556" s="241" t="s">
        <v>154</v>
      </c>
      <c r="E556" s="252" t="s">
        <v>1</v>
      </c>
      <c r="F556" s="253" t="s">
        <v>290</v>
      </c>
      <c r="G556" s="251"/>
      <c r="H556" s="254">
        <v>0.54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0" t="s">
        <v>154</v>
      </c>
      <c r="AU556" s="260" t="s">
        <v>84</v>
      </c>
      <c r="AV556" s="14" t="s">
        <v>84</v>
      </c>
      <c r="AW556" s="14" t="s">
        <v>32</v>
      </c>
      <c r="AX556" s="14" t="s">
        <v>75</v>
      </c>
      <c r="AY556" s="260" t="s">
        <v>117</v>
      </c>
    </row>
    <row r="557" spans="1:51" s="14" customFormat="1" ht="12">
      <c r="A557" s="14"/>
      <c r="B557" s="250"/>
      <c r="C557" s="251"/>
      <c r="D557" s="241" t="s">
        <v>154</v>
      </c>
      <c r="E557" s="252" t="s">
        <v>1</v>
      </c>
      <c r="F557" s="253" t="s">
        <v>291</v>
      </c>
      <c r="G557" s="251"/>
      <c r="H557" s="254">
        <v>1.35</v>
      </c>
      <c r="I557" s="255"/>
      <c r="J557" s="251"/>
      <c r="K557" s="251"/>
      <c r="L557" s="256"/>
      <c r="M557" s="257"/>
      <c r="N557" s="258"/>
      <c r="O557" s="258"/>
      <c r="P557" s="258"/>
      <c r="Q557" s="258"/>
      <c r="R557" s="258"/>
      <c r="S557" s="258"/>
      <c r="T557" s="25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0" t="s">
        <v>154</v>
      </c>
      <c r="AU557" s="260" t="s">
        <v>84</v>
      </c>
      <c r="AV557" s="14" t="s">
        <v>84</v>
      </c>
      <c r="AW557" s="14" t="s">
        <v>32</v>
      </c>
      <c r="AX557" s="14" t="s">
        <v>75</v>
      </c>
      <c r="AY557" s="260" t="s">
        <v>117</v>
      </c>
    </row>
    <row r="558" spans="1:51" s="14" customFormat="1" ht="12">
      <c r="A558" s="14"/>
      <c r="B558" s="250"/>
      <c r="C558" s="251"/>
      <c r="D558" s="241" t="s">
        <v>154</v>
      </c>
      <c r="E558" s="252" t="s">
        <v>1</v>
      </c>
      <c r="F558" s="253" t="s">
        <v>292</v>
      </c>
      <c r="G558" s="251"/>
      <c r="H558" s="254">
        <v>1.08</v>
      </c>
      <c r="I558" s="255"/>
      <c r="J558" s="251"/>
      <c r="K558" s="251"/>
      <c r="L558" s="256"/>
      <c r="M558" s="257"/>
      <c r="N558" s="258"/>
      <c r="O558" s="258"/>
      <c r="P558" s="258"/>
      <c r="Q558" s="258"/>
      <c r="R558" s="258"/>
      <c r="S558" s="258"/>
      <c r="T558" s="259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0" t="s">
        <v>154</v>
      </c>
      <c r="AU558" s="260" t="s">
        <v>84</v>
      </c>
      <c r="AV558" s="14" t="s">
        <v>84</v>
      </c>
      <c r="AW558" s="14" t="s">
        <v>32</v>
      </c>
      <c r="AX558" s="14" t="s">
        <v>75</v>
      </c>
      <c r="AY558" s="260" t="s">
        <v>117</v>
      </c>
    </row>
    <row r="559" spans="1:51" s="14" customFormat="1" ht="12">
      <c r="A559" s="14"/>
      <c r="B559" s="250"/>
      <c r="C559" s="251"/>
      <c r="D559" s="241" t="s">
        <v>154</v>
      </c>
      <c r="E559" s="252" t="s">
        <v>1</v>
      </c>
      <c r="F559" s="253" t="s">
        <v>293</v>
      </c>
      <c r="G559" s="251"/>
      <c r="H559" s="254">
        <v>0.54</v>
      </c>
      <c r="I559" s="255"/>
      <c r="J559" s="251"/>
      <c r="K559" s="251"/>
      <c r="L559" s="256"/>
      <c r="M559" s="257"/>
      <c r="N559" s="258"/>
      <c r="O559" s="258"/>
      <c r="P559" s="258"/>
      <c r="Q559" s="258"/>
      <c r="R559" s="258"/>
      <c r="S559" s="258"/>
      <c r="T559" s="259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0" t="s">
        <v>154</v>
      </c>
      <c r="AU559" s="260" t="s">
        <v>84</v>
      </c>
      <c r="AV559" s="14" t="s">
        <v>84</v>
      </c>
      <c r="AW559" s="14" t="s">
        <v>32</v>
      </c>
      <c r="AX559" s="14" t="s">
        <v>75</v>
      </c>
      <c r="AY559" s="260" t="s">
        <v>117</v>
      </c>
    </row>
    <row r="560" spans="1:51" s="14" customFormat="1" ht="12">
      <c r="A560" s="14"/>
      <c r="B560" s="250"/>
      <c r="C560" s="251"/>
      <c r="D560" s="241" t="s">
        <v>154</v>
      </c>
      <c r="E560" s="252" t="s">
        <v>1</v>
      </c>
      <c r="F560" s="253" t="s">
        <v>294</v>
      </c>
      <c r="G560" s="251"/>
      <c r="H560" s="254">
        <v>0.54</v>
      </c>
      <c r="I560" s="255"/>
      <c r="J560" s="251"/>
      <c r="K560" s="251"/>
      <c r="L560" s="256"/>
      <c r="M560" s="257"/>
      <c r="N560" s="258"/>
      <c r="O560" s="258"/>
      <c r="P560" s="258"/>
      <c r="Q560" s="258"/>
      <c r="R560" s="258"/>
      <c r="S560" s="258"/>
      <c r="T560" s="259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0" t="s">
        <v>154</v>
      </c>
      <c r="AU560" s="260" t="s">
        <v>84</v>
      </c>
      <c r="AV560" s="14" t="s">
        <v>84</v>
      </c>
      <c r="AW560" s="14" t="s">
        <v>32</v>
      </c>
      <c r="AX560" s="14" t="s">
        <v>75</v>
      </c>
      <c r="AY560" s="260" t="s">
        <v>117</v>
      </c>
    </row>
    <row r="561" spans="1:51" s="14" customFormat="1" ht="12">
      <c r="A561" s="14"/>
      <c r="B561" s="250"/>
      <c r="C561" s="251"/>
      <c r="D561" s="241" t="s">
        <v>154</v>
      </c>
      <c r="E561" s="252" t="s">
        <v>1</v>
      </c>
      <c r="F561" s="253" t="s">
        <v>295</v>
      </c>
      <c r="G561" s="251"/>
      <c r="H561" s="254">
        <v>0.54</v>
      </c>
      <c r="I561" s="255"/>
      <c r="J561" s="251"/>
      <c r="K561" s="251"/>
      <c r="L561" s="256"/>
      <c r="M561" s="257"/>
      <c r="N561" s="258"/>
      <c r="O561" s="258"/>
      <c r="P561" s="258"/>
      <c r="Q561" s="258"/>
      <c r="R561" s="258"/>
      <c r="S561" s="258"/>
      <c r="T561" s="259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0" t="s">
        <v>154</v>
      </c>
      <c r="AU561" s="260" t="s">
        <v>84</v>
      </c>
      <c r="AV561" s="14" t="s">
        <v>84</v>
      </c>
      <c r="AW561" s="14" t="s">
        <v>32</v>
      </c>
      <c r="AX561" s="14" t="s">
        <v>75</v>
      </c>
      <c r="AY561" s="260" t="s">
        <v>117</v>
      </c>
    </row>
    <row r="562" spans="1:51" s="14" customFormat="1" ht="12">
      <c r="A562" s="14"/>
      <c r="B562" s="250"/>
      <c r="C562" s="251"/>
      <c r="D562" s="241" t="s">
        <v>154</v>
      </c>
      <c r="E562" s="252" t="s">
        <v>1</v>
      </c>
      <c r="F562" s="253" t="s">
        <v>296</v>
      </c>
      <c r="G562" s="251"/>
      <c r="H562" s="254">
        <v>0.3</v>
      </c>
      <c r="I562" s="255"/>
      <c r="J562" s="251"/>
      <c r="K562" s="251"/>
      <c r="L562" s="256"/>
      <c r="M562" s="257"/>
      <c r="N562" s="258"/>
      <c r="O562" s="258"/>
      <c r="P562" s="258"/>
      <c r="Q562" s="258"/>
      <c r="R562" s="258"/>
      <c r="S562" s="258"/>
      <c r="T562" s="25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0" t="s">
        <v>154</v>
      </c>
      <c r="AU562" s="260" t="s">
        <v>84</v>
      </c>
      <c r="AV562" s="14" t="s">
        <v>84</v>
      </c>
      <c r="AW562" s="14" t="s">
        <v>32</v>
      </c>
      <c r="AX562" s="14" t="s">
        <v>75</v>
      </c>
      <c r="AY562" s="260" t="s">
        <v>117</v>
      </c>
    </row>
    <row r="563" spans="1:51" s="14" customFormat="1" ht="12">
      <c r="A563" s="14"/>
      <c r="B563" s="250"/>
      <c r="C563" s="251"/>
      <c r="D563" s="241" t="s">
        <v>154</v>
      </c>
      <c r="E563" s="252" t="s">
        <v>1</v>
      </c>
      <c r="F563" s="253" t="s">
        <v>297</v>
      </c>
      <c r="G563" s="251"/>
      <c r="H563" s="254">
        <v>0.3</v>
      </c>
      <c r="I563" s="255"/>
      <c r="J563" s="251"/>
      <c r="K563" s="251"/>
      <c r="L563" s="256"/>
      <c r="M563" s="257"/>
      <c r="N563" s="258"/>
      <c r="O563" s="258"/>
      <c r="P563" s="258"/>
      <c r="Q563" s="258"/>
      <c r="R563" s="258"/>
      <c r="S563" s="258"/>
      <c r="T563" s="25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0" t="s">
        <v>154</v>
      </c>
      <c r="AU563" s="260" t="s">
        <v>84</v>
      </c>
      <c r="AV563" s="14" t="s">
        <v>84</v>
      </c>
      <c r="AW563" s="14" t="s">
        <v>32</v>
      </c>
      <c r="AX563" s="14" t="s">
        <v>75</v>
      </c>
      <c r="AY563" s="260" t="s">
        <v>117</v>
      </c>
    </row>
    <row r="564" spans="1:51" s="14" customFormat="1" ht="12">
      <c r="A564" s="14"/>
      <c r="B564" s="250"/>
      <c r="C564" s="251"/>
      <c r="D564" s="241" t="s">
        <v>154</v>
      </c>
      <c r="E564" s="252" t="s">
        <v>1</v>
      </c>
      <c r="F564" s="253" t="s">
        <v>298</v>
      </c>
      <c r="G564" s="251"/>
      <c r="H564" s="254">
        <v>0.3</v>
      </c>
      <c r="I564" s="255"/>
      <c r="J564" s="251"/>
      <c r="K564" s="251"/>
      <c r="L564" s="256"/>
      <c r="M564" s="257"/>
      <c r="N564" s="258"/>
      <c r="O564" s="258"/>
      <c r="P564" s="258"/>
      <c r="Q564" s="258"/>
      <c r="R564" s="258"/>
      <c r="S564" s="258"/>
      <c r="T564" s="259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0" t="s">
        <v>154</v>
      </c>
      <c r="AU564" s="260" t="s">
        <v>84</v>
      </c>
      <c r="AV564" s="14" t="s">
        <v>84</v>
      </c>
      <c r="AW564" s="14" t="s">
        <v>32</v>
      </c>
      <c r="AX564" s="14" t="s">
        <v>75</v>
      </c>
      <c r="AY564" s="260" t="s">
        <v>117</v>
      </c>
    </row>
    <row r="565" spans="1:51" s="14" customFormat="1" ht="12">
      <c r="A565" s="14"/>
      <c r="B565" s="250"/>
      <c r="C565" s="251"/>
      <c r="D565" s="241" t="s">
        <v>154</v>
      </c>
      <c r="E565" s="252" t="s">
        <v>1</v>
      </c>
      <c r="F565" s="253" t="s">
        <v>299</v>
      </c>
      <c r="G565" s="251"/>
      <c r="H565" s="254">
        <v>0.3</v>
      </c>
      <c r="I565" s="255"/>
      <c r="J565" s="251"/>
      <c r="K565" s="251"/>
      <c r="L565" s="256"/>
      <c r="M565" s="257"/>
      <c r="N565" s="258"/>
      <c r="O565" s="258"/>
      <c r="P565" s="258"/>
      <c r="Q565" s="258"/>
      <c r="R565" s="258"/>
      <c r="S565" s="258"/>
      <c r="T565" s="25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0" t="s">
        <v>154</v>
      </c>
      <c r="AU565" s="260" t="s">
        <v>84</v>
      </c>
      <c r="AV565" s="14" t="s">
        <v>84</v>
      </c>
      <c r="AW565" s="14" t="s">
        <v>32</v>
      </c>
      <c r="AX565" s="14" t="s">
        <v>75</v>
      </c>
      <c r="AY565" s="260" t="s">
        <v>117</v>
      </c>
    </row>
    <row r="566" spans="1:51" s="14" customFormat="1" ht="12">
      <c r="A566" s="14"/>
      <c r="B566" s="250"/>
      <c r="C566" s="251"/>
      <c r="D566" s="241" t="s">
        <v>154</v>
      </c>
      <c r="E566" s="252" t="s">
        <v>1</v>
      </c>
      <c r="F566" s="253" t="s">
        <v>300</v>
      </c>
      <c r="G566" s="251"/>
      <c r="H566" s="254">
        <v>0.3</v>
      </c>
      <c r="I566" s="255"/>
      <c r="J566" s="251"/>
      <c r="K566" s="251"/>
      <c r="L566" s="256"/>
      <c r="M566" s="257"/>
      <c r="N566" s="258"/>
      <c r="O566" s="258"/>
      <c r="P566" s="258"/>
      <c r="Q566" s="258"/>
      <c r="R566" s="258"/>
      <c r="S566" s="258"/>
      <c r="T566" s="259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0" t="s">
        <v>154</v>
      </c>
      <c r="AU566" s="260" t="s">
        <v>84</v>
      </c>
      <c r="AV566" s="14" t="s">
        <v>84</v>
      </c>
      <c r="AW566" s="14" t="s">
        <v>32</v>
      </c>
      <c r="AX566" s="14" t="s">
        <v>75</v>
      </c>
      <c r="AY566" s="260" t="s">
        <v>117</v>
      </c>
    </row>
    <row r="567" spans="1:51" s="14" customFormat="1" ht="12">
      <c r="A567" s="14"/>
      <c r="B567" s="250"/>
      <c r="C567" s="251"/>
      <c r="D567" s="241" t="s">
        <v>154</v>
      </c>
      <c r="E567" s="252" t="s">
        <v>1</v>
      </c>
      <c r="F567" s="253" t="s">
        <v>301</v>
      </c>
      <c r="G567" s="251"/>
      <c r="H567" s="254">
        <v>0.3</v>
      </c>
      <c r="I567" s="255"/>
      <c r="J567" s="251"/>
      <c r="K567" s="251"/>
      <c r="L567" s="256"/>
      <c r="M567" s="257"/>
      <c r="N567" s="258"/>
      <c r="O567" s="258"/>
      <c r="P567" s="258"/>
      <c r="Q567" s="258"/>
      <c r="R567" s="258"/>
      <c r="S567" s="258"/>
      <c r="T567" s="259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0" t="s">
        <v>154</v>
      </c>
      <c r="AU567" s="260" t="s">
        <v>84</v>
      </c>
      <c r="AV567" s="14" t="s">
        <v>84</v>
      </c>
      <c r="AW567" s="14" t="s">
        <v>32</v>
      </c>
      <c r="AX567" s="14" t="s">
        <v>75</v>
      </c>
      <c r="AY567" s="260" t="s">
        <v>117</v>
      </c>
    </row>
    <row r="568" spans="1:51" s="16" customFormat="1" ht="12">
      <c r="A568" s="16"/>
      <c r="B568" s="272"/>
      <c r="C568" s="273"/>
      <c r="D568" s="241" t="s">
        <v>154</v>
      </c>
      <c r="E568" s="274" t="s">
        <v>1</v>
      </c>
      <c r="F568" s="275" t="s">
        <v>225</v>
      </c>
      <c r="G568" s="273"/>
      <c r="H568" s="276">
        <v>6.39</v>
      </c>
      <c r="I568" s="277"/>
      <c r="J568" s="273"/>
      <c r="K568" s="273"/>
      <c r="L568" s="278"/>
      <c r="M568" s="279"/>
      <c r="N568" s="280"/>
      <c r="O568" s="280"/>
      <c r="P568" s="280"/>
      <c r="Q568" s="280"/>
      <c r="R568" s="280"/>
      <c r="S568" s="280"/>
      <c r="T568" s="281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T568" s="282" t="s">
        <v>154</v>
      </c>
      <c r="AU568" s="282" t="s">
        <v>84</v>
      </c>
      <c r="AV568" s="16" t="s">
        <v>147</v>
      </c>
      <c r="AW568" s="16" t="s">
        <v>32</v>
      </c>
      <c r="AX568" s="16" t="s">
        <v>75</v>
      </c>
      <c r="AY568" s="282" t="s">
        <v>117</v>
      </c>
    </row>
    <row r="569" spans="1:51" s="14" customFormat="1" ht="12">
      <c r="A569" s="14"/>
      <c r="B569" s="250"/>
      <c r="C569" s="251"/>
      <c r="D569" s="241" t="s">
        <v>154</v>
      </c>
      <c r="E569" s="252" t="s">
        <v>1</v>
      </c>
      <c r="F569" s="253" t="s">
        <v>926</v>
      </c>
      <c r="G569" s="251"/>
      <c r="H569" s="254">
        <v>0.639</v>
      </c>
      <c r="I569" s="255"/>
      <c r="J569" s="251"/>
      <c r="K569" s="251"/>
      <c r="L569" s="256"/>
      <c r="M569" s="257"/>
      <c r="N569" s="258"/>
      <c r="O569" s="258"/>
      <c r="P569" s="258"/>
      <c r="Q569" s="258"/>
      <c r="R569" s="258"/>
      <c r="S569" s="258"/>
      <c r="T569" s="25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0" t="s">
        <v>154</v>
      </c>
      <c r="AU569" s="260" t="s">
        <v>84</v>
      </c>
      <c r="AV569" s="14" t="s">
        <v>84</v>
      </c>
      <c r="AW569" s="14" t="s">
        <v>32</v>
      </c>
      <c r="AX569" s="14" t="s">
        <v>75</v>
      </c>
      <c r="AY569" s="260" t="s">
        <v>117</v>
      </c>
    </row>
    <row r="570" spans="1:51" s="15" customFormat="1" ht="12">
      <c r="A570" s="15"/>
      <c r="B570" s="261"/>
      <c r="C570" s="262"/>
      <c r="D570" s="241" t="s">
        <v>154</v>
      </c>
      <c r="E570" s="263" t="s">
        <v>1</v>
      </c>
      <c r="F570" s="264" t="s">
        <v>211</v>
      </c>
      <c r="G570" s="262"/>
      <c r="H570" s="265">
        <v>7.029</v>
      </c>
      <c r="I570" s="266"/>
      <c r="J570" s="262"/>
      <c r="K570" s="262"/>
      <c r="L570" s="267"/>
      <c r="M570" s="268"/>
      <c r="N570" s="269"/>
      <c r="O570" s="269"/>
      <c r="P570" s="269"/>
      <c r="Q570" s="269"/>
      <c r="R570" s="269"/>
      <c r="S570" s="269"/>
      <c r="T570" s="270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71" t="s">
        <v>154</v>
      </c>
      <c r="AU570" s="271" t="s">
        <v>84</v>
      </c>
      <c r="AV570" s="15" t="s">
        <v>152</v>
      </c>
      <c r="AW570" s="15" t="s">
        <v>32</v>
      </c>
      <c r="AX570" s="15" t="s">
        <v>25</v>
      </c>
      <c r="AY570" s="271" t="s">
        <v>117</v>
      </c>
    </row>
    <row r="571" spans="1:51" s="14" customFormat="1" ht="12">
      <c r="A571" s="14"/>
      <c r="B571" s="250"/>
      <c r="C571" s="251"/>
      <c r="D571" s="241" t="s">
        <v>154</v>
      </c>
      <c r="E571" s="251"/>
      <c r="F571" s="253" t="s">
        <v>927</v>
      </c>
      <c r="G571" s="251"/>
      <c r="H571" s="254">
        <v>7.732</v>
      </c>
      <c r="I571" s="255"/>
      <c r="J571" s="251"/>
      <c r="K571" s="251"/>
      <c r="L571" s="256"/>
      <c r="M571" s="257"/>
      <c r="N571" s="258"/>
      <c r="O571" s="258"/>
      <c r="P571" s="258"/>
      <c r="Q571" s="258"/>
      <c r="R571" s="258"/>
      <c r="S571" s="258"/>
      <c r="T571" s="259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0" t="s">
        <v>154</v>
      </c>
      <c r="AU571" s="260" t="s">
        <v>84</v>
      </c>
      <c r="AV571" s="14" t="s">
        <v>84</v>
      </c>
      <c r="AW571" s="14" t="s">
        <v>4</v>
      </c>
      <c r="AX571" s="14" t="s">
        <v>25</v>
      </c>
      <c r="AY571" s="260" t="s">
        <v>117</v>
      </c>
    </row>
    <row r="572" spans="1:65" s="2" customFormat="1" ht="24.15" customHeight="1">
      <c r="A572" s="39"/>
      <c r="B572" s="40"/>
      <c r="C572" s="220" t="s">
        <v>928</v>
      </c>
      <c r="D572" s="220" t="s">
        <v>120</v>
      </c>
      <c r="E572" s="221" t="s">
        <v>929</v>
      </c>
      <c r="F572" s="222" t="s">
        <v>930</v>
      </c>
      <c r="G572" s="223" t="s">
        <v>214</v>
      </c>
      <c r="H572" s="224">
        <v>16.2</v>
      </c>
      <c r="I572" s="225"/>
      <c r="J572" s="226">
        <f>ROUND(I572*H572,2)</f>
        <v>0</v>
      </c>
      <c r="K572" s="227"/>
      <c r="L572" s="45"/>
      <c r="M572" s="228" t="s">
        <v>1</v>
      </c>
      <c r="N572" s="229" t="s">
        <v>40</v>
      </c>
      <c r="O572" s="92"/>
      <c r="P572" s="230">
        <f>O572*H572</f>
        <v>0</v>
      </c>
      <c r="Q572" s="230">
        <v>0.00098</v>
      </c>
      <c r="R572" s="230">
        <f>Q572*H572</f>
        <v>0.015875999999999998</v>
      </c>
      <c r="S572" s="230">
        <v>0</v>
      </c>
      <c r="T572" s="231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2" t="s">
        <v>308</v>
      </c>
      <c r="AT572" s="232" t="s">
        <v>120</v>
      </c>
      <c r="AU572" s="232" t="s">
        <v>84</v>
      </c>
      <c r="AY572" s="18" t="s">
        <v>117</v>
      </c>
      <c r="BE572" s="233">
        <f>IF(N572="základní",J572,0)</f>
        <v>0</v>
      </c>
      <c r="BF572" s="233">
        <f>IF(N572="snížená",J572,0)</f>
        <v>0</v>
      </c>
      <c r="BG572" s="233">
        <f>IF(N572="zákl. přenesená",J572,0)</f>
        <v>0</v>
      </c>
      <c r="BH572" s="233">
        <f>IF(N572="sníž. přenesená",J572,0)</f>
        <v>0</v>
      </c>
      <c r="BI572" s="233">
        <f>IF(N572="nulová",J572,0)</f>
        <v>0</v>
      </c>
      <c r="BJ572" s="18" t="s">
        <v>25</v>
      </c>
      <c r="BK572" s="233">
        <f>ROUND(I572*H572,2)</f>
        <v>0</v>
      </c>
      <c r="BL572" s="18" t="s">
        <v>308</v>
      </c>
      <c r="BM572" s="232" t="s">
        <v>931</v>
      </c>
    </row>
    <row r="573" spans="1:51" s="14" customFormat="1" ht="12">
      <c r="A573" s="14"/>
      <c r="B573" s="250"/>
      <c r="C573" s="251"/>
      <c r="D573" s="241" t="s">
        <v>154</v>
      </c>
      <c r="E573" s="252" t="s">
        <v>1</v>
      </c>
      <c r="F573" s="253" t="s">
        <v>932</v>
      </c>
      <c r="G573" s="251"/>
      <c r="H573" s="254">
        <v>16.2</v>
      </c>
      <c r="I573" s="255"/>
      <c r="J573" s="251"/>
      <c r="K573" s="251"/>
      <c r="L573" s="256"/>
      <c r="M573" s="257"/>
      <c r="N573" s="258"/>
      <c r="O573" s="258"/>
      <c r="P573" s="258"/>
      <c r="Q573" s="258"/>
      <c r="R573" s="258"/>
      <c r="S573" s="258"/>
      <c r="T573" s="259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0" t="s">
        <v>154</v>
      </c>
      <c r="AU573" s="260" t="s">
        <v>84</v>
      </c>
      <c r="AV573" s="14" t="s">
        <v>84</v>
      </c>
      <c r="AW573" s="14" t="s">
        <v>32</v>
      </c>
      <c r="AX573" s="14" t="s">
        <v>25</v>
      </c>
      <c r="AY573" s="260" t="s">
        <v>117</v>
      </c>
    </row>
    <row r="574" spans="1:65" s="2" customFormat="1" ht="14.4" customHeight="1">
      <c r="A574" s="39"/>
      <c r="B574" s="40"/>
      <c r="C574" s="283" t="s">
        <v>933</v>
      </c>
      <c r="D574" s="283" t="s">
        <v>473</v>
      </c>
      <c r="E574" s="284" t="s">
        <v>923</v>
      </c>
      <c r="F574" s="285" t="s">
        <v>924</v>
      </c>
      <c r="G574" s="286" t="s">
        <v>170</v>
      </c>
      <c r="H574" s="287">
        <v>5.881</v>
      </c>
      <c r="I574" s="288"/>
      <c r="J574" s="289">
        <f>ROUND(I574*H574,2)</f>
        <v>0</v>
      </c>
      <c r="K574" s="290"/>
      <c r="L574" s="291"/>
      <c r="M574" s="292" t="s">
        <v>1</v>
      </c>
      <c r="N574" s="293" t="s">
        <v>40</v>
      </c>
      <c r="O574" s="92"/>
      <c r="P574" s="230">
        <f>O574*H574</f>
        <v>0</v>
      </c>
      <c r="Q574" s="230">
        <v>0.0098</v>
      </c>
      <c r="R574" s="230">
        <f>Q574*H574</f>
        <v>0.0576338</v>
      </c>
      <c r="S574" s="230">
        <v>0</v>
      </c>
      <c r="T574" s="231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2" t="s">
        <v>426</v>
      </c>
      <c r="AT574" s="232" t="s">
        <v>473</v>
      </c>
      <c r="AU574" s="232" t="s">
        <v>84</v>
      </c>
      <c r="AY574" s="18" t="s">
        <v>117</v>
      </c>
      <c r="BE574" s="233">
        <f>IF(N574="základní",J574,0)</f>
        <v>0</v>
      </c>
      <c r="BF574" s="233">
        <f>IF(N574="snížená",J574,0)</f>
        <v>0</v>
      </c>
      <c r="BG574" s="233">
        <f>IF(N574="zákl. přenesená",J574,0)</f>
        <v>0</v>
      </c>
      <c r="BH574" s="233">
        <f>IF(N574="sníž. přenesená",J574,0)</f>
        <v>0</v>
      </c>
      <c r="BI574" s="233">
        <f>IF(N574="nulová",J574,0)</f>
        <v>0</v>
      </c>
      <c r="BJ574" s="18" t="s">
        <v>25</v>
      </c>
      <c r="BK574" s="233">
        <f>ROUND(I574*H574,2)</f>
        <v>0</v>
      </c>
      <c r="BL574" s="18" t="s">
        <v>308</v>
      </c>
      <c r="BM574" s="232" t="s">
        <v>934</v>
      </c>
    </row>
    <row r="575" spans="1:51" s="14" customFormat="1" ht="12">
      <c r="A575" s="14"/>
      <c r="B575" s="250"/>
      <c r="C575" s="251"/>
      <c r="D575" s="241" t="s">
        <v>154</v>
      </c>
      <c r="E575" s="252" t="s">
        <v>1</v>
      </c>
      <c r="F575" s="253" t="s">
        <v>935</v>
      </c>
      <c r="G575" s="251"/>
      <c r="H575" s="254">
        <v>5.346</v>
      </c>
      <c r="I575" s="255"/>
      <c r="J575" s="251"/>
      <c r="K575" s="251"/>
      <c r="L575" s="256"/>
      <c r="M575" s="257"/>
      <c r="N575" s="258"/>
      <c r="O575" s="258"/>
      <c r="P575" s="258"/>
      <c r="Q575" s="258"/>
      <c r="R575" s="258"/>
      <c r="S575" s="258"/>
      <c r="T575" s="259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0" t="s">
        <v>154</v>
      </c>
      <c r="AU575" s="260" t="s">
        <v>84</v>
      </c>
      <c r="AV575" s="14" t="s">
        <v>84</v>
      </c>
      <c r="AW575" s="14" t="s">
        <v>32</v>
      </c>
      <c r="AX575" s="14" t="s">
        <v>25</v>
      </c>
      <c r="AY575" s="260" t="s">
        <v>117</v>
      </c>
    </row>
    <row r="576" spans="1:51" s="14" customFormat="1" ht="12">
      <c r="A576" s="14"/>
      <c r="B576" s="250"/>
      <c r="C576" s="251"/>
      <c r="D576" s="241" t="s">
        <v>154</v>
      </c>
      <c r="E576" s="251"/>
      <c r="F576" s="253" t="s">
        <v>936</v>
      </c>
      <c r="G576" s="251"/>
      <c r="H576" s="254">
        <v>5.881</v>
      </c>
      <c r="I576" s="255"/>
      <c r="J576" s="251"/>
      <c r="K576" s="251"/>
      <c r="L576" s="256"/>
      <c r="M576" s="257"/>
      <c r="N576" s="258"/>
      <c r="O576" s="258"/>
      <c r="P576" s="258"/>
      <c r="Q576" s="258"/>
      <c r="R576" s="258"/>
      <c r="S576" s="258"/>
      <c r="T576" s="259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0" t="s">
        <v>154</v>
      </c>
      <c r="AU576" s="260" t="s">
        <v>84</v>
      </c>
      <c r="AV576" s="14" t="s">
        <v>84</v>
      </c>
      <c r="AW576" s="14" t="s">
        <v>4</v>
      </c>
      <c r="AX576" s="14" t="s">
        <v>25</v>
      </c>
      <c r="AY576" s="260" t="s">
        <v>117</v>
      </c>
    </row>
    <row r="577" spans="1:65" s="2" customFormat="1" ht="24.15" customHeight="1">
      <c r="A577" s="39"/>
      <c r="B577" s="40"/>
      <c r="C577" s="220" t="s">
        <v>937</v>
      </c>
      <c r="D577" s="220" t="s">
        <v>120</v>
      </c>
      <c r="E577" s="221" t="s">
        <v>938</v>
      </c>
      <c r="F577" s="222" t="s">
        <v>939</v>
      </c>
      <c r="G577" s="223" t="s">
        <v>940</v>
      </c>
      <c r="H577" s="294"/>
      <c r="I577" s="225"/>
      <c r="J577" s="226">
        <f>ROUND(I577*H577,2)</f>
        <v>0</v>
      </c>
      <c r="K577" s="227"/>
      <c r="L577" s="45"/>
      <c r="M577" s="228" t="s">
        <v>1</v>
      </c>
      <c r="N577" s="229" t="s">
        <v>40</v>
      </c>
      <c r="O577" s="92"/>
      <c r="P577" s="230">
        <f>O577*H577</f>
        <v>0</v>
      </c>
      <c r="Q577" s="230">
        <v>0</v>
      </c>
      <c r="R577" s="230">
        <f>Q577*H577</f>
        <v>0</v>
      </c>
      <c r="S577" s="230">
        <v>0</v>
      </c>
      <c r="T577" s="231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2" t="s">
        <v>308</v>
      </c>
      <c r="AT577" s="232" t="s">
        <v>120</v>
      </c>
      <c r="AU577" s="232" t="s">
        <v>84</v>
      </c>
      <c r="AY577" s="18" t="s">
        <v>117</v>
      </c>
      <c r="BE577" s="233">
        <f>IF(N577="základní",J577,0)</f>
        <v>0</v>
      </c>
      <c r="BF577" s="233">
        <f>IF(N577="snížená",J577,0)</f>
        <v>0</v>
      </c>
      <c r="BG577" s="233">
        <f>IF(N577="zákl. přenesená",J577,0)</f>
        <v>0</v>
      </c>
      <c r="BH577" s="233">
        <f>IF(N577="sníž. přenesená",J577,0)</f>
        <v>0</v>
      </c>
      <c r="BI577" s="233">
        <f>IF(N577="nulová",J577,0)</f>
        <v>0</v>
      </c>
      <c r="BJ577" s="18" t="s">
        <v>25</v>
      </c>
      <c r="BK577" s="233">
        <f>ROUND(I577*H577,2)</f>
        <v>0</v>
      </c>
      <c r="BL577" s="18" t="s">
        <v>308</v>
      </c>
      <c r="BM577" s="232" t="s">
        <v>941</v>
      </c>
    </row>
    <row r="578" spans="1:63" s="12" customFormat="1" ht="22.8" customHeight="1">
      <c r="A578" s="12"/>
      <c r="B578" s="204"/>
      <c r="C578" s="205"/>
      <c r="D578" s="206" t="s">
        <v>74</v>
      </c>
      <c r="E578" s="218" t="s">
        <v>942</v>
      </c>
      <c r="F578" s="218" t="s">
        <v>943</v>
      </c>
      <c r="G578" s="205"/>
      <c r="H578" s="205"/>
      <c r="I578" s="208"/>
      <c r="J578" s="219">
        <f>BK578</f>
        <v>0</v>
      </c>
      <c r="K578" s="205"/>
      <c r="L578" s="210"/>
      <c r="M578" s="211"/>
      <c r="N578" s="212"/>
      <c r="O578" s="212"/>
      <c r="P578" s="213">
        <f>SUM(P579:P613)</f>
        <v>0</v>
      </c>
      <c r="Q578" s="212"/>
      <c r="R578" s="213">
        <f>SUM(R579:R613)</f>
        <v>0.344692</v>
      </c>
      <c r="S578" s="212"/>
      <c r="T578" s="214">
        <f>SUM(T579:T613)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15" t="s">
        <v>84</v>
      </c>
      <c r="AT578" s="216" t="s">
        <v>74</v>
      </c>
      <c r="AU578" s="216" t="s">
        <v>25</v>
      </c>
      <c r="AY578" s="215" t="s">
        <v>117</v>
      </c>
      <c r="BK578" s="217">
        <f>SUM(BK579:BK613)</f>
        <v>0</v>
      </c>
    </row>
    <row r="579" spans="1:65" s="2" customFormat="1" ht="24.15" customHeight="1">
      <c r="A579" s="39"/>
      <c r="B579" s="40"/>
      <c r="C579" s="220" t="s">
        <v>944</v>
      </c>
      <c r="D579" s="220" t="s">
        <v>120</v>
      </c>
      <c r="E579" s="221" t="s">
        <v>945</v>
      </c>
      <c r="F579" s="222" t="s">
        <v>946</v>
      </c>
      <c r="G579" s="223" t="s">
        <v>170</v>
      </c>
      <c r="H579" s="224">
        <v>825.038</v>
      </c>
      <c r="I579" s="225"/>
      <c r="J579" s="226">
        <f>ROUND(I579*H579,2)</f>
        <v>0</v>
      </c>
      <c r="K579" s="227"/>
      <c r="L579" s="45"/>
      <c r="M579" s="228" t="s">
        <v>1</v>
      </c>
      <c r="N579" s="229" t="s">
        <v>40</v>
      </c>
      <c r="O579" s="92"/>
      <c r="P579" s="230">
        <f>O579*H579</f>
        <v>0</v>
      </c>
      <c r="Q579" s="230">
        <v>0</v>
      </c>
      <c r="R579" s="230">
        <f>Q579*H579</f>
        <v>0</v>
      </c>
      <c r="S579" s="230">
        <v>0</v>
      </c>
      <c r="T579" s="231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2" t="s">
        <v>308</v>
      </c>
      <c r="AT579" s="232" t="s">
        <v>120</v>
      </c>
      <c r="AU579" s="232" t="s">
        <v>84</v>
      </c>
      <c r="AY579" s="18" t="s">
        <v>117</v>
      </c>
      <c r="BE579" s="233">
        <f>IF(N579="základní",J579,0)</f>
        <v>0</v>
      </c>
      <c r="BF579" s="233">
        <f>IF(N579="snížená",J579,0)</f>
        <v>0</v>
      </c>
      <c r="BG579" s="233">
        <f>IF(N579="zákl. přenesená",J579,0)</f>
        <v>0</v>
      </c>
      <c r="BH579" s="233">
        <f>IF(N579="sníž. přenesená",J579,0)</f>
        <v>0</v>
      </c>
      <c r="BI579" s="233">
        <f>IF(N579="nulová",J579,0)</f>
        <v>0</v>
      </c>
      <c r="BJ579" s="18" t="s">
        <v>25</v>
      </c>
      <c r="BK579" s="233">
        <f>ROUND(I579*H579,2)</f>
        <v>0</v>
      </c>
      <c r="BL579" s="18" t="s">
        <v>308</v>
      </c>
      <c r="BM579" s="232" t="s">
        <v>947</v>
      </c>
    </row>
    <row r="580" spans="1:51" s="13" customFormat="1" ht="12">
      <c r="A580" s="13"/>
      <c r="B580" s="239"/>
      <c r="C580" s="240"/>
      <c r="D580" s="241" t="s">
        <v>154</v>
      </c>
      <c r="E580" s="242" t="s">
        <v>1</v>
      </c>
      <c r="F580" s="243" t="s">
        <v>948</v>
      </c>
      <c r="G580" s="240"/>
      <c r="H580" s="242" t="s">
        <v>1</v>
      </c>
      <c r="I580" s="244"/>
      <c r="J580" s="240"/>
      <c r="K580" s="240"/>
      <c r="L580" s="245"/>
      <c r="M580" s="246"/>
      <c r="N580" s="247"/>
      <c r="O580" s="247"/>
      <c r="P580" s="247"/>
      <c r="Q580" s="247"/>
      <c r="R580" s="247"/>
      <c r="S580" s="247"/>
      <c r="T580" s="24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9" t="s">
        <v>154</v>
      </c>
      <c r="AU580" s="249" t="s">
        <v>84</v>
      </c>
      <c r="AV580" s="13" t="s">
        <v>25</v>
      </c>
      <c r="AW580" s="13" t="s">
        <v>32</v>
      </c>
      <c r="AX580" s="13" t="s">
        <v>75</v>
      </c>
      <c r="AY580" s="249" t="s">
        <v>117</v>
      </c>
    </row>
    <row r="581" spans="1:51" s="13" customFormat="1" ht="12">
      <c r="A581" s="13"/>
      <c r="B581" s="239"/>
      <c r="C581" s="240"/>
      <c r="D581" s="241" t="s">
        <v>154</v>
      </c>
      <c r="E581" s="242" t="s">
        <v>1</v>
      </c>
      <c r="F581" s="243" t="s">
        <v>239</v>
      </c>
      <c r="G581" s="240"/>
      <c r="H581" s="242" t="s">
        <v>1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9" t="s">
        <v>154</v>
      </c>
      <c r="AU581" s="249" t="s">
        <v>84</v>
      </c>
      <c r="AV581" s="13" t="s">
        <v>25</v>
      </c>
      <c r="AW581" s="13" t="s">
        <v>32</v>
      </c>
      <c r="AX581" s="13" t="s">
        <v>75</v>
      </c>
      <c r="AY581" s="249" t="s">
        <v>117</v>
      </c>
    </row>
    <row r="582" spans="1:51" s="14" customFormat="1" ht="12">
      <c r="A582" s="14"/>
      <c r="B582" s="250"/>
      <c r="C582" s="251"/>
      <c r="D582" s="241" t="s">
        <v>154</v>
      </c>
      <c r="E582" s="252" t="s">
        <v>1</v>
      </c>
      <c r="F582" s="253" t="s">
        <v>949</v>
      </c>
      <c r="G582" s="251"/>
      <c r="H582" s="254">
        <v>51.8</v>
      </c>
      <c r="I582" s="255"/>
      <c r="J582" s="251"/>
      <c r="K582" s="251"/>
      <c r="L582" s="256"/>
      <c r="M582" s="257"/>
      <c r="N582" s="258"/>
      <c r="O582" s="258"/>
      <c r="P582" s="258"/>
      <c r="Q582" s="258"/>
      <c r="R582" s="258"/>
      <c r="S582" s="258"/>
      <c r="T582" s="259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0" t="s">
        <v>154</v>
      </c>
      <c r="AU582" s="260" t="s">
        <v>84</v>
      </c>
      <c r="AV582" s="14" t="s">
        <v>84</v>
      </c>
      <c r="AW582" s="14" t="s">
        <v>32</v>
      </c>
      <c r="AX582" s="14" t="s">
        <v>75</v>
      </c>
      <c r="AY582" s="260" t="s">
        <v>117</v>
      </c>
    </row>
    <row r="583" spans="1:51" s="13" customFormat="1" ht="12">
      <c r="A583" s="13"/>
      <c r="B583" s="239"/>
      <c r="C583" s="240"/>
      <c r="D583" s="241" t="s">
        <v>154</v>
      </c>
      <c r="E583" s="242" t="s">
        <v>1</v>
      </c>
      <c r="F583" s="243" t="s">
        <v>950</v>
      </c>
      <c r="G583" s="240"/>
      <c r="H583" s="242" t="s">
        <v>1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9" t="s">
        <v>154</v>
      </c>
      <c r="AU583" s="249" t="s">
        <v>84</v>
      </c>
      <c r="AV583" s="13" t="s">
        <v>25</v>
      </c>
      <c r="AW583" s="13" t="s">
        <v>32</v>
      </c>
      <c r="AX583" s="13" t="s">
        <v>75</v>
      </c>
      <c r="AY583" s="249" t="s">
        <v>117</v>
      </c>
    </row>
    <row r="584" spans="1:51" s="14" customFormat="1" ht="12">
      <c r="A584" s="14"/>
      <c r="B584" s="250"/>
      <c r="C584" s="251"/>
      <c r="D584" s="241" t="s">
        <v>154</v>
      </c>
      <c r="E584" s="252" t="s">
        <v>1</v>
      </c>
      <c r="F584" s="253" t="s">
        <v>951</v>
      </c>
      <c r="G584" s="251"/>
      <c r="H584" s="254">
        <v>17.376</v>
      </c>
      <c r="I584" s="255"/>
      <c r="J584" s="251"/>
      <c r="K584" s="251"/>
      <c r="L584" s="256"/>
      <c r="M584" s="257"/>
      <c r="N584" s="258"/>
      <c r="O584" s="258"/>
      <c r="P584" s="258"/>
      <c r="Q584" s="258"/>
      <c r="R584" s="258"/>
      <c r="S584" s="258"/>
      <c r="T584" s="25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0" t="s">
        <v>154</v>
      </c>
      <c r="AU584" s="260" t="s">
        <v>84</v>
      </c>
      <c r="AV584" s="14" t="s">
        <v>84</v>
      </c>
      <c r="AW584" s="14" t="s">
        <v>32</v>
      </c>
      <c r="AX584" s="14" t="s">
        <v>75</v>
      </c>
      <c r="AY584" s="260" t="s">
        <v>117</v>
      </c>
    </row>
    <row r="585" spans="1:51" s="14" customFormat="1" ht="12">
      <c r="A585" s="14"/>
      <c r="B585" s="250"/>
      <c r="C585" s="251"/>
      <c r="D585" s="241" t="s">
        <v>154</v>
      </c>
      <c r="E585" s="252" t="s">
        <v>1</v>
      </c>
      <c r="F585" s="253" t="s">
        <v>952</v>
      </c>
      <c r="G585" s="251"/>
      <c r="H585" s="254">
        <v>9.05</v>
      </c>
      <c r="I585" s="255"/>
      <c r="J585" s="251"/>
      <c r="K585" s="251"/>
      <c r="L585" s="256"/>
      <c r="M585" s="257"/>
      <c r="N585" s="258"/>
      <c r="O585" s="258"/>
      <c r="P585" s="258"/>
      <c r="Q585" s="258"/>
      <c r="R585" s="258"/>
      <c r="S585" s="258"/>
      <c r="T585" s="259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0" t="s">
        <v>154</v>
      </c>
      <c r="AU585" s="260" t="s">
        <v>84</v>
      </c>
      <c r="AV585" s="14" t="s">
        <v>84</v>
      </c>
      <c r="AW585" s="14" t="s">
        <v>32</v>
      </c>
      <c r="AX585" s="14" t="s">
        <v>75</v>
      </c>
      <c r="AY585" s="260" t="s">
        <v>117</v>
      </c>
    </row>
    <row r="586" spans="1:51" s="14" customFormat="1" ht="12">
      <c r="A586" s="14"/>
      <c r="B586" s="250"/>
      <c r="C586" s="251"/>
      <c r="D586" s="241" t="s">
        <v>154</v>
      </c>
      <c r="E586" s="252" t="s">
        <v>1</v>
      </c>
      <c r="F586" s="253" t="s">
        <v>953</v>
      </c>
      <c r="G586" s="251"/>
      <c r="H586" s="254">
        <v>15.745</v>
      </c>
      <c r="I586" s="255"/>
      <c r="J586" s="251"/>
      <c r="K586" s="251"/>
      <c r="L586" s="256"/>
      <c r="M586" s="257"/>
      <c r="N586" s="258"/>
      <c r="O586" s="258"/>
      <c r="P586" s="258"/>
      <c r="Q586" s="258"/>
      <c r="R586" s="258"/>
      <c r="S586" s="258"/>
      <c r="T586" s="259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0" t="s">
        <v>154</v>
      </c>
      <c r="AU586" s="260" t="s">
        <v>84</v>
      </c>
      <c r="AV586" s="14" t="s">
        <v>84</v>
      </c>
      <c r="AW586" s="14" t="s">
        <v>32</v>
      </c>
      <c r="AX586" s="14" t="s">
        <v>75</v>
      </c>
      <c r="AY586" s="260" t="s">
        <v>117</v>
      </c>
    </row>
    <row r="587" spans="1:51" s="14" customFormat="1" ht="12">
      <c r="A587" s="14"/>
      <c r="B587" s="250"/>
      <c r="C587" s="251"/>
      <c r="D587" s="241" t="s">
        <v>154</v>
      </c>
      <c r="E587" s="252" t="s">
        <v>1</v>
      </c>
      <c r="F587" s="253" t="s">
        <v>954</v>
      </c>
      <c r="G587" s="251"/>
      <c r="H587" s="254">
        <v>18.76</v>
      </c>
      <c r="I587" s="255"/>
      <c r="J587" s="251"/>
      <c r="K587" s="251"/>
      <c r="L587" s="256"/>
      <c r="M587" s="257"/>
      <c r="N587" s="258"/>
      <c r="O587" s="258"/>
      <c r="P587" s="258"/>
      <c r="Q587" s="258"/>
      <c r="R587" s="258"/>
      <c r="S587" s="258"/>
      <c r="T587" s="259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0" t="s">
        <v>154</v>
      </c>
      <c r="AU587" s="260" t="s">
        <v>84</v>
      </c>
      <c r="AV587" s="14" t="s">
        <v>84</v>
      </c>
      <c r="AW587" s="14" t="s">
        <v>32</v>
      </c>
      <c r="AX587" s="14" t="s">
        <v>75</v>
      </c>
      <c r="AY587" s="260" t="s">
        <v>117</v>
      </c>
    </row>
    <row r="588" spans="1:51" s="14" customFormat="1" ht="12">
      <c r="A588" s="14"/>
      <c r="B588" s="250"/>
      <c r="C588" s="251"/>
      <c r="D588" s="241" t="s">
        <v>154</v>
      </c>
      <c r="E588" s="252" t="s">
        <v>1</v>
      </c>
      <c r="F588" s="253" t="s">
        <v>955</v>
      </c>
      <c r="G588" s="251"/>
      <c r="H588" s="254">
        <v>21.655</v>
      </c>
      <c r="I588" s="255"/>
      <c r="J588" s="251"/>
      <c r="K588" s="251"/>
      <c r="L588" s="256"/>
      <c r="M588" s="257"/>
      <c r="N588" s="258"/>
      <c r="O588" s="258"/>
      <c r="P588" s="258"/>
      <c r="Q588" s="258"/>
      <c r="R588" s="258"/>
      <c r="S588" s="258"/>
      <c r="T588" s="259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0" t="s">
        <v>154</v>
      </c>
      <c r="AU588" s="260" t="s">
        <v>84</v>
      </c>
      <c r="AV588" s="14" t="s">
        <v>84</v>
      </c>
      <c r="AW588" s="14" t="s">
        <v>32</v>
      </c>
      <c r="AX588" s="14" t="s">
        <v>75</v>
      </c>
      <c r="AY588" s="260" t="s">
        <v>117</v>
      </c>
    </row>
    <row r="589" spans="1:51" s="14" customFormat="1" ht="12">
      <c r="A589" s="14"/>
      <c r="B589" s="250"/>
      <c r="C589" s="251"/>
      <c r="D589" s="241" t="s">
        <v>154</v>
      </c>
      <c r="E589" s="252" t="s">
        <v>1</v>
      </c>
      <c r="F589" s="253" t="s">
        <v>956</v>
      </c>
      <c r="G589" s="251"/>
      <c r="H589" s="254">
        <v>16.12</v>
      </c>
      <c r="I589" s="255"/>
      <c r="J589" s="251"/>
      <c r="K589" s="251"/>
      <c r="L589" s="256"/>
      <c r="M589" s="257"/>
      <c r="N589" s="258"/>
      <c r="O589" s="258"/>
      <c r="P589" s="258"/>
      <c r="Q589" s="258"/>
      <c r="R589" s="258"/>
      <c r="S589" s="258"/>
      <c r="T589" s="25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0" t="s">
        <v>154</v>
      </c>
      <c r="AU589" s="260" t="s">
        <v>84</v>
      </c>
      <c r="AV589" s="14" t="s">
        <v>84</v>
      </c>
      <c r="AW589" s="14" t="s">
        <v>32</v>
      </c>
      <c r="AX589" s="14" t="s">
        <v>75</v>
      </c>
      <c r="AY589" s="260" t="s">
        <v>117</v>
      </c>
    </row>
    <row r="590" spans="1:51" s="14" customFormat="1" ht="12">
      <c r="A590" s="14"/>
      <c r="B590" s="250"/>
      <c r="C590" s="251"/>
      <c r="D590" s="241" t="s">
        <v>154</v>
      </c>
      <c r="E590" s="252" t="s">
        <v>1</v>
      </c>
      <c r="F590" s="253" t="s">
        <v>957</v>
      </c>
      <c r="G590" s="251"/>
      <c r="H590" s="254">
        <v>14.2</v>
      </c>
      <c r="I590" s="255"/>
      <c r="J590" s="251"/>
      <c r="K590" s="251"/>
      <c r="L590" s="256"/>
      <c r="M590" s="257"/>
      <c r="N590" s="258"/>
      <c r="O590" s="258"/>
      <c r="P590" s="258"/>
      <c r="Q590" s="258"/>
      <c r="R590" s="258"/>
      <c r="S590" s="258"/>
      <c r="T590" s="259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0" t="s">
        <v>154</v>
      </c>
      <c r="AU590" s="260" t="s">
        <v>84</v>
      </c>
      <c r="AV590" s="14" t="s">
        <v>84</v>
      </c>
      <c r="AW590" s="14" t="s">
        <v>32</v>
      </c>
      <c r="AX590" s="14" t="s">
        <v>75</v>
      </c>
      <c r="AY590" s="260" t="s">
        <v>117</v>
      </c>
    </row>
    <row r="591" spans="1:51" s="14" customFormat="1" ht="12">
      <c r="A591" s="14"/>
      <c r="B591" s="250"/>
      <c r="C591" s="251"/>
      <c r="D591" s="241" t="s">
        <v>154</v>
      </c>
      <c r="E591" s="252" t="s">
        <v>1</v>
      </c>
      <c r="F591" s="253" t="s">
        <v>958</v>
      </c>
      <c r="G591" s="251"/>
      <c r="H591" s="254">
        <v>79.1</v>
      </c>
      <c r="I591" s="255"/>
      <c r="J591" s="251"/>
      <c r="K591" s="251"/>
      <c r="L591" s="256"/>
      <c r="M591" s="257"/>
      <c r="N591" s="258"/>
      <c r="O591" s="258"/>
      <c r="P591" s="258"/>
      <c r="Q591" s="258"/>
      <c r="R591" s="258"/>
      <c r="S591" s="258"/>
      <c r="T591" s="259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0" t="s">
        <v>154</v>
      </c>
      <c r="AU591" s="260" t="s">
        <v>84</v>
      </c>
      <c r="AV591" s="14" t="s">
        <v>84</v>
      </c>
      <c r="AW591" s="14" t="s">
        <v>32</v>
      </c>
      <c r="AX591" s="14" t="s">
        <v>75</v>
      </c>
      <c r="AY591" s="260" t="s">
        <v>117</v>
      </c>
    </row>
    <row r="592" spans="1:51" s="14" customFormat="1" ht="12">
      <c r="A592" s="14"/>
      <c r="B592" s="250"/>
      <c r="C592" s="251"/>
      <c r="D592" s="241" t="s">
        <v>154</v>
      </c>
      <c r="E592" s="252" t="s">
        <v>1</v>
      </c>
      <c r="F592" s="253" t="s">
        <v>959</v>
      </c>
      <c r="G592" s="251"/>
      <c r="H592" s="254">
        <v>20.3</v>
      </c>
      <c r="I592" s="255"/>
      <c r="J592" s="251"/>
      <c r="K592" s="251"/>
      <c r="L592" s="256"/>
      <c r="M592" s="257"/>
      <c r="N592" s="258"/>
      <c r="O592" s="258"/>
      <c r="P592" s="258"/>
      <c r="Q592" s="258"/>
      <c r="R592" s="258"/>
      <c r="S592" s="258"/>
      <c r="T592" s="259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0" t="s">
        <v>154</v>
      </c>
      <c r="AU592" s="260" t="s">
        <v>84</v>
      </c>
      <c r="AV592" s="14" t="s">
        <v>84</v>
      </c>
      <c r="AW592" s="14" t="s">
        <v>32</v>
      </c>
      <c r="AX592" s="14" t="s">
        <v>75</v>
      </c>
      <c r="AY592" s="260" t="s">
        <v>117</v>
      </c>
    </row>
    <row r="593" spans="1:51" s="14" customFormat="1" ht="12">
      <c r="A593" s="14"/>
      <c r="B593" s="250"/>
      <c r="C593" s="251"/>
      <c r="D593" s="241" t="s">
        <v>154</v>
      </c>
      <c r="E593" s="252" t="s">
        <v>1</v>
      </c>
      <c r="F593" s="253" t="s">
        <v>960</v>
      </c>
      <c r="G593" s="251"/>
      <c r="H593" s="254">
        <v>61.25</v>
      </c>
      <c r="I593" s="255"/>
      <c r="J593" s="251"/>
      <c r="K593" s="251"/>
      <c r="L593" s="256"/>
      <c r="M593" s="257"/>
      <c r="N593" s="258"/>
      <c r="O593" s="258"/>
      <c r="P593" s="258"/>
      <c r="Q593" s="258"/>
      <c r="R593" s="258"/>
      <c r="S593" s="258"/>
      <c r="T593" s="259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0" t="s">
        <v>154</v>
      </c>
      <c r="AU593" s="260" t="s">
        <v>84</v>
      </c>
      <c r="AV593" s="14" t="s">
        <v>84</v>
      </c>
      <c r="AW593" s="14" t="s">
        <v>32</v>
      </c>
      <c r="AX593" s="14" t="s">
        <v>75</v>
      </c>
      <c r="AY593" s="260" t="s">
        <v>117</v>
      </c>
    </row>
    <row r="594" spans="1:51" s="14" customFormat="1" ht="12">
      <c r="A594" s="14"/>
      <c r="B594" s="250"/>
      <c r="C594" s="251"/>
      <c r="D594" s="241" t="s">
        <v>154</v>
      </c>
      <c r="E594" s="252" t="s">
        <v>1</v>
      </c>
      <c r="F594" s="253" t="s">
        <v>961</v>
      </c>
      <c r="G594" s="251"/>
      <c r="H594" s="254">
        <v>33.5</v>
      </c>
      <c r="I594" s="255"/>
      <c r="J594" s="251"/>
      <c r="K594" s="251"/>
      <c r="L594" s="256"/>
      <c r="M594" s="257"/>
      <c r="N594" s="258"/>
      <c r="O594" s="258"/>
      <c r="P594" s="258"/>
      <c r="Q594" s="258"/>
      <c r="R594" s="258"/>
      <c r="S594" s="258"/>
      <c r="T594" s="259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0" t="s">
        <v>154</v>
      </c>
      <c r="AU594" s="260" t="s">
        <v>84</v>
      </c>
      <c r="AV594" s="14" t="s">
        <v>84</v>
      </c>
      <c r="AW594" s="14" t="s">
        <v>32</v>
      </c>
      <c r="AX594" s="14" t="s">
        <v>75</v>
      </c>
      <c r="AY594" s="260" t="s">
        <v>117</v>
      </c>
    </row>
    <row r="595" spans="1:51" s="14" customFormat="1" ht="12">
      <c r="A595" s="14"/>
      <c r="B595" s="250"/>
      <c r="C595" s="251"/>
      <c r="D595" s="241" t="s">
        <v>154</v>
      </c>
      <c r="E595" s="252" t="s">
        <v>1</v>
      </c>
      <c r="F595" s="253" t="s">
        <v>962</v>
      </c>
      <c r="G595" s="251"/>
      <c r="H595" s="254">
        <v>57.375</v>
      </c>
      <c r="I595" s="255"/>
      <c r="J595" s="251"/>
      <c r="K595" s="251"/>
      <c r="L595" s="256"/>
      <c r="M595" s="257"/>
      <c r="N595" s="258"/>
      <c r="O595" s="258"/>
      <c r="P595" s="258"/>
      <c r="Q595" s="258"/>
      <c r="R595" s="258"/>
      <c r="S595" s="258"/>
      <c r="T595" s="259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0" t="s">
        <v>154</v>
      </c>
      <c r="AU595" s="260" t="s">
        <v>84</v>
      </c>
      <c r="AV595" s="14" t="s">
        <v>84</v>
      </c>
      <c r="AW595" s="14" t="s">
        <v>32</v>
      </c>
      <c r="AX595" s="14" t="s">
        <v>75</v>
      </c>
      <c r="AY595" s="260" t="s">
        <v>117</v>
      </c>
    </row>
    <row r="596" spans="1:51" s="16" customFormat="1" ht="12">
      <c r="A596" s="16"/>
      <c r="B596" s="272"/>
      <c r="C596" s="273"/>
      <c r="D596" s="241" t="s">
        <v>154</v>
      </c>
      <c r="E596" s="274" t="s">
        <v>1</v>
      </c>
      <c r="F596" s="275" t="s">
        <v>225</v>
      </c>
      <c r="G596" s="273"/>
      <c r="H596" s="276">
        <v>416.231</v>
      </c>
      <c r="I596" s="277"/>
      <c r="J596" s="273"/>
      <c r="K596" s="273"/>
      <c r="L596" s="278"/>
      <c r="M596" s="279"/>
      <c r="N596" s="280"/>
      <c r="O596" s="280"/>
      <c r="P596" s="280"/>
      <c r="Q596" s="280"/>
      <c r="R596" s="280"/>
      <c r="S596" s="280"/>
      <c r="T596" s="281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T596" s="282" t="s">
        <v>154</v>
      </c>
      <c r="AU596" s="282" t="s">
        <v>84</v>
      </c>
      <c r="AV596" s="16" t="s">
        <v>147</v>
      </c>
      <c r="AW596" s="16" t="s">
        <v>32</v>
      </c>
      <c r="AX596" s="16" t="s">
        <v>75</v>
      </c>
      <c r="AY596" s="282" t="s">
        <v>117</v>
      </c>
    </row>
    <row r="597" spans="1:51" s="13" customFormat="1" ht="12">
      <c r="A597" s="13"/>
      <c r="B597" s="239"/>
      <c r="C597" s="240"/>
      <c r="D597" s="241" t="s">
        <v>154</v>
      </c>
      <c r="E597" s="242" t="s">
        <v>1</v>
      </c>
      <c r="F597" s="243" t="s">
        <v>963</v>
      </c>
      <c r="G597" s="240"/>
      <c r="H597" s="242" t="s">
        <v>1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9" t="s">
        <v>154</v>
      </c>
      <c r="AU597" s="249" t="s">
        <v>84</v>
      </c>
      <c r="AV597" s="13" t="s">
        <v>25</v>
      </c>
      <c r="AW597" s="13" t="s">
        <v>32</v>
      </c>
      <c r="AX597" s="13" t="s">
        <v>75</v>
      </c>
      <c r="AY597" s="249" t="s">
        <v>117</v>
      </c>
    </row>
    <row r="598" spans="1:51" s="14" customFormat="1" ht="12">
      <c r="A598" s="14"/>
      <c r="B598" s="250"/>
      <c r="C598" s="251"/>
      <c r="D598" s="241" t="s">
        <v>154</v>
      </c>
      <c r="E598" s="252" t="s">
        <v>1</v>
      </c>
      <c r="F598" s="253" t="s">
        <v>964</v>
      </c>
      <c r="G598" s="251"/>
      <c r="H598" s="254">
        <v>15.704</v>
      </c>
      <c r="I598" s="255"/>
      <c r="J598" s="251"/>
      <c r="K598" s="251"/>
      <c r="L598" s="256"/>
      <c r="M598" s="257"/>
      <c r="N598" s="258"/>
      <c r="O598" s="258"/>
      <c r="P598" s="258"/>
      <c r="Q598" s="258"/>
      <c r="R598" s="258"/>
      <c r="S598" s="258"/>
      <c r="T598" s="259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0" t="s">
        <v>154</v>
      </c>
      <c r="AU598" s="260" t="s">
        <v>84</v>
      </c>
      <c r="AV598" s="14" t="s">
        <v>84</v>
      </c>
      <c r="AW598" s="14" t="s">
        <v>32</v>
      </c>
      <c r="AX598" s="14" t="s">
        <v>75</v>
      </c>
      <c r="AY598" s="260" t="s">
        <v>117</v>
      </c>
    </row>
    <row r="599" spans="1:51" s="14" customFormat="1" ht="12">
      <c r="A599" s="14"/>
      <c r="B599" s="250"/>
      <c r="C599" s="251"/>
      <c r="D599" s="241" t="s">
        <v>154</v>
      </c>
      <c r="E599" s="252" t="s">
        <v>1</v>
      </c>
      <c r="F599" s="253" t="s">
        <v>965</v>
      </c>
      <c r="G599" s="251"/>
      <c r="H599" s="254">
        <v>6.09</v>
      </c>
      <c r="I599" s="255"/>
      <c r="J599" s="251"/>
      <c r="K599" s="251"/>
      <c r="L599" s="256"/>
      <c r="M599" s="257"/>
      <c r="N599" s="258"/>
      <c r="O599" s="258"/>
      <c r="P599" s="258"/>
      <c r="Q599" s="258"/>
      <c r="R599" s="258"/>
      <c r="S599" s="258"/>
      <c r="T599" s="25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0" t="s">
        <v>154</v>
      </c>
      <c r="AU599" s="260" t="s">
        <v>84</v>
      </c>
      <c r="AV599" s="14" t="s">
        <v>84</v>
      </c>
      <c r="AW599" s="14" t="s">
        <v>32</v>
      </c>
      <c r="AX599" s="14" t="s">
        <v>75</v>
      </c>
      <c r="AY599" s="260" t="s">
        <v>117</v>
      </c>
    </row>
    <row r="600" spans="1:51" s="14" customFormat="1" ht="12">
      <c r="A600" s="14"/>
      <c r="B600" s="250"/>
      <c r="C600" s="251"/>
      <c r="D600" s="241" t="s">
        <v>154</v>
      </c>
      <c r="E600" s="252" t="s">
        <v>1</v>
      </c>
      <c r="F600" s="253" t="s">
        <v>966</v>
      </c>
      <c r="G600" s="251"/>
      <c r="H600" s="254">
        <v>50.37</v>
      </c>
      <c r="I600" s="255"/>
      <c r="J600" s="251"/>
      <c r="K600" s="251"/>
      <c r="L600" s="256"/>
      <c r="M600" s="257"/>
      <c r="N600" s="258"/>
      <c r="O600" s="258"/>
      <c r="P600" s="258"/>
      <c r="Q600" s="258"/>
      <c r="R600" s="258"/>
      <c r="S600" s="258"/>
      <c r="T600" s="259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0" t="s">
        <v>154</v>
      </c>
      <c r="AU600" s="260" t="s">
        <v>84</v>
      </c>
      <c r="AV600" s="14" t="s">
        <v>84</v>
      </c>
      <c r="AW600" s="14" t="s">
        <v>32</v>
      </c>
      <c r="AX600" s="14" t="s">
        <v>75</v>
      </c>
      <c r="AY600" s="260" t="s">
        <v>117</v>
      </c>
    </row>
    <row r="601" spans="1:51" s="14" customFormat="1" ht="12">
      <c r="A601" s="14"/>
      <c r="B601" s="250"/>
      <c r="C601" s="251"/>
      <c r="D601" s="241" t="s">
        <v>154</v>
      </c>
      <c r="E601" s="252" t="s">
        <v>1</v>
      </c>
      <c r="F601" s="253" t="s">
        <v>967</v>
      </c>
      <c r="G601" s="251"/>
      <c r="H601" s="254">
        <v>50.692</v>
      </c>
      <c r="I601" s="255"/>
      <c r="J601" s="251"/>
      <c r="K601" s="251"/>
      <c r="L601" s="256"/>
      <c r="M601" s="257"/>
      <c r="N601" s="258"/>
      <c r="O601" s="258"/>
      <c r="P601" s="258"/>
      <c r="Q601" s="258"/>
      <c r="R601" s="258"/>
      <c r="S601" s="258"/>
      <c r="T601" s="259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0" t="s">
        <v>154</v>
      </c>
      <c r="AU601" s="260" t="s">
        <v>84</v>
      </c>
      <c r="AV601" s="14" t="s">
        <v>84</v>
      </c>
      <c r="AW601" s="14" t="s">
        <v>32</v>
      </c>
      <c r="AX601" s="14" t="s">
        <v>75</v>
      </c>
      <c r="AY601" s="260" t="s">
        <v>117</v>
      </c>
    </row>
    <row r="602" spans="1:51" s="14" customFormat="1" ht="12">
      <c r="A602" s="14"/>
      <c r="B602" s="250"/>
      <c r="C602" s="251"/>
      <c r="D602" s="241" t="s">
        <v>154</v>
      </c>
      <c r="E602" s="252" t="s">
        <v>1</v>
      </c>
      <c r="F602" s="253" t="s">
        <v>968</v>
      </c>
      <c r="G602" s="251"/>
      <c r="H602" s="254">
        <v>49.32</v>
      </c>
      <c r="I602" s="255"/>
      <c r="J602" s="251"/>
      <c r="K602" s="251"/>
      <c r="L602" s="256"/>
      <c r="M602" s="257"/>
      <c r="N602" s="258"/>
      <c r="O602" s="258"/>
      <c r="P602" s="258"/>
      <c r="Q602" s="258"/>
      <c r="R602" s="258"/>
      <c r="S602" s="258"/>
      <c r="T602" s="25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0" t="s">
        <v>154</v>
      </c>
      <c r="AU602" s="260" t="s">
        <v>84</v>
      </c>
      <c r="AV602" s="14" t="s">
        <v>84</v>
      </c>
      <c r="AW602" s="14" t="s">
        <v>32</v>
      </c>
      <c r="AX602" s="14" t="s">
        <v>75</v>
      </c>
      <c r="AY602" s="260" t="s">
        <v>117</v>
      </c>
    </row>
    <row r="603" spans="1:51" s="14" customFormat="1" ht="12">
      <c r="A603" s="14"/>
      <c r="B603" s="250"/>
      <c r="C603" s="251"/>
      <c r="D603" s="241" t="s">
        <v>154</v>
      </c>
      <c r="E603" s="252" t="s">
        <v>1</v>
      </c>
      <c r="F603" s="253" t="s">
        <v>969</v>
      </c>
      <c r="G603" s="251"/>
      <c r="H603" s="254">
        <v>22.083</v>
      </c>
      <c r="I603" s="255"/>
      <c r="J603" s="251"/>
      <c r="K603" s="251"/>
      <c r="L603" s="256"/>
      <c r="M603" s="257"/>
      <c r="N603" s="258"/>
      <c r="O603" s="258"/>
      <c r="P603" s="258"/>
      <c r="Q603" s="258"/>
      <c r="R603" s="258"/>
      <c r="S603" s="258"/>
      <c r="T603" s="259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0" t="s">
        <v>154</v>
      </c>
      <c r="AU603" s="260" t="s">
        <v>84</v>
      </c>
      <c r="AV603" s="14" t="s">
        <v>84</v>
      </c>
      <c r="AW603" s="14" t="s">
        <v>32</v>
      </c>
      <c r="AX603" s="14" t="s">
        <v>75</v>
      </c>
      <c r="AY603" s="260" t="s">
        <v>117</v>
      </c>
    </row>
    <row r="604" spans="1:51" s="14" customFormat="1" ht="12">
      <c r="A604" s="14"/>
      <c r="B604" s="250"/>
      <c r="C604" s="251"/>
      <c r="D604" s="241" t="s">
        <v>154</v>
      </c>
      <c r="E604" s="252" t="s">
        <v>1</v>
      </c>
      <c r="F604" s="253" t="s">
        <v>970</v>
      </c>
      <c r="G604" s="251"/>
      <c r="H604" s="254">
        <v>42.35</v>
      </c>
      <c r="I604" s="255"/>
      <c r="J604" s="251"/>
      <c r="K604" s="251"/>
      <c r="L604" s="256"/>
      <c r="M604" s="257"/>
      <c r="N604" s="258"/>
      <c r="O604" s="258"/>
      <c r="P604" s="258"/>
      <c r="Q604" s="258"/>
      <c r="R604" s="258"/>
      <c r="S604" s="258"/>
      <c r="T604" s="25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0" t="s">
        <v>154</v>
      </c>
      <c r="AU604" s="260" t="s">
        <v>84</v>
      </c>
      <c r="AV604" s="14" t="s">
        <v>84</v>
      </c>
      <c r="AW604" s="14" t="s">
        <v>32</v>
      </c>
      <c r="AX604" s="14" t="s">
        <v>75</v>
      </c>
      <c r="AY604" s="260" t="s">
        <v>117</v>
      </c>
    </row>
    <row r="605" spans="1:51" s="14" customFormat="1" ht="12">
      <c r="A605" s="14"/>
      <c r="B605" s="250"/>
      <c r="C605" s="251"/>
      <c r="D605" s="241" t="s">
        <v>154</v>
      </c>
      <c r="E605" s="252" t="s">
        <v>1</v>
      </c>
      <c r="F605" s="253" t="s">
        <v>971</v>
      </c>
      <c r="G605" s="251"/>
      <c r="H605" s="254">
        <v>62.78</v>
      </c>
      <c r="I605" s="255"/>
      <c r="J605" s="251"/>
      <c r="K605" s="251"/>
      <c r="L605" s="256"/>
      <c r="M605" s="257"/>
      <c r="N605" s="258"/>
      <c r="O605" s="258"/>
      <c r="P605" s="258"/>
      <c r="Q605" s="258"/>
      <c r="R605" s="258"/>
      <c r="S605" s="258"/>
      <c r="T605" s="259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0" t="s">
        <v>154</v>
      </c>
      <c r="AU605" s="260" t="s">
        <v>84</v>
      </c>
      <c r="AV605" s="14" t="s">
        <v>84</v>
      </c>
      <c r="AW605" s="14" t="s">
        <v>32</v>
      </c>
      <c r="AX605" s="14" t="s">
        <v>75</v>
      </c>
      <c r="AY605" s="260" t="s">
        <v>117</v>
      </c>
    </row>
    <row r="606" spans="1:51" s="14" customFormat="1" ht="12">
      <c r="A606" s="14"/>
      <c r="B606" s="250"/>
      <c r="C606" s="251"/>
      <c r="D606" s="241" t="s">
        <v>154</v>
      </c>
      <c r="E606" s="252" t="s">
        <v>1</v>
      </c>
      <c r="F606" s="253" t="s">
        <v>972</v>
      </c>
      <c r="G606" s="251"/>
      <c r="H606" s="254">
        <v>69.818</v>
      </c>
      <c r="I606" s="255"/>
      <c r="J606" s="251"/>
      <c r="K606" s="251"/>
      <c r="L606" s="256"/>
      <c r="M606" s="257"/>
      <c r="N606" s="258"/>
      <c r="O606" s="258"/>
      <c r="P606" s="258"/>
      <c r="Q606" s="258"/>
      <c r="R606" s="258"/>
      <c r="S606" s="258"/>
      <c r="T606" s="25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0" t="s">
        <v>154</v>
      </c>
      <c r="AU606" s="260" t="s">
        <v>84</v>
      </c>
      <c r="AV606" s="14" t="s">
        <v>84</v>
      </c>
      <c r="AW606" s="14" t="s">
        <v>32</v>
      </c>
      <c r="AX606" s="14" t="s">
        <v>75</v>
      </c>
      <c r="AY606" s="260" t="s">
        <v>117</v>
      </c>
    </row>
    <row r="607" spans="1:51" s="14" customFormat="1" ht="12">
      <c r="A607" s="14"/>
      <c r="B607" s="250"/>
      <c r="C607" s="251"/>
      <c r="D607" s="241" t="s">
        <v>154</v>
      </c>
      <c r="E607" s="252" t="s">
        <v>1</v>
      </c>
      <c r="F607" s="253" t="s">
        <v>973</v>
      </c>
      <c r="G607" s="251"/>
      <c r="H607" s="254">
        <v>39.6</v>
      </c>
      <c r="I607" s="255"/>
      <c r="J607" s="251"/>
      <c r="K607" s="251"/>
      <c r="L607" s="256"/>
      <c r="M607" s="257"/>
      <c r="N607" s="258"/>
      <c r="O607" s="258"/>
      <c r="P607" s="258"/>
      <c r="Q607" s="258"/>
      <c r="R607" s="258"/>
      <c r="S607" s="258"/>
      <c r="T607" s="259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0" t="s">
        <v>154</v>
      </c>
      <c r="AU607" s="260" t="s">
        <v>84</v>
      </c>
      <c r="AV607" s="14" t="s">
        <v>84</v>
      </c>
      <c r="AW607" s="14" t="s">
        <v>32</v>
      </c>
      <c r="AX607" s="14" t="s">
        <v>75</v>
      </c>
      <c r="AY607" s="260" t="s">
        <v>117</v>
      </c>
    </row>
    <row r="608" spans="1:51" s="15" customFormat="1" ht="12">
      <c r="A608" s="15"/>
      <c r="B608" s="261"/>
      <c r="C608" s="262"/>
      <c r="D608" s="241" t="s">
        <v>154</v>
      </c>
      <c r="E608" s="263" t="s">
        <v>1</v>
      </c>
      <c r="F608" s="264" t="s">
        <v>211</v>
      </c>
      <c r="G608" s="262"/>
      <c r="H608" s="265">
        <v>825.038</v>
      </c>
      <c r="I608" s="266"/>
      <c r="J608" s="262"/>
      <c r="K608" s="262"/>
      <c r="L608" s="267"/>
      <c r="M608" s="268"/>
      <c r="N608" s="269"/>
      <c r="O608" s="269"/>
      <c r="P608" s="269"/>
      <c r="Q608" s="269"/>
      <c r="R608" s="269"/>
      <c r="S608" s="269"/>
      <c r="T608" s="270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71" t="s">
        <v>154</v>
      </c>
      <c r="AU608" s="271" t="s">
        <v>84</v>
      </c>
      <c r="AV608" s="15" t="s">
        <v>152</v>
      </c>
      <c r="AW608" s="15" t="s">
        <v>32</v>
      </c>
      <c r="AX608" s="15" t="s">
        <v>25</v>
      </c>
      <c r="AY608" s="271" t="s">
        <v>117</v>
      </c>
    </row>
    <row r="609" spans="1:65" s="2" customFormat="1" ht="24.15" customHeight="1">
      <c r="A609" s="39"/>
      <c r="B609" s="40"/>
      <c r="C609" s="220" t="s">
        <v>974</v>
      </c>
      <c r="D609" s="220" t="s">
        <v>120</v>
      </c>
      <c r="E609" s="221" t="s">
        <v>975</v>
      </c>
      <c r="F609" s="222" t="s">
        <v>976</v>
      </c>
      <c r="G609" s="223" t="s">
        <v>170</v>
      </c>
      <c r="H609" s="224">
        <v>1013.8</v>
      </c>
      <c r="I609" s="225"/>
      <c r="J609" s="226">
        <f>ROUND(I609*H609,2)</f>
        <v>0</v>
      </c>
      <c r="K609" s="227"/>
      <c r="L609" s="45"/>
      <c r="M609" s="228" t="s">
        <v>1</v>
      </c>
      <c r="N609" s="229" t="s">
        <v>40</v>
      </c>
      <c r="O609" s="92"/>
      <c r="P609" s="230">
        <f>O609*H609</f>
        <v>0</v>
      </c>
      <c r="Q609" s="230">
        <v>0.00021</v>
      </c>
      <c r="R609" s="230">
        <f>Q609*H609</f>
        <v>0.212898</v>
      </c>
      <c r="S609" s="230">
        <v>0</v>
      </c>
      <c r="T609" s="231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2" t="s">
        <v>308</v>
      </c>
      <c r="AT609" s="232" t="s">
        <v>120</v>
      </c>
      <c r="AU609" s="232" t="s">
        <v>84</v>
      </c>
      <c r="AY609" s="18" t="s">
        <v>117</v>
      </c>
      <c r="BE609" s="233">
        <f>IF(N609="základní",J609,0)</f>
        <v>0</v>
      </c>
      <c r="BF609" s="233">
        <f>IF(N609="snížená",J609,0)</f>
        <v>0</v>
      </c>
      <c r="BG609" s="233">
        <f>IF(N609="zákl. přenesená",J609,0)</f>
        <v>0</v>
      </c>
      <c r="BH609" s="233">
        <f>IF(N609="sníž. přenesená",J609,0)</f>
        <v>0</v>
      </c>
      <c r="BI609" s="233">
        <f>IF(N609="nulová",J609,0)</f>
        <v>0</v>
      </c>
      <c r="BJ609" s="18" t="s">
        <v>25</v>
      </c>
      <c r="BK609" s="233">
        <f>ROUND(I609*H609,2)</f>
        <v>0</v>
      </c>
      <c r="BL609" s="18" t="s">
        <v>308</v>
      </c>
      <c r="BM609" s="232" t="s">
        <v>977</v>
      </c>
    </row>
    <row r="610" spans="1:51" s="14" customFormat="1" ht="12">
      <c r="A610" s="14"/>
      <c r="B610" s="250"/>
      <c r="C610" s="251"/>
      <c r="D610" s="241" t="s">
        <v>154</v>
      </c>
      <c r="E610" s="252" t="s">
        <v>1</v>
      </c>
      <c r="F610" s="253" t="s">
        <v>978</v>
      </c>
      <c r="G610" s="251"/>
      <c r="H610" s="254">
        <v>188.762</v>
      </c>
      <c r="I610" s="255"/>
      <c r="J610" s="251"/>
      <c r="K610" s="251"/>
      <c r="L610" s="256"/>
      <c r="M610" s="257"/>
      <c r="N610" s="258"/>
      <c r="O610" s="258"/>
      <c r="P610" s="258"/>
      <c r="Q610" s="258"/>
      <c r="R610" s="258"/>
      <c r="S610" s="258"/>
      <c r="T610" s="25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0" t="s">
        <v>154</v>
      </c>
      <c r="AU610" s="260" t="s">
        <v>84</v>
      </c>
      <c r="AV610" s="14" t="s">
        <v>84</v>
      </c>
      <c r="AW610" s="14" t="s">
        <v>32</v>
      </c>
      <c r="AX610" s="14" t="s">
        <v>75</v>
      </c>
      <c r="AY610" s="260" t="s">
        <v>117</v>
      </c>
    </row>
    <row r="611" spans="1:51" s="14" customFormat="1" ht="12">
      <c r="A611" s="14"/>
      <c r="B611" s="250"/>
      <c r="C611" s="251"/>
      <c r="D611" s="241" t="s">
        <v>154</v>
      </c>
      <c r="E611" s="252" t="s">
        <v>1</v>
      </c>
      <c r="F611" s="253" t="s">
        <v>979</v>
      </c>
      <c r="G611" s="251"/>
      <c r="H611" s="254">
        <v>825.038</v>
      </c>
      <c r="I611" s="255"/>
      <c r="J611" s="251"/>
      <c r="K611" s="251"/>
      <c r="L611" s="256"/>
      <c r="M611" s="257"/>
      <c r="N611" s="258"/>
      <c r="O611" s="258"/>
      <c r="P611" s="258"/>
      <c r="Q611" s="258"/>
      <c r="R611" s="258"/>
      <c r="S611" s="258"/>
      <c r="T611" s="25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0" t="s">
        <v>154</v>
      </c>
      <c r="AU611" s="260" t="s">
        <v>84</v>
      </c>
      <c r="AV611" s="14" t="s">
        <v>84</v>
      </c>
      <c r="AW611" s="14" t="s">
        <v>32</v>
      </c>
      <c r="AX611" s="14" t="s">
        <v>75</v>
      </c>
      <c r="AY611" s="260" t="s">
        <v>117</v>
      </c>
    </row>
    <row r="612" spans="1:51" s="15" customFormat="1" ht="12">
      <c r="A612" s="15"/>
      <c r="B612" s="261"/>
      <c r="C612" s="262"/>
      <c r="D612" s="241" t="s">
        <v>154</v>
      </c>
      <c r="E612" s="263" t="s">
        <v>1</v>
      </c>
      <c r="F612" s="264" t="s">
        <v>211</v>
      </c>
      <c r="G612" s="262"/>
      <c r="H612" s="265">
        <v>1013.8</v>
      </c>
      <c r="I612" s="266"/>
      <c r="J612" s="262"/>
      <c r="K612" s="262"/>
      <c r="L612" s="267"/>
      <c r="M612" s="268"/>
      <c r="N612" s="269"/>
      <c r="O612" s="269"/>
      <c r="P612" s="269"/>
      <c r="Q612" s="269"/>
      <c r="R612" s="269"/>
      <c r="S612" s="269"/>
      <c r="T612" s="270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71" t="s">
        <v>154</v>
      </c>
      <c r="AU612" s="271" t="s">
        <v>84</v>
      </c>
      <c r="AV612" s="15" t="s">
        <v>152</v>
      </c>
      <c r="AW612" s="15" t="s">
        <v>32</v>
      </c>
      <c r="AX612" s="15" t="s">
        <v>25</v>
      </c>
      <c r="AY612" s="271" t="s">
        <v>117</v>
      </c>
    </row>
    <row r="613" spans="1:65" s="2" customFormat="1" ht="24.15" customHeight="1">
      <c r="A613" s="39"/>
      <c r="B613" s="40"/>
      <c r="C613" s="220" t="s">
        <v>980</v>
      </c>
      <c r="D613" s="220" t="s">
        <v>120</v>
      </c>
      <c r="E613" s="221" t="s">
        <v>981</v>
      </c>
      <c r="F613" s="222" t="s">
        <v>982</v>
      </c>
      <c r="G613" s="223" t="s">
        <v>170</v>
      </c>
      <c r="H613" s="224">
        <v>1013.8</v>
      </c>
      <c r="I613" s="225"/>
      <c r="J613" s="226">
        <f>ROUND(I613*H613,2)</f>
        <v>0</v>
      </c>
      <c r="K613" s="227"/>
      <c r="L613" s="45"/>
      <c r="M613" s="228" t="s">
        <v>1</v>
      </c>
      <c r="N613" s="229" t="s">
        <v>40</v>
      </c>
      <c r="O613" s="92"/>
      <c r="P613" s="230">
        <f>O613*H613</f>
        <v>0</v>
      </c>
      <c r="Q613" s="230">
        <v>0.00013</v>
      </c>
      <c r="R613" s="230">
        <f>Q613*H613</f>
        <v>0.131794</v>
      </c>
      <c r="S613" s="230">
        <v>0</v>
      </c>
      <c r="T613" s="231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2" t="s">
        <v>308</v>
      </c>
      <c r="AT613" s="232" t="s">
        <v>120</v>
      </c>
      <c r="AU613" s="232" t="s">
        <v>84</v>
      </c>
      <c r="AY613" s="18" t="s">
        <v>117</v>
      </c>
      <c r="BE613" s="233">
        <f>IF(N613="základní",J613,0)</f>
        <v>0</v>
      </c>
      <c r="BF613" s="233">
        <f>IF(N613="snížená",J613,0)</f>
        <v>0</v>
      </c>
      <c r="BG613" s="233">
        <f>IF(N613="zákl. přenesená",J613,0)</f>
        <v>0</v>
      </c>
      <c r="BH613" s="233">
        <f>IF(N613="sníž. přenesená",J613,0)</f>
        <v>0</v>
      </c>
      <c r="BI613" s="233">
        <f>IF(N613="nulová",J613,0)</f>
        <v>0</v>
      </c>
      <c r="BJ613" s="18" t="s">
        <v>25</v>
      </c>
      <c r="BK613" s="233">
        <f>ROUND(I613*H613,2)</f>
        <v>0</v>
      </c>
      <c r="BL613" s="18" t="s">
        <v>308</v>
      </c>
      <c r="BM613" s="232" t="s">
        <v>983</v>
      </c>
    </row>
    <row r="614" spans="1:63" s="12" customFormat="1" ht="22.8" customHeight="1">
      <c r="A614" s="12"/>
      <c r="B614" s="204"/>
      <c r="C614" s="205"/>
      <c r="D614" s="206" t="s">
        <v>74</v>
      </c>
      <c r="E614" s="218" t="s">
        <v>984</v>
      </c>
      <c r="F614" s="218" t="s">
        <v>985</v>
      </c>
      <c r="G614" s="205"/>
      <c r="H614" s="205"/>
      <c r="I614" s="208"/>
      <c r="J614" s="219">
        <f>BK614</f>
        <v>0</v>
      </c>
      <c r="K614" s="205"/>
      <c r="L614" s="210"/>
      <c r="M614" s="211"/>
      <c r="N614" s="212"/>
      <c r="O614" s="212"/>
      <c r="P614" s="213">
        <f>SUM(P615:P624)</f>
        <v>0</v>
      </c>
      <c r="Q614" s="212"/>
      <c r="R614" s="213">
        <f>SUM(R615:R624)</f>
        <v>0</v>
      </c>
      <c r="S614" s="212"/>
      <c r="T614" s="214">
        <f>SUM(T615:T624)</f>
        <v>1.5641300000000002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15" t="s">
        <v>84</v>
      </c>
      <c r="AT614" s="216" t="s">
        <v>74</v>
      </c>
      <c r="AU614" s="216" t="s">
        <v>25</v>
      </c>
      <c r="AY614" s="215" t="s">
        <v>117</v>
      </c>
      <c r="BK614" s="217">
        <f>SUM(BK615:BK624)</f>
        <v>0</v>
      </c>
    </row>
    <row r="615" spans="1:65" s="2" customFormat="1" ht="14.4" customHeight="1">
      <c r="A615" s="39"/>
      <c r="B615" s="40"/>
      <c r="C615" s="220" t="s">
        <v>986</v>
      </c>
      <c r="D615" s="220" t="s">
        <v>120</v>
      </c>
      <c r="E615" s="221" t="s">
        <v>987</v>
      </c>
      <c r="F615" s="222" t="s">
        <v>988</v>
      </c>
      <c r="G615" s="223" t="s">
        <v>170</v>
      </c>
      <c r="H615" s="224">
        <v>156.413</v>
      </c>
      <c r="I615" s="225"/>
      <c r="J615" s="226">
        <f>ROUND(I615*H615,2)</f>
        <v>0</v>
      </c>
      <c r="K615" s="227"/>
      <c r="L615" s="45"/>
      <c r="M615" s="228" t="s">
        <v>1</v>
      </c>
      <c r="N615" s="229" t="s">
        <v>40</v>
      </c>
      <c r="O615" s="92"/>
      <c r="P615" s="230">
        <f>O615*H615</f>
        <v>0</v>
      </c>
      <c r="Q615" s="230">
        <v>0</v>
      </c>
      <c r="R615" s="230">
        <f>Q615*H615</f>
        <v>0</v>
      </c>
      <c r="S615" s="230">
        <v>0.01</v>
      </c>
      <c r="T615" s="231">
        <f>S615*H615</f>
        <v>1.5641300000000002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2" t="s">
        <v>308</v>
      </c>
      <c r="AT615" s="232" t="s">
        <v>120</v>
      </c>
      <c r="AU615" s="232" t="s">
        <v>84</v>
      </c>
      <c r="AY615" s="18" t="s">
        <v>117</v>
      </c>
      <c r="BE615" s="233">
        <f>IF(N615="základní",J615,0)</f>
        <v>0</v>
      </c>
      <c r="BF615" s="233">
        <f>IF(N615="snížená",J615,0)</f>
        <v>0</v>
      </c>
      <c r="BG615" s="233">
        <f>IF(N615="zákl. přenesená",J615,0)</f>
        <v>0</v>
      </c>
      <c r="BH615" s="233">
        <f>IF(N615="sníž. přenesená",J615,0)</f>
        <v>0</v>
      </c>
      <c r="BI615" s="233">
        <f>IF(N615="nulová",J615,0)</f>
        <v>0</v>
      </c>
      <c r="BJ615" s="18" t="s">
        <v>25</v>
      </c>
      <c r="BK615" s="233">
        <f>ROUND(I615*H615,2)</f>
        <v>0</v>
      </c>
      <c r="BL615" s="18" t="s">
        <v>308</v>
      </c>
      <c r="BM615" s="232" t="s">
        <v>989</v>
      </c>
    </row>
    <row r="616" spans="1:51" s="13" customFormat="1" ht="12">
      <c r="A616" s="13"/>
      <c r="B616" s="239"/>
      <c r="C616" s="240"/>
      <c r="D616" s="241" t="s">
        <v>154</v>
      </c>
      <c r="E616" s="242" t="s">
        <v>1</v>
      </c>
      <c r="F616" s="243" t="s">
        <v>990</v>
      </c>
      <c r="G616" s="240"/>
      <c r="H616" s="242" t="s">
        <v>1</v>
      </c>
      <c r="I616" s="244"/>
      <c r="J616" s="240"/>
      <c r="K616" s="240"/>
      <c r="L616" s="245"/>
      <c r="M616" s="246"/>
      <c r="N616" s="247"/>
      <c r="O616" s="247"/>
      <c r="P616" s="247"/>
      <c r="Q616" s="247"/>
      <c r="R616" s="247"/>
      <c r="S616" s="247"/>
      <c r="T616" s="24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9" t="s">
        <v>154</v>
      </c>
      <c r="AU616" s="249" t="s">
        <v>84</v>
      </c>
      <c r="AV616" s="13" t="s">
        <v>25</v>
      </c>
      <c r="AW616" s="13" t="s">
        <v>32</v>
      </c>
      <c r="AX616" s="13" t="s">
        <v>75</v>
      </c>
      <c r="AY616" s="249" t="s">
        <v>117</v>
      </c>
    </row>
    <row r="617" spans="1:51" s="14" customFormat="1" ht="12">
      <c r="A617" s="14"/>
      <c r="B617" s="250"/>
      <c r="C617" s="251"/>
      <c r="D617" s="241" t="s">
        <v>154</v>
      </c>
      <c r="E617" s="252" t="s">
        <v>1</v>
      </c>
      <c r="F617" s="253" t="s">
        <v>991</v>
      </c>
      <c r="G617" s="251"/>
      <c r="H617" s="254">
        <v>151.237</v>
      </c>
      <c r="I617" s="255"/>
      <c r="J617" s="251"/>
      <c r="K617" s="251"/>
      <c r="L617" s="256"/>
      <c r="M617" s="257"/>
      <c r="N617" s="258"/>
      <c r="O617" s="258"/>
      <c r="P617" s="258"/>
      <c r="Q617" s="258"/>
      <c r="R617" s="258"/>
      <c r="S617" s="258"/>
      <c r="T617" s="25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0" t="s">
        <v>154</v>
      </c>
      <c r="AU617" s="260" t="s">
        <v>84</v>
      </c>
      <c r="AV617" s="14" t="s">
        <v>84</v>
      </c>
      <c r="AW617" s="14" t="s">
        <v>32</v>
      </c>
      <c r="AX617" s="14" t="s">
        <v>75</v>
      </c>
      <c r="AY617" s="260" t="s">
        <v>117</v>
      </c>
    </row>
    <row r="618" spans="1:51" s="13" customFormat="1" ht="12">
      <c r="A618" s="13"/>
      <c r="B618" s="239"/>
      <c r="C618" s="240"/>
      <c r="D618" s="241" t="s">
        <v>154</v>
      </c>
      <c r="E618" s="242" t="s">
        <v>1</v>
      </c>
      <c r="F618" s="243" t="s">
        <v>992</v>
      </c>
      <c r="G618" s="240"/>
      <c r="H618" s="242" t="s">
        <v>1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9" t="s">
        <v>154</v>
      </c>
      <c r="AU618" s="249" t="s">
        <v>84</v>
      </c>
      <c r="AV618" s="13" t="s">
        <v>25</v>
      </c>
      <c r="AW618" s="13" t="s">
        <v>32</v>
      </c>
      <c r="AX618" s="13" t="s">
        <v>75</v>
      </c>
      <c r="AY618" s="249" t="s">
        <v>117</v>
      </c>
    </row>
    <row r="619" spans="1:51" s="14" customFormat="1" ht="12">
      <c r="A619" s="14"/>
      <c r="B619" s="250"/>
      <c r="C619" s="251"/>
      <c r="D619" s="241" t="s">
        <v>154</v>
      </c>
      <c r="E619" s="252" t="s">
        <v>1</v>
      </c>
      <c r="F619" s="253" t="s">
        <v>993</v>
      </c>
      <c r="G619" s="251"/>
      <c r="H619" s="254">
        <v>1.23</v>
      </c>
      <c r="I619" s="255"/>
      <c r="J619" s="251"/>
      <c r="K619" s="251"/>
      <c r="L619" s="256"/>
      <c r="M619" s="257"/>
      <c r="N619" s="258"/>
      <c r="O619" s="258"/>
      <c r="P619" s="258"/>
      <c r="Q619" s="258"/>
      <c r="R619" s="258"/>
      <c r="S619" s="258"/>
      <c r="T619" s="259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0" t="s">
        <v>154</v>
      </c>
      <c r="AU619" s="260" t="s">
        <v>84</v>
      </c>
      <c r="AV619" s="14" t="s">
        <v>84</v>
      </c>
      <c r="AW619" s="14" t="s">
        <v>32</v>
      </c>
      <c r="AX619" s="14" t="s">
        <v>75</v>
      </c>
      <c r="AY619" s="260" t="s">
        <v>117</v>
      </c>
    </row>
    <row r="620" spans="1:51" s="14" customFormat="1" ht="12">
      <c r="A620" s="14"/>
      <c r="B620" s="250"/>
      <c r="C620" s="251"/>
      <c r="D620" s="241" t="s">
        <v>154</v>
      </c>
      <c r="E620" s="252" t="s">
        <v>1</v>
      </c>
      <c r="F620" s="253" t="s">
        <v>994</v>
      </c>
      <c r="G620" s="251"/>
      <c r="H620" s="254">
        <v>0.784</v>
      </c>
      <c r="I620" s="255"/>
      <c r="J620" s="251"/>
      <c r="K620" s="251"/>
      <c r="L620" s="256"/>
      <c r="M620" s="257"/>
      <c r="N620" s="258"/>
      <c r="O620" s="258"/>
      <c r="P620" s="258"/>
      <c r="Q620" s="258"/>
      <c r="R620" s="258"/>
      <c r="S620" s="258"/>
      <c r="T620" s="259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0" t="s">
        <v>154</v>
      </c>
      <c r="AU620" s="260" t="s">
        <v>84</v>
      </c>
      <c r="AV620" s="14" t="s">
        <v>84</v>
      </c>
      <c r="AW620" s="14" t="s">
        <v>32</v>
      </c>
      <c r="AX620" s="14" t="s">
        <v>75</v>
      </c>
      <c r="AY620" s="260" t="s">
        <v>117</v>
      </c>
    </row>
    <row r="621" spans="1:51" s="14" customFormat="1" ht="12">
      <c r="A621" s="14"/>
      <c r="B621" s="250"/>
      <c r="C621" s="251"/>
      <c r="D621" s="241" t="s">
        <v>154</v>
      </c>
      <c r="E621" s="252" t="s">
        <v>1</v>
      </c>
      <c r="F621" s="253" t="s">
        <v>995</v>
      </c>
      <c r="G621" s="251"/>
      <c r="H621" s="254">
        <v>0.663</v>
      </c>
      <c r="I621" s="255"/>
      <c r="J621" s="251"/>
      <c r="K621" s="251"/>
      <c r="L621" s="256"/>
      <c r="M621" s="257"/>
      <c r="N621" s="258"/>
      <c r="O621" s="258"/>
      <c r="P621" s="258"/>
      <c r="Q621" s="258"/>
      <c r="R621" s="258"/>
      <c r="S621" s="258"/>
      <c r="T621" s="25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0" t="s">
        <v>154</v>
      </c>
      <c r="AU621" s="260" t="s">
        <v>84</v>
      </c>
      <c r="AV621" s="14" t="s">
        <v>84</v>
      </c>
      <c r="AW621" s="14" t="s">
        <v>32</v>
      </c>
      <c r="AX621" s="14" t="s">
        <v>75</v>
      </c>
      <c r="AY621" s="260" t="s">
        <v>117</v>
      </c>
    </row>
    <row r="622" spans="1:51" s="13" customFormat="1" ht="12">
      <c r="A622" s="13"/>
      <c r="B622" s="239"/>
      <c r="C622" s="240"/>
      <c r="D622" s="241" t="s">
        <v>154</v>
      </c>
      <c r="E622" s="242" t="s">
        <v>1</v>
      </c>
      <c r="F622" s="243" t="s">
        <v>996</v>
      </c>
      <c r="G622" s="240"/>
      <c r="H622" s="242" t="s">
        <v>1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9" t="s">
        <v>154</v>
      </c>
      <c r="AU622" s="249" t="s">
        <v>84</v>
      </c>
      <c r="AV622" s="13" t="s">
        <v>25</v>
      </c>
      <c r="AW622" s="13" t="s">
        <v>32</v>
      </c>
      <c r="AX622" s="13" t="s">
        <v>75</v>
      </c>
      <c r="AY622" s="249" t="s">
        <v>117</v>
      </c>
    </row>
    <row r="623" spans="1:51" s="14" customFormat="1" ht="12">
      <c r="A623" s="14"/>
      <c r="B623" s="250"/>
      <c r="C623" s="251"/>
      <c r="D623" s="241" t="s">
        <v>154</v>
      </c>
      <c r="E623" s="252" t="s">
        <v>1</v>
      </c>
      <c r="F623" s="253" t="s">
        <v>997</v>
      </c>
      <c r="G623" s="251"/>
      <c r="H623" s="254">
        <v>2.499</v>
      </c>
      <c r="I623" s="255"/>
      <c r="J623" s="251"/>
      <c r="K623" s="251"/>
      <c r="L623" s="256"/>
      <c r="M623" s="257"/>
      <c r="N623" s="258"/>
      <c r="O623" s="258"/>
      <c r="P623" s="258"/>
      <c r="Q623" s="258"/>
      <c r="R623" s="258"/>
      <c r="S623" s="258"/>
      <c r="T623" s="259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0" t="s">
        <v>154</v>
      </c>
      <c r="AU623" s="260" t="s">
        <v>84</v>
      </c>
      <c r="AV623" s="14" t="s">
        <v>84</v>
      </c>
      <c r="AW623" s="14" t="s">
        <v>32</v>
      </c>
      <c r="AX623" s="14" t="s">
        <v>75</v>
      </c>
      <c r="AY623" s="260" t="s">
        <v>117</v>
      </c>
    </row>
    <row r="624" spans="1:51" s="15" customFormat="1" ht="12">
      <c r="A624" s="15"/>
      <c r="B624" s="261"/>
      <c r="C624" s="262"/>
      <c r="D624" s="241" t="s">
        <v>154</v>
      </c>
      <c r="E624" s="263" t="s">
        <v>1</v>
      </c>
      <c r="F624" s="264" t="s">
        <v>211</v>
      </c>
      <c r="G624" s="262"/>
      <c r="H624" s="265">
        <v>156.413</v>
      </c>
      <c r="I624" s="266"/>
      <c r="J624" s="262"/>
      <c r="K624" s="262"/>
      <c r="L624" s="267"/>
      <c r="M624" s="295"/>
      <c r="N624" s="296"/>
      <c r="O624" s="296"/>
      <c r="P624" s="296"/>
      <c r="Q624" s="296"/>
      <c r="R624" s="296"/>
      <c r="S624" s="296"/>
      <c r="T624" s="297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71" t="s">
        <v>154</v>
      </c>
      <c r="AU624" s="271" t="s">
        <v>84</v>
      </c>
      <c r="AV624" s="15" t="s">
        <v>152</v>
      </c>
      <c r="AW624" s="15" t="s">
        <v>32</v>
      </c>
      <c r="AX624" s="15" t="s">
        <v>25</v>
      </c>
      <c r="AY624" s="271" t="s">
        <v>117</v>
      </c>
    </row>
    <row r="625" spans="1:31" s="2" customFormat="1" ht="6.95" customHeight="1">
      <c r="A625" s="39"/>
      <c r="B625" s="67"/>
      <c r="C625" s="68"/>
      <c r="D625" s="68"/>
      <c r="E625" s="68"/>
      <c r="F625" s="68"/>
      <c r="G625" s="68"/>
      <c r="H625" s="68"/>
      <c r="I625" s="68"/>
      <c r="J625" s="68"/>
      <c r="K625" s="68"/>
      <c r="L625" s="45"/>
      <c r="M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</row>
  </sheetData>
  <sheetProtection password="CC35" sheet="1" objects="1" scenarios="1" formatColumns="0" formatRows="0" autoFilter="0"/>
  <autoFilter ref="C129:K624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84</v>
      </c>
    </row>
    <row r="4" spans="2:46" s="1" customFormat="1" ht="24.95" customHeight="1">
      <c r="B4" s="21"/>
      <c r="D4" s="139" t="s">
        <v>91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ZŠ Podivín - výměna výplní otvorů dvorních průčelí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19</v>
      </c>
      <c r="E11" s="39"/>
      <c r="F11" s="144" t="s">
        <v>1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6. 5. 2021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27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27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35</v>
      </c>
      <c r="E30" s="39"/>
      <c r="F30" s="39"/>
      <c r="G30" s="39"/>
      <c r="H30" s="39"/>
      <c r="I30" s="39"/>
      <c r="J30" s="152">
        <f>ROUND(J118,0)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37</v>
      </c>
      <c r="G32" s="39"/>
      <c r="H32" s="39"/>
      <c r="I32" s="153" t="s">
        <v>36</v>
      </c>
      <c r="J32" s="153" t="s">
        <v>38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41" t="s">
        <v>40</v>
      </c>
      <c r="F33" s="155">
        <f>ROUND((SUM(BE118:BE121)),0)</f>
        <v>0</v>
      </c>
      <c r="G33" s="39"/>
      <c r="H33" s="39"/>
      <c r="I33" s="156">
        <v>0.21</v>
      </c>
      <c r="J33" s="155">
        <f>ROUND(((SUM(BE118:BE121))*I33),0)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41</v>
      </c>
      <c r="F34" s="155">
        <f>ROUND((SUM(BF118:BF121)),0)</f>
        <v>0</v>
      </c>
      <c r="G34" s="39"/>
      <c r="H34" s="39"/>
      <c r="I34" s="156">
        <v>0.15</v>
      </c>
      <c r="J34" s="155">
        <f>ROUND(((SUM(BF118:BF121))*I34),0)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42</v>
      </c>
      <c r="F35" s="155">
        <f>ROUND((SUM(BG118:BG121)),0)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43</v>
      </c>
      <c r="F36" s="155">
        <f>ROUND((SUM(BH118:BH121)),0)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44</v>
      </c>
      <c r="F37" s="155">
        <f>ROUND((SUM(BI118:BI121)),0)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ZŠ Podivín - výměna výplní otvorů dvorních průčelí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0321-02 - neuznatelné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 </v>
      </c>
      <c r="G89" s="41"/>
      <c r="H89" s="41"/>
      <c r="I89" s="33" t="s">
        <v>23</v>
      </c>
      <c r="J89" s="80" t="str">
        <f>IF(J12="","",J12)</f>
        <v>6. 5. 2021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spans="1:31" s="9" customFormat="1" ht="24.95" customHeight="1">
      <c r="A97" s="9"/>
      <c r="B97" s="180"/>
      <c r="C97" s="181"/>
      <c r="D97" s="182" t="s">
        <v>138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141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102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ZŠ Podivín - výměna výplní otvorů dvorních průčelí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92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0321-02 - neuznatelné náklady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21</v>
      </c>
      <c r="D112" s="41"/>
      <c r="E112" s="41"/>
      <c r="F112" s="28" t="str">
        <f>F12</f>
        <v xml:space="preserve"> </v>
      </c>
      <c r="G112" s="41"/>
      <c r="H112" s="41"/>
      <c r="I112" s="33" t="s">
        <v>23</v>
      </c>
      <c r="J112" s="80" t="str">
        <f>IF(J12="","",J12)</f>
        <v>6. 5. 2021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26</v>
      </c>
      <c r="D114" s="41"/>
      <c r="E114" s="41"/>
      <c r="F114" s="28" t="str">
        <f>E15</f>
        <v xml:space="preserve"> </v>
      </c>
      <c r="G114" s="41"/>
      <c r="H114" s="41"/>
      <c r="I114" s="33" t="s">
        <v>31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103</v>
      </c>
      <c r="D117" s="195" t="s">
        <v>60</v>
      </c>
      <c r="E117" s="195" t="s">
        <v>56</v>
      </c>
      <c r="F117" s="195" t="s">
        <v>57</v>
      </c>
      <c r="G117" s="195" t="s">
        <v>104</v>
      </c>
      <c r="H117" s="195" t="s">
        <v>105</v>
      </c>
      <c r="I117" s="195" t="s">
        <v>106</v>
      </c>
      <c r="J117" s="196" t="s">
        <v>96</v>
      </c>
      <c r="K117" s="197" t="s">
        <v>107</v>
      </c>
      <c r="L117" s="198"/>
      <c r="M117" s="101" t="s">
        <v>1</v>
      </c>
      <c r="N117" s="102" t="s">
        <v>39</v>
      </c>
      <c r="O117" s="102" t="s">
        <v>108</v>
      </c>
      <c r="P117" s="102" t="s">
        <v>109</v>
      </c>
      <c r="Q117" s="102" t="s">
        <v>110</v>
      </c>
      <c r="R117" s="102" t="s">
        <v>111</v>
      </c>
      <c r="S117" s="102" t="s">
        <v>112</v>
      </c>
      <c r="T117" s="103" t="s">
        <v>113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114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0.05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74</v>
      </c>
      <c r="AU118" s="18" t="s">
        <v>98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74</v>
      </c>
      <c r="E119" s="207" t="s">
        <v>430</v>
      </c>
      <c r="F119" s="207" t="s">
        <v>431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0.05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84</v>
      </c>
      <c r="AT119" s="216" t="s">
        <v>74</v>
      </c>
      <c r="AU119" s="216" t="s">
        <v>75</v>
      </c>
      <c r="AY119" s="215" t="s">
        <v>117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74</v>
      </c>
      <c r="E120" s="218" t="s">
        <v>490</v>
      </c>
      <c r="F120" s="218" t="s">
        <v>491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P121</f>
        <v>0</v>
      </c>
      <c r="Q120" s="212"/>
      <c r="R120" s="213">
        <f>R121</f>
        <v>0.05</v>
      </c>
      <c r="S120" s="212"/>
      <c r="T120" s="214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84</v>
      </c>
      <c r="AT120" s="216" t="s">
        <v>74</v>
      </c>
      <c r="AU120" s="216" t="s">
        <v>25</v>
      </c>
      <c r="AY120" s="215" t="s">
        <v>117</v>
      </c>
      <c r="BK120" s="217">
        <f>BK121</f>
        <v>0</v>
      </c>
    </row>
    <row r="121" spans="1:65" s="2" customFormat="1" ht="14.4" customHeight="1">
      <c r="A121" s="39"/>
      <c r="B121" s="40"/>
      <c r="C121" s="220" t="s">
        <v>25</v>
      </c>
      <c r="D121" s="220" t="s">
        <v>120</v>
      </c>
      <c r="E121" s="221" t="s">
        <v>999</v>
      </c>
      <c r="F121" s="222" t="s">
        <v>1000</v>
      </c>
      <c r="G121" s="223" t="s">
        <v>1001</v>
      </c>
      <c r="H121" s="224">
        <v>1</v>
      </c>
      <c r="I121" s="225"/>
      <c r="J121" s="226">
        <f>ROUND(I121*H121,2)</f>
        <v>0</v>
      </c>
      <c r="K121" s="227"/>
      <c r="L121" s="45"/>
      <c r="M121" s="234" t="s">
        <v>1</v>
      </c>
      <c r="N121" s="235" t="s">
        <v>40</v>
      </c>
      <c r="O121" s="236"/>
      <c r="P121" s="237">
        <f>O121*H121</f>
        <v>0</v>
      </c>
      <c r="Q121" s="237">
        <v>0.05</v>
      </c>
      <c r="R121" s="237">
        <f>Q121*H121</f>
        <v>0.05</v>
      </c>
      <c r="S121" s="237">
        <v>0</v>
      </c>
      <c r="T121" s="23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152</v>
      </c>
      <c r="AT121" s="232" t="s">
        <v>120</v>
      </c>
      <c r="AU121" s="232" t="s">
        <v>84</v>
      </c>
      <c r="AY121" s="18" t="s">
        <v>117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25</v>
      </c>
      <c r="BK121" s="233">
        <f>ROUND(I121*H121,2)</f>
        <v>0</v>
      </c>
      <c r="BL121" s="18" t="s">
        <v>152</v>
      </c>
      <c r="BM121" s="232" t="s">
        <v>1002</v>
      </c>
    </row>
    <row r="122" spans="1:31" s="2" customFormat="1" ht="6.95" customHeight="1">
      <c r="A122" s="39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45"/>
      <c r="M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Cupalová</dc:creator>
  <cp:keywords/>
  <dc:description/>
  <cp:lastModifiedBy>Alena Cupalová</cp:lastModifiedBy>
  <dcterms:created xsi:type="dcterms:W3CDTF">2021-05-14T07:18:53Z</dcterms:created>
  <dcterms:modified xsi:type="dcterms:W3CDTF">2021-05-14T07:19:01Z</dcterms:modified>
  <cp:category/>
  <cp:version/>
  <cp:contentType/>
  <cp:contentStatus/>
</cp:coreProperties>
</file>