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P:\ROK 2021\Radkovice-výběr řízení\"/>
    </mc:Choice>
  </mc:AlternateContent>
  <xr:revisionPtr revIDLastSave="0" documentId="8_{EC1C77D0-8015-40F4-8BF3-3A7E1CE01B6C}" xr6:coauthVersionLast="46" xr6:coauthVersionMax="46" xr10:uidLastSave="{00000000-0000-0000-0000-000000000000}"/>
  <bookViews>
    <workbookView xWindow="-120" yWindow="-120" windowWidth="51840" windowHeight="21240" activeTab="8" xr2:uid="{00000000-000D-0000-FFFF-FFFF00000000}"/>
  </bookViews>
  <sheets>
    <sheet name="Pokyny pro vyplnění" sheetId="11" r:id="rId1"/>
    <sheet name="Stavba" sheetId="1" r:id="rId2"/>
    <sheet name="VzorPolozky" sheetId="10" state="hidden" r:id="rId3"/>
    <sheet name="00 01 Pol" sheetId="12" r:id="rId4"/>
    <sheet name="01 01 Pol" sheetId="13" r:id="rId5"/>
    <sheet name="02 01 Pol" sheetId="14" r:id="rId6"/>
    <sheet name="02 02 Pol" sheetId="15" r:id="rId7"/>
    <sheet name="02 03 Pol" sheetId="16" r:id="rId8"/>
    <sheet name="02 04 Pol" sheetId="17" r:id="rId9"/>
    <sheet name="03 01 Pol" sheetId="18" r:id="rId10"/>
    <sheet name="04 01 Pol" sheetId="19" r:id="rId11"/>
    <sheet name="05 01 Pol" sheetId="20" r:id="rId12"/>
    <sheet name="06 6.1 Pol" sheetId="21" r:id="rId13"/>
    <sheet name="06 6.2 Pol" sheetId="22" r:id="rId14"/>
    <sheet name="PS01 01 Pol" sheetId="23" r:id="rId15"/>
    <sheet name="PS01 01 - popis" sheetId="25" r:id="rId16"/>
    <sheet name="PS02 01 Pol" sheetId="24" r:id="rId17"/>
  </sheets>
  <externalReferences>
    <externalReference r:id="rId18"/>
  </externalReferences>
  <definedNames>
    <definedName name="CelkemDPHVypocet" localSheetId="1">Stavba!$H$63</definedName>
    <definedName name="CenaCelkem">Stavba!$G$29</definedName>
    <definedName name="CenaCelkemBezDPH">Stavba!$G$28</definedName>
    <definedName name="CenaCelkemVypocet" localSheetId="1">Stavba!$I$63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Pol'!$1:$7</definedName>
    <definedName name="_xlnm.Print_Titles" localSheetId="4">'01 01 Pol'!$1:$7</definedName>
    <definedName name="_xlnm.Print_Titles" localSheetId="5">'02 01 Pol'!$1:$7</definedName>
    <definedName name="_xlnm.Print_Titles" localSheetId="6">'02 02 Pol'!$1:$7</definedName>
    <definedName name="_xlnm.Print_Titles" localSheetId="7">'02 03 Pol'!$1:$7</definedName>
    <definedName name="_xlnm.Print_Titles" localSheetId="8">'02 04 Pol'!$1:$7</definedName>
    <definedName name="_xlnm.Print_Titles" localSheetId="9">'03 01 Pol'!$1:$7</definedName>
    <definedName name="_xlnm.Print_Titles" localSheetId="10">'04 01 Pol'!$1:$7</definedName>
    <definedName name="_xlnm.Print_Titles" localSheetId="11">'05 01 Pol'!$1:$7</definedName>
    <definedName name="_xlnm.Print_Titles" localSheetId="12">'06 6.1 Pol'!$1:$7</definedName>
    <definedName name="_xlnm.Print_Titles" localSheetId="13">'06 6.2 Pol'!$1:$7</definedName>
    <definedName name="_xlnm.Print_Titles" localSheetId="14">'PS01 01 Pol'!$1:$7</definedName>
    <definedName name="_xlnm.Print_Titles" localSheetId="16">'PS02 01 Pol'!$1:$7</definedName>
    <definedName name="oadresa">Stavba!$D$6</definedName>
    <definedName name="Objednatel" localSheetId="1">Stavba!$D$5</definedName>
    <definedName name="Objekt" localSheetId="1">Stavba!$B$38</definedName>
    <definedName name="_xlnm.Print_Area" localSheetId="3">'00 01 Pol'!$A$1:$V$31</definedName>
    <definedName name="_xlnm.Print_Area" localSheetId="4">'01 01 Pol'!$A$1:$V$413</definedName>
    <definedName name="_xlnm.Print_Area" localSheetId="5">'02 01 Pol'!$A$1:$V$640</definedName>
    <definedName name="_xlnm.Print_Area" localSheetId="6">'02 02 Pol'!$A$1:$V$89</definedName>
    <definedName name="_xlnm.Print_Area" localSheetId="7">'02 03 Pol'!$A$1:$V$29</definedName>
    <definedName name="_xlnm.Print_Area" localSheetId="8">'02 04 Pol'!$A$1:$V$203</definedName>
    <definedName name="_xlnm.Print_Area" localSheetId="9">'03 01 Pol'!$A$1:$V$67</definedName>
    <definedName name="_xlnm.Print_Area" localSheetId="10">'04 01 Pol'!$A$1:$V$18</definedName>
    <definedName name="_xlnm.Print_Area" localSheetId="11">'05 01 Pol'!$A$1:$V$149</definedName>
    <definedName name="_xlnm.Print_Area" localSheetId="12">'06 6.1 Pol'!$A$1:$V$73</definedName>
    <definedName name="_xlnm.Print_Area" localSheetId="13">'06 6.2 Pol'!$A$1:$V$63</definedName>
    <definedName name="_xlnm.Print_Area" localSheetId="14">'PS01 01 Pol'!$A$1:$V$83</definedName>
    <definedName name="_xlnm.Print_Area" localSheetId="16">'PS02 01 Pol'!$A$1:$V$96</definedName>
    <definedName name="_xlnm.Print_Area" localSheetId="1">Stavba!$A$1:$J$114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Stavba!$F$63</definedName>
    <definedName name="ZakladDPHZakl">Stavba!$G$25</definedName>
    <definedName name="ZakladDPHZaklVypocet" localSheetId="1">Stavba!$G$63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3" l="1"/>
  <c r="M9" i="13" s="1"/>
  <c r="I9" i="13"/>
  <c r="K9" i="13"/>
  <c r="O9" i="13"/>
  <c r="Q9" i="13"/>
  <c r="T9" i="13"/>
  <c r="AY10" i="24"/>
  <c r="G9" i="24"/>
  <c r="I9" i="24"/>
  <c r="K9" i="24"/>
  <c r="O9" i="24"/>
  <c r="Q9" i="24"/>
  <c r="T9" i="24"/>
  <c r="G11" i="24"/>
  <c r="M11" i="24" s="1"/>
  <c r="I11" i="24"/>
  <c r="K11" i="24"/>
  <c r="O11" i="24"/>
  <c r="Q11" i="24"/>
  <c r="T11" i="24"/>
  <c r="G12" i="24"/>
  <c r="I12" i="24"/>
  <c r="K12" i="24"/>
  <c r="M12" i="24"/>
  <c r="O12" i="24"/>
  <c r="Q12" i="24"/>
  <c r="T12" i="24"/>
  <c r="G13" i="24"/>
  <c r="M13" i="24" s="1"/>
  <c r="I13" i="24"/>
  <c r="K13" i="24"/>
  <c r="O13" i="24"/>
  <c r="Q13" i="24"/>
  <c r="T13" i="24"/>
  <c r="G15" i="24"/>
  <c r="M15" i="24" s="1"/>
  <c r="I15" i="24"/>
  <c r="K15" i="24"/>
  <c r="O15" i="24"/>
  <c r="Q15" i="24"/>
  <c r="T15" i="24"/>
  <c r="G16" i="24"/>
  <c r="M16" i="24" s="1"/>
  <c r="I16" i="24"/>
  <c r="K16" i="24"/>
  <c r="O16" i="24"/>
  <c r="Q16" i="24"/>
  <c r="T16" i="24"/>
  <c r="G17" i="24"/>
  <c r="M17" i="24" s="1"/>
  <c r="I17" i="24"/>
  <c r="K17" i="24"/>
  <c r="O17" i="24"/>
  <c r="Q17" i="24"/>
  <c r="T17" i="24"/>
  <c r="G18" i="24"/>
  <c r="M18" i="24" s="1"/>
  <c r="I18" i="24"/>
  <c r="K18" i="24"/>
  <c r="O18" i="24"/>
  <c r="Q18" i="24"/>
  <c r="T18" i="24"/>
  <c r="G19" i="24"/>
  <c r="M19" i="24" s="1"/>
  <c r="I19" i="24"/>
  <c r="K19" i="24"/>
  <c r="O19" i="24"/>
  <c r="Q19" i="24"/>
  <c r="T19" i="24"/>
  <c r="G20" i="24"/>
  <c r="M20" i="24" s="1"/>
  <c r="I20" i="24"/>
  <c r="K20" i="24"/>
  <c r="O20" i="24"/>
  <c r="Q20" i="24"/>
  <c r="T20" i="24"/>
  <c r="G21" i="24"/>
  <c r="I21" i="24"/>
  <c r="K21" i="24"/>
  <c r="M21" i="24"/>
  <c r="O21" i="24"/>
  <c r="Q21" i="24"/>
  <c r="T21" i="24"/>
  <c r="G22" i="24"/>
  <c r="M22" i="24" s="1"/>
  <c r="I22" i="24"/>
  <c r="K22" i="24"/>
  <c r="O22" i="24"/>
  <c r="Q22" i="24"/>
  <c r="T22" i="24"/>
  <c r="G23" i="24"/>
  <c r="M23" i="24" s="1"/>
  <c r="I23" i="24"/>
  <c r="K23" i="24"/>
  <c r="O23" i="24"/>
  <c r="Q23" i="24"/>
  <c r="T23" i="24"/>
  <c r="G24" i="24"/>
  <c r="M24" i="24" s="1"/>
  <c r="I24" i="24"/>
  <c r="K24" i="24"/>
  <c r="O24" i="24"/>
  <c r="Q24" i="24"/>
  <c r="T24" i="24"/>
  <c r="G25" i="24"/>
  <c r="M25" i="24" s="1"/>
  <c r="I25" i="24"/>
  <c r="K25" i="24"/>
  <c r="O25" i="24"/>
  <c r="Q25" i="24"/>
  <c r="T25" i="24"/>
  <c r="G26" i="24"/>
  <c r="M26" i="24" s="1"/>
  <c r="I26" i="24"/>
  <c r="K26" i="24"/>
  <c r="O26" i="24"/>
  <c r="Q26" i="24"/>
  <c r="T26" i="24"/>
  <c r="G27" i="24"/>
  <c r="M27" i="24" s="1"/>
  <c r="I27" i="24"/>
  <c r="K27" i="24"/>
  <c r="O27" i="24"/>
  <c r="Q27" i="24"/>
  <c r="T27" i="24"/>
  <c r="G28" i="24"/>
  <c r="M28" i="24" s="1"/>
  <c r="I28" i="24"/>
  <c r="K28" i="24"/>
  <c r="O28" i="24"/>
  <c r="Q28" i="24"/>
  <c r="T28" i="24"/>
  <c r="G29" i="24"/>
  <c r="I29" i="24"/>
  <c r="K29" i="24"/>
  <c r="M29" i="24"/>
  <c r="O29" i="24"/>
  <c r="Q29" i="24"/>
  <c r="T29" i="24"/>
  <c r="G30" i="24"/>
  <c r="M30" i="24" s="1"/>
  <c r="I30" i="24"/>
  <c r="K30" i="24"/>
  <c r="O30" i="24"/>
  <c r="Q30" i="24"/>
  <c r="T30" i="24"/>
  <c r="G31" i="24"/>
  <c r="M31" i="24" s="1"/>
  <c r="I31" i="24"/>
  <c r="K31" i="24"/>
  <c r="O31" i="24"/>
  <c r="Q31" i="24"/>
  <c r="T31" i="24"/>
  <c r="G32" i="24"/>
  <c r="M32" i="24" s="1"/>
  <c r="I32" i="24"/>
  <c r="K32" i="24"/>
  <c r="O32" i="24"/>
  <c r="Q32" i="24"/>
  <c r="T32" i="24"/>
  <c r="G33" i="24"/>
  <c r="M33" i="24" s="1"/>
  <c r="I33" i="24"/>
  <c r="K33" i="24"/>
  <c r="O33" i="24"/>
  <c r="Q33" i="24"/>
  <c r="T33" i="24"/>
  <c r="G34" i="24"/>
  <c r="M34" i="24" s="1"/>
  <c r="I34" i="24"/>
  <c r="K34" i="24"/>
  <c r="O34" i="24"/>
  <c r="Q34" i="24"/>
  <c r="T34" i="24"/>
  <c r="G35" i="24"/>
  <c r="M35" i="24" s="1"/>
  <c r="I35" i="24"/>
  <c r="K35" i="24"/>
  <c r="O35" i="24"/>
  <c r="Q35" i="24"/>
  <c r="T35" i="24"/>
  <c r="G36" i="24"/>
  <c r="M36" i="24" s="1"/>
  <c r="I36" i="24"/>
  <c r="K36" i="24"/>
  <c r="O36" i="24"/>
  <c r="Q36" i="24"/>
  <c r="T36" i="24"/>
  <c r="G37" i="24"/>
  <c r="M37" i="24" s="1"/>
  <c r="I37" i="24"/>
  <c r="K37" i="24"/>
  <c r="O37" i="24"/>
  <c r="Q37" i="24"/>
  <c r="T37" i="24"/>
  <c r="G38" i="24"/>
  <c r="M38" i="24" s="1"/>
  <c r="I38" i="24"/>
  <c r="K38" i="24"/>
  <c r="O38" i="24"/>
  <c r="Q38" i="24"/>
  <c r="T38" i="24"/>
  <c r="G39" i="24"/>
  <c r="M39" i="24" s="1"/>
  <c r="I39" i="24"/>
  <c r="K39" i="24"/>
  <c r="O39" i="24"/>
  <c r="Q39" i="24"/>
  <c r="T39" i="24"/>
  <c r="G40" i="24"/>
  <c r="M40" i="24" s="1"/>
  <c r="I40" i="24"/>
  <c r="K40" i="24"/>
  <c r="O40" i="24"/>
  <c r="Q40" i="24"/>
  <c r="T40" i="24"/>
  <c r="G41" i="24"/>
  <c r="M41" i="24" s="1"/>
  <c r="I41" i="24"/>
  <c r="K41" i="24"/>
  <c r="O41" i="24"/>
  <c r="Q41" i="24"/>
  <c r="T41" i="24"/>
  <c r="G42" i="24"/>
  <c r="M42" i="24" s="1"/>
  <c r="I42" i="24"/>
  <c r="K42" i="24"/>
  <c r="O42" i="24"/>
  <c r="Q42" i="24"/>
  <c r="T42" i="24"/>
  <c r="G43" i="24"/>
  <c r="M43" i="24" s="1"/>
  <c r="I43" i="24"/>
  <c r="K43" i="24"/>
  <c r="O43" i="24"/>
  <c r="Q43" i="24"/>
  <c r="T43" i="24"/>
  <c r="G44" i="24"/>
  <c r="M44" i="24" s="1"/>
  <c r="I44" i="24"/>
  <c r="K44" i="24"/>
  <c r="O44" i="24"/>
  <c r="Q44" i="24"/>
  <c r="T44" i="24"/>
  <c r="G45" i="24"/>
  <c r="I45" i="24"/>
  <c r="K45" i="24"/>
  <c r="M45" i="24"/>
  <c r="O45" i="24"/>
  <c r="Q45" i="24"/>
  <c r="T45" i="24"/>
  <c r="G46" i="24"/>
  <c r="M46" i="24" s="1"/>
  <c r="I46" i="24"/>
  <c r="K46" i="24"/>
  <c r="O46" i="24"/>
  <c r="Q46" i="24"/>
  <c r="T46" i="24"/>
  <c r="G47" i="24"/>
  <c r="M47" i="24" s="1"/>
  <c r="I47" i="24"/>
  <c r="K47" i="24"/>
  <c r="O47" i="24"/>
  <c r="Q47" i="24"/>
  <c r="T47" i="24"/>
  <c r="G48" i="24"/>
  <c r="I48" i="24"/>
  <c r="K48" i="24"/>
  <c r="M48" i="24"/>
  <c r="O48" i="24"/>
  <c r="Q48" i="24"/>
  <c r="T48" i="24"/>
  <c r="G49" i="24"/>
  <c r="M49" i="24" s="1"/>
  <c r="I49" i="24"/>
  <c r="K49" i="24"/>
  <c r="O49" i="24"/>
  <c r="Q49" i="24"/>
  <c r="T49" i="24"/>
  <c r="G50" i="24"/>
  <c r="M50" i="24" s="1"/>
  <c r="I50" i="24"/>
  <c r="K50" i="24"/>
  <c r="O50" i="24"/>
  <c r="Q50" i="24"/>
  <c r="T50" i="24"/>
  <c r="G51" i="24"/>
  <c r="I51" i="24"/>
  <c r="K51" i="24"/>
  <c r="M51" i="24"/>
  <c r="O51" i="24"/>
  <c r="Q51" i="24"/>
  <c r="T51" i="24"/>
  <c r="G52" i="24"/>
  <c r="M52" i="24" s="1"/>
  <c r="I52" i="24"/>
  <c r="K52" i="24"/>
  <c r="O52" i="24"/>
  <c r="Q52" i="24"/>
  <c r="T52" i="24"/>
  <c r="G53" i="24"/>
  <c r="I53" i="24"/>
  <c r="K53" i="24"/>
  <c r="M53" i="24"/>
  <c r="O53" i="24"/>
  <c r="Q53" i="24"/>
  <c r="T53" i="24"/>
  <c r="G54" i="24"/>
  <c r="M54" i="24" s="1"/>
  <c r="I54" i="24"/>
  <c r="K54" i="24"/>
  <c r="O54" i="24"/>
  <c r="Q54" i="24"/>
  <c r="T54" i="24"/>
  <c r="G55" i="24"/>
  <c r="M55" i="24" s="1"/>
  <c r="I55" i="24"/>
  <c r="K55" i="24"/>
  <c r="O55" i="24"/>
  <c r="Q55" i="24"/>
  <c r="T55" i="24"/>
  <c r="G56" i="24"/>
  <c r="I56" i="24"/>
  <c r="K56" i="24"/>
  <c r="M56" i="24"/>
  <c r="O56" i="24"/>
  <c r="Q56" i="24"/>
  <c r="T56" i="24"/>
  <c r="G57" i="24"/>
  <c r="M57" i="24" s="1"/>
  <c r="I57" i="24"/>
  <c r="K57" i="24"/>
  <c r="O57" i="24"/>
  <c r="Q57" i="24"/>
  <c r="T57" i="24"/>
  <c r="G58" i="24"/>
  <c r="M58" i="24" s="1"/>
  <c r="I58" i="24"/>
  <c r="K58" i="24"/>
  <c r="O58" i="24"/>
  <c r="Q58" i="24"/>
  <c r="T58" i="24"/>
  <c r="G59" i="24"/>
  <c r="M59" i="24" s="1"/>
  <c r="I59" i="24"/>
  <c r="K59" i="24"/>
  <c r="O59" i="24"/>
  <c r="Q59" i="24"/>
  <c r="T59" i="24"/>
  <c r="G60" i="24"/>
  <c r="M60" i="24" s="1"/>
  <c r="I60" i="24"/>
  <c r="K60" i="24"/>
  <c r="O60" i="24"/>
  <c r="Q60" i="24"/>
  <c r="T60" i="24"/>
  <c r="G61" i="24"/>
  <c r="M61" i="24" s="1"/>
  <c r="I61" i="24"/>
  <c r="K61" i="24"/>
  <c r="O61" i="24"/>
  <c r="Q61" i="24"/>
  <c r="T61" i="24"/>
  <c r="G62" i="24"/>
  <c r="M62" i="24" s="1"/>
  <c r="I62" i="24"/>
  <c r="K62" i="24"/>
  <c r="O62" i="24"/>
  <c r="Q62" i="24"/>
  <c r="T62" i="24"/>
  <c r="G63" i="24"/>
  <c r="M63" i="24" s="1"/>
  <c r="I63" i="24"/>
  <c r="K63" i="24"/>
  <c r="O63" i="24"/>
  <c r="Q63" i="24"/>
  <c r="T63" i="24"/>
  <c r="G64" i="24"/>
  <c r="M64" i="24" s="1"/>
  <c r="I64" i="24"/>
  <c r="K64" i="24"/>
  <c r="O64" i="24"/>
  <c r="Q64" i="24"/>
  <c r="T64" i="24"/>
  <c r="G65" i="24"/>
  <c r="M65" i="24" s="1"/>
  <c r="I65" i="24"/>
  <c r="K65" i="24"/>
  <c r="O65" i="24"/>
  <c r="Q65" i="24"/>
  <c r="T65" i="24"/>
  <c r="G66" i="24"/>
  <c r="M66" i="24" s="1"/>
  <c r="I66" i="24"/>
  <c r="K66" i="24"/>
  <c r="O66" i="24"/>
  <c r="Q66" i="24"/>
  <c r="T66" i="24"/>
  <c r="G67" i="24"/>
  <c r="I67" i="24"/>
  <c r="K67" i="24"/>
  <c r="M67" i="24"/>
  <c r="O67" i="24"/>
  <c r="Q67" i="24"/>
  <c r="T67" i="24"/>
  <c r="G68" i="24"/>
  <c r="M68" i="24" s="1"/>
  <c r="I68" i="24"/>
  <c r="K68" i="24"/>
  <c r="O68" i="24"/>
  <c r="Q68" i="24"/>
  <c r="T68" i="24"/>
  <c r="G69" i="24"/>
  <c r="M69" i="24" s="1"/>
  <c r="I69" i="24"/>
  <c r="K69" i="24"/>
  <c r="O69" i="24"/>
  <c r="Q69" i="24"/>
  <c r="T69" i="24"/>
  <c r="G70" i="24"/>
  <c r="M70" i="24" s="1"/>
  <c r="I70" i="24"/>
  <c r="K70" i="24"/>
  <c r="O70" i="24"/>
  <c r="Q70" i="24"/>
  <c r="T70" i="24"/>
  <c r="G71" i="24"/>
  <c r="M71" i="24" s="1"/>
  <c r="I71" i="24"/>
  <c r="K71" i="24"/>
  <c r="O71" i="24"/>
  <c r="Q71" i="24"/>
  <c r="T71" i="24"/>
  <c r="G72" i="24"/>
  <c r="M72" i="24" s="1"/>
  <c r="I72" i="24"/>
  <c r="K72" i="24"/>
  <c r="O72" i="24"/>
  <c r="Q72" i="24"/>
  <c r="T72" i="24"/>
  <c r="G73" i="24"/>
  <c r="M73" i="24" s="1"/>
  <c r="I73" i="24"/>
  <c r="K73" i="24"/>
  <c r="O73" i="24"/>
  <c r="Q73" i="24"/>
  <c r="T73" i="24"/>
  <c r="G74" i="24"/>
  <c r="M74" i="24" s="1"/>
  <c r="I74" i="24"/>
  <c r="K74" i="24"/>
  <c r="O74" i="24"/>
  <c r="Q74" i="24"/>
  <c r="T74" i="24"/>
  <c r="G75" i="24"/>
  <c r="I75" i="24"/>
  <c r="K75" i="24"/>
  <c r="M75" i="24"/>
  <c r="O75" i="24"/>
  <c r="Q75" i="24"/>
  <c r="T75" i="24"/>
  <c r="G76" i="24"/>
  <c r="M76" i="24" s="1"/>
  <c r="I76" i="24"/>
  <c r="K76" i="24"/>
  <c r="O76" i="24"/>
  <c r="Q76" i="24"/>
  <c r="T76" i="24"/>
  <c r="G77" i="24"/>
  <c r="I77" i="24"/>
  <c r="K77" i="24"/>
  <c r="M77" i="24"/>
  <c r="O77" i="24"/>
  <c r="Q77" i="24"/>
  <c r="T77" i="24"/>
  <c r="G78" i="24"/>
  <c r="M78" i="24" s="1"/>
  <c r="I78" i="24"/>
  <c r="K78" i="24"/>
  <c r="O78" i="24"/>
  <c r="Q78" i="24"/>
  <c r="T78" i="24"/>
  <c r="G79" i="24"/>
  <c r="M79" i="24" s="1"/>
  <c r="I79" i="24"/>
  <c r="K79" i="24"/>
  <c r="O79" i="24"/>
  <c r="Q79" i="24"/>
  <c r="T79" i="24"/>
  <c r="G80" i="24"/>
  <c r="M80" i="24" s="1"/>
  <c r="I80" i="24"/>
  <c r="K80" i="24"/>
  <c r="O80" i="24"/>
  <c r="Q80" i="24"/>
  <c r="T80" i="24"/>
  <c r="G81" i="24"/>
  <c r="M81" i="24" s="1"/>
  <c r="I81" i="24"/>
  <c r="K81" i="24"/>
  <c r="O81" i="24"/>
  <c r="Q81" i="24"/>
  <c r="T81" i="24"/>
  <c r="G82" i="24"/>
  <c r="M82" i="24" s="1"/>
  <c r="I82" i="24"/>
  <c r="K82" i="24"/>
  <c r="O82" i="24"/>
  <c r="Q82" i="24"/>
  <c r="T82" i="24"/>
  <c r="G83" i="24"/>
  <c r="M83" i="24" s="1"/>
  <c r="I83" i="24"/>
  <c r="K83" i="24"/>
  <c r="O83" i="24"/>
  <c r="Q83" i="24"/>
  <c r="T83" i="24"/>
  <c r="G84" i="24"/>
  <c r="M84" i="24" s="1"/>
  <c r="I84" i="24"/>
  <c r="K84" i="24"/>
  <c r="O84" i="24"/>
  <c r="Q84" i="24"/>
  <c r="T84" i="24"/>
  <c r="G85" i="24"/>
  <c r="M85" i="24" s="1"/>
  <c r="I85" i="24"/>
  <c r="K85" i="24"/>
  <c r="O85" i="24"/>
  <c r="Q85" i="24"/>
  <c r="T85" i="24"/>
  <c r="G86" i="24"/>
  <c r="M86" i="24" s="1"/>
  <c r="I86" i="24"/>
  <c r="K86" i="24"/>
  <c r="O86" i="24"/>
  <c r="Q86" i="24"/>
  <c r="T86" i="24"/>
  <c r="G87" i="24"/>
  <c r="M87" i="24" s="1"/>
  <c r="I87" i="24"/>
  <c r="K87" i="24"/>
  <c r="O87" i="24"/>
  <c r="Q87" i="24"/>
  <c r="T87" i="24"/>
  <c r="G88" i="24"/>
  <c r="M88" i="24" s="1"/>
  <c r="I88" i="24"/>
  <c r="K88" i="24"/>
  <c r="O88" i="24"/>
  <c r="Q88" i="24"/>
  <c r="T88" i="24"/>
  <c r="G89" i="24"/>
  <c r="M89" i="24" s="1"/>
  <c r="I89" i="24"/>
  <c r="K89" i="24"/>
  <c r="O89" i="24"/>
  <c r="Q89" i="24"/>
  <c r="T89" i="24"/>
  <c r="G90" i="24"/>
  <c r="M90" i="24" s="1"/>
  <c r="I90" i="24"/>
  <c r="K90" i="24"/>
  <c r="O90" i="24"/>
  <c r="Q90" i="24"/>
  <c r="T90" i="24"/>
  <c r="G91" i="24"/>
  <c r="I91" i="24"/>
  <c r="K91" i="24"/>
  <c r="M91" i="24"/>
  <c r="O91" i="24"/>
  <c r="Q91" i="24"/>
  <c r="T91" i="24"/>
  <c r="G92" i="24"/>
  <c r="M92" i="24" s="1"/>
  <c r="I92" i="24"/>
  <c r="K92" i="24"/>
  <c r="O92" i="24"/>
  <c r="Q92" i="24"/>
  <c r="T92" i="24"/>
  <c r="G93" i="24"/>
  <c r="M93" i="24" s="1"/>
  <c r="I93" i="24"/>
  <c r="K93" i="24"/>
  <c r="O93" i="24"/>
  <c r="Q93" i="24"/>
  <c r="T93" i="24"/>
  <c r="AC95" i="24"/>
  <c r="F62" i="1" s="1"/>
  <c r="AY64" i="23"/>
  <c r="AY62" i="23"/>
  <c r="AY52" i="23"/>
  <c r="AY48" i="23"/>
  <c r="AY46" i="23"/>
  <c r="AY44" i="23"/>
  <c r="AY40" i="23"/>
  <c r="AY25" i="23"/>
  <c r="AY23" i="23"/>
  <c r="AY19" i="23"/>
  <c r="AY17" i="23"/>
  <c r="AY14" i="23"/>
  <c r="G9" i="23"/>
  <c r="I9" i="23"/>
  <c r="K9" i="23"/>
  <c r="O9" i="23"/>
  <c r="Q9" i="23"/>
  <c r="T9" i="23"/>
  <c r="G11" i="23"/>
  <c r="M11" i="23" s="1"/>
  <c r="I11" i="23"/>
  <c r="K11" i="23"/>
  <c r="O11" i="23"/>
  <c r="Q11" i="23"/>
  <c r="T11" i="23"/>
  <c r="G13" i="23"/>
  <c r="M13" i="23" s="1"/>
  <c r="I13" i="23"/>
  <c r="K13" i="23"/>
  <c r="O13" i="23"/>
  <c r="Q13" i="23"/>
  <c r="T13" i="23"/>
  <c r="G15" i="23"/>
  <c r="M15" i="23" s="1"/>
  <c r="I15" i="23"/>
  <c r="K15" i="23"/>
  <c r="O15" i="23"/>
  <c r="Q15" i="23"/>
  <c r="T15" i="23"/>
  <c r="G16" i="23"/>
  <c r="M16" i="23" s="1"/>
  <c r="I16" i="23"/>
  <c r="K16" i="23"/>
  <c r="O16" i="23"/>
  <c r="Q16" i="23"/>
  <c r="T16" i="23"/>
  <c r="G18" i="23"/>
  <c r="M18" i="23" s="1"/>
  <c r="I18" i="23"/>
  <c r="K18" i="23"/>
  <c r="O18" i="23"/>
  <c r="Q18" i="23"/>
  <c r="T18" i="23"/>
  <c r="G20" i="23"/>
  <c r="I20" i="23"/>
  <c r="K20" i="23"/>
  <c r="M20" i="23"/>
  <c r="O20" i="23"/>
  <c r="Q20" i="23"/>
  <c r="T20" i="23"/>
  <c r="G22" i="23"/>
  <c r="M22" i="23" s="1"/>
  <c r="I22" i="23"/>
  <c r="K22" i="23"/>
  <c r="O22" i="23"/>
  <c r="Q22" i="23"/>
  <c r="T22" i="23"/>
  <c r="G24" i="23"/>
  <c r="M24" i="23" s="1"/>
  <c r="I24" i="23"/>
  <c r="K24" i="23"/>
  <c r="O24" i="23"/>
  <c r="Q24" i="23"/>
  <c r="T24" i="23"/>
  <c r="G26" i="23"/>
  <c r="M26" i="23" s="1"/>
  <c r="I26" i="23"/>
  <c r="K26" i="23"/>
  <c r="O26" i="23"/>
  <c r="Q26" i="23"/>
  <c r="T26" i="23"/>
  <c r="G28" i="23"/>
  <c r="M28" i="23" s="1"/>
  <c r="I28" i="23"/>
  <c r="K28" i="23"/>
  <c r="O28" i="23"/>
  <c r="Q28" i="23"/>
  <c r="T28" i="23"/>
  <c r="G30" i="23"/>
  <c r="I30" i="23"/>
  <c r="K30" i="23"/>
  <c r="M30" i="23"/>
  <c r="O30" i="23"/>
  <c r="Q30" i="23"/>
  <c r="T30" i="23"/>
  <c r="G32" i="23"/>
  <c r="M32" i="23" s="1"/>
  <c r="I32" i="23"/>
  <c r="K32" i="23"/>
  <c r="O32" i="23"/>
  <c r="Q32" i="23"/>
  <c r="T32" i="23"/>
  <c r="G34" i="23"/>
  <c r="M34" i="23" s="1"/>
  <c r="I34" i="23"/>
  <c r="K34" i="23"/>
  <c r="O34" i="23"/>
  <c r="Q34" i="23"/>
  <c r="T34" i="23"/>
  <c r="G36" i="23"/>
  <c r="I36" i="23"/>
  <c r="K36" i="23"/>
  <c r="M36" i="23"/>
  <c r="O36" i="23"/>
  <c r="Q36" i="23"/>
  <c r="T36" i="23"/>
  <c r="G38" i="23"/>
  <c r="I38" i="23"/>
  <c r="K38" i="23"/>
  <c r="M38" i="23"/>
  <c r="O38" i="23"/>
  <c r="Q38" i="23"/>
  <c r="T38" i="23"/>
  <c r="G39" i="23"/>
  <c r="M39" i="23" s="1"/>
  <c r="I39" i="23"/>
  <c r="K39" i="23"/>
  <c r="O39" i="23"/>
  <c r="Q39" i="23"/>
  <c r="T39" i="23"/>
  <c r="G41" i="23"/>
  <c r="M41" i="23" s="1"/>
  <c r="I41" i="23"/>
  <c r="K41" i="23"/>
  <c r="O41" i="23"/>
  <c r="Q41" i="23"/>
  <c r="T41" i="23"/>
  <c r="G43" i="23"/>
  <c r="M43" i="23" s="1"/>
  <c r="I43" i="23"/>
  <c r="K43" i="23"/>
  <c r="O43" i="23"/>
  <c r="Q43" i="23"/>
  <c r="T43" i="23"/>
  <c r="G45" i="23"/>
  <c r="M45" i="23" s="1"/>
  <c r="I45" i="23"/>
  <c r="K45" i="23"/>
  <c r="O45" i="23"/>
  <c r="Q45" i="23"/>
  <c r="T45" i="23"/>
  <c r="G47" i="23"/>
  <c r="M47" i="23" s="1"/>
  <c r="I47" i="23"/>
  <c r="K47" i="23"/>
  <c r="O47" i="23"/>
  <c r="Q47" i="23"/>
  <c r="T47" i="23"/>
  <c r="G49" i="23"/>
  <c r="M49" i="23" s="1"/>
  <c r="I49" i="23"/>
  <c r="K49" i="23"/>
  <c r="O49" i="23"/>
  <c r="Q49" i="23"/>
  <c r="T49" i="23"/>
  <c r="G51" i="23"/>
  <c r="I51" i="23"/>
  <c r="K51" i="23"/>
  <c r="M51" i="23"/>
  <c r="O51" i="23"/>
  <c r="Q51" i="23"/>
  <c r="T51" i="23"/>
  <c r="G53" i="23"/>
  <c r="I53" i="23"/>
  <c r="K53" i="23"/>
  <c r="M53" i="23"/>
  <c r="O53" i="23"/>
  <c r="Q53" i="23"/>
  <c r="T53" i="23"/>
  <c r="G55" i="23"/>
  <c r="M55" i="23" s="1"/>
  <c r="I55" i="23"/>
  <c r="K55" i="23"/>
  <c r="O55" i="23"/>
  <c r="Q55" i="23"/>
  <c r="T55" i="23"/>
  <c r="G57" i="23"/>
  <c r="M57" i="23" s="1"/>
  <c r="I57" i="23"/>
  <c r="K57" i="23"/>
  <c r="O57" i="23"/>
  <c r="Q57" i="23"/>
  <c r="T57" i="23"/>
  <c r="G59" i="23"/>
  <c r="M59" i="23" s="1"/>
  <c r="I59" i="23"/>
  <c r="K59" i="23"/>
  <c r="O59" i="23"/>
  <c r="Q59" i="23"/>
  <c r="T59" i="23"/>
  <c r="G61" i="23"/>
  <c r="I61" i="23"/>
  <c r="K61" i="23"/>
  <c r="M61" i="23"/>
  <c r="O61" i="23"/>
  <c r="Q61" i="23"/>
  <c r="T61" i="23"/>
  <c r="G63" i="23"/>
  <c r="M63" i="23" s="1"/>
  <c r="I63" i="23"/>
  <c r="K63" i="23"/>
  <c r="O63" i="23"/>
  <c r="Q63" i="23"/>
  <c r="T63" i="23"/>
  <c r="G65" i="23"/>
  <c r="I65" i="23"/>
  <c r="K65" i="23"/>
  <c r="M65" i="23"/>
  <c r="O65" i="23"/>
  <c r="Q65" i="23"/>
  <c r="T65" i="23"/>
  <c r="G67" i="23"/>
  <c r="I67" i="23"/>
  <c r="K67" i="23"/>
  <c r="M67" i="23"/>
  <c r="O67" i="23"/>
  <c r="Q67" i="23"/>
  <c r="T67" i="23"/>
  <c r="G68" i="23"/>
  <c r="M68" i="23" s="1"/>
  <c r="I68" i="23"/>
  <c r="K68" i="23"/>
  <c r="O68" i="23"/>
  <c r="Q68" i="23"/>
  <c r="T68" i="23"/>
  <c r="G69" i="23"/>
  <c r="M69" i="23" s="1"/>
  <c r="I69" i="23"/>
  <c r="K69" i="23"/>
  <c r="O69" i="23"/>
  <c r="Q69" i="23"/>
  <c r="T69" i="23"/>
  <c r="G70" i="23"/>
  <c r="M70" i="23" s="1"/>
  <c r="I70" i="23"/>
  <c r="K70" i="23"/>
  <c r="O70" i="23"/>
  <c r="Q70" i="23"/>
  <c r="T70" i="23"/>
  <c r="G71" i="23"/>
  <c r="M71" i="23" s="1"/>
  <c r="I71" i="23"/>
  <c r="K71" i="23"/>
  <c r="O71" i="23"/>
  <c r="Q71" i="23"/>
  <c r="T71" i="23"/>
  <c r="G72" i="23"/>
  <c r="M72" i="23" s="1"/>
  <c r="I72" i="23"/>
  <c r="K72" i="23"/>
  <c r="O72" i="23"/>
  <c r="Q72" i="23"/>
  <c r="T72" i="23"/>
  <c r="G73" i="23"/>
  <c r="M73" i="23" s="1"/>
  <c r="I73" i="23"/>
  <c r="K73" i="23"/>
  <c r="O73" i="23"/>
  <c r="Q73" i="23"/>
  <c r="T73" i="23"/>
  <c r="G74" i="23"/>
  <c r="M74" i="23" s="1"/>
  <c r="I74" i="23"/>
  <c r="K74" i="23"/>
  <c r="O74" i="23"/>
  <c r="Q74" i="23"/>
  <c r="T74" i="23"/>
  <c r="G75" i="23"/>
  <c r="M75" i="23" s="1"/>
  <c r="I75" i="23"/>
  <c r="K75" i="23"/>
  <c r="O75" i="23"/>
  <c r="Q75" i="23"/>
  <c r="T75" i="23"/>
  <c r="G76" i="23"/>
  <c r="I76" i="23"/>
  <c r="K76" i="23"/>
  <c r="M76" i="23"/>
  <c r="O76" i="23"/>
  <c r="Q76" i="23"/>
  <c r="T76" i="23"/>
  <c r="G77" i="23"/>
  <c r="M77" i="23" s="1"/>
  <c r="I77" i="23"/>
  <c r="K77" i="23"/>
  <c r="O77" i="23"/>
  <c r="Q77" i="23"/>
  <c r="T77" i="23"/>
  <c r="G79" i="23"/>
  <c r="M79" i="23" s="1"/>
  <c r="I79" i="23"/>
  <c r="K79" i="23"/>
  <c r="O79" i="23"/>
  <c r="Q79" i="23"/>
  <c r="T79" i="23"/>
  <c r="G80" i="23"/>
  <c r="I80" i="23"/>
  <c r="K80" i="23"/>
  <c r="M80" i="23"/>
  <c r="O80" i="23"/>
  <c r="Q80" i="23"/>
  <c r="T80" i="23"/>
  <c r="AC82" i="23"/>
  <c r="F60" i="1" s="1"/>
  <c r="G9" i="22"/>
  <c r="M9" i="22" s="1"/>
  <c r="I9" i="22"/>
  <c r="K9" i="22"/>
  <c r="O9" i="22"/>
  <c r="Q9" i="22"/>
  <c r="T9" i="22"/>
  <c r="G10" i="22"/>
  <c r="M10" i="22" s="1"/>
  <c r="I10" i="22"/>
  <c r="K10" i="22"/>
  <c r="O10" i="22"/>
  <c r="Q10" i="22"/>
  <c r="T10" i="22"/>
  <c r="G11" i="22"/>
  <c r="M11" i="22" s="1"/>
  <c r="I11" i="22"/>
  <c r="K11" i="22"/>
  <c r="O11" i="22"/>
  <c r="Q11" i="22"/>
  <c r="T11" i="22"/>
  <c r="G12" i="22"/>
  <c r="I12" i="22"/>
  <c r="K12" i="22"/>
  <c r="O12" i="22"/>
  <c r="Q12" i="22"/>
  <c r="T12" i="22"/>
  <c r="G13" i="22"/>
  <c r="M13" i="22" s="1"/>
  <c r="I13" i="22"/>
  <c r="K13" i="22"/>
  <c r="O13" i="22"/>
  <c r="Q13" i="22"/>
  <c r="T13" i="22"/>
  <c r="G14" i="22"/>
  <c r="M14" i="22" s="1"/>
  <c r="I14" i="22"/>
  <c r="K14" i="22"/>
  <c r="O14" i="22"/>
  <c r="Q14" i="22"/>
  <c r="T14" i="22"/>
  <c r="G15" i="22"/>
  <c r="M15" i="22" s="1"/>
  <c r="I15" i="22"/>
  <c r="K15" i="22"/>
  <c r="O15" i="22"/>
  <c r="Q15" i="22"/>
  <c r="T15" i="22"/>
  <c r="G16" i="22"/>
  <c r="M16" i="22" s="1"/>
  <c r="I16" i="22"/>
  <c r="K16" i="22"/>
  <c r="O16" i="22"/>
  <c r="Q16" i="22"/>
  <c r="T16" i="22"/>
  <c r="G17" i="22"/>
  <c r="M17" i="22" s="1"/>
  <c r="I17" i="22"/>
  <c r="K17" i="22"/>
  <c r="O17" i="22"/>
  <c r="Q17" i="22"/>
  <c r="T17" i="22"/>
  <c r="G18" i="22"/>
  <c r="M18" i="22" s="1"/>
  <c r="I18" i="22"/>
  <c r="K18" i="22"/>
  <c r="O18" i="22"/>
  <c r="Q18" i="22"/>
  <c r="T18" i="22"/>
  <c r="G19" i="22"/>
  <c r="M19" i="22" s="1"/>
  <c r="I19" i="22"/>
  <c r="K19" i="22"/>
  <c r="O19" i="22"/>
  <c r="Q19" i="22"/>
  <c r="T19" i="22"/>
  <c r="G20" i="22"/>
  <c r="M20" i="22" s="1"/>
  <c r="I20" i="22"/>
  <c r="K20" i="22"/>
  <c r="O20" i="22"/>
  <c r="Q20" i="22"/>
  <c r="T20" i="22"/>
  <c r="G21" i="22"/>
  <c r="M21" i="22" s="1"/>
  <c r="I21" i="22"/>
  <c r="K21" i="22"/>
  <c r="O21" i="22"/>
  <c r="Q21" i="22"/>
  <c r="T21" i="22"/>
  <c r="G22" i="22"/>
  <c r="M22" i="22" s="1"/>
  <c r="I22" i="22"/>
  <c r="K22" i="22"/>
  <c r="O22" i="22"/>
  <c r="Q22" i="22"/>
  <c r="T22" i="22"/>
  <c r="G23" i="22"/>
  <c r="M23" i="22" s="1"/>
  <c r="I23" i="22"/>
  <c r="K23" i="22"/>
  <c r="O23" i="22"/>
  <c r="Q23" i="22"/>
  <c r="T23" i="22"/>
  <c r="G24" i="22"/>
  <c r="M24" i="22" s="1"/>
  <c r="I24" i="22"/>
  <c r="K24" i="22"/>
  <c r="O24" i="22"/>
  <c r="Q24" i="22"/>
  <c r="T24" i="22"/>
  <c r="G25" i="22"/>
  <c r="M25" i="22" s="1"/>
  <c r="I25" i="22"/>
  <c r="K25" i="22"/>
  <c r="O25" i="22"/>
  <c r="Q25" i="22"/>
  <c r="T25" i="22"/>
  <c r="G27" i="22"/>
  <c r="M27" i="22" s="1"/>
  <c r="I27" i="22"/>
  <c r="K27" i="22"/>
  <c r="O27" i="22"/>
  <c r="Q27" i="22"/>
  <c r="T27" i="22"/>
  <c r="G28" i="22"/>
  <c r="I28" i="22"/>
  <c r="K28" i="22"/>
  <c r="M28" i="22"/>
  <c r="O28" i="22"/>
  <c r="Q28" i="22"/>
  <c r="T28" i="22"/>
  <c r="G29" i="22"/>
  <c r="M29" i="22" s="1"/>
  <c r="I29" i="22"/>
  <c r="K29" i="22"/>
  <c r="O29" i="22"/>
  <c r="Q29" i="22"/>
  <c r="T29" i="22"/>
  <c r="G30" i="22"/>
  <c r="M30" i="22" s="1"/>
  <c r="I30" i="22"/>
  <c r="K30" i="22"/>
  <c r="O30" i="22"/>
  <c r="Q30" i="22"/>
  <c r="T30" i="22"/>
  <c r="G31" i="22"/>
  <c r="M31" i="22" s="1"/>
  <c r="I31" i="22"/>
  <c r="K31" i="22"/>
  <c r="O31" i="22"/>
  <c r="Q31" i="22"/>
  <c r="T31" i="22"/>
  <c r="G32" i="22"/>
  <c r="M32" i="22" s="1"/>
  <c r="I32" i="22"/>
  <c r="K32" i="22"/>
  <c r="O32" i="22"/>
  <c r="Q32" i="22"/>
  <c r="T32" i="22"/>
  <c r="G33" i="22"/>
  <c r="M33" i="22" s="1"/>
  <c r="I33" i="22"/>
  <c r="K33" i="22"/>
  <c r="O33" i="22"/>
  <c r="Q33" i="22"/>
  <c r="T33" i="22"/>
  <c r="G35" i="22"/>
  <c r="M35" i="22" s="1"/>
  <c r="I35" i="22"/>
  <c r="K35" i="22"/>
  <c r="O35" i="22"/>
  <c r="Q35" i="22"/>
  <c r="T35" i="22"/>
  <c r="G36" i="22"/>
  <c r="I36" i="22"/>
  <c r="K36" i="22"/>
  <c r="M36" i="22"/>
  <c r="O36" i="22"/>
  <c r="Q36" i="22"/>
  <c r="T36" i="22"/>
  <c r="G37" i="22"/>
  <c r="M37" i="22" s="1"/>
  <c r="I37" i="22"/>
  <c r="K37" i="22"/>
  <c r="O37" i="22"/>
  <c r="Q37" i="22"/>
  <c r="T37" i="22"/>
  <c r="G38" i="22"/>
  <c r="M38" i="22" s="1"/>
  <c r="I38" i="22"/>
  <c r="K38" i="22"/>
  <c r="O38" i="22"/>
  <c r="Q38" i="22"/>
  <c r="T38" i="22"/>
  <c r="G39" i="22"/>
  <c r="M39" i="22" s="1"/>
  <c r="I39" i="22"/>
  <c r="K39" i="22"/>
  <c r="O39" i="22"/>
  <c r="Q39" i="22"/>
  <c r="T39" i="22"/>
  <c r="G40" i="22"/>
  <c r="M40" i="22" s="1"/>
  <c r="I40" i="22"/>
  <c r="K40" i="22"/>
  <c r="O40" i="22"/>
  <c r="Q40" i="22"/>
  <c r="T40" i="22"/>
  <c r="G41" i="22"/>
  <c r="M41" i="22" s="1"/>
  <c r="I41" i="22"/>
  <c r="K41" i="22"/>
  <c r="O41" i="22"/>
  <c r="Q41" i="22"/>
  <c r="T41" i="22"/>
  <c r="G42" i="22"/>
  <c r="M42" i="22" s="1"/>
  <c r="I42" i="22"/>
  <c r="K42" i="22"/>
  <c r="O42" i="22"/>
  <c r="Q42" i="22"/>
  <c r="T42" i="22"/>
  <c r="G43" i="22"/>
  <c r="I43" i="22"/>
  <c r="K43" i="22"/>
  <c r="M43" i="22"/>
  <c r="O43" i="22"/>
  <c r="Q43" i="22"/>
  <c r="T43" i="22"/>
  <c r="G44" i="22"/>
  <c r="M44" i="22" s="1"/>
  <c r="I44" i="22"/>
  <c r="K44" i="22"/>
  <c r="O44" i="22"/>
  <c r="Q44" i="22"/>
  <c r="T44" i="22"/>
  <c r="G45" i="22"/>
  <c r="M45" i="22" s="1"/>
  <c r="I45" i="22"/>
  <c r="K45" i="22"/>
  <c r="O45" i="22"/>
  <c r="Q45" i="22"/>
  <c r="T45" i="22"/>
  <c r="G46" i="22"/>
  <c r="M46" i="22" s="1"/>
  <c r="I46" i="22"/>
  <c r="K46" i="22"/>
  <c r="O46" i="22"/>
  <c r="Q46" i="22"/>
  <c r="T46" i="22"/>
  <c r="G47" i="22"/>
  <c r="M47" i="22" s="1"/>
  <c r="I47" i="22"/>
  <c r="K47" i="22"/>
  <c r="O47" i="22"/>
  <c r="Q47" i="22"/>
  <c r="T47" i="22"/>
  <c r="G48" i="22"/>
  <c r="M48" i="22" s="1"/>
  <c r="I48" i="22"/>
  <c r="K48" i="22"/>
  <c r="O48" i="22"/>
  <c r="Q48" i="22"/>
  <c r="T48" i="22"/>
  <c r="G49" i="22"/>
  <c r="M49" i="22" s="1"/>
  <c r="I49" i="22"/>
  <c r="K49" i="22"/>
  <c r="O49" i="22"/>
  <c r="Q49" i="22"/>
  <c r="T49" i="22"/>
  <c r="G50" i="22"/>
  <c r="M50" i="22" s="1"/>
  <c r="I50" i="22"/>
  <c r="K50" i="22"/>
  <c r="O50" i="22"/>
  <c r="Q50" i="22"/>
  <c r="T50" i="22"/>
  <c r="G51" i="22"/>
  <c r="M51" i="22" s="1"/>
  <c r="I51" i="22"/>
  <c r="K51" i="22"/>
  <c r="O51" i="22"/>
  <c r="Q51" i="22"/>
  <c r="T51" i="22"/>
  <c r="G52" i="22"/>
  <c r="M52" i="22" s="1"/>
  <c r="I52" i="22"/>
  <c r="K52" i="22"/>
  <c r="O52" i="22"/>
  <c r="Q52" i="22"/>
  <c r="T52" i="22"/>
  <c r="G53" i="22"/>
  <c r="I53" i="22"/>
  <c r="K53" i="22"/>
  <c r="M53" i="22"/>
  <c r="O53" i="22"/>
  <c r="Q53" i="22"/>
  <c r="T53" i="22"/>
  <c r="G54" i="22"/>
  <c r="M54" i="22" s="1"/>
  <c r="I54" i="22"/>
  <c r="K54" i="22"/>
  <c r="O54" i="22"/>
  <c r="Q54" i="22"/>
  <c r="T54" i="22"/>
  <c r="G56" i="22"/>
  <c r="M56" i="22" s="1"/>
  <c r="I56" i="22"/>
  <c r="K56" i="22"/>
  <c r="O56" i="22"/>
  <c r="Q56" i="22"/>
  <c r="T56" i="22"/>
  <c r="G57" i="22"/>
  <c r="I57" i="22"/>
  <c r="K57" i="22"/>
  <c r="M57" i="22"/>
  <c r="O57" i="22"/>
  <c r="Q57" i="22"/>
  <c r="T57" i="22"/>
  <c r="G58" i="22"/>
  <c r="I58" i="22"/>
  <c r="K58" i="22"/>
  <c r="O58" i="22"/>
  <c r="O55" i="22" s="1"/>
  <c r="Q58" i="22"/>
  <c r="T58" i="22"/>
  <c r="G59" i="22"/>
  <c r="M59" i="22" s="1"/>
  <c r="I59" i="22"/>
  <c r="K59" i="22"/>
  <c r="O59" i="22"/>
  <c r="Q59" i="22"/>
  <c r="T59" i="22"/>
  <c r="G60" i="22"/>
  <c r="I60" i="22"/>
  <c r="K60" i="22"/>
  <c r="M60" i="22"/>
  <c r="O60" i="22"/>
  <c r="Q60" i="22"/>
  <c r="T60" i="22"/>
  <c r="AC62" i="22"/>
  <c r="F58" i="1" s="1"/>
  <c r="AY38" i="21"/>
  <c r="AY37" i="21"/>
  <c r="G9" i="21"/>
  <c r="M9" i="21" s="1"/>
  <c r="I9" i="21"/>
  <c r="K9" i="21"/>
  <c r="O9" i="21"/>
  <c r="Q9" i="21"/>
  <c r="T9" i="21"/>
  <c r="G10" i="21"/>
  <c r="I10" i="21"/>
  <c r="K10" i="21"/>
  <c r="M10" i="21"/>
  <c r="O10" i="21"/>
  <c r="Q10" i="21"/>
  <c r="T10" i="21"/>
  <c r="G11" i="21"/>
  <c r="M11" i="21" s="1"/>
  <c r="I11" i="21"/>
  <c r="K11" i="21"/>
  <c r="O11" i="21"/>
  <c r="Q11" i="21"/>
  <c r="T11" i="21"/>
  <c r="G12" i="21"/>
  <c r="M12" i="21" s="1"/>
  <c r="I12" i="21"/>
  <c r="K12" i="21"/>
  <c r="O12" i="21"/>
  <c r="Q12" i="21"/>
  <c r="T12" i="21"/>
  <c r="G13" i="21"/>
  <c r="M13" i="21" s="1"/>
  <c r="I13" i="21"/>
  <c r="K13" i="21"/>
  <c r="O13" i="21"/>
  <c r="Q13" i="21"/>
  <c r="T13" i="21"/>
  <c r="G14" i="21"/>
  <c r="M14" i="21" s="1"/>
  <c r="I14" i="21"/>
  <c r="K14" i="21"/>
  <c r="O14" i="21"/>
  <c r="Q14" i="21"/>
  <c r="T14" i="21"/>
  <c r="G15" i="21"/>
  <c r="I15" i="21"/>
  <c r="K15" i="21"/>
  <c r="M15" i="21"/>
  <c r="O15" i="21"/>
  <c r="Q15" i="21"/>
  <c r="T15" i="21"/>
  <c r="G16" i="21"/>
  <c r="M16" i="21" s="1"/>
  <c r="I16" i="21"/>
  <c r="K16" i="21"/>
  <c r="O16" i="21"/>
  <c r="Q16" i="21"/>
  <c r="T16" i="21"/>
  <c r="G17" i="21"/>
  <c r="M17" i="21" s="1"/>
  <c r="I17" i="21"/>
  <c r="K17" i="21"/>
  <c r="O17" i="21"/>
  <c r="Q17" i="21"/>
  <c r="T17" i="21"/>
  <c r="G18" i="21"/>
  <c r="I18" i="21"/>
  <c r="K18" i="21"/>
  <c r="M18" i="21"/>
  <c r="O18" i="21"/>
  <c r="Q18" i="21"/>
  <c r="T18" i="21"/>
  <c r="G19" i="21"/>
  <c r="M19" i="21" s="1"/>
  <c r="I19" i="21"/>
  <c r="K19" i="21"/>
  <c r="O19" i="21"/>
  <c r="Q19" i="21"/>
  <c r="T19" i="21"/>
  <c r="G20" i="21"/>
  <c r="M20" i="21" s="1"/>
  <c r="I20" i="21"/>
  <c r="K20" i="21"/>
  <c r="O20" i="21"/>
  <c r="Q20" i="21"/>
  <c r="T20" i="21"/>
  <c r="G21" i="21"/>
  <c r="M21" i="21" s="1"/>
  <c r="I21" i="21"/>
  <c r="K21" i="21"/>
  <c r="O21" i="21"/>
  <c r="Q21" i="21"/>
  <c r="T21" i="21"/>
  <c r="G22" i="21"/>
  <c r="M22" i="21" s="1"/>
  <c r="I22" i="21"/>
  <c r="K22" i="21"/>
  <c r="O22" i="21"/>
  <c r="Q22" i="21"/>
  <c r="T22" i="21"/>
  <c r="G23" i="21"/>
  <c r="I23" i="21"/>
  <c r="K23" i="21"/>
  <c r="M23" i="21"/>
  <c r="O23" i="21"/>
  <c r="Q23" i="21"/>
  <c r="T23" i="21"/>
  <c r="G24" i="21"/>
  <c r="M24" i="21" s="1"/>
  <c r="I24" i="21"/>
  <c r="K24" i="21"/>
  <c r="O24" i="21"/>
  <c r="Q24" i="21"/>
  <c r="T24" i="21"/>
  <c r="G25" i="21"/>
  <c r="M25" i="21" s="1"/>
  <c r="I25" i="21"/>
  <c r="K25" i="21"/>
  <c r="O25" i="21"/>
  <c r="Q25" i="21"/>
  <c r="T25" i="21"/>
  <c r="G26" i="21"/>
  <c r="I26" i="21"/>
  <c r="K26" i="21"/>
  <c r="M26" i="21"/>
  <c r="O26" i="21"/>
  <c r="Q26" i="21"/>
  <c r="T26" i="21"/>
  <c r="G27" i="21"/>
  <c r="M27" i="21" s="1"/>
  <c r="I27" i="21"/>
  <c r="K27" i="21"/>
  <c r="O27" i="21"/>
  <c r="Q27" i="21"/>
  <c r="T27" i="21"/>
  <c r="G28" i="21"/>
  <c r="M28" i="21" s="1"/>
  <c r="I28" i="21"/>
  <c r="K28" i="21"/>
  <c r="O28" i="21"/>
  <c r="Q28" i="21"/>
  <c r="T28" i="21"/>
  <c r="G29" i="21"/>
  <c r="M29" i="21" s="1"/>
  <c r="I29" i="21"/>
  <c r="K29" i="21"/>
  <c r="O29" i="21"/>
  <c r="Q29" i="21"/>
  <c r="T29" i="21"/>
  <c r="G31" i="21"/>
  <c r="I31" i="21"/>
  <c r="K31" i="21"/>
  <c r="M31" i="21"/>
  <c r="O31" i="21"/>
  <c r="Q31" i="21"/>
  <c r="T31" i="21"/>
  <c r="G32" i="21"/>
  <c r="I32" i="21"/>
  <c r="K32" i="21"/>
  <c r="M32" i="21"/>
  <c r="O32" i="21"/>
  <c r="Q32" i="21"/>
  <c r="T32" i="21"/>
  <c r="G33" i="21"/>
  <c r="M33" i="21" s="1"/>
  <c r="I33" i="21"/>
  <c r="K33" i="21"/>
  <c r="O33" i="21"/>
  <c r="Q33" i="21"/>
  <c r="T33" i="21"/>
  <c r="G34" i="21"/>
  <c r="M34" i="21" s="1"/>
  <c r="I34" i="21"/>
  <c r="K34" i="21"/>
  <c r="O34" i="21"/>
  <c r="Q34" i="21"/>
  <c r="T34" i="21"/>
  <c r="G35" i="21"/>
  <c r="I35" i="21"/>
  <c r="K35" i="21"/>
  <c r="M35" i="21"/>
  <c r="O35" i="21"/>
  <c r="Q35" i="21"/>
  <c r="T35" i="21"/>
  <c r="G36" i="21"/>
  <c r="M36" i="21" s="1"/>
  <c r="I36" i="21"/>
  <c r="K36" i="21"/>
  <c r="O36" i="21"/>
  <c r="Q36" i="21"/>
  <c r="T36" i="21"/>
  <c r="G39" i="21"/>
  <c r="M39" i="21" s="1"/>
  <c r="I39" i="21"/>
  <c r="K39" i="21"/>
  <c r="O39" i="21"/>
  <c r="Q39" i="21"/>
  <c r="T39" i="21"/>
  <c r="G41" i="21"/>
  <c r="M41" i="21" s="1"/>
  <c r="I41" i="21"/>
  <c r="K41" i="21"/>
  <c r="O41" i="21"/>
  <c r="Q41" i="21"/>
  <c r="T41" i="21"/>
  <c r="G42" i="21"/>
  <c r="I42" i="21"/>
  <c r="K42" i="21"/>
  <c r="M42" i="21"/>
  <c r="O42" i="21"/>
  <c r="Q42" i="21"/>
  <c r="T42" i="21"/>
  <c r="G44" i="21"/>
  <c r="M44" i="21" s="1"/>
  <c r="I44" i="21"/>
  <c r="K44" i="21"/>
  <c r="O44" i="21"/>
  <c r="Q44" i="21"/>
  <c r="T44" i="21"/>
  <c r="G45" i="21"/>
  <c r="M45" i="21" s="1"/>
  <c r="I45" i="21"/>
  <c r="K45" i="21"/>
  <c r="O45" i="21"/>
  <c r="Q45" i="21"/>
  <c r="T45" i="21"/>
  <c r="G46" i="21"/>
  <c r="M46" i="21" s="1"/>
  <c r="I46" i="21"/>
  <c r="K46" i="21"/>
  <c r="O46" i="21"/>
  <c r="Q46" i="21"/>
  <c r="T46" i="21"/>
  <c r="G47" i="21"/>
  <c r="M47" i="21" s="1"/>
  <c r="I47" i="21"/>
  <c r="K47" i="21"/>
  <c r="O47" i="21"/>
  <c r="Q47" i="21"/>
  <c r="T47" i="21"/>
  <c r="G48" i="21"/>
  <c r="M48" i="21" s="1"/>
  <c r="I48" i="21"/>
  <c r="K48" i="21"/>
  <c r="O48" i="21"/>
  <c r="Q48" i="21"/>
  <c r="T48" i="21"/>
  <c r="G49" i="21"/>
  <c r="M49" i="21" s="1"/>
  <c r="I49" i="21"/>
  <c r="K49" i="21"/>
  <c r="O49" i="21"/>
  <c r="Q49" i="21"/>
  <c r="T49" i="21"/>
  <c r="G50" i="21"/>
  <c r="M50" i="21" s="1"/>
  <c r="I50" i="21"/>
  <c r="K50" i="21"/>
  <c r="O50" i="21"/>
  <c r="Q50" i="21"/>
  <c r="T50" i="21"/>
  <c r="G51" i="21"/>
  <c r="M51" i="21" s="1"/>
  <c r="I51" i="21"/>
  <c r="K51" i="21"/>
  <c r="O51" i="21"/>
  <c r="Q51" i="21"/>
  <c r="T51" i="21"/>
  <c r="G52" i="21"/>
  <c r="M52" i="21" s="1"/>
  <c r="I52" i="21"/>
  <c r="K52" i="21"/>
  <c r="O52" i="21"/>
  <c r="Q52" i="21"/>
  <c r="T52" i="21"/>
  <c r="G53" i="21"/>
  <c r="M53" i="21" s="1"/>
  <c r="I53" i="21"/>
  <c r="K53" i="21"/>
  <c r="O53" i="21"/>
  <c r="Q53" i="21"/>
  <c r="T53" i="21"/>
  <c r="G54" i="21"/>
  <c r="I54" i="21"/>
  <c r="K54" i="21"/>
  <c r="M54" i="21"/>
  <c r="O54" i="21"/>
  <c r="Q54" i="21"/>
  <c r="T54" i="21"/>
  <c r="G55" i="21"/>
  <c r="I55" i="21"/>
  <c r="K55" i="21"/>
  <c r="M55" i="21"/>
  <c r="O55" i="21"/>
  <c r="Q55" i="21"/>
  <c r="T55" i="21"/>
  <c r="G56" i="21"/>
  <c r="M56" i="21" s="1"/>
  <c r="I56" i="21"/>
  <c r="K56" i="21"/>
  <c r="O56" i="21"/>
  <c r="Q56" i="21"/>
  <c r="T56" i="21"/>
  <c r="G57" i="21"/>
  <c r="M57" i="21" s="1"/>
  <c r="I57" i="21"/>
  <c r="K57" i="21"/>
  <c r="O57" i="21"/>
  <c r="Q57" i="21"/>
  <c r="T57" i="21"/>
  <c r="G58" i="21"/>
  <c r="M58" i="21" s="1"/>
  <c r="I58" i="21"/>
  <c r="K58" i="21"/>
  <c r="O58" i="21"/>
  <c r="Q58" i="21"/>
  <c r="T58" i="21"/>
  <c r="G59" i="21"/>
  <c r="I59" i="21"/>
  <c r="K59" i="21"/>
  <c r="M59" i="21"/>
  <c r="O59" i="21"/>
  <c r="Q59" i="21"/>
  <c r="T59" i="21"/>
  <c r="G60" i="21"/>
  <c r="M60" i="21" s="1"/>
  <c r="I60" i="21"/>
  <c r="K60" i="21"/>
  <c r="O60" i="21"/>
  <c r="Q60" i="21"/>
  <c r="T60" i="21"/>
  <c r="G61" i="21"/>
  <c r="M61" i="21" s="1"/>
  <c r="I61" i="21"/>
  <c r="K61" i="21"/>
  <c r="O61" i="21"/>
  <c r="Q61" i="21"/>
  <c r="T61" i="21"/>
  <c r="G62" i="21"/>
  <c r="I62" i="21"/>
  <c r="K62" i="21"/>
  <c r="M62" i="21"/>
  <c r="O62" i="21"/>
  <c r="Q62" i="21"/>
  <c r="T62" i="21"/>
  <c r="G63" i="21"/>
  <c r="I63" i="21"/>
  <c r="K63" i="21"/>
  <c r="M63" i="21"/>
  <c r="O63" i="21"/>
  <c r="Q63" i="21"/>
  <c r="T63" i="21"/>
  <c r="G64" i="21"/>
  <c r="M64" i="21" s="1"/>
  <c r="I64" i="21"/>
  <c r="K64" i="21"/>
  <c r="O64" i="21"/>
  <c r="Q64" i="21"/>
  <c r="T64" i="21"/>
  <c r="G66" i="21"/>
  <c r="I66" i="21"/>
  <c r="K66" i="21"/>
  <c r="M66" i="21"/>
  <c r="O66" i="21"/>
  <c r="Q66" i="21"/>
  <c r="T66" i="21"/>
  <c r="G67" i="21"/>
  <c r="I67" i="21"/>
  <c r="K67" i="21"/>
  <c r="M67" i="21"/>
  <c r="O67" i="21"/>
  <c r="Q67" i="21"/>
  <c r="T67" i="21"/>
  <c r="G68" i="21"/>
  <c r="I68" i="21"/>
  <c r="K68" i="21"/>
  <c r="O68" i="21"/>
  <c r="Q68" i="21"/>
  <c r="T68" i="21"/>
  <c r="G69" i="21"/>
  <c r="M69" i="21" s="1"/>
  <c r="I69" i="21"/>
  <c r="K69" i="21"/>
  <c r="O69" i="21"/>
  <c r="Q69" i="21"/>
  <c r="T69" i="21"/>
  <c r="G70" i="21"/>
  <c r="I70" i="21"/>
  <c r="K70" i="21"/>
  <c r="M70" i="21"/>
  <c r="O70" i="21"/>
  <c r="Q70" i="21"/>
  <c r="T70" i="21"/>
  <c r="AC72" i="21"/>
  <c r="F57" i="1" s="1"/>
  <c r="AY134" i="20"/>
  <c r="AY131" i="20"/>
  <c r="AY116" i="20"/>
  <c r="AY115" i="20"/>
  <c r="AY112" i="20"/>
  <c r="AY109" i="20"/>
  <c r="AY101" i="20"/>
  <c r="AY78" i="20"/>
  <c r="AY57" i="20"/>
  <c r="AY54" i="20"/>
  <c r="AY43" i="20"/>
  <c r="AY42" i="20"/>
  <c r="AY38" i="20"/>
  <c r="AY36" i="20"/>
  <c r="AY32" i="20"/>
  <c r="AY30" i="20"/>
  <c r="AY26" i="20"/>
  <c r="AY22" i="20"/>
  <c r="AY20" i="20"/>
  <c r="AY16" i="20"/>
  <c r="AY14" i="20"/>
  <c r="AY10" i="20"/>
  <c r="G9" i="20"/>
  <c r="I9" i="20"/>
  <c r="K9" i="20"/>
  <c r="O9" i="20"/>
  <c r="Q9" i="20"/>
  <c r="T9" i="20"/>
  <c r="G13" i="20"/>
  <c r="M13" i="20" s="1"/>
  <c r="I13" i="20"/>
  <c r="K13" i="20"/>
  <c r="O13" i="20"/>
  <c r="Q13" i="20"/>
  <c r="T13" i="20"/>
  <c r="G15" i="20"/>
  <c r="M15" i="20" s="1"/>
  <c r="I15" i="20"/>
  <c r="K15" i="20"/>
  <c r="O15" i="20"/>
  <c r="Q15" i="20"/>
  <c r="T15" i="20"/>
  <c r="G19" i="20"/>
  <c r="M19" i="20" s="1"/>
  <c r="I19" i="20"/>
  <c r="K19" i="20"/>
  <c r="O19" i="20"/>
  <c r="Q19" i="20"/>
  <c r="T19" i="20"/>
  <c r="G21" i="20"/>
  <c r="M21" i="20" s="1"/>
  <c r="I21" i="20"/>
  <c r="K21" i="20"/>
  <c r="O21" i="20"/>
  <c r="Q21" i="20"/>
  <c r="T21" i="20"/>
  <c r="G25" i="20"/>
  <c r="M25" i="20" s="1"/>
  <c r="I25" i="20"/>
  <c r="K25" i="20"/>
  <c r="O25" i="20"/>
  <c r="Q25" i="20"/>
  <c r="T25" i="20"/>
  <c r="G29" i="20"/>
  <c r="M29" i="20" s="1"/>
  <c r="I29" i="20"/>
  <c r="K29" i="20"/>
  <c r="O29" i="20"/>
  <c r="Q29" i="20"/>
  <c r="T29" i="20"/>
  <c r="G31" i="20"/>
  <c r="M31" i="20" s="1"/>
  <c r="I31" i="20"/>
  <c r="K31" i="20"/>
  <c r="O31" i="20"/>
  <c r="Q31" i="20"/>
  <c r="T31" i="20"/>
  <c r="G35" i="20"/>
  <c r="M35" i="20" s="1"/>
  <c r="I35" i="20"/>
  <c r="K35" i="20"/>
  <c r="O35" i="20"/>
  <c r="Q35" i="20"/>
  <c r="T35" i="20"/>
  <c r="G37" i="20"/>
  <c r="M37" i="20" s="1"/>
  <c r="I37" i="20"/>
  <c r="K37" i="20"/>
  <c r="O37" i="20"/>
  <c r="Q37" i="20"/>
  <c r="T37" i="20"/>
  <c r="G41" i="20"/>
  <c r="M41" i="20" s="1"/>
  <c r="I41" i="20"/>
  <c r="K41" i="20"/>
  <c r="O41" i="20"/>
  <c r="Q41" i="20"/>
  <c r="T41" i="20"/>
  <c r="G45" i="20"/>
  <c r="M45" i="20" s="1"/>
  <c r="I45" i="20"/>
  <c r="K45" i="20"/>
  <c r="O45" i="20"/>
  <c r="Q45" i="20"/>
  <c r="T45" i="20"/>
  <c r="G49" i="20"/>
  <c r="I49" i="20"/>
  <c r="K49" i="20"/>
  <c r="M49" i="20"/>
  <c r="O49" i="20"/>
  <c r="Q49" i="20"/>
  <c r="T49" i="20"/>
  <c r="G53" i="20"/>
  <c r="M53" i="20" s="1"/>
  <c r="I53" i="20"/>
  <c r="K53" i="20"/>
  <c r="O53" i="20"/>
  <c r="Q53" i="20"/>
  <c r="T53" i="20"/>
  <c r="G56" i="20"/>
  <c r="I56" i="20"/>
  <c r="K56" i="20"/>
  <c r="M56" i="20"/>
  <c r="O56" i="20"/>
  <c r="Q56" i="20"/>
  <c r="T56" i="20"/>
  <c r="G59" i="20"/>
  <c r="M59" i="20" s="1"/>
  <c r="I59" i="20"/>
  <c r="K59" i="20"/>
  <c r="O59" i="20"/>
  <c r="Q59" i="20"/>
  <c r="T59" i="20"/>
  <c r="G61" i="20"/>
  <c r="M61" i="20" s="1"/>
  <c r="I61" i="20"/>
  <c r="K61" i="20"/>
  <c r="O61" i="20"/>
  <c r="Q61" i="20"/>
  <c r="T61" i="20"/>
  <c r="G63" i="20"/>
  <c r="M63" i="20" s="1"/>
  <c r="I63" i="20"/>
  <c r="K63" i="20"/>
  <c r="O63" i="20"/>
  <c r="Q63" i="20"/>
  <c r="T63" i="20"/>
  <c r="G66" i="20"/>
  <c r="I66" i="20"/>
  <c r="K66" i="20"/>
  <c r="M66" i="20"/>
  <c r="O66" i="20"/>
  <c r="Q66" i="20"/>
  <c r="T66" i="20"/>
  <c r="G68" i="20"/>
  <c r="M68" i="20" s="1"/>
  <c r="I68" i="20"/>
  <c r="K68" i="20"/>
  <c r="O68" i="20"/>
  <c r="Q68" i="20"/>
  <c r="T68" i="20"/>
  <c r="G70" i="20"/>
  <c r="I70" i="20"/>
  <c r="K70" i="20"/>
  <c r="M70" i="20"/>
  <c r="O70" i="20"/>
  <c r="Q70" i="20"/>
  <c r="T70" i="20"/>
  <c r="G72" i="20"/>
  <c r="M72" i="20" s="1"/>
  <c r="I72" i="20"/>
  <c r="K72" i="20"/>
  <c r="O72" i="20"/>
  <c r="Q72" i="20"/>
  <c r="T72" i="20"/>
  <c r="G74" i="20"/>
  <c r="M74" i="20" s="1"/>
  <c r="I74" i="20"/>
  <c r="K74" i="20"/>
  <c r="O74" i="20"/>
  <c r="Q74" i="20"/>
  <c r="T74" i="20"/>
  <c r="G77" i="20"/>
  <c r="M77" i="20" s="1"/>
  <c r="I77" i="20"/>
  <c r="K77" i="20"/>
  <c r="O77" i="20"/>
  <c r="Q77" i="20"/>
  <c r="T77" i="20"/>
  <c r="G81" i="20"/>
  <c r="M81" i="20" s="1"/>
  <c r="I81" i="20"/>
  <c r="K81" i="20"/>
  <c r="O81" i="20"/>
  <c r="Q81" i="20"/>
  <c r="T81" i="20"/>
  <c r="G82" i="20"/>
  <c r="M82" i="20" s="1"/>
  <c r="I82" i="20"/>
  <c r="K82" i="20"/>
  <c r="O82" i="20"/>
  <c r="Q82" i="20"/>
  <c r="T82" i="20"/>
  <c r="G83" i="20"/>
  <c r="I83" i="20"/>
  <c r="K83" i="20"/>
  <c r="M83" i="20"/>
  <c r="O83" i="20"/>
  <c r="Q83" i="20"/>
  <c r="T83" i="20"/>
  <c r="G86" i="20"/>
  <c r="M86" i="20" s="1"/>
  <c r="I86" i="20"/>
  <c r="K86" i="20"/>
  <c r="O86" i="20"/>
  <c r="Q86" i="20"/>
  <c r="T86" i="20"/>
  <c r="G89" i="20"/>
  <c r="M89" i="20" s="1"/>
  <c r="I89" i="20"/>
  <c r="K89" i="20"/>
  <c r="O89" i="20"/>
  <c r="Q89" i="20"/>
  <c r="T89" i="20"/>
  <c r="G92" i="20"/>
  <c r="M92" i="20" s="1"/>
  <c r="I92" i="20"/>
  <c r="K92" i="20"/>
  <c r="O92" i="20"/>
  <c r="Q92" i="20"/>
  <c r="T92" i="20"/>
  <c r="G93" i="20"/>
  <c r="M93" i="20" s="1"/>
  <c r="I93" i="20"/>
  <c r="K93" i="20"/>
  <c r="O93" i="20"/>
  <c r="Q93" i="20"/>
  <c r="T93" i="20"/>
  <c r="G122" i="20"/>
  <c r="I122" i="20"/>
  <c r="K122" i="20"/>
  <c r="M122" i="20"/>
  <c r="O122" i="20"/>
  <c r="Q122" i="20"/>
  <c r="T122" i="20"/>
  <c r="G123" i="20"/>
  <c r="M123" i="20" s="1"/>
  <c r="I123" i="20"/>
  <c r="K123" i="20"/>
  <c r="O123" i="20"/>
  <c r="Q123" i="20"/>
  <c r="T123" i="20"/>
  <c r="G125" i="20"/>
  <c r="M125" i="20" s="1"/>
  <c r="I125" i="20"/>
  <c r="K125" i="20"/>
  <c r="O125" i="20"/>
  <c r="Q125" i="20"/>
  <c r="T125" i="20"/>
  <c r="G127" i="20"/>
  <c r="M127" i="20" s="1"/>
  <c r="I127" i="20"/>
  <c r="K127" i="20"/>
  <c r="O127" i="20"/>
  <c r="Q127" i="20"/>
  <c r="T127" i="20"/>
  <c r="G128" i="20"/>
  <c r="M128" i="20" s="1"/>
  <c r="I128" i="20"/>
  <c r="K128" i="20"/>
  <c r="O128" i="20"/>
  <c r="Q128" i="20"/>
  <c r="T128" i="20"/>
  <c r="G130" i="20"/>
  <c r="M130" i="20" s="1"/>
  <c r="I130" i="20"/>
  <c r="K130" i="20"/>
  <c r="O130" i="20"/>
  <c r="Q130" i="20"/>
  <c r="T130" i="20"/>
  <c r="G133" i="20"/>
  <c r="I133" i="20"/>
  <c r="K133" i="20"/>
  <c r="M133" i="20"/>
  <c r="O133" i="20"/>
  <c r="Q133" i="20"/>
  <c r="T133" i="20"/>
  <c r="G136" i="20"/>
  <c r="M136" i="20" s="1"/>
  <c r="I136" i="20"/>
  <c r="K136" i="20"/>
  <c r="O136" i="20"/>
  <c r="Q136" i="20"/>
  <c r="T136" i="20"/>
  <c r="G139" i="20"/>
  <c r="I139" i="20"/>
  <c r="K139" i="20"/>
  <c r="M139" i="20"/>
  <c r="O139" i="20"/>
  <c r="Q139" i="20"/>
  <c r="T139" i="20"/>
  <c r="G142" i="20"/>
  <c r="M142" i="20" s="1"/>
  <c r="I142" i="20"/>
  <c r="K142" i="20"/>
  <c r="O142" i="20"/>
  <c r="Q142" i="20"/>
  <c r="T142" i="20"/>
  <c r="G145" i="20"/>
  <c r="M145" i="20" s="1"/>
  <c r="M144" i="20" s="1"/>
  <c r="I145" i="20"/>
  <c r="I144" i="20" s="1"/>
  <c r="K145" i="20"/>
  <c r="K144" i="20" s="1"/>
  <c r="O145" i="20"/>
  <c r="O144" i="20" s="1"/>
  <c r="Q145" i="20"/>
  <c r="Q144" i="20" s="1"/>
  <c r="T145" i="20"/>
  <c r="T144" i="20" s="1"/>
  <c r="AC148" i="20"/>
  <c r="F55" i="1" s="1"/>
  <c r="AY14" i="19"/>
  <c r="G8" i="19"/>
  <c r="G9" i="19"/>
  <c r="M9" i="19" s="1"/>
  <c r="M8" i="19" s="1"/>
  <c r="I9" i="19"/>
  <c r="I8" i="19" s="1"/>
  <c r="K9" i="19"/>
  <c r="K8" i="19" s="1"/>
  <c r="O9" i="19"/>
  <c r="O8" i="19" s="1"/>
  <c r="Q9" i="19"/>
  <c r="Q8" i="19" s="1"/>
  <c r="T9" i="19"/>
  <c r="T8" i="19" s="1"/>
  <c r="G13" i="19"/>
  <c r="M13" i="19" s="1"/>
  <c r="M12" i="19" s="1"/>
  <c r="I13" i="19"/>
  <c r="I12" i="19" s="1"/>
  <c r="K13" i="19"/>
  <c r="K12" i="19" s="1"/>
  <c r="O13" i="19"/>
  <c r="O12" i="19" s="1"/>
  <c r="Q13" i="19"/>
  <c r="Q12" i="19" s="1"/>
  <c r="T13" i="19"/>
  <c r="T12" i="19" s="1"/>
  <c r="AC17" i="19"/>
  <c r="F52" i="1" s="1"/>
  <c r="AY55" i="18"/>
  <c r="AY40" i="18"/>
  <c r="G9" i="18"/>
  <c r="M9" i="18" s="1"/>
  <c r="I9" i="18"/>
  <c r="K9" i="18"/>
  <c r="O9" i="18"/>
  <c r="Q9" i="18"/>
  <c r="T9" i="18"/>
  <c r="G14" i="18"/>
  <c r="M14" i="18" s="1"/>
  <c r="I14" i="18"/>
  <c r="K14" i="18"/>
  <c r="O14" i="18"/>
  <c r="Q14" i="18"/>
  <c r="T14" i="18"/>
  <c r="G15" i="18"/>
  <c r="I15" i="18"/>
  <c r="K15" i="18"/>
  <c r="O15" i="18"/>
  <c r="Q15" i="18"/>
  <c r="T15" i="18"/>
  <c r="G16" i="18"/>
  <c r="M16" i="18" s="1"/>
  <c r="I16" i="18"/>
  <c r="K16" i="18"/>
  <c r="O16" i="18"/>
  <c r="Q16" i="18"/>
  <c r="T16" i="18"/>
  <c r="G20" i="18"/>
  <c r="M20" i="18" s="1"/>
  <c r="I20" i="18"/>
  <c r="K20" i="18"/>
  <c r="O20" i="18"/>
  <c r="Q20" i="18"/>
  <c r="T20" i="18"/>
  <c r="G24" i="18"/>
  <c r="I24" i="18"/>
  <c r="K24" i="18"/>
  <c r="M24" i="18"/>
  <c r="O24" i="18"/>
  <c r="Q24" i="18"/>
  <c r="T24" i="18"/>
  <c r="G25" i="18"/>
  <c r="M25" i="18" s="1"/>
  <c r="I25" i="18"/>
  <c r="K25" i="18"/>
  <c r="O25" i="18"/>
  <c r="Q25" i="18"/>
  <c r="T25" i="18"/>
  <c r="G26" i="18"/>
  <c r="M26" i="18" s="1"/>
  <c r="I26" i="18"/>
  <c r="K26" i="18"/>
  <c r="O26" i="18"/>
  <c r="Q26" i="18"/>
  <c r="T26" i="18"/>
  <c r="G29" i="18"/>
  <c r="M29" i="18" s="1"/>
  <c r="I29" i="18"/>
  <c r="K29" i="18"/>
  <c r="O29" i="18"/>
  <c r="Q29" i="18"/>
  <c r="T29" i="18"/>
  <c r="G32" i="18"/>
  <c r="I32" i="18"/>
  <c r="K32" i="18"/>
  <c r="O32" i="18"/>
  <c r="Q32" i="18"/>
  <c r="T32" i="18"/>
  <c r="G35" i="18"/>
  <c r="M35" i="18" s="1"/>
  <c r="I35" i="18"/>
  <c r="K35" i="18"/>
  <c r="O35" i="18"/>
  <c r="Q35" i="18"/>
  <c r="T35" i="18"/>
  <c r="G39" i="18"/>
  <c r="M39" i="18" s="1"/>
  <c r="I39" i="18"/>
  <c r="K39" i="18"/>
  <c r="O39" i="18"/>
  <c r="Q39" i="18"/>
  <c r="T39" i="18"/>
  <c r="G43" i="18"/>
  <c r="I43" i="18"/>
  <c r="K43" i="18"/>
  <c r="M43" i="18"/>
  <c r="O43" i="18"/>
  <c r="Q43" i="18"/>
  <c r="T43" i="18"/>
  <c r="G46" i="18"/>
  <c r="M46" i="18" s="1"/>
  <c r="I46" i="18"/>
  <c r="K46" i="18"/>
  <c r="O46" i="18"/>
  <c r="Q46" i="18"/>
  <c r="T46" i="18"/>
  <c r="G48" i="18"/>
  <c r="M48" i="18" s="1"/>
  <c r="I48" i="18"/>
  <c r="K48" i="18"/>
  <c r="O48" i="18"/>
  <c r="Q48" i="18"/>
  <c r="T48" i="18"/>
  <c r="G51" i="18"/>
  <c r="M51" i="18" s="1"/>
  <c r="I51" i="18"/>
  <c r="K51" i="18"/>
  <c r="O51" i="18"/>
  <c r="Q51" i="18"/>
  <c r="T51" i="18"/>
  <c r="G54" i="18"/>
  <c r="M54" i="18" s="1"/>
  <c r="I54" i="18"/>
  <c r="K54" i="18"/>
  <c r="O54" i="18"/>
  <c r="Q54" i="18"/>
  <c r="T54" i="18"/>
  <c r="O57" i="18"/>
  <c r="G58" i="18"/>
  <c r="M58" i="18" s="1"/>
  <c r="M57" i="18" s="1"/>
  <c r="I58" i="18"/>
  <c r="I57" i="18" s="1"/>
  <c r="K58" i="18"/>
  <c r="K57" i="18" s="1"/>
  <c r="O58" i="18"/>
  <c r="Q58" i="18"/>
  <c r="Q57" i="18" s="1"/>
  <c r="T58" i="18"/>
  <c r="T57" i="18" s="1"/>
  <c r="G62" i="18"/>
  <c r="G63" i="18"/>
  <c r="M63" i="18" s="1"/>
  <c r="M62" i="18" s="1"/>
  <c r="I63" i="18"/>
  <c r="I62" i="18" s="1"/>
  <c r="K63" i="18"/>
  <c r="K62" i="18" s="1"/>
  <c r="O63" i="18"/>
  <c r="O62" i="18" s="1"/>
  <c r="Q63" i="18"/>
  <c r="Q62" i="18" s="1"/>
  <c r="T63" i="18"/>
  <c r="T62" i="18" s="1"/>
  <c r="AC66" i="18"/>
  <c r="F51" i="1" s="1"/>
  <c r="AY197" i="17"/>
  <c r="G9" i="17"/>
  <c r="M9" i="17" s="1"/>
  <c r="I9" i="17"/>
  <c r="K9" i="17"/>
  <c r="O9" i="17"/>
  <c r="Q9" i="17"/>
  <c r="T9" i="17"/>
  <c r="G10" i="17"/>
  <c r="I10" i="17"/>
  <c r="K10" i="17"/>
  <c r="O10" i="17"/>
  <c r="Q10" i="17"/>
  <c r="T10" i="17"/>
  <c r="G11" i="17"/>
  <c r="M11" i="17" s="1"/>
  <c r="I11" i="17"/>
  <c r="K11" i="17"/>
  <c r="O11" i="17"/>
  <c r="Q11" i="17"/>
  <c r="T11" i="17"/>
  <c r="G12" i="17"/>
  <c r="M12" i="17" s="1"/>
  <c r="I12" i="17"/>
  <c r="K12" i="17"/>
  <c r="O12" i="17"/>
  <c r="Q12" i="17"/>
  <c r="T12" i="17"/>
  <c r="G13" i="17"/>
  <c r="M13" i="17" s="1"/>
  <c r="I13" i="17"/>
  <c r="K13" i="17"/>
  <c r="O13" i="17"/>
  <c r="Q13" i="17"/>
  <c r="T13" i="17"/>
  <c r="G14" i="17"/>
  <c r="M14" i="17" s="1"/>
  <c r="I14" i="17"/>
  <c r="K14" i="17"/>
  <c r="O14" i="17"/>
  <c r="Q14" i="17"/>
  <c r="T14" i="17"/>
  <c r="G15" i="17"/>
  <c r="M15" i="17" s="1"/>
  <c r="I15" i="17"/>
  <c r="K15" i="17"/>
  <c r="O15" i="17"/>
  <c r="Q15" i="17"/>
  <c r="T15" i="17"/>
  <c r="G16" i="17"/>
  <c r="M16" i="17" s="1"/>
  <c r="I16" i="17"/>
  <c r="K16" i="17"/>
  <c r="O16" i="17"/>
  <c r="Q16" i="17"/>
  <c r="T16" i="17"/>
  <c r="G17" i="17"/>
  <c r="M17" i="17" s="1"/>
  <c r="I17" i="17"/>
  <c r="K17" i="17"/>
  <c r="O17" i="17"/>
  <c r="Q17" i="17"/>
  <c r="T17" i="17"/>
  <c r="G18" i="17"/>
  <c r="M18" i="17" s="1"/>
  <c r="I18" i="17"/>
  <c r="K18" i="17"/>
  <c r="O18" i="17"/>
  <c r="Q18" i="17"/>
  <c r="T18" i="17"/>
  <c r="G19" i="17"/>
  <c r="M19" i="17" s="1"/>
  <c r="I19" i="17"/>
  <c r="K19" i="17"/>
  <c r="O19" i="17"/>
  <c r="Q19" i="17"/>
  <c r="T19" i="17"/>
  <c r="G20" i="17"/>
  <c r="M20" i="17" s="1"/>
  <c r="I20" i="17"/>
  <c r="K20" i="17"/>
  <c r="O20" i="17"/>
  <c r="Q20" i="17"/>
  <c r="T20" i="17"/>
  <c r="G21" i="17"/>
  <c r="I21" i="17"/>
  <c r="K21" i="17"/>
  <c r="M21" i="17"/>
  <c r="O21" i="17"/>
  <c r="Q21" i="17"/>
  <c r="T21" i="17"/>
  <c r="G22" i="17"/>
  <c r="M22" i="17" s="1"/>
  <c r="I22" i="17"/>
  <c r="K22" i="17"/>
  <c r="O22" i="17"/>
  <c r="Q22" i="17"/>
  <c r="T22" i="17"/>
  <c r="G23" i="17"/>
  <c r="M23" i="17" s="1"/>
  <c r="I23" i="17"/>
  <c r="K23" i="17"/>
  <c r="O23" i="17"/>
  <c r="Q23" i="17"/>
  <c r="T23" i="17"/>
  <c r="G24" i="17"/>
  <c r="M24" i="17" s="1"/>
  <c r="I24" i="17"/>
  <c r="K24" i="17"/>
  <c r="O24" i="17"/>
  <c r="Q24" i="17"/>
  <c r="T24" i="17"/>
  <c r="G25" i="17"/>
  <c r="I25" i="17"/>
  <c r="K25" i="17"/>
  <c r="M25" i="17"/>
  <c r="O25" i="17"/>
  <c r="Q25" i="17"/>
  <c r="T25" i="17"/>
  <c r="G26" i="17"/>
  <c r="M26" i="17" s="1"/>
  <c r="I26" i="17"/>
  <c r="K26" i="17"/>
  <c r="O26" i="17"/>
  <c r="Q26" i="17"/>
  <c r="T26" i="17"/>
  <c r="G27" i="17"/>
  <c r="M27" i="17" s="1"/>
  <c r="I27" i="17"/>
  <c r="K27" i="17"/>
  <c r="O27" i="17"/>
  <c r="Q27" i="17"/>
  <c r="T27" i="17"/>
  <c r="G28" i="17"/>
  <c r="M28" i="17" s="1"/>
  <c r="I28" i="17"/>
  <c r="K28" i="17"/>
  <c r="O28" i="17"/>
  <c r="Q28" i="17"/>
  <c r="T28" i="17"/>
  <c r="G29" i="17"/>
  <c r="M29" i="17" s="1"/>
  <c r="I29" i="17"/>
  <c r="K29" i="17"/>
  <c r="O29" i="17"/>
  <c r="Q29" i="17"/>
  <c r="T29" i="17"/>
  <c r="G30" i="17"/>
  <c r="M30" i="17" s="1"/>
  <c r="I30" i="17"/>
  <c r="K30" i="17"/>
  <c r="O30" i="17"/>
  <c r="Q30" i="17"/>
  <c r="T30" i="17"/>
  <c r="G31" i="17"/>
  <c r="M31" i="17" s="1"/>
  <c r="I31" i="17"/>
  <c r="K31" i="17"/>
  <c r="O31" i="17"/>
  <c r="Q31" i="17"/>
  <c r="T31" i="17"/>
  <c r="G32" i="17"/>
  <c r="M32" i="17" s="1"/>
  <c r="I32" i="17"/>
  <c r="K32" i="17"/>
  <c r="O32" i="17"/>
  <c r="Q32" i="17"/>
  <c r="T32" i="17"/>
  <c r="G34" i="17"/>
  <c r="I34" i="17"/>
  <c r="K34" i="17"/>
  <c r="M34" i="17"/>
  <c r="O34" i="17"/>
  <c r="Q34" i="17"/>
  <c r="T34" i="17"/>
  <c r="G35" i="17"/>
  <c r="M35" i="17" s="1"/>
  <c r="I35" i="17"/>
  <c r="K35" i="17"/>
  <c r="O35" i="17"/>
  <c r="Q35" i="17"/>
  <c r="T35" i="17"/>
  <c r="G37" i="17"/>
  <c r="M37" i="17" s="1"/>
  <c r="I37" i="17"/>
  <c r="K37" i="17"/>
  <c r="O37" i="17"/>
  <c r="Q37" i="17"/>
  <c r="T37" i="17"/>
  <c r="G38" i="17"/>
  <c r="M38" i="17" s="1"/>
  <c r="I38" i="17"/>
  <c r="K38" i="17"/>
  <c r="O38" i="17"/>
  <c r="Q38" i="17"/>
  <c r="T38" i="17"/>
  <c r="G39" i="17"/>
  <c r="M39" i="17" s="1"/>
  <c r="I39" i="17"/>
  <c r="K39" i="17"/>
  <c r="O39" i="17"/>
  <c r="Q39" i="17"/>
  <c r="T39" i="17"/>
  <c r="G40" i="17"/>
  <c r="M40" i="17" s="1"/>
  <c r="I40" i="17"/>
  <c r="K40" i="17"/>
  <c r="O40" i="17"/>
  <c r="Q40" i="17"/>
  <c r="T40" i="17"/>
  <c r="G41" i="17"/>
  <c r="M41" i="17" s="1"/>
  <c r="I41" i="17"/>
  <c r="K41" i="17"/>
  <c r="O41" i="17"/>
  <c r="Q41" i="17"/>
  <c r="T41" i="17"/>
  <c r="G42" i="17"/>
  <c r="M42" i="17" s="1"/>
  <c r="I42" i="17"/>
  <c r="K42" i="17"/>
  <c r="O42" i="17"/>
  <c r="Q42" i="17"/>
  <c r="T42" i="17"/>
  <c r="G43" i="17"/>
  <c r="I43" i="17"/>
  <c r="K43" i="17"/>
  <c r="M43" i="17"/>
  <c r="O43" i="17"/>
  <c r="Q43" i="17"/>
  <c r="T43" i="17"/>
  <c r="G44" i="17"/>
  <c r="M44" i="17" s="1"/>
  <c r="I44" i="17"/>
  <c r="K44" i="17"/>
  <c r="O44" i="17"/>
  <c r="Q44" i="17"/>
  <c r="T44" i="17"/>
  <c r="G45" i="17"/>
  <c r="M45" i="17" s="1"/>
  <c r="I45" i="17"/>
  <c r="K45" i="17"/>
  <c r="O45" i="17"/>
  <c r="Q45" i="17"/>
  <c r="T45" i="17"/>
  <c r="G46" i="17"/>
  <c r="M46" i="17" s="1"/>
  <c r="I46" i="17"/>
  <c r="K46" i="17"/>
  <c r="O46" i="17"/>
  <c r="Q46" i="17"/>
  <c r="T46" i="17"/>
  <c r="G47" i="17"/>
  <c r="I47" i="17"/>
  <c r="K47" i="17"/>
  <c r="M47" i="17"/>
  <c r="O47" i="17"/>
  <c r="Q47" i="17"/>
  <c r="T47" i="17"/>
  <c r="G48" i="17"/>
  <c r="M48" i="17" s="1"/>
  <c r="I48" i="17"/>
  <c r="K48" i="17"/>
  <c r="O48" i="17"/>
  <c r="Q48" i="17"/>
  <c r="T48" i="17"/>
  <c r="G49" i="17"/>
  <c r="M49" i="17" s="1"/>
  <c r="I49" i="17"/>
  <c r="K49" i="17"/>
  <c r="O49" i="17"/>
  <c r="Q49" i="17"/>
  <c r="T49" i="17"/>
  <c r="G50" i="17"/>
  <c r="M50" i="17" s="1"/>
  <c r="I50" i="17"/>
  <c r="K50" i="17"/>
  <c r="O50" i="17"/>
  <c r="Q50" i="17"/>
  <c r="T50" i="17"/>
  <c r="G51" i="17"/>
  <c r="M51" i="17" s="1"/>
  <c r="I51" i="17"/>
  <c r="K51" i="17"/>
  <c r="O51" i="17"/>
  <c r="Q51" i="17"/>
  <c r="T51" i="17"/>
  <c r="G52" i="17"/>
  <c r="M52" i="17" s="1"/>
  <c r="I52" i="17"/>
  <c r="K52" i="17"/>
  <c r="O52" i="17"/>
  <c r="Q52" i="17"/>
  <c r="T52" i="17"/>
  <c r="G53" i="17"/>
  <c r="M53" i="17" s="1"/>
  <c r="I53" i="17"/>
  <c r="K53" i="17"/>
  <c r="O53" i="17"/>
  <c r="Q53" i="17"/>
  <c r="T53" i="17"/>
  <c r="G54" i="17"/>
  <c r="M54" i="17" s="1"/>
  <c r="I54" i="17"/>
  <c r="K54" i="17"/>
  <c r="O54" i="17"/>
  <c r="Q54" i="17"/>
  <c r="T54" i="17"/>
  <c r="G55" i="17"/>
  <c r="I55" i="17"/>
  <c r="K55" i="17"/>
  <c r="M55" i="17"/>
  <c r="O55" i="17"/>
  <c r="Q55" i="17"/>
  <c r="T55" i="17"/>
  <c r="G56" i="17"/>
  <c r="M56" i="17" s="1"/>
  <c r="I56" i="17"/>
  <c r="K56" i="17"/>
  <c r="O56" i="17"/>
  <c r="Q56" i="17"/>
  <c r="T56" i="17"/>
  <c r="G57" i="17"/>
  <c r="M57" i="17" s="1"/>
  <c r="I57" i="17"/>
  <c r="K57" i="17"/>
  <c r="O57" i="17"/>
  <c r="Q57" i="17"/>
  <c r="T57" i="17"/>
  <c r="G58" i="17"/>
  <c r="M58" i="17" s="1"/>
  <c r="I58" i="17"/>
  <c r="K58" i="17"/>
  <c r="O58" i="17"/>
  <c r="Q58" i="17"/>
  <c r="T58" i="17"/>
  <c r="G59" i="17"/>
  <c r="M59" i="17" s="1"/>
  <c r="I59" i="17"/>
  <c r="K59" i="17"/>
  <c r="O59" i="17"/>
  <c r="Q59" i="17"/>
  <c r="T59" i="17"/>
  <c r="G60" i="17"/>
  <c r="M60" i="17" s="1"/>
  <c r="I60" i="17"/>
  <c r="K60" i="17"/>
  <c r="O60" i="17"/>
  <c r="Q60" i="17"/>
  <c r="T60" i="17"/>
  <c r="G61" i="17"/>
  <c r="M61" i="17" s="1"/>
  <c r="I61" i="17"/>
  <c r="K61" i="17"/>
  <c r="O61" i="17"/>
  <c r="Q61" i="17"/>
  <c r="T61" i="17"/>
  <c r="G62" i="17"/>
  <c r="M62" i="17" s="1"/>
  <c r="I62" i="17"/>
  <c r="K62" i="17"/>
  <c r="O62" i="17"/>
  <c r="Q62" i="17"/>
  <c r="T62" i="17"/>
  <c r="G63" i="17"/>
  <c r="M63" i="17" s="1"/>
  <c r="I63" i="17"/>
  <c r="K63" i="17"/>
  <c r="O63" i="17"/>
  <c r="Q63" i="17"/>
  <c r="T63" i="17"/>
  <c r="G64" i="17"/>
  <c r="M64" i="17" s="1"/>
  <c r="I64" i="17"/>
  <c r="K64" i="17"/>
  <c r="O64" i="17"/>
  <c r="Q64" i="17"/>
  <c r="T64" i="17"/>
  <c r="G65" i="17"/>
  <c r="M65" i="17" s="1"/>
  <c r="I65" i="17"/>
  <c r="K65" i="17"/>
  <c r="O65" i="17"/>
  <c r="Q65" i="17"/>
  <c r="T65" i="17"/>
  <c r="G66" i="17"/>
  <c r="M66" i="17" s="1"/>
  <c r="I66" i="17"/>
  <c r="K66" i="17"/>
  <c r="O66" i="17"/>
  <c r="Q66" i="17"/>
  <c r="T66" i="17"/>
  <c r="G67" i="17"/>
  <c r="I67" i="17"/>
  <c r="K67" i="17"/>
  <c r="M67" i="17"/>
  <c r="O67" i="17"/>
  <c r="Q67" i="17"/>
  <c r="T67" i="17"/>
  <c r="G68" i="17"/>
  <c r="M68" i="17" s="1"/>
  <c r="I68" i="17"/>
  <c r="K68" i="17"/>
  <c r="O68" i="17"/>
  <c r="Q68" i="17"/>
  <c r="T68" i="17"/>
  <c r="G69" i="17"/>
  <c r="I69" i="17"/>
  <c r="K69" i="17"/>
  <c r="M69" i="17"/>
  <c r="O69" i="17"/>
  <c r="Q69" i="17"/>
  <c r="T69" i="17"/>
  <c r="G71" i="17"/>
  <c r="M71" i="17" s="1"/>
  <c r="I71" i="17"/>
  <c r="K71" i="17"/>
  <c r="O71" i="17"/>
  <c r="Q71" i="17"/>
  <c r="T71" i="17"/>
  <c r="G73" i="17"/>
  <c r="M73" i="17" s="1"/>
  <c r="I73" i="17"/>
  <c r="K73" i="17"/>
  <c r="O73" i="17"/>
  <c r="Q73" i="17"/>
  <c r="T73" i="17"/>
  <c r="G75" i="17"/>
  <c r="M75" i="17" s="1"/>
  <c r="I75" i="17"/>
  <c r="K75" i="17"/>
  <c r="O75" i="17"/>
  <c r="Q75" i="17"/>
  <c r="T75" i="17"/>
  <c r="G77" i="17"/>
  <c r="M77" i="17" s="1"/>
  <c r="I77" i="17"/>
  <c r="K77" i="17"/>
  <c r="O77" i="17"/>
  <c r="Q77" i="17"/>
  <c r="T77" i="17"/>
  <c r="G79" i="17"/>
  <c r="M79" i="17" s="1"/>
  <c r="I79" i="17"/>
  <c r="K79" i="17"/>
  <c r="O79" i="17"/>
  <c r="Q79" i="17"/>
  <c r="T79" i="17"/>
  <c r="G80" i="17"/>
  <c r="I80" i="17"/>
  <c r="K80" i="17"/>
  <c r="M80" i="17"/>
  <c r="O80" i="17"/>
  <c r="Q80" i="17"/>
  <c r="T80" i="17"/>
  <c r="G81" i="17"/>
  <c r="M81" i="17" s="1"/>
  <c r="I81" i="17"/>
  <c r="K81" i="17"/>
  <c r="O81" i="17"/>
  <c r="Q81" i="17"/>
  <c r="T81" i="17"/>
  <c r="G82" i="17"/>
  <c r="I82" i="17"/>
  <c r="K82" i="17"/>
  <c r="M82" i="17"/>
  <c r="O82" i="17"/>
  <c r="Q82" i="17"/>
  <c r="T82" i="17"/>
  <c r="G83" i="17"/>
  <c r="M83" i="17" s="1"/>
  <c r="I83" i="17"/>
  <c r="K83" i="17"/>
  <c r="O83" i="17"/>
  <c r="Q83" i="17"/>
  <c r="T83" i="17"/>
  <c r="G84" i="17"/>
  <c r="I84" i="17"/>
  <c r="K84" i="17"/>
  <c r="M84" i="17"/>
  <c r="O84" i="17"/>
  <c r="Q84" i="17"/>
  <c r="T84" i="17"/>
  <c r="G85" i="17"/>
  <c r="M85" i="17" s="1"/>
  <c r="I85" i="17"/>
  <c r="K85" i="17"/>
  <c r="O85" i="17"/>
  <c r="Q85" i="17"/>
  <c r="T85" i="17"/>
  <c r="G86" i="17"/>
  <c r="M86" i="17" s="1"/>
  <c r="I86" i="17"/>
  <c r="K86" i="17"/>
  <c r="O86" i="17"/>
  <c r="Q86" i="17"/>
  <c r="T86" i="17"/>
  <c r="G87" i="17"/>
  <c r="M87" i="17" s="1"/>
  <c r="I87" i="17"/>
  <c r="K87" i="17"/>
  <c r="O87" i="17"/>
  <c r="Q87" i="17"/>
  <c r="T87" i="17"/>
  <c r="G88" i="17"/>
  <c r="M88" i="17" s="1"/>
  <c r="I88" i="17"/>
  <c r="K88" i="17"/>
  <c r="O88" i="17"/>
  <c r="Q88" i="17"/>
  <c r="T88" i="17"/>
  <c r="G89" i="17"/>
  <c r="M89" i="17" s="1"/>
  <c r="I89" i="17"/>
  <c r="K89" i="17"/>
  <c r="O89" i="17"/>
  <c r="Q89" i="17"/>
  <c r="T89" i="17"/>
  <c r="G90" i="17"/>
  <c r="M90" i="17" s="1"/>
  <c r="I90" i="17"/>
  <c r="K90" i="17"/>
  <c r="O90" i="17"/>
  <c r="Q90" i="17"/>
  <c r="T90" i="17"/>
  <c r="G91" i="17"/>
  <c r="M91" i="17" s="1"/>
  <c r="I91" i="17"/>
  <c r="K91" i="17"/>
  <c r="O91" i="17"/>
  <c r="Q91" i="17"/>
  <c r="T91" i="17"/>
  <c r="G92" i="17"/>
  <c r="I92" i="17"/>
  <c r="K92" i="17"/>
  <c r="M92" i="17"/>
  <c r="O92" i="17"/>
  <c r="Q92" i="17"/>
  <c r="T92" i="17"/>
  <c r="G93" i="17"/>
  <c r="M93" i="17" s="1"/>
  <c r="I93" i="17"/>
  <c r="K93" i="17"/>
  <c r="O93" i="17"/>
  <c r="Q93" i="17"/>
  <c r="T93" i="17"/>
  <c r="G95" i="17"/>
  <c r="M95" i="17" s="1"/>
  <c r="I95" i="17"/>
  <c r="K95" i="17"/>
  <c r="O95" i="17"/>
  <c r="Q95" i="17"/>
  <c r="T95" i="17"/>
  <c r="G96" i="17"/>
  <c r="I96" i="17"/>
  <c r="K96" i="17"/>
  <c r="M96" i="17"/>
  <c r="O96" i="17"/>
  <c r="Q96" i="17"/>
  <c r="T96" i="17"/>
  <c r="G97" i="17"/>
  <c r="M97" i="17" s="1"/>
  <c r="I97" i="17"/>
  <c r="K97" i="17"/>
  <c r="O97" i="17"/>
  <c r="Q97" i="17"/>
  <c r="T97" i="17"/>
  <c r="G98" i="17"/>
  <c r="I98" i="17"/>
  <c r="K98" i="17"/>
  <c r="M98" i="17"/>
  <c r="O98" i="17"/>
  <c r="Q98" i="17"/>
  <c r="T98" i="17"/>
  <c r="G99" i="17"/>
  <c r="M99" i="17" s="1"/>
  <c r="I99" i="17"/>
  <c r="K99" i="17"/>
  <c r="O99" i="17"/>
  <c r="Q99" i="17"/>
  <c r="T99" i="17"/>
  <c r="G100" i="17"/>
  <c r="M100" i="17" s="1"/>
  <c r="I100" i="17"/>
  <c r="K100" i="17"/>
  <c r="O100" i="17"/>
  <c r="Q100" i="17"/>
  <c r="T100" i="17"/>
  <c r="G101" i="17"/>
  <c r="M101" i="17" s="1"/>
  <c r="I101" i="17"/>
  <c r="K101" i="17"/>
  <c r="O101" i="17"/>
  <c r="Q101" i="17"/>
  <c r="T101" i="17"/>
  <c r="G102" i="17"/>
  <c r="I102" i="17"/>
  <c r="K102" i="17"/>
  <c r="M102" i="17"/>
  <c r="O102" i="17"/>
  <c r="Q102" i="17"/>
  <c r="T102" i="17"/>
  <c r="G103" i="17"/>
  <c r="M103" i="17" s="1"/>
  <c r="I103" i="17"/>
  <c r="K103" i="17"/>
  <c r="O103" i="17"/>
  <c r="Q103" i="17"/>
  <c r="T103" i="17"/>
  <c r="G104" i="17"/>
  <c r="M104" i="17" s="1"/>
  <c r="I104" i="17"/>
  <c r="K104" i="17"/>
  <c r="O104" i="17"/>
  <c r="Q104" i="17"/>
  <c r="T104" i="17"/>
  <c r="G105" i="17"/>
  <c r="M105" i="17" s="1"/>
  <c r="I105" i="17"/>
  <c r="K105" i="17"/>
  <c r="O105" i="17"/>
  <c r="Q105" i="17"/>
  <c r="T105" i="17"/>
  <c r="G106" i="17"/>
  <c r="M106" i="17" s="1"/>
  <c r="I106" i="17"/>
  <c r="K106" i="17"/>
  <c r="O106" i="17"/>
  <c r="Q106" i="17"/>
  <c r="T106" i="17"/>
  <c r="G107" i="17"/>
  <c r="M107" i="17" s="1"/>
  <c r="I107" i="17"/>
  <c r="K107" i="17"/>
  <c r="O107" i="17"/>
  <c r="Q107" i="17"/>
  <c r="T107" i="17"/>
  <c r="G108" i="17"/>
  <c r="M108" i="17" s="1"/>
  <c r="I108" i="17"/>
  <c r="K108" i="17"/>
  <c r="O108" i="17"/>
  <c r="Q108" i="17"/>
  <c r="T108" i="17"/>
  <c r="G109" i="17"/>
  <c r="M109" i="17" s="1"/>
  <c r="I109" i="17"/>
  <c r="K109" i="17"/>
  <c r="O109" i="17"/>
  <c r="Q109" i="17"/>
  <c r="T109" i="17"/>
  <c r="G110" i="17"/>
  <c r="I110" i="17"/>
  <c r="K110" i="17"/>
  <c r="M110" i="17"/>
  <c r="O110" i="17"/>
  <c r="Q110" i="17"/>
  <c r="T110" i="17"/>
  <c r="G111" i="17"/>
  <c r="M111" i="17" s="1"/>
  <c r="I111" i="17"/>
  <c r="K111" i="17"/>
  <c r="O111" i="17"/>
  <c r="Q111" i="17"/>
  <c r="T111" i="17"/>
  <c r="G112" i="17"/>
  <c r="M112" i="17" s="1"/>
  <c r="I112" i="17"/>
  <c r="K112" i="17"/>
  <c r="O112" i="17"/>
  <c r="Q112" i="17"/>
  <c r="T112" i="17"/>
  <c r="G113" i="17"/>
  <c r="M113" i="17" s="1"/>
  <c r="I113" i="17"/>
  <c r="K113" i="17"/>
  <c r="O113" i="17"/>
  <c r="Q113" i="17"/>
  <c r="T113" i="17"/>
  <c r="G114" i="17"/>
  <c r="M114" i="17" s="1"/>
  <c r="I114" i="17"/>
  <c r="K114" i="17"/>
  <c r="O114" i="17"/>
  <c r="Q114" i="17"/>
  <c r="T114" i="17"/>
  <c r="G115" i="17"/>
  <c r="M115" i="17" s="1"/>
  <c r="I115" i="17"/>
  <c r="K115" i="17"/>
  <c r="O115" i="17"/>
  <c r="Q115" i="17"/>
  <c r="T115" i="17"/>
  <c r="G116" i="17"/>
  <c r="M116" i="17" s="1"/>
  <c r="I116" i="17"/>
  <c r="K116" i="17"/>
  <c r="O116" i="17"/>
  <c r="Q116" i="17"/>
  <c r="T116" i="17"/>
  <c r="G117" i="17"/>
  <c r="M117" i="17" s="1"/>
  <c r="I117" i="17"/>
  <c r="K117" i="17"/>
  <c r="O117" i="17"/>
  <c r="Q117" i="17"/>
  <c r="T117" i="17"/>
  <c r="G118" i="17"/>
  <c r="M118" i="17" s="1"/>
  <c r="I118" i="17"/>
  <c r="K118" i="17"/>
  <c r="O118" i="17"/>
  <c r="Q118" i="17"/>
  <c r="T118" i="17"/>
  <c r="G119" i="17"/>
  <c r="M119" i="17" s="1"/>
  <c r="I119" i="17"/>
  <c r="K119" i="17"/>
  <c r="O119" i="17"/>
  <c r="Q119" i="17"/>
  <c r="T119" i="17"/>
  <c r="G120" i="17"/>
  <c r="M120" i="17" s="1"/>
  <c r="I120" i="17"/>
  <c r="K120" i="17"/>
  <c r="O120" i="17"/>
  <c r="Q120" i="17"/>
  <c r="T120" i="17"/>
  <c r="G121" i="17"/>
  <c r="M121" i="17" s="1"/>
  <c r="I121" i="17"/>
  <c r="K121" i="17"/>
  <c r="O121" i="17"/>
  <c r="Q121" i="17"/>
  <c r="T121" i="17"/>
  <c r="G122" i="17"/>
  <c r="I122" i="17"/>
  <c r="K122" i="17"/>
  <c r="M122" i="17"/>
  <c r="O122" i="17"/>
  <c r="Q122" i="17"/>
  <c r="T122" i="17"/>
  <c r="G123" i="17"/>
  <c r="M123" i="17" s="1"/>
  <c r="I123" i="17"/>
  <c r="K123" i="17"/>
  <c r="O123" i="17"/>
  <c r="Q123" i="17"/>
  <c r="T123" i="17"/>
  <c r="G124" i="17"/>
  <c r="M124" i="17" s="1"/>
  <c r="I124" i="17"/>
  <c r="K124" i="17"/>
  <c r="O124" i="17"/>
  <c r="Q124" i="17"/>
  <c r="T124" i="17"/>
  <c r="G125" i="17"/>
  <c r="M125" i="17" s="1"/>
  <c r="I125" i="17"/>
  <c r="K125" i="17"/>
  <c r="O125" i="17"/>
  <c r="Q125" i="17"/>
  <c r="T125" i="17"/>
  <c r="G126" i="17"/>
  <c r="I126" i="17"/>
  <c r="K126" i="17"/>
  <c r="M126" i="17"/>
  <c r="O126" i="17"/>
  <c r="Q126" i="17"/>
  <c r="T126" i="17"/>
  <c r="G127" i="17"/>
  <c r="M127" i="17" s="1"/>
  <c r="I127" i="17"/>
  <c r="K127" i="17"/>
  <c r="O127" i="17"/>
  <c r="Q127" i="17"/>
  <c r="T127" i="17"/>
  <c r="G128" i="17"/>
  <c r="M128" i="17" s="1"/>
  <c r="I128" i="17"/>
  <c r="K128" i="17"/>
  <c r="O128" i="17"/>
  <c r="Q128" i="17"/>
  <c r="T128" i="17"/>
  <c r="G129" i="17"/>
  <c r="M129" i="17" s="1"/>
  <c r="I129" i="17"/>
  <c r="K129" i="17"/>
  <c r="O129" i="17"/>
  <c r="Q129" i="17"/>
  <c r="T129" i="17"/>
  <c r="G130" i="17"/>
  <c r="I130" i="17"/>
  <c r="K130" i="17"/>
  <c r="M130" i="17"/>
  <c r="O130" i="17"/>
  <c r="Q130" i="17"/>
  <c r="T130" i="17"/>
  <c r="G131" i="17"/>
  <c r="M131" i="17" s="1"/>
  <c r="I131" i="17"/>
  <c r="K131" i="17"/>
  <c r="O131" i="17"/>
  <c r="Q131" i="17"/>
  <c r="T131" i="17"/>
  <c r="G132" i="17"/>
  <c r="M132" i="17" s="1"/>
  <c r="I132" i="17"/>
  <c r="K132" i="17"/>
  <c r="O132" i="17"/>
  <c r="Q132" i="17"/>
  <c r="T132" i="17"/>
  <c r="G133" i="17"/>
  <c r="M133" i="17" s="1"/>
  <c r="I133" i="17"/>
  <c r="K133" i="17"/>
  <c r="O133" i="17"/>
  <c r="Q133" i="17"/>
  <c r="T133" i="17"/>
  <c r="G134" i="17"/>
  <c r="I134" i="17"/>
  <c r="K134" i="17"/>
  <c r="M134" i="17"/>
  <c r="O134" i="17"/>
  <c r="Q134" i="17"/>
  <c r="T134" i="17"/>
  <c r="G135" i="17"/>
  <c r="M135" i="17" s="1"/>
  <c r="I135" i="17"/>
  <c r="K135" i="17"/>
  <c r="O135" i="17"/>
  <c r="Q135" i="17"/>
  <c r="T135" i="17"/>
  <c r="G136" i="17"/>
  <c r="I136" i="17"/>
  <c r="K136" i="17"/>
  <c r="M136" i="17"/>
  <c r="O136" i="17"/>
  <c r="Q136" i="17"/>
  <c r="T136" i="17"/>
  <c r="G137" i="17"/>
  <c r="M137" i="17" s="1"/>
  <c r="I137" i="17"/>
  <c r="K137" i="17"/>
  <c r="O137" i="17"/>
  <c r="Q137" i="17"/>
  <c r="T137" i="17"/>
  <c r="G138" i="17"/>
  <c r="M138" i="17" s="1"/>
  <c r="I138" i="17"/>
  <c r="K138" i="17"/>
  <c r="O138" i="17"/>
  <c r="Q138" i="17"/>
  <c r="T138" i="17"/>
  <c r="G139" i="17"/>
  <c r="M139" i="17" s="1"/>
  <c r="I139" i="17"/>
  <c r="K139" i="17"/>
  <c r="O139" i="17"/>
  <c r="Q139" i="17"/>
  <c r="T139" i="17"/>
  <c r="G140" i="17"/>
  <c r="M140" i="17" s="1"/>
  <c r="I140" i="17"/>
  <c r="K140" i="17"/>
  <c r="O140" i="17"/>
  <c r="Q140" i="17"/>
  <c r="T140" i="17"/>
  <c r="G141" i="17"/>
  <c r="M141" i="17" s="1"/>
  <c r="I141" i="17"/>
  <c r="K141" i="17"/>
  <c r="O141" i="17"/>
  <c r="Q141" i="17"/>
  <c r="T141" i="17"/>
  <c r="G142" i="17"/>
  <c r="M142" i="17" s="1"/>
  <c r="I142" i="17"/>
  <c r="K142" i="17"/>
  <c r="O142" i="17"/>
  <c r="Q142" i="17"/>
  <c r="T142" i="17"/>
  <c r="G143" i="17"/>
  <c r="M143" i="17" s="1"/>
  <c r="I143" i="17"/>
  <c r="K143" i="17"/>
  <c r="O143" i="17"/>
  <c r="Q143" i="17"/>
  <c r="T143" i="17"/>
  <c r="G144" i="17"/>
  <c r="M144" i="17" s="1"/>
  <c r="I144" i="17"/>
  <c r="K144" i="17"/>
  <c r="O144" i="17"/>
  <c r="Q144" i="17"/>
  <c r="T144" i="17"/>
  <c r="G145" i="17"/>
  <c r="M145" i="17" s="1"/>
  <c r="I145" i="17"/>
  <c r="K145" i="17"/>
  <c r="O145" i="17"/>
  <c r="Q145" i="17"/>
  <c r="T145" i="17"/>
  <c r="G146" i="17"/>
  <c r="I146" i="17"/>
  <c r="K146" i="17"/>
  <c r="M146" i="17"/>
  <c r="O146" i="17"/>
  <c r="Q146" i="17"/>
  <c r="T146" i="17"/>
  <c r="G147" i="17"/>
  <c r="M147" i="17" s="1"/>
  <c r="I147" i="17"/>
  <c r="K147" i="17"/>
  <c r="O147" i="17"/>
  <c r="Q147" i="17"/>
  <c r="T147" i="17"/>
  <c r="G148" i="17"/>
  <c r="M148" i="17" s="1"/>
  <c r="I148" i="17"/>
  <c r="K148" i="17"/>
  <c r="O148" i="17"/>
  <c r="Q148" i="17"/>
  <c r="T148" i="17"/>
  <c r="G149" i="17"/>
  <c r="M149" i="17" s="1"/>
  <c r="I149" i="17"/>
  <c r="K149" i="17"/>
  <c r="O149" i="17"/>
  <c r="Q149" i="17"/>
  <c r="T149" i="17"/>
  <c r="G150" i="17"/>
  <c r="M150" i="17" s="1"/>
  <c r="I150" i="17"/>
  <c r="K150" i="17"/>
  <c r="O150" i="17"/>
  <c r="Q150" i="17"/>
  <c r="T150" i="17"/>
  <c r="G151" i="17"/>
  <c r="M151" i="17" s="1"/>
  <c r="I151" i="17"/>
  <c r="K151" i="17"/>
  <c r="O151" i="17"/>
  <c r="Q151" i="17"/>
  <c r="T151" i="17"/>
  <c r="G152" i="17"/>
  <c r="M152" i="17" s="1"/>
  <c r="I152" i="17"/>
  <c r="K152" i="17"/>
  <c r="O152" i="17"/>
  <c r="Q152" i="17"/>
  <c r="T152" i="17"/>
  <c r="G153" i="17"/>
  <c r="M153" i="17" s="1"/>
  <c r="I153" i="17"/>
  <c r="K153" i="17"/>
  <c r="O153" i="17"/>
  <c r="Q153" i="17"/>
  <c r="T153" i="17"/>
  <c r="G154" i="17"/>
  <c r="M154" i="17" s="1"/>
  <c r="I154" i="17"/>
  <c r="K154" i="17"/>
  <c r="O154" i="17"/>
  <c r="Q154" i="17"/>
  <c r="T154" i="17"/>
  <c r="G155" i="17"/>
  <c r="M155" i="17" s="1"/>
  <c r="I155" i="17"/>
  <c r="K155" i="17"/>
  <c r="O155" i="17"/>
  <c r="Q155" i="17"/>
  <c r="T155" i="17"/>
  <c r="G156" i="17"/>
  <c r="M156" i="17" s="1"/>
  <c r="I156" i="17"/>
  <c r="K156" i="17"/>
  <c r="O156" i="17"/>
  <c r="Q156" i="17"/>
  <c r="T156" i="17"/>
  <c r="G157" i="17"/>
  <c r="M157" i="17" s="1"/>
  <c r="I157" i="17"/>
  <c r="K157" i="17"/>
  <c r="O157" i="17"/>
  <c r="Q157" i="17"/>
  <c r="T157" i="17"/>
  <c r="G158" i="17"/>
  <c r="M158" i="17" s="1"/>
  <c r="I158" i="17"/>
  <c r="K158" i="17"/>
  <c r="O158" i="17"/>
  <c r="Q158" i="17"/>
  <c r="T158" i="17"/>
  <c r="G159" i="17"/>
  <c r="M159" i="17" s="1"/>
  <c r="I159" i="17"/>
  <c r="K159" i="17"/>
  <c r="O159" i="17"/>
  <c r="Q159" i="17"/>
  <c r="T159" i="17"/>
  <c r="G160" i="17"/>
  <c r="I160" i="17"/>
  <c r="K160" i="17"/>
  <c r="M160" i="17"/>
  <c r="O160" i="17"/>
  <c r="Q160" i="17"/>
  <c r="T160" i="17"/>
  <c r="G161" i="17"/>
  <c r="M161" i="17" s="1"/>
  <c r="I161" i="17"/>
  <c r="K161" i="17"/>
  <c r="O161" i="17"/>
  <c r="Q161" i="17"/>
  <c r="T161" i="17"/>
  <c r="G162" i="17"/>
  <c r="I162" i="17"/>
  <c r="K162" i="17"/>
  <c r="M162" i="17"/>
  <c r="O162" i="17"/>
  <c r="Q162" i="17"/>
  <c r="T162" i="17"/>
  <c r="G163" i="17"/>
  <c r="M163" i="17" s="1"/>
  <c r="I163" i="17"/>
  <c r="K163" i="17"/>
  <c r="O163" i="17"/>
  <c r="Q163" i="17"/>
  <c r="T163" i="17"/>
  <c r="G164" i="17"/>
  <c r="M164" i="17" s="1"/>
  <c r="I164" i="17"/>
  <c r="K164" i="17"/>
  <c r="O164" i="17"/>
  <c r="Q164" i="17"/>
  <c r="T164" i="17"/>
  <c r="G165" i="17"/>
  <c r="M165" i="17" s="1"/>
  <c r="I165" i="17"/>
  <c r="K165" i="17"/>
  <c r="O165" i="17"/>
  <c r="Q165" i="17"/>
  <c r="T165" i="17"/>
  <c r="G166" i="17"/>
  <c r="M166" i="17" s="1"/>
  <c r="I166" i="17"/>
  <c r="K166" i="17"/>
  <c r="O166" i="17"/>
  <c r="Q166" i="17"/>
  <c r="T166" i="17"/>
  <c r="G167" i="17"/>
  <c r="M167" i="17" s="1"/>
  <c r="I167" i="17"/>
  <c r="K167" i="17"/>
  <c r="O167" i="17"/>
  <c r="Q167" i="17"/>
  <c r="T167" i="17"/>
  <c r="G168" i="17"/>
  <c r="I168" i="17"/>
  <c r="K168" i="17"/>
  <c r="M168" i="17"/>
  <c r="O168" i="17"/>
  <c r="Q168" i="17"/>
  <c r="T168" i="17"/>
  <c r="G169" i="17"/>
  <c r="M169" i="17" s="1"/>
  <c r="I169" i="17"/>
  <c r="K169" i="17"/>
  <c r="O169" i="17"/>
  <c r="Q169" i="17"/>
  <c r="T169" i="17"/>
  <c r="G170" i="17"/>
  <c r="I170" i="17"/>
  <c r="K170" i="17"/>
  <c r="M170" i="17"/>
  <c r="O170" i="17"/>
  <c r="Q170" i="17"/>
  <c r="T170" i="17"/>
  <c r="G171" i="17"/>
  <c r="M171" i="17" s="1"/>
  <c r="I171" i="17"/>
  <c r="K171" i="17"/>
  <c r="O171" i="17"/>
  <c r="Q171" i="17"/>
  <c r="T171" i="17"/>
  <c r="G172" i="17"/>
  <c r="M172" i="17" s="1"/>
  <c r="I172" i="17"/>
  <c r="K172" i="17"/>
  <c r="O172" i="17"/>
  <c r="Q172" i="17"/>
  <c r="T172" i="17"/>
  <c r="G173" i="17"/>
  <c r="M173" i="17" s="1"/>
  <c r="I173" i="17"/>
  <c r="K173" i="17"/>
  <c r="O173" i="17"/>
  <c r="Q173" i="17"/>
  <c r="T173" i="17"/>
  <c r="G174" i="17"/>
  <c r="I174" i="17"/>
  <c r="K174" i="17"/>
  <c r="M174" i="17"/>
  <c r="O174" i="17"/>
  <c r="Q174" i="17"/>
  <c r="T174" i="17"/>
  <c r="G175" i="17"/>
  <c r="M175" i="17" s="1"/>
  <c r="I175" i="17"/>
  <c r="K175" i="17"/>
  <c r="O175" i="17"/>
  <c r="Q175" i="17"/>
  <c r="T175" i="17"/>
  <c r="G176" i="17"/>
  <c r="M176" i="17" s="1"/>
  <c r="I176" i="17"/>
  <c r="K176" i="17"/>
  <c r="O176" i="17"/>
  <c r="Q176" i="17"/>
  <c r="T176" i="17"/>
  <c r="G177" i="17"/>
  <c r="M177" i="17" s="1"/>
  <c r="I177" i="17"/>
  <c r="K177" i="17"/>
  <c r="O177" i="17"/>
  <c r="Q177" i="17"/>
  <c r="T177" i="17"/>
  <c r="G178" i="17"/>
  <c r="M178" i="17" s="1"/>
  <c r="I178" i="17"/>
  <c r="K178" i="17"/>
  <c r="O178" i="17"/>
  <c r="Q178" i="17"/>
  <c r="T178" i="17"/>
  <c r="G179" i="17"/>
  <c r="M179" i="17" s="1"/>
  <c r="I179" i="17"/>
  <c r="K179" i="17"/>
  <c r="O179" i="17"/>
  <c r="Q179" i="17"/>
  <c r="T179" i="17"/>
  <c r="G180" i="17"/>
  <c r="M180" i="17" s="1"/>
  <c r="I180" i="17"/>
  <c r="K180" i="17"/>
  <c r="O180" i="17"/>
  <c r="Q180" i="17"/>
  <c r="T180" i="17"/>
  <c r="G181" i="17"/>
  <c r="M181" i="17" s="1"/>
  <c r="I181" i="17"/>
  <c r="K181" i="17"/>
  <c r="O181" i="17"/>
  <c r="Q181" i="17"/>
  <c r="T181" i="17"/>
  <c r="G182" i="17"/>
  <c r="M182" i="17" s="1"/>
  <c r="I182" i="17"/>
  <c r="K182" i="17"/>
  <c r="O182" i="17"/>
  <c r="Q182" i="17"/>
  <c r="T182" i="17"/>
  <c r="G183" i="17"/>
  <c r="M183" i="17" s="1"/>
  <c r="I183" i="17"/>
  <c r="K183" i="17"/>
  <c r="O183" i="17"/>
  <c r="Q183" i="17"/>
  <c r="T183" i="17"/>
  <c r="G184" i="17"/>
  <c r="M184" i="17" s="1"/>
  <c r="I184" i="17"/>
  <c r="K184" i="17"/>
  <c r="O184" i="17"/>
  <c r="Q184" i="17"/>
  <c r="T184" i="17"/>
  <c r="G185" i="17"/>
  <c r="M185" i="17" s="1"/>
  <c r="I185" i="17"/>
  <c r="K185" i="17"/>
  <c r="O185" i="17"/>
  <c r="Q185" i="17"/>
  <c r="T185" i="17"/>
  <c r="G186" i="17"/>
  <c r="I186" i="17"/>
  <c r="K186" i="17"/>
  <c r="M186" i="17"/>
  <c r="O186" i="17"/>
  <c r="Q186" i="17"/>
  <c r="T186" i="17"/>
  <c r="G187" i="17"/>
  <c r="M187" i="17" s="1"/>
  <c r="I187" i="17"/>
  <c r="K187" i="17"/>
  <c r="O187" i="17"/>
  <c r="Q187" i="17"/>
  <c r="T187" i="17"/>
  <c r="G188" i="17"/>
  <c r="M188" i="17" s="1"/>
  <c r="I188" i="17"/>
  <c r="K188" i="17"/>
  <c r="O188" i="17"/>
  <c r="Q188" i="17"/>
  <c r="T188" i="17"/>
  <c r="G189" i="17"/>
  <c r="M189" i="17" s="1"/>
  <c r="I189" i="17"/>
  <c r="K189" i="17"/>
  <c r="O189" i="17"/>
  <c r="Q189" i="17"/>
  <c r="T189" i="17"/>
  <c r="G190" i="17"/>
  <c r="M190" i="17" s="1"/>
  <c r="I190" i="17"/>
  <c r="K190" i="17"/>
  <c r="O190" i="17"/>
  <c r="Q190" i="17"/>
  <c r="T190" i="17"/>
  <c r="G191" i="17"/>
  <c r="M191" i="17" s="1"/>
  <c r="I191" i="17"/>
  <c r="K191" i="17"/>
  <c r="O191" i="17"/>
  <c r="Q191" i="17"/>
  <c r="T191" i="17"/>
  <c r="G193" i="17"/>
  <c r="I193" i="17"/>
  <c r="K193" i="17"/>
  <c r="O193" i="17"/>
  <c r="Q193" i="17"/>
  <c r="T193" i="17"/>
  <c r="G194" i="17"/>
  <c r="M194" i="17" s="1"/>
  <c r="I194" i="17"/>
  <c r="K194" i="17"/>
  <c r="O194" i="17"/>
  <c r="Q194" i="17"/>
  <c r="T194" i="17"/>
  <c r="G195" i="17"/>
  <c r="M195" i="17" s="1"/>
  <c r="I195" i="17"/>
  <c r="K195" i="17"/>
  <c r="O195" i="17"/>
  <c r="Q195" i="17"/>
  <c r="T195" i="17"/>
  <c r="G196" i="17"/>
  <c r="I196" i="17"/>
  <c r="K196" i="17"/>
  <c r="M196" i="17"/>
  <c r="O196" i="17"/>
  <c r="Q196" i="17"/>
  <c r="T196" i="17"/>
  <c r="G198" i="17"/>
  <c r="M198" i="17" s="1"/>
  <c r="I198" i="17"/>
  <c r="K198" i="17"/>
  <c r="O198" i="17"/>
  <c r="Q198" i="17"/>
  <c r="T198" i="17"/>
  <c r="G199" i="17"/>
  <c r="M199" i="17" s="1"/>
  <c r="I199" i="17"/>
  <c r="K199" i="17"/>
  <c r="O199" i="17"/>
  <c r="Q199" i="17"/>
  <c r="T199" i="17"/>
  <c r="G200" i="17"/>
  <c r="M200" i="17" s="1"/>
  <c r="I200" i="17"/>
  <c r="K200" i="17"/>
  <c r="O200" i="17"/>
  <c r="Q200" i="17"/>
  <c r="T200" i="17"/>
  <c r="AC202" i="17"/>
  <c r="F49" i="1" s="1"/>
  <c r="G9" i="16"/>
  <c r="M9" i="16" s="1"/>
  <c r="I9" i="16"/>
  <c r="K9" i="16"/>
  <c r="O9" i="16"/>
  <c r="Q9" i="16"/>
  <c r="T9" i="16"/>
  <c r="G10" i="16"/>
  <c r="M10" i="16" s="1"/>
  <c r="I10" i="16"/>
  <c r="K10" i="16"/>
  <c r="O10" i="16"/>
  <c r="Q10" i="16"/>
  <c r="T10" i="16"/>
  <c r="G11" i="16"/>
  <c r="M11" i="16" s="1"/>
  <c r="I11" i="16"/>
  <c r="K11" i="16"/>
  <c r="O11" i="16"/>
  <c r="Q11" i="16"/>
  <c r="T11" i="16"/>
  <c r="G12" i="16"/>
  <c r="I12" i="16"/>
  <c r="K12" i="16"/>
  <c r="O12" i="16"/>
  <c r="Q12" i="16"/>
  <c r="T12" i="16"/>
  <c r="G13" i="16"/>
  <c r="M13" i="16" s="1"/>
  <c r="I13" i="16"/>
  <c r="K13" i="16"/>
  <c r="O13" i="16"/>
  <c r="Q13" i="16"/>
  <c r="T13" i="16"/>
  <c r="G14" i="16"/>
  <c r="M14" i="16" s="1"/>
  <c r="I14" i="16"/>
  <c r="K14" i="16"/>
  <c r="O14" i="16"/>
  <c r="Q14" i="16"/>
  <c r="T14" i="16"/>
  <c r="G15" i="16"/>
  <c r="M15" i="16" s="1"/>
  <c r="I15" i="16"/>
  <c r="K15" i="16"/>
  <c r="O15" i="16"/>
  <c r="Q15" i="16"/>
  <c r="T15" i="16"/>
  <c r="G16" i="16"/>
  <c r="M16" i="16" s="1"/>
  <c r="I16" i="16"/>
  <c r="K16" i="16"/>
  <c r="O16" i="16"/>
  <c r="Q16" i="16"/>
  <c r="T16" i="16"/>
  <c r="G17" i="16"/>
  <c r="M17" i="16" s="1"/>
  <c r="I17" i="16"/>
  <c r="K17" i="16"/>
  <c r="O17" i="16"/>
  <c r="Q17" i="16"/>
  <c r="T17" i="16"/>
  <c r="G18" i="16"/>
  <c r="M18" i="16" s="1"/>
  <c r="I18" i="16"/>
  <c r="K18" i="16"/>
  <c r="O18" i="16"/>
  <c r="Q18" i="16"/>
  <c r="T18" i="16"/>
  <c r="G19" i="16"/>
  <c r="M19" i="16" s="1"/>
  <c r="I19" i="16"/>
  <c r="K19" i="16"/>
  <c r="O19" i="16"/>
  <c r="Q19" i="16"/>
  <c r="T19" i="16"/>
  <c r="G20" i="16"/>
  <c r="I20" i="16"/>
  <c r="K20" i="16"/>
  <c r="O20" i="16"/>
  <c r="Q20" i="16"/>
  <c r="T20" i="16"/>
  <c r="G21" i="16"/>
  <c r="M21" i="16" s="1"/>
  <c r="I21" i="16"/>
  <c r="K21" i="16"/>
  <c r="O21" i="16"/>
  <c r="Q21" i="16"/>
  <c r="T21" i="16"/>
  <c r="G22" i="16"/>
  <c r="M22" i="16" s="1"/>
  <c r="I22" i="16"/>
  <c r="K22" i="16"/>
  <c r="O22" i="16"/>
  <c r="Q22" i="16"/>
  <c r="T22" i="16"/>
  <c r="G23" i="16"/>
  <c r="M23" i="16" s="1"/>
  <c r="I23" i="16"/>
  <c r="K23" i="16"/>
  <c r="O23" i="16"/>
  <c r="Q23" i="16"/>
  <c r="T23" i="16"/>
  <c r="G24" i="16"/>
  <c r="M24" i="16" s="1"/>
  <c r="I24" i="16"/>
  <c r="K24" i="16"/>
  <c r="O24" i="16"/>
  <c r="Q24" i="16"/>
  <c r="T24" i="16"/>
  <c r="G25" i="16"/>
  <c r="M25" i="16" s="1"/>
  <c r="I25" i="16"/>
  <c r="K25" i="16"/>
  <c r="O25" i="16"/>
  <c r="Q25" i="16"/>
  <c r="T25" i="16"/>
  <c r="G26" i="16"/>
  <c r="M26" i="16" s="1"/>
  <c r="I26" i="16"/>
  <c r="K26" i="16"/>
  <c r="O26" i="16"/>
  <c r="Q26" i="16"/>
  <c r="T26" i="16"/>
  <c r="AC28" i="16"/>
  <c r="F48" i="1" s="1"/>
  <c r="G9" i="15"/>
  <c r="I9" i="15"/>
  <c r="K9" i="15"/>
  <c r="O9" i="15"/>
  <c r="Q9" i="15"/>
  <c r="T9" i="15"/>
  <c r="G11" i="15"/>
  <c r="M11" i="15" s="1"/>
  <c r="I11" i="15"/>
  <c r="K11" i="15"/>
  <c r="O11" i="15"/>
  <c r="Q11" i="15"/>
  <c r="T11" i="15"/>
  <c r="G14" i="15"/>
  <c r="M14" i="15" s="1"/>
  <c r="I14" i="15"/>
  <c r="K14" i="15"/>
  <c r="O14" i="15"/>
  <c r="Q14" i="15"/>
  <c r="T14" i="15"/>
  <c r="G15" i="15"/>
  <c r="I15" i="15"/>
  <c r="K15" i="15"/>
  <c r="M15" i="15"/>
  <c r="O15" i="15"/>
  <c r="Q15" i="15"/>
  <c r="T15" i="15"/>
  <c r="G16" i="15"/>
  <c r="M16" i="15" s="1"/>
  <c r="I16" i="15"/>
  <c r="K16" i="15"/>
  <c r="O16" i="15"/>
  <c r="Q16" i="15"/>
  <c r="T16" i="15"/>
  <c r="G17" i="15"/>
  <c r="M17" i="15" s="1"/>
  <c r="I17" i="15"/>
  <c r="K17" i="15"/>
  <c r="O17" i="15"/>
  <c r="Q17" i="15"/>
  <c r="T17" i="15"/>
  <c r="G18" i="15"/>
  <c r="M18" i="15" s="1"/>
  <c r="I18" i="15"/>
  <c r="K18" i="15"/>
  <c r="O18" i="15"/>
  <c r="Q18" i="15"/>
  <c r="T18" i="15"/>
  <c r="G19" i="15"/>
  <c r="I19" i="15"/>
  <c r="K19" i="15"/>
  <c r="M19" i="15"/>
  <c r="O19" i="15"/>
  <c r="Q19" i="15"/>
  <c r="T19" i="15"/>
  <c r="G21" i="15"/>
  <c r="M21" i="15" s="1"/>
  <c r="I21" i="15"/>
  <c r="K21" i="15"/>
  <c r="O21" i="15"/>
  <c r="Q21" i="15"/>
  <c r="T21" i="15"/>
  <c r="G23" i="15"/>
  <c r="M23" i="15" s="1"/>
  <c r="I23" i="15"/>
  <c r="K23" i="15"/>
  <c r="O23" i="15"/>
  <c r="Q23" i="15"/>
  <c r="T23" i="15"/>
  <c r="G24" i="15"/>
  <c r="M24" i="15" s="1"/>
  <c r="I24" i="15"/>
  <c r="K24" i="15"/>
  <c r="O24" i="15"/>
  <c r="Q24" i="15"/>
  <c r="T24" i="15"/>
  <c r="G26" i="15"/>
  <c r="I26" i="15"/>
  <c r="K26" i="15"/>
  <c r="M26" i="15"/>
  <c r="O26" i="15"/>
  <c r="Q26" i="15"/>
  <c r="T26" i="15"/>
  <c r="G27" i="15"/>
  <c r="G28" i="15"/>
  <c r="M28" i="15" s="1"/>
  <c r="M27" i="15" s="1"/>
  <c r="I28" i="15"/>
  <c r="I27" i="15" s="1"/>
  <c r="K28" i="15"/>
  <c r="K27" i="15" s="1"/>
  <c r="O28" i="15"/>
  <c r="O27" i="15" s="1"/>
  <c r="Q28" i="15"/>
  <c r="Q27" i="15" s="1"/>
  <c r="T28" i="15"/>
  <c r="T27" i="15" s="1"/>
  <c r="G30" i="15"/>
  <c r="G29" i="15" s="1"/>
  <c r="I91" i="1" s="1"/>
  <c r="I30" i="15"/>
  <c r="I29" i="15" s="1"/>
  <c r="K30" i="15"/>
  <c r="K29" i="15" s="1"/>
  <c r="O30" i="15"/>
  <c r="O29" i="15" s="1"/>
  <c r="Q30" i="15"/>
  <c r="Q29" i="15" s="1"/>
  <c r="T30" i="15"/>
  <c r="T29" i="15" s="1"/>
  <c r="G32" i="15"/>
  <c r="I32" i="15"/>
  <c r="K32" i="15"/>
  <c r="M32" i="15"/>
  <c r="O32" i="15"/>
  <c r="Q32" i="15"/>
  <c r="T32" i="15"/>
  <c r="G33" i="15"/>
  <c r="M33" i="15" s="1"/>
  <c r="I33" i="15"/>
  <c r="K33" i="15"/>
  <c r="O33" i="15"/>
  <c r="Q33" i="15"/>
  <c r="T33" i="15"/>
  <c r="G34" i="15"/>
  <c r="M34" i="15" s="1"/>
  <c r="I34" i="15"/>
  <c r="K34" i="15"/>
  <c r="O34" i="15"/>
  <c r="Q34" i="15"/>
  <c r="T34" i="15"/>
  <c r="G35" i="15"/>
  <c r="M35" i="15" s="1"/>
  <c r="I35" i="15"/>
  <c r="K35" i="15"/>
  <c r="O35" i="15"/>
  <c r="Q35" i="15"/>
  <c r="T35" i="15"/>
  <c r="G36" i="15"/>
  <c r="M36" i="15" s="1"/>
  <c r="I36" i="15"/>
  <c r="K36" i="15"/>
  <c r="O36" i="15"/>
  <c r="Q36" i="15"/>
  <c r="T36" i="15"/>
  <c r="G38" i="15"/>
  <c r="I38" i="15"/>
  <c r="K38" i="15"/>
  <c r="M38" i="15"/>
  <c r="O38" i="15"/>
  <c r="Q38" i="15"/>
  <c r="T38" i="15"/>
  <c r="G39" i="15"/>
  <c r="M39" i="15" s="1"/>
  <c r="I39" i="15"/>
  <c r="K39" i="15"/>
  <c r="O39" i="15"/>
  <c r="Q39" i="15"/>
  <c r="T39" i="15"/>
  <c r="G40" i="15"/>
  <c r="M40" i="15" s="1"/>
  <c r="I40" i="15"/>
  <c r="K40" i="15"/>
  <c r="O40" i="15"/>
  <c r="Q40" i="15"/>
  <c r="T40" i="15"/>
  <c r="G41" i="15"/>
  <c r="I41" i="15"/>
  <c r="K41" i="15"/>
  <c r="M41" i="15"/>
  <c r="O41" i="15"/>
  <c r="Q41" i="15"/>
  <c r="T41" i="15"/>
  <c r="G42" i="15"/>
  <c r="M42" i="15" s="1"/>
  <c r="I42" i="15"/>
  <c r="K42" i="15"/>
  <c r="O42" i="15"/>
  <c r="Q42" i="15"/>
  <c r="T42" i="15"/>
  <c r="G43" i="15"/>
  <c r="I43" i="15"/>
  <c r="K43" i="15"/>
  <c r="M43" i="15"/>
  <c r="O43" i="15"/>
  <c r="Q43" i="15"/>
  <c r="T43" i="15"/>
  <c r="G44" i="15"/>
  <c r="M44" i="15" s="1"/>
  <c r="I44" i="15"/>
  <c r="K44" i="15"/>
  <c r="O44" i="15"/>
  <c r="Q44" i="15"/>
  <c r="T44" i="15"/>
  <c r="G45" i="15"/>
  <c r="M45" i="15" s="1"/>
  <c r="I45" i="15"/>
  <c r="K45" i="15"/>
  <c r="O45" i="15"/>
  <c r="Q45" i="15"/>
  <c r="T45" i="15"/>
  <c r="G46" i="15"/>
  <c r="I46" i="15"/>
  <c r="K46" i="15"/>
  <c r="M46" i="15"/>
  <c r="O46" i="15"/>
  <c r="Q46" i="15"/>
  <c r="T46" i="15"/>
  <c r="G47" i="15"/>
  <c r="M47" i="15" s="1"/>
  <c r="I47" i="15"/>
  <c r="K47" i="15"/>
  <c r="O47" i="15"/>
  <c r="Q47" i="15"/>
  <c r="T47" i="15"/>
  <c r="G49" i="15"/>
  <c r="M49" i="15" s="1"/>
  <c r="I49" i="15"/>
  <c r="K49" i="15"/>
  <c r="O49" i="15"/>
  <c r="Q49" i="15"/>
  <c r="T49" i="15"/>
  <c r="G50" i="15"/>
  <c r="M50" i="15" s="1"/>
  <c r="I50" i="15"/>
  <c r="K50" i="15"/>
  <c r="O50" i="15"/>
  <c r="Q50" i="15"/>
  <c r="T50" i="15"/>
  <c r="G51" i="15"/>
  <c r="M51" i="15" s="1"/>
  <c r="I51" i="15"/>
  <c r="K51" i="15"/>
  <c r="O51" i="15"/>
  <c r="Q51" i="15"/>
  <c r="T51" i="15"/>
  <c r="G53" i="15"/>
  <c r="I53" i="15"/>
  <c r="K53" i="15"/>
  <c r="O53" i="15"/>
  <c r="Q53" i="15"/>
  <c r="T53" i="15"/>
  <c r="G54" i="15"/>
  <c r="M54" i="15" s="1"/>
  <c r="I54" i="15"/>
  <c r="K54" i="15"/>
  <c r="O54" i="15"/>
  <c r="Q54" i="15"/>
  <c r="T54" i="15"/>
  <c r="G55" i="15"/>
  <c r="M55" i="15" s="1"/>
  <c r="I55" i="15"/>
  <c r="K55" i="15"/>
  <c r="O55" i="15"/>
  <c r="Q55" i="15"/>
  <c r="T55" i="15"/>
  <c r="G56" i="15"/>
  <c r="I56" i="15"/>
  <c r="K56" i="15"/>
  <c r="M56" i="15"/>
  <c r="O56" i="15"/>
  <c r="Q56" i="15"/>
  <c r="T56" i="15"/>
  <c r="G57" i="15"/>
  <c r="M57" i="15" s="1"/>
  <c r="I57" i="15"/>
  <c r="K57" i="15"/>
  <c r="O57" i="15"/>
  <c r="Q57" i="15"/>
  <c r="T57" i="15"/>
  <c r="G58" i="15"/>
  <c r="M58" i="15" s="1"/>
  <c r="I58" i="15"/>
  <c r="K58" i="15"/>
  <c r="O58" i="15"/>
  <c r="Q58" i="15"/>
  <c r="T58" i="15"/>
  <c r="G59" i="15"/>
  <c r="M59" i="15" s="1"/>
  <c r="I59" i="15"/>
  <c r="K59" i="15"/>
  <c r="O59" i="15"/>
  <c r="Q59" i="15"/>
  <c r="T59" i="15"/>
  <c r="G60" i="15"/>
  <c r="M60" i="15" s="1"/>
  <c r="I60" i="15"/>
  <c r="K60" i="15"/>
  <c r="O60" i="15"/>
  <c r="Q60" i="15"/>
  <c r="T60" i="15"/>
  <c r="G61" i="15"/>
  <c r="M61" i="15" s="1"/>
  <c r="I61" i="15"/>
  <c r="K61" i="15"/>
  <c r="O61" i="15"/>
  <c r="Q61" i="15"/>
  <c r="T61" i="15"/>
  <c r="G62" i="15"/>
  <c r="I62" i="15"/>
  <c r="K62" i="15"/>
  <c r="M62" i="15"/>
  <c r="O62" i="15"/>
  <c r="Q62" i="15"/>
  <c r="T62" i="15"/>
  <c r="G63" i="15"/>
  <c r="M63" i="15" s="1"/>
  <c r="I63" i="15"/>
  <c r="K63" i="15"/>
  <c r="O63" i="15"/>
  <c r="Q63" i="15"/>
  <c r="T63" i="15"/>
  <c r="G64" i="15"/>
  <c r="M64" i="15" s="1"/>
  <c r="I64" i="15"/>
  <c r="K64" i="15"/>
  <c r="O64" i="15"/>
  <c r="Q64" i="15"/>
  <c r="T64" i="15"/>
  <c r="G65" i="15"/>
  <c r="M65" i="15" s="1"/>
  <c r="I65" i="15"/>
  <c r="K65" i="15"/>
  <c r="O65" i="15"/>
  <c r="Q65" i="15"/>
  <c r="T65" i="15"/>
  <c r="G66" i="15"/>
  <c r="M66" i="15" s="1"/>
  <c r="I66" i="15"/>
  <c r="K66" i="15"/>
  <c r="O66" i="15"/>
  <c r="Q66" i="15"/>
  <c r="T66" i="15"/>
  <c r="G67" i="15"/>
  <c r="I67" i="15"/>
  <c r="K67" i="15"/>
  <c r="M67" i="15"/>
  <c r="O67" i="15"/>
  <c r="Q67" i="15"/>
  <c r="T67" i="15"/>
  <c r="G69" i="15"/>
  <c r="M69" i="15" s="1"/>
  <c r="I69" i="15"/>
  <c r="K69" i="15"/>
  <c r="O69" i="15"/>
  <c r="Q69" i="15"/>
  <c r="T69" i="15"/>
  <c r="G70" i="15"/>
  <c r="M70" i="15" s="1"/>
  <c r="I70" i="15"/>
  <c r="K70" i="15"/>
  <c r="O70" i="15"/>
  <c r="Q70" i="15"/>
  <c r="T70" i="15"/>
  <c r="G72" i="15"/>
  <c r="I72" i="15"/>
  <c r="K72" i="15"/>
  <c r="M72" i="15"/>
  <c r="O72" i="15"/>
  <c r="Q72" i="15"/>
  <c r="T72" i="15"/>
  <c r="G73" i="15"/>
  <c r="I73" i="15"/>
  <c r="K73" i="15"/>
  <c r="O73" i="15"/>
  <c r="Q73" i="15"/>
  <c r="T73" i="15"/>
  <c r="G74" i="15"/>
  <c r="M74" i="15" s="1"/>
  <c r="I74" i="15"/>
  <c r="K74" i="15"/>
  <c r="O74" i="15"/>
  <c r="Q74" i="15"/>
  <c r="T74" i="15"/>
  <c r="G75" i="15"/>
  <c r="M75" i="15" s="1"/>
  <c r="I75" i="15"/>
  <c r="K75" i="15"/>
  <c r="O75" i="15"/>
  <c r="Q75" i="15"/>
  <c r="T75" i="15"/>
  <c r="G76" i="15"/>
  <c r="I76" i="15"/>
  <c r="K76" i="15"/>
  <c r="M76" i="15"/>
  <c r="O76" i="15"/>
  <c r="Q76" i="15"/>
  <c r="T76" i="15"/>
  <c r="G77" i="15"/>
  <c r="M77" i="15" s="1"/>
  <c r="I77" i="15"/>
  <c r="K77" i="15"/>
  <c r="O77" i="15"/>
  <c r="Q77" i="15"/>
  <c r="T77" i="15"/>
  <c r="G78" i="15"/>
  <c r="M78" i="15" s="1"/>
  <c r="I78" i="15"/>
  <c r="K78" i="15"/>
  <c r="O78" i="15"/>
  <c r="Q78" i="15"/>
  <c r="T78" i="15"/>
  <c r="G79" i="15"/>
  <c r="M79" i="15" s="1"/>
  <c r="I79" i="15"/>
  <c r="K79" i="15"/>
  <c r="O79" i="15"/>
  <c r="Q79" i="15"/>
  <c r="T79" i="15"/>
  <c r="G80" i="15"/>
  <c r="M80" i="15" s="1"/>
  <c r="I80" i="15"/>
  <c r="K80" i="15"/>
  <c r="O80" i="15"/>
  <c r="Q80" i="15"/>
  <c r="T80" i="15"/>
  <c r="G81" i="15"/>
  <c r="M81" i="15" s="1"/>
  <c r="I81" i="15"/>
  <c r="K81" i="15"/>
  <c r="O81" i="15"/>
  <c r="Q81" i="15"/>
  <c r="T81" i="15"/>
  <c r="G82" i="15"/>
  <c r="M82" i="15" s="1"/>
  <c r="I82" i="15"/>
  <c r="K82" i="15"/>
  <c r="O82" i="15"/>
  <c r="Q82" i="15"/>
  <c r="T82" i="15"/>
  <c r="G83" i="15"/>
  <c r="M83" i="15" s="1"/>
  <c r="I83" i="15"/>
  <c r="K83" i="15"/>
  <c r="O83" i="15"/>
  <c r="Q83" i="15"/>
  <c r="T83" i="15"/>
  <c r="G84" i="15"/>
  <c r="M84" i="15" s="1"/>
  <c r="I84" i="15"/>
  <c r="K84" i="15"/>
  <c r="O84" i="15"/>
  <c r="Q84" i="15"/>
  <c r="T84" i="15"/>
  <c r="G85" i="15"/>
  <c r="M85" i="15" s="1"/>
  <c r="I85" i="15"/>
  <c r="K85" i="15"/>
  <c r="O85" i="15"/>
  <c r="Q85" i="15"/>
  <c r="T85" i="15"/>
  <c r="G86" i="15"/>
  <c r="M86" i="15" s="1"/>
  <c r="I86" i="15"/>
  <c r="K86" i="15"/>
  <c r="O86" i="15"/>
  <c r="Q86" i="15"/>
  <c r="T86" i="15"/>
  <c r="AC88" i="15"/>
  <c r="F47" i="1" s="1"/>
  <c r="AD88" i="15"/>
  <c r="G47" i="1" s="1"/>
  <c r="AY421" i="14"/>
  <c r="AY326" i="14"/>
  <c r="AY264" i="14"/>
  <c r="AY254" i="14"/>
  <c r="AY250" i="14"/>
  <c r="AY246" i="14"/>
  <c r="AY242" i="14"/>
  <c r="AY237" i="14"/>
  <c r="AY232" i="14"/>
  <c r="AY189" i="14"/>
  <c r="AY183" i="14"/>
  <c r="AY178" i="14"/>
  <c r="AY159" i="14"/>
  <c r="AY141" i="14"/>
  <c r="AY135" i="14"/>
  <c r="AY111" i="14"/>
  <c r="AY108" i="14"/>
  <c r="AY104" i="14"/>
  <c r="AY100" i="14"/>
  <c r="AY82" i="14"/>
  <c r="AY72" i="14"/>
  <c r="AY67" i="14"/>
  <c r="AY48" i="14"/>
  <c r="AY45" i="14"/>
  <c r="AY38" i="14"/>
  <c r="AY31" i="14"/>
  <c r="AY24" i="14"/>
  <c r="AY17" i="14"/>
  <c r="AY14" i="14"/>
  <c r="AY12" i="14"/>
  <c r="AY10" i="14"/>
  <c r="G9" i="14"/>
  <c r="M9" i="14" s="1"/>
  <c r="I9" i="14"/>
  <c r="K9" i="14"/>
  <c r="O9" i="14"/>
  <c r="Q9" i="14"/>
  <c r="T9" i="14"/>
  <c r="G11" i="14"/>
  <c r="I11" i="14"/>
  <c r="K11" i="14"/>
  <c r="O11" i="14"/>
  <c r="Q11" i="14"/>
  <c r="T11" i="14"/>
  <c r="G13" i="14"/>
  <c r="I13" i="14"/>
  <c r="K13" i="14"/>
  <c r="O13" i="14"/>
  <c r="Q13" i="14"/>
  <c r="T13" i="14"/>
  <c r="G16" i="14"/>
  <c r="M16" i="14" s="1"/>
  <c r="I16" i="14"/>
  <c r="K16" i="14"/>
  <c r="O16" i="14"/>
  <c r="Q16" i="14"/>
  <c r="T16" i="14"/>
  <c r="G23" i="14"/>
  <c r="M23" i="14" s="1"/>
  <c r="I23" i="14"/>
  <c r="K23" i="14"/>
  <c r="O23" i="14"/>
  <c r="Q23" i="14"/>
  <c r="T23" i="14"/>
  <c r="G30" i="14"/>
  <c r="M30" i="14" s="1"/>
  <c r="I30" i="14"/>
  <c r="K30" i="14"/>
  <c r="O30" i="14"/>
  <c r="Q30" i="14"/>
  <c r="T30" i="14"/>
  <c r="G37" i="14"/>
  <c r="I37" i="14"/>
  <c r="K37" i="14"/>
  <c r="M37" i="14"/>
  <c r="O37" i="14"/>
  <c r="Q37" i="14"/>
  <c r="T37" i="14"/>
  <c r="G44" i="14"/>
  <c r="M44" i="14" s="1"/>
  <c r="I44" i="14"/>
  <c r="K44" i="14"/>
  <c r="O44" i="14"/>
  <c r="Q44" i="14"/>
  <c r="T44" i="14"/>
  <c r="G47" i="14"/>
  <c r="M47" i="14" s="1"/>
  <c r="I47" i="14"/>
  <c r="K47" i="14"/>
  <c r="O47" i="14"/>
  <c r="Q47" i="14"/>
  <c r="T47" i="14"/>
  <c r="G50" i="14"/>
  <c r="M50" i="14" s="1"/>
  <c r="I50" i="14"/>
  <c r="K50" i="14"/>
  <c r="O50" i="14"/>
  <c r="Q50" i="14"/>
  <c r="T50" i="14"/>
  <c r="G53" i="14"/>
  <c r="M53" i="14" s="1"/>
  <c r="I53" i="14"/>
  <c r="K53" i="14"/>
  <c r="O53" i="14"/>
  <c r="Q53" i="14"/>
  <c r="T53" i="14"/>
  <c r="G57" i="14"/>
  <c r="M57" i="14" s="1"/>
  <c r="I57" i="14"/>
  <c r="K57" i="14"/>
  <c r="O57" i="14"/>
  <c r="Q57" i="14"/>
  <c r="T57" i="14"/>
  <c r="G60" i="14"/>
  <c r="M60" i="14" s="1"/>
  <c r="I60" i="14"/>
  <c r="K60" i="14"/>
  <c r="O60" i="14"/>
  <c r="Q60" i="14"/>
  <c r="T60" i="14"/>
  <c r="G63" i="14"/>
  <c r="M63" i="14" s="1"/>
  <c r="I63" i="14"/>
  <c r="K63" i="14"/>
  <c r="O63" i="14"/>
  <c r="Q63" i="14"/>
  <c r="T63" i="14"/>
  <c r="G66" i="14"/>
  <c r="M66" i="14" s="1"/>
  <c r="I66" i="14"/>
  <c r="K66" i="14"/>
  <c r="O66" i="14"/>
  <c r="Q66" i="14"/>
  <c r="T66" i="14"/>
  <c r="G71" i="14"/>
  <c r="M71" i="14" s="1"/>
  <c r="I71" i="14"/>
  <c r="K71" i="14"/>
  <c r="O71" i="14"/>
  <c r="Q71" i="14"/>
  <c r="T71" i="14"/>
  <c r="G73" i="14"/>
  <c r="M73" i="14" s="1"/>
  <c r="I73" i="14"/>
  <c r="K73" i="14"/>
  <c r="O73" i="14"/>
  <c r="Q73" i="14"/>
  <c r="T73" i="14"/>
  <c r="G74" i="14"/>
  <c r="M74" i="14" s="1"/>
  <c r="I74" i="14"/>
  <c r="K74" i="14"/>
  <c r="O74" i="14"/>
  <c r="Q74" i="14"/>
  <c r="T74" i="14"/>
  <c r="G76" i="14"/>
  <c r="M76" i="14" s="1"/>
  <c r="I76" i="14"/>
  <c r="K76" i="14"/>
  <c r="O76" i="14"/>
  <c r="Q76" i="14"/>
  <c r="T76" i="14"/>
  <c r="G78" i="14"/>
  <c r="M78" i="14" s="1"/>
  <c r="I78" i="14"/>
  <c r="K78" i="14"/>
  <c r="O78" i="14"/>
  <c r="Q78" i="14"/>
  <c r="T78" i="14"/>
  <c r="G81" i="14"/>
  <c r="M81" i="14" s="1"/>
  <c r="I81" i="14"/>
  <c r="K81" i="14"/>
  <c r="O81" i="14"/>
  <c r="Q81" i="14"/>
  <c r="T81" i="14"/>
  <c r="G85" i="14"/>
  <c r="M85" i="14" s="1"/>
  <c r="I85" i="14"/>
  <c r="K85" i="14"/>
  <c r="O85" i="14"/>
  <c r="Q85" i="14"/>
  <c r="T85" i="14"/>
  <c r="G89" i="14"/>
  <c r="I89" i="14"/>
  <c r="K89" i="14"/>
  <c r="O89" i="14"/>
  <c r="Q89" i="14"/>
  <c r="T89" i="14"/>
  <c r="G95" i="14"/>
  <c r="M95" i="14" s="1"/>
  <c r="I95" i="14"/>
  <c r="K95" i="14"/>
  <c r="O95" i="14"/>
  <c r="Q95" i="14"/>
  <c r="T95" i="14"/>
  <c r="G99" i="14"/>
  <c r="M99" i="14" s="1"/>
  <c r="I99" i="14"/>
  <c r="K99" i="14"/>
  <c r="O99" i="14"/>
  <c r="Q99" i="14"/>
  <c r="T99" i="14"/>
  <c r="G103" i="14"/>
  <c r="I103" i="14"/>
  <c r="K103" i="14"/>
  <c r="M103" i="14"/>
  <c r="O103" i="14"/>
  <c r="Q103" i="14"/>
  <c r="T103" i="14"/>
  <c r="G107" i="14"/>
  <c r="M107" i="14" s="1"/>
  <c r="I107" i="14"/>
  <c r="K107" i="14"/>
  <c r="O107" i="14"/>
  <c r="Q107" i="14"/>
  <c r="T107" i="14"/>
  <c r="G110" i="14"/>
  <c r="M110" i="14" s="1"/>
  <c r="I110" i="14"/>
  <c r="K110" i="14"/>
  <c r="O110" i="14"/>
  <c r="Q110" i="14"/>
  <c r="T110" i="14"/>
  <c r="G113" i="14"/>
  <c r="M113" i="14" s="1"/>
  <c r="I113" i="14"/>
  <c r="K113" i="14"/>
  <c r="O113" i="14"/>
  <c r="Q113" i="14"/>
  <c r="T113" i="14"/>
  <c r="G117" i="14"/>
  <c r="M117" i="14" s="1"/>
  <c r="I117" i="14"/>
  <c r="K117" i="14"/>
  <c r="O117" i="14"/>
  <c r="Q117" i="14"/>
  <c r="T117" i="14"/>
  <c r="G123" i="14"/>
  <c r="M123" i="14" s="1"/>
  <c r="I123" i="14"/>
  <c r="K123" i="14"/>
  <c r="O123" i="14"/>
  <c r="Q123" i="14"/>
  <c r="T123" i="14"/>
  <c r="G128" i="14"/>
  <c r="M128" i="14" s="1"/>
  <c r="I128" i="14"/>
  <c r="K128" i="14"/>
  <c r="O128" i="14"/>
  <c r="Q128" i="14"/>
  <c r="T128" i="14"/>
  <c r="G134" i="14"/>
  <c r="M134" i="14" s="1"/>
  <c r="I134" i="14"/>
  <c r="K134" i="14"/>
  <c r="O134" i="14"/>
  <c r="Q134" i="14"/>
  <c r="T134" i="14"/>
  <c r="G140" i="14"/>
  <c r="M140" i="14" s="1"/>
  <c r="I140" i="14"/>
  <c r="K140" i="14"/>
  <c r="O140" i="14"/>
  <c r="Q140" i="14"/>
  <c r="T140" i="14"/>
  <c r="G146" i="14"/>
  <c r="M146" i="14" s="1"/>
  <c r="I146" i="14"/>
  <c r="K146" i="14"/>
  <c r="O146" i="14"/>
  <c r="Q146" i="14"/>
  <c r="T146" i="14"/>
  <c r="G150" i="14"/>
  <c r="M150" i="14" s="1"/>
  <c r="I150" i="14"/>
  <c r="K150" i="14"/>
  <c r="O150" i="14"/>
  <c r="Q150" i="14"/>
  <c r="T150" i="14"/>
  <c r="G154" i="14"/>
  <c r="M154" i="14" s="1"/>
  <c r="I154" i="14"/>
  <c r="K154" i="14"/>
  <c r="O154" i="14"/>
  <c r="Q154" i="14"/>
  <c r="T154" i="14"/>
  <c r="G158" i="14"/>
  <c r="M158" i="14" s="1"/>
  <c r="I158" i="14"/>
  <c r="K158" i="14"/>
  <c r="O158" i="14"/>
  <c r="Q158" i="14"/>
  <c r="T158" i="14"/>
  <c r="G163" i="14"/>
  <c r="M163" i="14" s="1"/>
  <c r="I163" i="14"/>
  <c r="K163" i="14"/>
  <c r="O163" i="14"/>
  <c r="Q163" i="14"/>
  <c r="T163" i="14"/>
  <c r="G165" i="14"/>
  <c r="I165" i="14"/>
  <c r="K165" i="14"/>
  <c r="M165" i="14"/>
  <c r="O165" i="14"/>
  <c r="Q165" i="14"/>
  <c r="T165" i="14"/>
  <c r="G167" i="14"/>
  <c r="M167" i="14" s="1"/>
  <c r="I167" i="14"/>
  <c r="K167" i="14"/>
  <c r="O167" i="14"/>
  <c r="Q167" i="14"/>
  <c r="T167" i="14"/>
  <c r="G169" i="14"/>
  <c r="M169" i="14" s="1"/>
  <c r="I169" i="14"/>
  <c r="K169" i="14"/>
  <c r="O169" i="14"/>
  <c r="Q169" i="14"/>
  <c r="T169" i="14"/>
  <c r="G171" i="14"/>
  <c r="M171" i="14" s="1"/>
  <c r="I171" i="14"/>
  <c r="K171" i="14"/>
  <c r="O171" i="14"/>
  <c r="Q171" i="14"/>
  <c r="T171" i="14"/>
  <c r="G173" i="14"/>
  <c r="M173" i="14" s="1"/>
  <c r="I173" i="14"/>
  <c r="K173" i="14"/>
  <c r="O173" i="14"/>
  <c r="Q173" i="14"/>
  <c r="T173" i="14"/>
  <c r="G177" i="14"/>
  <c r="M177" i="14" s="1"/>
  <c r="I177" i="14"/>
  <c r="K177" i="14"/>
  <c r="O177" i="14"/>
  <c r="Q177" i="14"/>
  <c r="T177" i="14"/>
  <c r="G182" i="14"/>
  <c r="M182" i="14" s="1"/>
  <c r="I182" i="14"/>
  <c r="K182" i="14"/>
  <c r="O182" i="14"/>
  <c r="Q182" i="14"/>
  <c r="T182" i="14"/>
  <c r="G184" i="14"/>
  <c r="M184" i="14" s="1"/>
  <c r="I184" i="14"/>
  <c r="K184" i="14"/>
  <c r="O184" i="14"/>
  <c r="Q184" i="14"/>
  <c r="T184" i="14"/>
  <c r="G188" i="14"/>
  <c r="M188" i="14" s="1"/>
  <c r="I188" i="14"/>
  <c r="K188" i="14"/>
  <c r="O188" i="14"/>
  <c r="Q188" i="14"/>
  <c r="T188" i="14"/>
  <c r="G197" i="14"/>
  <c r="G196" i="14" s="1"/>
  <c r="I77" i="1" s="1"/>
  <c r="I197" i="14"/>
  <c r="K197" i="14"/>
  <c r="O197" i="14"/>
  <c r="Q197" i="14"/>
  <c r="T197" i="14"/>
  <c r="G206" i="14"/>
  <c r="M206" i="14" s="1"/>
  <c r="I206" i="14"/>
  <c r="K206" i="14"/>
  <c r="O206" i="14"/>
  <c r="Q206" i="14"/>
  <c r="T206" i="14"/>
  <c r="G217" i="14"/>
  <c r="I217" i="14"/>
  <c r="K217" i="14"/>
  <c r="O217" i="14"/>
  <c r="Q217" i="14"/>
  <c r="T217" i="14"/>
  <c r="G221" i="14"/>
  <c r="M221" i="14" s="1"/>
  <c r="I221" i="14"/>
  <c r="K221" i="14"/>
  <c r="O221" i="14"/>
  <c r="Q221" i="14"/>
  <c r="T221" i="14"/>
  <c r="G228" i="14"/>
  <c r="M228" i="14" s="1"/>
  <c r="I228" i="14"/>
  <c r="K228" i="14"/>
  <c r="O228" i="14"/>
  <c r="Q228" i="14"/>
  <c r="T228" i="14"/>
  <c r="G231" i="14"/>
  <c r="M231" i="14" s="1"/>
  <c r="I231" i="14"/>
  <c r="K231" i="14"/>
  <c r="O231" i="14"/>
  <c r="Q231" i="14"/>
  <c r="T231" i="14"/>
  <c r="G236" i="14"/>
  <c r="M236" i="14" s="1"/>
  <c r="I236" i="14"/>
  <c r="K236" i="14"/>
  <c r="O236" i="14"/>
  <c r="Q236" i="14"/>
  <c r="T236" i="14"/>
  <c r="G241" i="14"/>
  <c r="I241" i="14"/>
  <c r="K241" i="14"/>
  <c r="M241" i="14"/>
  <c r="O241" i="14"/>
  <c r="Q241" i="14"/>
  <c r="T241" i="14"/>
  <c r="G245" i="14"/>
  <c r="M245" i="14" s="1"/>
  <c r="I245" i="14"/>
  <c r="K245" i="14"/>
  <c r="O245" i="14"/>
  <c r="Q245" i="14"/>
  <c r="T245" i="14"/>
  <c r="G249" i="14"/>
  <c r="M249" i="14" s="1"/>
  <c r="I249" i="14"/>
  <c r="K249" i="14"/>
  <c r="O249" i="14"/>
  <c r="Q249" i="14"/>
  <c r="T249" i="14"/>
  <c r="G253" i="14"/>
  <c r="I253" i="14"/>
  <c r="K253" i="14"/>
  <c r="M253" i="14"/>
  <c r="O253" i="14"/>
  <c r="Q253" i="14"/>
  <c r="T253" i="14"/>
  <c r="G257" i="14"/>
  <c r="M257" i="14" s="1"/>
  <c r="I257" i="14"/>
  <c r="K257" i="14"/>
  <c r="O257" i="14"/>
  <c r="Q257" i="14"/>
  <c r="T257" i="14"/>
  <c r="G260" i="14"/>
  <c r="M260" i="14" s="1"/>
  <c r="I260" i="14"/>
  <c r="K260" i="14"/>
  <c r="O260" i="14"/>
  <c r="Q260" i="14"/>
  <c r="T260" i="14"/>
  <c r="G263" i="14"/>
  <c r="I263" i="14"/>
  <c r="K263" i="14"/>
  <c r="M263" i="14"/>
  <c r="O263" i="14"/>
  <c r="Q263" i="14"/>
  <c r="T263" i="14"/>
  <c r="G267" i="14"/>
  <c r="M267" i="14" s="1"/>
  <c r="I267" i="14"/>
  <c r="K267" i="14"/>
  <c r="O267" i="14"/>
  <c r="Q267" i="14"/>
  <c r="T267" i="14"/>
  <c r="G271" i="14"/>
  <c r="M271" i="14" s="1"/>
  <c r="I271" i="14"/>
  <c r="K271" i="14"/>
  <c r="O271" i="14"/>
  <c r="Q271" i="14"/>
  <c r="T271" i="14"/>
  <c r="G275" i="14"/>
  <c r="M275" i="14" s="1"/>
  <c r="I275" i="14"/>
  <c r="K275" i="14"/>
  <c r="O275" i="14"/>
  <c r="Q275" i="14"/>
  <c r="T275" i="14"/>
  <c r="G277" i="14"/>
  <c r="M277" i="14" s="1"/>
  <c r="I277" i="14"/>
  <c r="K277" i="14"/>
  <c r="O277" i="14"/>
  <c r="Q277" i="14"/>
  <c r="T277" i="14"/>
  <c r="G284" i="14"/>
  <c r="M284" i="14" s="1"/>
  <c r="I284" i="14"/>
  <c r="K284" i="14"/>
  <c r="O284" i="14"/>
  <c r="Q284" i="14"/>
  <c r="T284" i="14"/>
  <c r="G290" i="14"/>
  <c r="M290" i="14" s="1"/>
  <c r="I290" i="14"/>
  <c r="K290" i="14"/>
  <c r="O290" i="14"/>
  <c r="Q290" i="14"/>
  <c r="T290" i="14"/>
  <c r="G296" i="14"/>
  <c r="G295" i="14" s="1"/>
  <c r="I296" i="14"/>
  <c r="I295" i="14" s="1"/>
  <c r="K296" i="14"/>
  <c r="K295" i="14" s="1"/>
  <c r="O296" i="14"/>
  <c r="O295" i="14" s="1"/>
  <c r="Q296" i="14"/>
  <c r="Q295" i="14" s="1"/>
  <c r="T296" i="14"/>
  <c r="T295" i="14" s="1"/>
  <c r="G303" i="14"/>
  <c r="G302" i="14" s="1"/>
  <c r="I80" i="1" s="1"/>
  <c r="I303" i="14"/>
  <c r="I302" i="14" s="1"/>
  <c r="K303" i="14"/>
  <c r="K302" i="14" s="1"/>
  <c r="O303" i="14"/>
  <c r="O302" i="14" s="1"/>
  <c r="Q303" i="14"/>
  <c r="Q302" i="14" s="1"/>
  <c r="T303" i="14"/>
  <c r="T302" i="14" s="1"/>
  <c r="G309" i="14"/>
  <c r="G308" i="14" s="1"/>
  <c r="I81" i="1" s="1"/>
  <c r="I309" i="14"/>
  <c r="I308" i="14" s="1"/>
  <c r="K309" i="14"/>
  <c r="O309" i="14"/>
  <c r="Q309" i="14"/>
  <c r="T309" i="14"/>
  <c r="G325" i="14"/>
  <c r="M325" i="14" s="1"/>
  <c r="I325" i="14"/>
  <c r="K325" i="14"/>
  <c r="O325" i="14"/>
  <c r="Q325" i="14"/>
  <c r="T325" i="14"/>
  <c r="G333" i="14"/>
  <c r="M333" i="14" s="1"/>
  <c r="I333" i="14"/>
  <c r="K333" i="14"/>
  <c r="O333" i="14"/>
  <c r="Q333" i="14"/>
  <c r="T333" i="14"/>
  <c r="G340" i="14"/>
  <c r="M340" i="14" s="1"/>
  <c r="I340" i="14"/>
  <c r="K340" i="14"/>
  <c r="O340" i="14"/>
  <c r="Q340" i="14"/>
  <c r="Q339" i="14" s="1"/>
  <c r="T340" i="14"/>
  <c r="G345" i="14"/>
  <c r="M345" i="14" s="1"/>
  <c r="I345" i="14"/>
  <c r="K345" i="14"/>
  <c r="O345" i="14"/>
  <c r="Q345" i="14"/>
  <c r="T345" i="14"/>
  <c r="G350" i="14"/>
  <c r="M350" i="14" s="1"/>
  <c r="I350" i="14"/>
  <c r="K350" i="14"/>
  <c r="O350" i="14"/>
  <c r="Q350" i="14"/>
  <c r="T350" i="14"/>
  <c r="G358" i="14"/>
  <c r="M358" i="14" s="1"/>
  <c r="I358" i="14"/>
  <c r="K358" i="14"/>
  <c r="O358" i="14"/>
  <c r="Q358" i="14"/>
  <c r="T358" i="14"/>
  <c r="G365" i="14"/>
  <c r="I365" i="14"/>
  <c r="K365" i="14"/>
  <c r="O365" i="14"/>
  <c r="Q365" i="14"/>
  <c r="T365" i="14"/>
  <c r="G370" i="14"/>
  <c r="M370" i="14" s="1"/>
  <c r="I370" i="14"/>
  <c r="K370" i="14"/>
  <c r="O370" i="14"/>
  <c r="Q370" i="14"/>
  <c r="T370" i="14"/>
  <c r="G374" i="14"/>
  <c r="M374" i="14" s="1"/>
  <c r="I374" i="14"/>
  <c r="K374" i="14"/>
  <c r="O374" i="14"/>
  <c r="Q374" i="14"/>
  <c r="T374" i="14"/>
  <c r="G378" i="14"/>
  <c r="M378" i="14" s="1"/>
  <c r="I378" i="14"/>
  <c r="K378" i="14"/>
  <c r="O378" i="14"/>
  <c r="Q378" i="14"/>
  <c r="T378" i="14"/>
  <c r="G383" i="14"/>
  <c r="M383" i="14" s="1"/>
  <c r="I383" i="14"/>
  <c r="K383" i="14"/>
  <c r="O383" i="14"/>
  <c r="Q383" i="14"/>
  <c r="T383" i="14"/>
  <c r="G387" i="14"/>
  <c r="M387" i="14" s="1"/>
  <c r="I387" i="14"/>
  <c r="K387" i="14"/>
  <c r="O387" i="14"/>
  <c r="Q387" i="14"/>
  <c r="T387" i="14"/>
  <c r="G389" i="14"/>
  <c r="M389" i="14" s="1"/>
  <c r="I389" i="14"/>
  <c r="K389" i="14"/>
  <c r="O389" i="14"/>
  <c r="Q389" i="14"/>
  <c r="T389" i="14"/>
  <c r="G391" i="14"/>
  <c r="M391" i="14" s="1"/>
  <c r="I391" i="14"/>
  <c r="K391" i="14"/>
  <c r="O391" i="14"/>
  <c r="Q391" i="14"/>
  <c r="T391" i="14"/>
  <c r="G394" i="14"/>
  <c r="M394" i="14" s="1"/>
  <c r="M393" i="14" s="1"/>
  <c r="I394" i="14"/>
  <c r="I393" i="14" s="1"/>
  <c r="K394" i="14"/>
  <c r="K393" i="14" s="1"/>
  <c r="O394" i="14"/>
  <c r="O393" i="14" s="1"/>
  <c r="Q394" i="14"/>
  <c r="Q393" i="14" s="1"/>
  <c r="T394" i="14"/>
  <c r="T393" i="14" s="1"/>
  <c r="G398" i="14"/>
  <c r="G397" i="14" s="1"/>
  <c r="I89" i="1" s="1"/>
  <c r="I398" i="14"/>
  <c r="K398" i="14"/>
  <c r="O398" i="14"/>
  <c r="Q398" i="14"/>
  <c r="T398" i="14"/>
  <c r="G408" i="14"/>
  <c r="M408" i="14" s="1"/>
  <c r="I408" i="14"/>
  <c r="K408" i="14"/>
  <c r="O408" i="14"/>
  <c r="Q408" i="14"/>
  <c r="T408" i="14"/>
  <c r="G411" i="14"/>
  <c r="M411" i="14" s="1"/>
  <c r="I411" i="14"/>
  <c r="K411" i="14"/>
  <c r="O411" i="14"/>
  <c r="Q411" i="14"/>
  <c r="T411" i="14"/>
  <c r="G416" i="14"/>
  <c r="G415" i="14" s="1"/>
  <c r="I90" i="1" s="1"/>
  <c r="I416" i="14"/>
  <c r="I415" i="14" s="1"/>
  <c r="K416" i="14"/>
  <c r="K415" i="14" s="1"/>
  <c r="O416" i="14"/>
  <c r="O415" i="14" s="1"/>
  <c r="Q416" i="14"/>
  <c r="Q415" i="14" s="1"/>
  <c r="T416" i="14"/>
  <c r="T415" i="14" s="1"/>
  <c r="G420" i="14"/>
  <c r="M420" i="14" s="1"/>
  <c r="M419" i="14" s="1"/>
  <c r="I420" i="14"/>
  <c r="I419" i="14" s="1"/>
  <c r="K420" i="14"/>
  <c r="K419" i="14" s="1"/>
  <c r="O420" i="14"/>
  <c r="O419" i="14" s="1"/>
  <c r="Q420" i="14"/>
  <c r="Q419" i="14" s="1"/>
  <c r="T420" i="14"/>
  <c r="T419" i="14" s="1"/>
  <c r="G423" i="14"/>
  <c r="I423" i="14"/>
  <c r="K423" i="14"/>
  <c r="M423" i="14"/>
  <c r="O423" i="14"/>
  <c r="Q423" i="14"/>
  <c r="T423" i="14"/>
  <c r="G429" i="14"/>
  <c r="M429" i="14" s="1"/>
  <c r="I429" i="14"/>
  <c r="K429" i="14"/>
  <c r="O429" i="14"/>
  <c r="Q429" i="14"/>
  <c r="T429" i="14"/>
  <c r="G432" i="14"/>
  <c r="M432" i="14" s="1"/>
  <c r="I432" i="14"/>
  <c r="K432" i="14"/>
  <c r="O432" i="14"/>
  <c r="Q432" i="14"/>
  <c r="T432" i="14"/>
  <c r="G435" i="14"/>
  <c r="M435" i="14" s="1"/>
  <c r="I435" i="14"/>
  <c r="K435" i="14"/>
  <c r="O435" i="14"/>
  <c r="Q435" i="14"/>
  <c r="T435" i="14"/>
  <c r="G437" i="14"/>
  <c r="I437" i="14"/>
  <c r="K437" i="14"/>
  <c r="M437" i="14"/>
  <c r="O437" i="14"/>
  <c r="Q437" i="14"/>
  <c r="T437" i="14"/>
  <c r="G440" i="14"/>
  <c r="M440" i="14" s="1"/>
  <c r="I440" i="14"/>
  <c r="K440" i="14"/>
  <c r="O440" i="14"/>
  <c r="Q440" i="14"/>
  <c r="T440" i="14"/>
  <c r="G449" i="14"/>
  <c r="M449" i="14" s="1"/>
  <c r="I449" i="14"/>
  <c r="K449" i="14"/>
  <c r="O449" i="14"/>
  <c r="Q449" i="14"/>
  <c r="T449" i="14"/>
  <c r="G452" i="14"/>
  <c r="I452" i="14"/>
  <c r="K452" i="14"/>
  <c r="M452" i="14"/>
  <c r="O452" i="14"/>
  <c r="Q452" i="14"/>
  <c r="T452" i="14"/>
  <c r="G455" i="14"/>
  <c r="M455" i="14" s="1"/>
  <c r="I455" i="14"/>
  <c r="K455" i="14"/>
  <c r="O455" i="14"/>
  <c r="Q455" i="14"/>
  <c r="T455" i="14"/>
  <c r="G460" i="14"/>
  <c r="M460" i="14" s="1"/>
  <c r="I460" i="14"/>
  <c r="K460" i="14"/>
  <c r="O460" i="14"/>
  <c r="Q460" i="14"/>
  <c r="T460" i="14"/>
  <c r="G465" i="14"/>
  <c r="I465" i="14"/>
  <c r="K465" i="14"/>
  <c r="M465" i="14"/>
  <c r="O465" i="14"/>
  <c r="Q465" i="14"/>
  <c r="T465" i="14"/>
  <c r="G468" i="14"/>
  <c r="I468" i="14"/>
  <c r="K468" i="14"/>
  <c r="M468" i="14"/>
  <c r="O468" i="14"/>
  <c r="Q468" i="14"/>
  <c r="T468" i="14"/>
  <c r="G471" i="14"/>
  <c r="M471" i="14" s="1"/>
  <c r="I471" i="14"/>
  <c r="K471" i="14"/>
  <c r="O471" i="14"/>
  <c r="Q471" i="14"/>
  <c r="T471" i="14"/>
  <c r="G475" i="14"/>
  <c r="M475" i="14" s="1"/>
  <c r="I475" i="14"/>
  <c r="K475" i="14"/>
  <c r="O475" i="14"/>
  <c r="Q475" i="14"/>
  <c r="T475" i="14"/>
  <c r="G478" i="14"/>
  <c r="M478" i="14" s="1"/>
  <c r="I478" i="14"/>
  <c r="K478" i="14"/>
  <c r="O478" i="14"/>
  <c r="Q478" i="14"/>
  <c r="T478" i="14"/>
  <c r="G481" i="14"/>
  <c r="M481" i="14" s="1"/>
  <c r="I481" i="14"/>
  <c r="K481" i="14"/>
  <c r="O481" i="14"/>
  <c r="Q481" i="14"/>
  <c r="T481" i="14"/>
  <c r="G484" i="14"/>
  <c r="M484" i="14" s="1"/>
  <c r="I484" i="14"/>
  <c r="K484" i="14"/>
  <c r="O484" i="14"/>
  <c r="Q484" i="14"/>
  <c r="T484" i="14"/>
  <c r="T483" i="14" s="1"/>
  <c r="G487" i="14"/>
  <c r="I487" i="14"/>
  <c r="K487" i="14"/>
  <c r="M487" i="14"/>
  <c r="O487" i="14"/>
  <c r="Q487" i="14"/>
  <c r="T487" i="14"/>
  <c r="G492" i="14"/>
  <c r="M492" i="14" s="1"/>
  <c r="I492" i="14"/>
  <c r="K492" i="14"/>
  <c r="O492" i="14"/>
  <c r="Q492" i="14"/>
  <c r="T492" i="14"/>
  <c r="G495" i="14"/>
  <c r="M495" i="14" s="1"/>
  <c r="I495" i="14"/>
  <c r="I494" i="14" s="1"/>
  <c r="K495" i="14"/>
  <c r="O495" i="14"/>
  <c r="Q495" i="14"/>
  <c r="Q494" i="14" s="1"/>
  <c r="T495" i="14"/>
  <c r="G498" i="14"/>
  <c r="I498" i="14"/>
  <c r="K498" i="14"/>
  <c r="M498" i="14"/>
  <c r="O498" i="14"/>
  <c r="Q498" i="14"/>
  <c r="T498" i="14"/>
  <c r="G501" i="14"/>
  <c r="G500" i="14" s="1"/>
  <c r="I101" i="1" s="1"/>
  <c r="I501" i="14"/>
  <c r="K501" i="14"/>
  <c r="O501" i="14"/>
  <c r="Q501" i="14"/>
  <c r="T501" i="14"/>
  <c r="G503" i="14"/>
  <c r="M503" i="14" s="1"/>
  <c r="I503" i="14"/>
  <c r="K503" i="14"/>
  <c r="O503" i="14"/>
  <c r="Q503" i="14"/>
  <c r="T503" i="14"/>
  <c r="G506" i="14"/>
  <c r="M506" i="14" s="1"/>
  <c r="I506" i="14"/>
  <c r="K506" i="14"/>
  <c r="O506" i="14"/>
  <c r="Q506" i="14"/>
  <c r="T506" i="14"/>
  <c r="G507" i="14"/>
  <c r="M507" i="14" s="1"/>
  <c r="I507" i="14"/>
  <c r="K507" i="14"/>
  <c r="O507" i="14"/>
  <c r="Q507" i="14"/>
  <c r="T507" i="14"/>
  <c r="G511" i="14"/>
  <c r="I511" i="14"/>
  <c r="K511" i="14"/>
  <c r="M511" i="14"/>
  <c r="O511" i="14"/>
  <c r="Q511" i="14"/>
  <c r="T511" i="14"/>
  <c r="G514" i="14"/>
  <c r="M514" i="14" s="1"/>
  <c r="I514" i="14"/>
  <c r="K514" i="14"/>
  <c r="O514" i="14"/>
  <c r="Q514" i="14"/>
  <c r="T514" i="14"/>
  <c r="G517" i="14"/>
  <c r="M517" i="14" s="1"/>
  <c r="I517" i="14"/>
  <c r="K517" i="14"/>
  <c r="O517" i="14"/>
  <c r="Q517" i="14"/>
  <c r="T517" i="14"/>
  <c r="G519" i="14"/>
  <c r="M519" i="14" s="1"/>
  <c r="I519" i="14"/>
  <c r="K519" i="14"/>
  <c r="O519" i="14"/>
  <c r="Q519" i="14"/>
  <c r="T519" i="14"/>
  <c r="G523" i="14"/>
  <c r="M523" i="14" s="1"/>
  <c r="I523" i="14"/>
  <c r="K523" i="14"/>
  <c r="O523" i="14"/>
  <c r="Q523" i="14"/>
  <c r="T523" i="14"/>
  <c r="G526" i="14"/>
  <c r="I526" i="14"/>
  <c r="K526" i="14"/>
  <c r="M526" i="14"/>
  <c r="O526" i="14"/>
  <c r="Q526" i="14"/>
  <c r="T526" i="14"/>
  <c r="G528" i="14"/>
  <c r="M528" i="14" s="1"/>
  <c r="I528" i="14"/>
  <c r="K528" i="14"/>
  <c r="O528" i="14"/>
  <c r="Q528" i="14"/>
  <c r="T528" i="14"/>
  <c r="G532" i="14"/>
  <c r="M532" i="14" s="1"/>
  <c r="I532" i="14"/>
  <c r="K532" i="14"/>
  <c r="O532" i="14"/>
  <c r="Q532" i="14"/>
  <c r="T532" i="14"/>
  <c r="G534" i="14"/>
  <c r="M534" i="14" s="1"/>
  <c r="I534" i="14"/>
  <c r="K534" i="14"/>
  <c r="O534" i="14"/>
  <c r="Q534" i="14"/>
  <c r="T534" i="14"/>
  <c r="G536" i="14"/>
  <c r="M536" i="14" s="1"/>
  <c r="I536" i="14"/>
  <c r="K536" i="14"/>
  <c r="O536" i="14"/>
  <c r="Q536" i="14"/>
  <c r="T536" i="14"/>
  <c r="G538" i="14"/>
  <c r="M538" i="14" s="1"/>
  <c r="I538" i="14"/>
  <c r="K538" i="14"/>
  <c r="O538" i="14"/>
  <c r="Q538" i="14"/>
  <c r="T538" i="14"/>
  <c r="G540" i="14"/>
  <c r="M540" i="14" s="1"/>
  <c r="I540" i="14"/>
  <c r="K540" i="14"/>
  <c r="O540" i="14"/>
  <c r="Q540" i="14"/>
  <c r="T540" i="14"/>
  <c r="G542" i="14"/>
  <c r="M542" i="14" s="1"/>
  <c r="I542" i="14"/>
  <c r="K542" i="14"/>
  <c r="O542" i="14"/>
  <c r="Q542" i="14"/>
  <c r="T542" i="14"/>
  <c r="G544" i="14"/>
  <c r="M544" i="14" s="1"/>
  <c r="I544" i="14"/>
  <c r="K544" i="14"/>
  <c r="O544" i="14"/>
  <c r="Q544" i="14"/>
  <c r="T544" i="14"/>
  <c r="G546" i="14"/>
  <c r="I546" i="14"/>
  <c r="K546" i="14"/>
  <c r="M546" i="14"/>
  <c r="O546" i="14"/>
  <c r="Q546" i="14"/>
  <c r="T546" i="14"/>
  <c r="G549" i="14"/>
  <c r="M549" i="14" s="1"/>
  <c r="I549" i="14"/>
  <c r="K549" i="14"/>
  <c r="O549" i="14"/>
  <c r="Q549" i="14"/>
  <c r="T549" i="14"/>
  <c r="G551" i="14"/>
  <c r="M551" i="14" s="1"/>
  <c r="I551" i="14"/>
  <c r="K551" i="14"/>
  <c r="O551" i="14"/>
  <c r="Q551" i="14"/>
  <c r="T551" i="14"/>
  <c r="G554" i="14"/>
  <c r="I554" i="14"/>
  <c r="K554" i="14"/>
  <c r="O554" i="14"/>
  <c r="Q554" i="14"/>
  <c r="T554" i="14"/>
  <c r="G556" i="14"/>
  <c r="M556" i="14" s="1"/>
  <c r="I556" i="14"/>
  <c r="K556" i="14"/>
  <c r="O556" i="14"/>
  <c r="Q556" i="14"/>
  <c r="T556" i="14"/>
  <c r="G558" i="14"/>
  <c r="M558" i="14" s="1"/>
  <c r="I558" i="14"/>
  <c r="K558" i="14"/>
  <c r="O558" i="14"/>
  <c r="Q558" i="14"/>
  <c r="T558" i="14"/>
  <c r="G560" i="14"/>
  <c r="M560" i="14" s="1"/>
  <c r="I560" i="14"/>
  <c r="K560" i="14"/>
  <c r="O560" i="14"/>
  <c r="Q560" i="14"/>
  <c r="T560" i="14"/>
  <c r="G563" i="14"/>
  <c r="I563" i="14"/>
  <c r="K563" i="14"/>
  <c r="O563" i="14"/>
  <c r="Q563" i="14"/>
  <c r="T563" i="14"/>
  <c r="G565" i="14"/>
  <c r="M565" i="14" s="1"/>
  <c r="I565" i="14"/>
  <c r="K565" i="14"/>
  <c r="O565" i="14"/>
  <c r="Q565" i="14"/>
  <c r="T565" i="14"/>
  <c r="G566" i="14"/>
  <c r="M566" i="14" s="1"/>
  <c r="I566" i="14"/>
  <c r="K566" i="14"/>
  <c r="O566" i="14"/>
  <c r="Q566" i="14"/>
  <c r="T566" i="14"/>
  <c r="G568" i="14"/>
  <c r="I568" i="14"/>
  <c r="K568" i="14"/>
  <c r="M568" i="14"/>
  <c r="O568" i="14"/>
  <c r="Q568" i="14"/>
  <c r="T568" i="14"/>
  <c r="G570" i="14"/>
  <c r="M570" i="14" s="1"/>
  <c r="I570" i="14"/>
  <c r="K570" i="14"/>
  <c r="O570" i="14"/>
  <c r="Q570" i="14"/>
  <c r="T570" i="14"/>
  <c r="G572" i="14"/>
  <c r="M572" i="14" s="1"/>
  <c r="I572" i="14"/>
  <c r="K572" i="14"/>
  <c r="O572" i="14"/>
  <c r="Q572" i="14"/>
  <c r="T572" i="14"/>
  <c r="G574" i="14"/>
  <c r="I574" i="14"/>
  <c r="K574" i="14"/>
  <c r="M574" i="14"/>
  <c r="O574" i="14"/>
  <c r="Q574" i="14"/>
  <c r="T574" i="14"/>
  <c r="G576" i="14"/>
  <c r="I576" i="14"/>
  <c r="K576" i="14"/>
  <c r="M576" i="14"/>
  <c r="O576" i="14"/>
  <c r="Q576" i="14"/>
  <c r="T576" i="14"/>
  <c r="G579" i="14"/>
  <c r="M579" i="14" s="1"/>
  <c r="I579" i="14"/>
  <c r="K579" i="14"/>
  <c r="O579" i="14"/>
  <c r="Q579" i="14"/>
  <c r="T579" i="14"/>
  <c r="G581" i="14"/>
  <c r="M581" i="14" s="1"/>
  <c r="I581" i="14"/>
  <c r="K581" i="14"/>
  <c r="O581" i="14"/>
  <c r="Q581" i="14"/>
  <c r="T581" i="14"/>
  <c r="G588" i="14"/>
  <c r="M588" i="14" s="1"/>
  <c r="I588" i="14"/>
  <c r="K588" i="14"/>
  <c r="O588" i="14"/>
  <c r="Q588" i="14"/>
  <c r="T588" i="14"/>
  <c r="G596" i="14"/>
  <c r="M596" i="14" s="1"/>
  <c r="I596" i="14"/>
  <c r="K596" i="14"/>
  <c r="O596" i="14"/>
  <c r="Q596" i="14"/>
  <c r="T596" i="14"/>
  <c r="G599" i="14"/>
  <c r="M599" i="14" s="1"/>
  <c r="I599" i="14"/>
  <c r="K599" i="14"/>
  <c r="O599" i="14"/>
  <c r="Q599" i="14"/>
  <c r="T599" i="14"/>
  <c r="G600" i="14"/>
  <c r="M600" i="14" s="1"/>
  <c r="I600" i="14"/>
  <c r="K600" i="14"/>
  <c r="O600" i="14"/>
  <c r="Q600" i="14"/>
  <c r="T600" i="14"/>
  <c r="G604" i="14"/>
  <c r="M604" i="14" s="1"/>
  <c r="I604" i="14"/>
  <c r="K604" i="14"/>
  <c r="O604" i="14"/>
  <c r="Q604" i="14"/>
  <c r="T604" i="14"/>
  <c r="G607" i="14"/>
  <c r="M607" i="14" s="1"/>
  <c r="I607" i="14"/>
  <c r="K607" i="14"/>
  <c r="O607" i="14"/>
  <c r="Q607" i="14"/>
  <c r="T607" i="14"/>
  <c r="G609" i="14"/>
  <c r="M609" i="14" s="1"/>
  <c r="I609" i="14"/>
  <c r="K609" i="14"/>
  <c r="O609" i="14"/>
  <c r="Q609" i="14"/>
  <c r="T609" i="14"/>
  <c r="G615" i="14"/>
  <c r="M615" i="14" s="1"/>
  <c r="I615" i="14"/>
  <c r="K615" i="14"/>
  <c r="O615" i="14"/>
  <c r="Q615" i="14"/>
  <c r="T615" i="14"/>
  <c r="G618" i="14"/>
  <c r="M618" i="14" s="1"/>
  <c r="I618" i="14"/>
  <c r="K618" i="14"/>
  <c r="O618" i="14"/>
  <c r="Q618" i="14"/>
  <c r="T618" i="14"/>
  <c r="G620" i="14"/>
  <c r="G619" i="14" s="1"/>
  <c r="I108" i="1" s="1"/>
  <c r="I620" i="14"/>
  <c r="I619" i="14" s="1"/>
  <c r="K620" i="14"/>
  <c r="K619" i="14" s="1"/>
  <c r="O620" i="14"/>
  <c r="O619" i="14" s="1"/>
  <c r="Q620" i="14"/>
  <c r="Q619" i="14" s="1"/>
  <c r="T620" i="14"/>
  <c r="T619" i="14" s="1"/>
  <c r="G625" i="14"/>
  <c r="M625" i="14" s="1"/>
  <c r="I625" i="14"/>
  <c r="K625" i="14"/>
  <c r="O625" i="14"/>
  <c r="Q625" i="14"/>
  <c r="T625" i="14"/>
  <c r="G627" i="14"/>
  <c r="M627" i="14" s="1"/>
  <c r="I627" i="14"/>
  <c r="K627" i="14"/>
  <c r="O627" i="14"/>
  <c r="Q627" i="14"/>
  <c r="T627" i="14"/>
  <c r="G629" i="14"/>
  <c r="M629" i="14" s="1"/>
  <c r="I629" i="14"/>
  <c r="K629" i="14"/>
  <c r="O629" i="14"/>
  <c r="Q629" i="14"/>
  <c r="T629" i="14"/>
  <c r="AC639" i="14"/>
  <c r="F46" i="1" s="1"/>
  <c r="AY334" i="13"/>
  <c r="AY330" i="13"/>
  <c r="AY286" i="13"/>
  <c r="AY285" i="13"/>
  <c r="AY282" i="13"/>
  <c r="AY280" i="13"/>
  <c r="AY244" i="13"/>
  <c r="AY241" i="13"/>
  <c r="AY225" i="13"/>
  <c r="AY182" i="13"/>
  <c r="AY178" i="13"/>
  <c r="AY151" i="13"/>
  <c r="AY126" i="13"/>
  <c r="AY124" i="13"/>
  <c r="AY122" i="13"/>
  <c r="AY120" i="13"/>
  <c r="AY107" i="13"/>
  <c r="AY106" i="13"/>
  <c r="AY96" i="13"/>
  <c r="AY86" i="13"/>
  <c r="AY84" i="13"/>
  <c r="AY74" i="13"/>
  <c r="AY72" i="13"/>
  <c r="AY62" i="13"/>
  <c r="AY56" i="13"/>
  <c r="AY50" i="13"/>
  <c r="AY48" i="13"/>
  <c r="AY42" i="13"/>
  <c r="AY40" i="13"/>
  <c r="AY34" i="13"/>
  <c r="AY28" i="13"/>
  <c r="AY26" i="13"/>
  <c r="AY24" i="13"/>
  <c r="AY20" i="13"/>
  <c r="G19" i="13"/>
  <c r="M19" i="13" s="1"/>
  <c r="I19" i="13"/>
  <c r="K19" i="13"/>
  <c r="O19" i="13"/>
  <c r="Q19" i="13"/>
  <c r="T19" i="13"/>
  <c r="G23" i="13"/>
  <c r="M23" i="13" s="1"/>
  <c r="I23" i="13"/>
  <c r="K23" i="13"/>
  <c r="O23" i="13"/>
  <c r="Q23" i="13"/>
  <c r="T23" i="13"/>
  <c r="G25" i="13"/>
  <c r="M25" i="13" s="1"/>
  <c r="I25" i="13"/>
  <c r="K25" i="13"/>
  <c r="O25" i="13"/>
  <c r="Q25" i="13"/>
  <c r="T25" i="13"/>
  <c r="G27" i="13"/>
  <c r="M27" i="13" s="1"/>
  <c r="I27" i="13"/>
  <c r="K27" i="13"/>
  <c r="O27" i="13"/>
  <c r="Q27" i="13"/>
  <c r="T27" i="13"/>
  <c r="G31" i="13"/>
  <c r="M31" i="13" s="1"/>
  <c r="I31" i="13"/>
  <c r="K31" i="13"/>
  <c r="O31" i="13"/>
  <c r="Q31" i="13"/>
  <c r="T31" i="13"/>
  <c r="G33" i="13"/>
  <c r="M33" i="13" s="1"/>
  <c r="I33" i="13"/>
  <c r="K33" i="13"/>
  <c r="O33" i="13"/>
  <c r="Q33" i="13"/>
  <c r="T33" i="13"/>
  <c r="G39" i="13"/>
  <c r="M39" i="13" s="1"/>
  <c r="I39" i="13"/>
  <c r="K39" i="13"/>
  <c r="O39" i="13"/>
  <c r="Q39" i="13"/>
  <c r="T39" i="13"/>
  <c r="G41" i="13"/>
  <c r="M41" i="13" s="1"/>
  <c r="I41" i="13"/>
  <c r="K41" i="13"/>
  <c r="O41" i="13"/>
  <c r="Q41" i="13"/>
  <c r="T41" i="13"/>
  <c r="G47" i="13"/>
  <c r="M47" i="13" s="1"/>
  <c r="I47" i="13"/>
  <c r="K47" i="13"/>
  <c r="O47" i="13"/>
  <c r="Q47" i="13"/>
  <c r="T47" i="13"/>
  <c r="G49" i="13"/>
  <c r="M49" i="13" s="1"/>
  <c r="I49" i="13"/>
  <c r="K49" i="13"/>
  <c r="O49" i="13"/>
  <c r="Q49" i="13"/>
  <c r="T49" i="13"/>
  <c r="G55" i="13"/>
  <c r="M55" i="13" s="1"/>
  <c r="I55" i="13"/>
  <c r="K55" i="13"/>
  <c r="O55" i="13"/>
  <c r="Q55" i="13"/>
  <c r="T55" i="13"/>
  <c r="G61" i="13"/>
  <c r="M61" i="13" s="1"/>
  <c r="I61" i="13"/>
  <c r="K61" i="13"/>
  <c r="O61" i="13"/>
  <c r="Q61" i="13"/>
  <c r="T61" i="13"/>
  <c r="G71" i="13"/>
  <c r="M71" i="13" s="1"/>
  <c r="I71" i="13"/>
  <c r="K71" i="13"/>
  <c r="O71" i="13"/>
  <c r="Q71" i="13"/>
  <c r="T71" i="13"/>
  <c r="G73" i="13"/>
  <c r="M73" i="13" s="1"/>
  <c r="I73" i="13"/>
  <c r="K73" i="13"/>
  <c r="O73" i="13"/>
  <c r="Q73" i="13"/>
  <c r="T73" i="13"/>
  <c r="G83" i="13"/>
  <c r="M83" i="13" s="1"/>
  <c r="I83" i="13"/>
  <c r="K83" i="13"/>
  <c r="O83" i="13"/>
  <c r="Q83" i="13"/>
  <c r="T83" i="13"/>
  <c r="G85" i="13"/>
  <c r="M85" i="13" s="1"/>
  <c r="I85" i="13"/>
  <c r="K85" i="13"/>
  <c r="O85" i="13"/>
  <c r="Q85" i="13"/>
  <c r="T85" i="13"/>
  <c r="G95" i="13"/>
  <c r="M95" i="13" s="1"/>
  <c r="I95" i="13"/>
  <c r="K95" i="13"/>
  <c r="O95" i="13"/>
  <c r="Q95" i="13"/>
  <c r="T95" i="13"/>
  <c r="G105" i="13"/>
  <c r="M105" i="13" s="1"/>
  <c r="I105" i="13"/>
  <c r="K105" i="13"/>
  <c r="O105" i="13"/>
  <c r="Q105" i="13"/>
  <c r="T105" i="13"/>
  <c r="G109" i="13"/>
  <c r="M109" i="13" s="1"/>
  <c r="I109" i="13"/>
  <c r="K109" i="13"/>
  <c r="O109" i="13"/>
  <c r="Q109" i="13"/>
  <c r="T109" i="13"/>
  <c r="G112" i="13"/>
  <c r="M112" i="13" s="1"/>
  <c r="I112" i="13"/>
  <c r="K112" i="13"/>
  <c r="O112" i="13"/>
  <c r="Q112" i="13"/>
  <c r="T112" i="13"/>
  <c r="G115" i="13"/>
  <c r="M115" i="13" s="1"/>
  <c r="I115" i="13"/>
  <c r="K115" i="13"/>
  <c r="O115" i="13"/>
  <c r="Q115" i="13"/>
  <c r="T115" i="13"/>
  <c r="G117" i="13"/>
  <c r="M117" i="13" s="1"/>
  <c r="I117" i="13"/>
  <c r="K117" i="13"/>
  <c r="O117" i="13"/>
  <c r="Q117" i="13"/>
  <c r="T117" i="13"/>
  <c r="G119" i="13"/>
  <c r="M119" i="13" s="1"/>
  <c r="I119" i="13"/>
  <c r="K119" i="13"/>
  <c r="O119" i="13"/>
  <c r="Q119" i="13"/>
  <c r="T119" i="13"/>
  <c r="G121" i="13"/>
  <c r="M121" i="13" s="1"/>
  <c r="I121" i="13"/>
  <c r="K121" i="13"/>
  <c r="O121" i="13"/>
  <c r="Q121" i="13"/>
  <c r="T121" i="13"/>
  <c r="G123" i="13"/>
  <c r="I123" i="13"/>
  <c r="K123" i="13"/>
  <c r="M123" i="13"/>
  <c r="O123" i="13"/>
  <c r="Q123" i="13"/>
  <c r="T123" i="13"/>
  <c r="G125" i="13"/>
  <c r="M125" i="13" s="1"/>
  <c r="I125" i="13"/>
  <c r="K125" i="13"/>
  <c r="O125" i="13"/>
  <c r="Q125" i="13"/>
  <c r="T125" i="13"/>
  <c r="G127" i="13"/>
  <c r="M127" i="13" s="1"/>
  <c r="I127" i="13"/>
  <c r="K127" i="13"/>
  <c r="O127" i="13"/>
  <c r="Q127" i="13"/>
  <c r="T127" i="13"/>
  <c r="G131" i="13"/>
  <c r="M131" i="13" s="1"/>
  <c r="I131" i="13"/>
  <c r="K131" i="13"/>
  <c r="O131" i="13"/>
  <c r="Q131" i="13"/>
  <c r="T131" i="13"/>
  <c r="G134" i="13"/>
  <c r="M134" i="13" s="1"/>
  <c r="I134" i="13"/>
  <c r="K134" i="13"/>
  <c r="O134" i="13"/>
  <c r="Q134" i="13"/>
  <c r="T134" i="13"/>
  <c r="G137" i="13"/>
  <c r="M137" i="13" s="1"/>
  <c r="I137" i="13"/>
  <c r="K137" i="13"/>
  <c r="O137" i="13"/>
  <c r="Q137" i="13"/>
  <c r="T137" i="13"/>
  <c r="G140" i="13"/>
  <c r="M140" i="13" s="1"/>
  <c r="I140" i="13"/>
  <c r="K140" i="13"/>
  <c r="O140" i="13"/>
  <c r="Q140" i="13"/>
  <c r="T140" i="13"/>
  <c r="G142" i="13"/>
  <c r="M142" i="13" s="1"/>
  <c r="I142" i="13"/>
  <c r="K142" i="13"/>
  <c r="O142" i="13"/>
  <c r="Q142" i="13"/>
  <c r="T142" i="13"/>
  <c r="G144" i="13"/>
  <c r="M144" i="13" s="1"/>
  <c r="I144" i="13"/>
  <c r="K144" i="13"/>
  <c r="O144" i="13"/>
  <c r="Q144" i="13"/>
  <c r="T144" i="13"/>
  <c r="G146" i="13"/>
  <c r="M146" i="13" s="1"/>
  <c r="I146" i="13"/>
  <c r="K146" i="13"/>
  <c r="O146" i="13"/>
  <c r="Q146" i="13"/>
  <c r="T146" i="13"/>
  <c r="G150" i="13"/>
  <c r="M150" i="13" s="1"/>
  <c r="I150" i="13"/>
  <c r="K150" i="13"/>
  <c r="O150" i="13"/>
  <c r="Q150" i="13"/>
  <c r="T150" i="13"/>
  <c r="G157" i="13"/>
  <c r="M157" i="13" s="1"/>
  <c r="I157" i="13"/>
  <c r="K157" i="13"/>
  <c r="O157" i="13"/>
  <c r="Q157" i="13"/>
  <c r="T157" i="13"/>
  <c r="G159" i="13"/>
  <c r="M159" i="13" s="1"/>
  <c r="I159" i="13"/>
  <c r="K159" i="13"/>
  <c r="O159" i="13"/>
  <c r="Q159" i="13"/>
  <c r="T159" i="13"/>
  <c r="G161" i="13"/>
  <c r="M161" i="13" s="1"/>
  <c r="I161" i="13"/>
  <c r="K161" i="13"/>
  <c r="O161" i="13"/>
  <c r="Q161" i="13"/>
  <c r="T161" i="13"/>
  <c r="G163" i="13"/>
  <c r="M163" i="13" s="1"/>
  <c r="I163" i="13"/>
  <c r="K163" i="13"/>
  <c r="O163" i="13"/>
  <c r="Q163" i="13"/>
  <c r="T163" i="13"/>
  <c r="G165" i="13"/>
  <c r="M165" i="13" s="1"/>
  <c r="I165" i="13"/>
  <c r="K165" i="13"/>
  <c r="O165" i="13"/>
  <c r="Q165" i="13"/>
  <c r="T165" i="13"/>
  <c r="G169" i="13"/>
  <c r="M169" i="13" s="1"/>
  <c r="I169" i="13"/>
  <c r="K169" i="13"/>
  <c r="O169" i="13"/>
  <c r="Q169" i="13"/>
  <c r="T169" i="13"/>
  <c r="G173" i="13"/>
  <c r="I173" i="13"/>
  <c r="K173" i="13"/>
  <c r="O173" i="13"/>
  <c r="Q173" i="13"/>
  <c r="T173" i="13"/>
  <c r="G177" i="13"/>
  <c r="M177" i="13" s="1"/>
  <c r="I177" i="13"/>
  <c r="K177" i="13"/>
  <c r="O177" i="13"/>
  <c r="Q177" i="13"/>
  <c r="T177" i="13"/>
  <c r="G181" i="13"/>
  <c r="M181" i="13" s="1"/>
  <c r="I181" i="13"/>
  <c r="K181" i="13"/>
  <c r="O181" i="13"/>
  <c r="Q181" i="13"/>
  <c r="T181" i="13"/>
  <c r="G183" i="13"/>
  <c r="M183" i="13" s="1"/>
  <c r="I183" i="13"/>
  <c r="K183" i="13"/>
  <c r="O183" i="13"/>
  <c r="Q183" i="13"/>
  <c r="T183" i="13"/>
  <c r="G194" i="13"/>
  <c r="M194" i="13" s="1"/>
  <c r="I194" i="13"/>
  <c r="K194" i="13"/>
  <c r="O194" i="13"/>
  <c r="Q194" i="13"/>
  <c r="T194" i="13"/>
  <c r="G198" i="13"/>
  <c r="M198" i="13" s="1"/>
  <c r="M197" i="13" s="1"/>
  <c r="I198" i="13"/>
  <c r="I197" i="13" s="1"/>
  <c r="K198" i="13"/>
  <c r="K197" i="13" s="1"/>
  <c r="O198" i="13"/>
  <c r="O197" i="13" s="1"/>
  <c r="Q198" i="13"/>
  <c r="Q197" i="13" s="1"/>
  <c r="T198" i="13"/>
  <c r="T197" i="13" s="1"/>
  <c r="G206" i="13"/>
  <c r="I206" i="13"/>
  <c r="K206" i="13"/>
  <c r="O206" i="13"/>
  <c r="Q206" i="13"/>
  <c r="T206" i="13"/>
  <c r="G217" i="13"/>
  <c r="M217" i="13" s="1"/>
  <c r="I217" i="13"/>
  <c r="K217" i="13"/>
  <c r="O217" i="13"/>
  <c r="Q217" i="13"/>
  <c r="T217" i="13"/>
  <c r="G222" i="13"/>
  <c r="M222" i="13" s="1"/>
  <c r="I222" i="13"/>
  <c r="K222" i="13"/>
  <c r="O222" i="13"/>
  <c r="Q222" i="13"/>
  <c r="T222" i="13"/>
  <c r="G224" i="13"/>
  <c r="M224" i="13" s="1"/>
  <c r="I224" i="13"/>
  <c r="K224" i="13"/>
  <c r="O224" i="13"/>
  <c r="Q224" i="13"/>
  <c r="T224" i="13"/>
  <c r="G227" i="13"/>
  <c r="M227" i="13" s="1"/>
  <c r="I227" i="13"/>
  <c r="K227" i="13"/>
  <c r="O227" i="13"/>
  <c r="Q227" i="13"/>
  <c r="T227" i="13"/>
  <c r="G230" i="13"/>
  <c r="M230" i="13" s="1"/>
  <c r="I230" i="13"/>
  <c r="K230" i="13"/>
  <c r="O230" i="13"/>
  <c r="Q230" i="13"/>
  <c r="T230" i="13"/>
  <c r="G233" i="13"/>
  <c r="M233" i="13" s="1"/>
  <c r="I233" i="13"/>
  <c r="K233" i="13"/>
  <c r="O233" i="13"/>
  <c r="Q233" i="13"/>
  <c r="T233" i="13"/>
  <c r="G236" i="13"/>
  <c r="M236" i="13" s="1"/>
  <c r="I236" i="13"/>
  <c r="K236" i="13"/>
  <c r="O236" i="13"/>
  <c r="Q236" i="13"/>
  <c r="T236" i="13"/>
  <c r="G238" i="13"/>
  <c r="M238" i="13" s="1"/>
  <c r="I238" i="13"/>
  <c r="K238" i="13"/>
  <c r="O238" i="13"/>
  <c r="Q238" i="13"/>
  <c r="T238" i="13"/>
  <c r="G240" i="13"/>
  <c r="M240" i="13" s="1"/>
  <c r="I240" i="13"/>
  <c r="K240" i="13"/>
  <c r="O240" i="13"/>
  <c r="Q240" i="13"/>
  <c r="T240" i="13"/>
  <c r="G243" i="13"/>
  <c r="M243" i="13" s="1"/>
  <c r="I243" i="13"/>
  <c r="K243" i="13"/>
  <c r="O243" i="13"/>
  <c r="Q243" i="13"/>
  <c r="T243" i="13"/>
  <c r="G255" i="13"/>
  <c r="I255" i="13"/>
  <c r="K255" i="13"/>
  <c r="O255" i="13"/>
  <c r="Q255" i="13"/>
  <c r="T255" i="13"/>
  <c r="G258" i="13"/>
  <c r="M258" i="13" s="1"/>
  <c r="I258" i="13"/>
  <c r="K258" i="13"/>
  <c r="O258" i="13"/>
  <c r="Q258" i="13"/>
  <c r="T258" i="13"/>
  <c r="G270" i="13"/>
  <c r="M270" i="13" s="1"/>
  <c r="I270" i="13"/>
  <c r="K270" i="13"/>
  <c r="O270" i="13"/>
  <c r="Q270" i="13"/>
  <c r="T270" i="13"/>
  <c r="G273" i="13"/>
  <c r="M273" i="13" s="1"/>
  <c r="I273" i="13"/>
  <c r="K273" i="13"/>
  <c r="O273" i="13"/>
  <c r="Q273" i="13"/>
  <c r="T273" i="13"/>
  <c r="G276" i="13"/>
  <c r="M276" i="13" s="1"/>
  <c r="I276" i="13"/>
  <c r="K276" i="13"/>
  <c r="O276" i="13"/>
  <c r="Q276" i="13"/>
  <c r="T276" i="13"/>
  <c r="G279" i="13"/>
  <c r="M279" i="13" s="1"/>
  <c r="I279" i="13"/>
  <c r="K279" i="13"/>
  <c r="O279" i="13"/>
  <c r="Q279" i="13"/>
  <c r="T279" i="13"/>
  <c r="G281" i="13"/>
  <c r="M281" i="13" s="1"/>
  <c r="I281" i="13"/>
  <c r="K281" i="13"/>
  <c r="O281" i="13"/>
  <c r="Q281" i="13"/>
  <c r="T281" i="13"/>
  <c r="G284" i="13"/>
  <c r="M284" i="13" s="1"/>
  <c r="I284" i="13"/>
  <c r="K284" i="13"/>
  <c r="O284" i="13"/>
  <c r="Q284" i="13"/>
  <c r="T284" i="13"/>
  <c r="G287" i="13"/>
  <c r="M287" i="13" s="1"/>
  <c r="I287" i="13"/>
  <c r="K287" i="13"/>
  <c r="O287" i="13"/>
  <c r="Q287" i="13"/>
  <c r="T287" i="13"/>
  <c r="G290" i="13"/>
  <c r="M290" i="13" s="1"/>
  <c r="I290" i="13"/>
  <c r="K290" i="13"/>
  <c r="O290" i="13"/>
  <c r="Q290" i="13"/>
  <c r="T290" i="13"/>
  <c r="G291" i="13"/>
  <c r="M291" i="13" s="1"/>
  <c r="I291" i="13"/>
  <c r="K291" i="13"/>
  <c r="O291" i="13"/>
  <c r="Q291" i="13"/>
  <c r="T291" i="13"/>
  <c r="G295" i="13"/>
  <c r="M295" i="13" s="1"/>
  <c r="I295" i="13"/>
  <c r="K295" i="13"/>
  <c r="O295" i="13"/>
  <c r="Q295" i="13"/>
  <c r="T295" i="13"/>
  <c r="G298" i="13"/>
  <c r="M298" i="13" s="1"/>
  <c r="I298" i="13"/>
  <c r="K298" i="13"/>
  <c r="O298" i="13"/>
  <c r="Q298" i="13"/>
  <c r="T298" i="13"/>
  <c r="G300" i="13"/>
  <c r="M300" i="13" s="1"/>
  <c r="I300" i="13"/>
  <c r="K300" i="13"/>
  <c r="O300" i="13"/>
  <c r="Q300" i="13"/>
  <c r="T300" i="13"/>
  <c r="G302" i="13"/>
  <c r="M302" i="13" s="1"/>
  <c r="I302" i="13"/>
  <c r="K302" i="13"/>
  <c r="O302" i="13"/>
  <c r="Q302" i="13"/>
  <c r="T302" i="13"/>
  <c r="G306" i="13"/>
  <c r="M306" i="13" s="1"/>
  <c r="I306" i="13"/>
  <c r="K306" i="13"/>
  <c r="O306" i="13"/>
  <c r="Q306" i="13"/>
  <c r="T306" i="13"/>
  <c r="G310" i="13"/>
  <c r="M310" i="13" s="1"/>
  <c r="I310" i="13"/>
  <c r="K310" i="13"/>
  <c r="O310" i="13"/>
  <c r="Q310" i="13"/>
  <c r="T310" i="13"/>
  <c r="G312" i="13"/>
  <c r="M312" i="13" s="1"/>
  <c r="I312" i="13"/>
  <c r="K312" i="13"/>
  <c r="O312" i="13"/>
  <c r="Q312" i="13"/>
  <c r="T312" i="13"/>
  <c r="G315" i="13"/>
  <c r="M315" i="13" s="1"/>
  <c r="I315" i="13"/>
  <c r="K315" i="13"/>
  <c r="O315" i="13"/>
  <c r="Q315" i="13"/>
  <c r="T315" i="13"/>
  <c r="G318" i="13"/>
  <c r="M318" i="13" s="1"/>
  <c r="I318" i="13"/>
  <c r="K318" i="13"/>
  <c r="O318" i="13"/>
  <c r="Q318" i="13"/>
  <c r="T318" i="13"/>
  <c r="G319" i="13"/>
  <c r="M319" i="13" s="1"/>
  <c r="I319" i="13"/>
  <c r="K319" i="13"/>
  <c r="O319" i="13"/>
  <c r="Q319" i="13"/>
  <c r="T319" i="13"/>
  <c r="G324" i="13"/>
  <c r="M324" i="13" s="1"/>
  <c r="I324" i="13"/>
  <c r="K324" i="13"/>
  <c r="O324" i="13"/>
  <c r="Q324" i="13"/>
  <c r="T324" i="13"/>
  <c r="G326" i="13"/>
  <c r="M326" i="13" s="1"/>
  <c r="I326" i="13"/>
  <c r="K326" i="13"/>
  <c r="O326" i="13"/>
  <c r="Q326" i="13"/>
  <c r="T326" i="13"/>
  <c r="G329" i="13"/>
  <c r="M329" i="13" s="1"/>
  <c r="I329" i="13"/>
  <c r="K329" i="13"/>
  <c r="O329" i="13"/>
  <c r="Q329" i="13"/>
  <c r="T329" i="13"/>
  <c r="G333" i="13"/>
  <c r="M333" i="13" s="1"/>
  <c r="I333" i="13"/>
  <c r="K333" i="13"/>
  <c r="O333" i="13"/>
  <c r="Q333" i="13"/>
  <c r="T333" i="13"/>
  <c r="G336" i="13"/>
  <c r="M336" i="13" s="1"/>
  <c r="I336" i="13"/>
  <c r="K336" i="13"/>
  <c r="O336" i="13"/>
  <c r="Q336" i="13"/>
  <c r="T336" i="13"/>
  <c r="G338" i="13"/>
  <c r="M338" i="13" s="1"/>
  <c r="I338" i="13"/>
  <c r="K338" i="13"/>
  <c r="O338" i="13"/>
  <c r="Q338" i="13"/>
  <c r="T338" i="13"/>
  <c r="G340" i="13"/>
  <c r="M340" i="13" s="1"/>
  <c r="I340" i="13"/>
  <c r="K340" i="13"/>
  <c r="O340" i="13"/>
  <c r="Q340" i="13"/>
  <c r="T340" i="13"/>
  <c r="G342" i="13"/>
  <c r="M342" i="13" s="1"/>
  <c r="I342" i="13"/>
  <c r="K342" i="13"/>
  <c r="O342" i="13"/>
  <c r="Q342" i="13"/>
  <c r="T342" i="13"/>
  <c r="G346" i="13"/>
  <c r="M346" i="13" s="1"/>
  <c r="I346" i="13"/>
  <c r="K346" i="13"/>
  <c r="O346" i="13"/>
  <c r="Q346" i="13"/>
  <c r="T346" i="13"/>
  <c r="G350" i="13"/>
  <c r="M350" i="13" s="1"/>
  <c r="I350" i="13"/>
  <c r="K350" i="13"/>
  <c r="O350" i="13"/>
  <c r="Q350" i="13"/>
  <c r="T350" i="13"/>
  <c r="G354" i="13"/>
  <c r="I354" i="13"/>
  <c r="K354" i="13"/>
  <c r="M354" i="13"/>
  <c r="O354" i="13"/>
  <c r="Q354" i="13"/>
  <c r="T354" i="13"/>
  <c r="G357" i="13"/>
  <c r="M357" i="13" s="1"/>
  <c r="I357" i="13"/>
  <c r="K357" i="13"/>
  <c r="O357" i="13"/>
  <c r="Q357" i="13"/>
  <c r="T357" i="13"/>
  <c r="G360" i="13"/>
  <c r="M360" i="13" s="1"/>
  <c r="I360" i="13"/>
  <c r="K360" i="13"/>
  <c r="O360" i="13"/>
  <c r="Q360" i="13"/>
  <c r="T360" i="13"/>
  <c r="G363" i="13"/>
  <c r="M363" i="13" s="1"/>
  <c r="I363" i="13"/>
  <c r="K363" i="13"/>
  <c r="O363" i="13"/>
  <c r="Q363" i="13"/>
  <c r="T363" i="13"/>
  <c r="G366" i="13"/>
  <c r="M366" i="13" s="1"/>
  <c r="I366" i="13"/>
  <c r="K366" i="13"/>
  <c r="O366" i="13"/>
  <c r="Q366" i="13"/>
  <c r="T366" i="13"/>
  <c r="G370" i="13"/>
  <c r="I370" i="13"/>
  <c r="K370" i="13"/>
  <c r="M370" i="13"/>
  <c r="O370" i="13"/>
  <c r="Q370" i="13"/>
  <c r="T370" i="13"/>
  <c r="G373" i="13"/>
  <c r="M373" i="13" s="1"/>
  <c r="I373" i="13"/>
  <c r="K373" i="13"/>
  <c r="O373" i="13"/>
  <c r="Q373" i="13"/>
  <c r="T373" i="13"/>
  <c r="G376" i="13"/>
  <c r="M376" i="13" s="1"/>
  <c r="I376" i="13"/>
  <c r="K376" i="13"/>
  <c r="O376" i="13"/>
  <c r="Q376" i="13"/>
  <c r="T376" i="13"/>
  <c r="G379" i="13"/>
  <c r="M379" i="13" s="1"/>
  <c r="I379" i="13"/>
  <c r="K379" i="13"/>
  <c r="O379" i="13"/>
  <c r="Q379" i="13"/>
  <c r="T379" i="13"/>
  <c r="G382" i="13"/>
  <c r="M382" i="13" s="1"/>
  <c r="I382" i="13"/>
  <c r="K382" i="13"/>
  <c r="O382" i="13"/>
  <c r="Q382" i="13"/>
  <c r="T382" i="13"/>
  <c r="G385" i="13"/>
  <c r="M385" i="13" s="1"/>
  <c r="I385" i="13"/>
  <c r="K385" i="13"/>
  <c r="O385" i="13"/>
  <c r="Q385" i="13"/>
  <c r="T385" i="13"/>
  <c r="G388" i="13"/>
  <c r="M388" i="13" s="1"/>
  <c r="I388" i="13"/>
  <c r="K388" i="13"/>
  <c r="O388" i="13"/>
  <c r="Q388" i="13"/>
  <c r="T388" i="13"/>
  <c r="G390" i="13"/>
  <c r="M390" i="13" s="1"/>
  <c r="M389" i="13" s="1"/>
  <c r="I390" i="13"/>
  <c r="I389" i="13" s="1"/>
  <c r="K390" i="13"/>
  <c r="K389" i="13" s="1"/>
  <c r="O390" i="13"/>
  <c r="O389" i="13" s="1"/>
  <c r="Q390" i="13"/>
  <c r="Q389" i="13" s="1"/>
  <c r="T390" i="13"/>
  <c r="T389" i="13" s="1"/>
  <c r="G393" i="13"/>
  <c r="G392" i="13" s="1"/>
  <c r="I393" i="13"/>
  <c r="I392" i="13" s="1"/>
  <c r="K393" i="13"/>
  <c r="K392" i="13" s="1"/>
  <c r="O393" i="13"/>
  <c r="O392" i="13" s="1"/>
  <c r="Q393" i="13"/>
  <c r="Q392" i="13" s="1"/>
  <c r="T393" i="13"/>
  <c r="T392" i="13" s="1"/>
  <c r="G396" i="13"/>
  <c r="M396" i="13" s="1"/>
  <c r="M395" i="13" s="1"/>
  <c r="I396" i="13"/>
  <c r="I395" i="13" s="1"/>
  <c r="K396" i="13"/>
  <c r="K395" i="13" s="1"/>
  <c r="O396" i="13"/>
  <c r="O395" i="13" s="1"/>
  <c r="Q396" i="13"/>
  <c r="Q395" i="13" s="1"/>
  <c r="T396" i="13"/>
  <c r="T395" i="13" s="1"/>
  <c r="G399" i="13"/>
  <c r="M399" i="13" s="1"/>
  <c r="I399" i="13"/>
  <c r="K399" i="13"/>
  <c r="O399" i="13"/>
  <c r="Q399" i="13"/>
  <c r="T399" i="13"/>
  <c r="G403" i="13"/>
  <c r="M403" i="13" s="1"/>
  <c r="I403" i="13"/>
  <c r="K403" i="13"/>
  <c r="O403" i="13"/>
  <c r="Q403" i="13"/>
  <c r="T403" i="13"/>
  <c r="G405" i="13"/>
  <c r="M405" i="13" s="1"/>
  <c r="I405" i="13"/>
  <c r="K405" i="13"/>
  <c r="O405" i="13"/>
  <c r="Q405" i="13"/>
  <c r="T405" i="13"/>
  <c r="G406" i="13"/>
  <c r="M406" i="13" s="1"/>
  <c r="I406" i="13"/>
  <c r="K406" i="13"/>
  <c r="O406" i="13"/>
  <c r="Q406" i="13"/>
  <c r="T406" i="13"/>
  <c r="G407" i="13"/>
  <c r="M407" i="13" s="1"/>
  <c r="I407" i="13"/>
  <c r="K407" i="13"/>
  <c r="O407" i="13"/>
  <c r="Q407" i="13"/>
  <c r="T407" i="13"/>
  <c r="G409" i="13"/>
  <c r="M409" i="13" s="1"/>
  <c r="I409" i="13"/>
  <c r="K409" i="13"/>
  <c r="O409" i="13"/>
  <c r="Q409" i="13"/>
  <c r="T409" i="13"/>
  <c r="AC412" i="13"/>
  <c r="F43" i="1" s="1"/>
  <c r="G9" i="12"/>
  <c r="M9" i="12" s="1"/>
  <c r="I9" i="12"/>
  <c r="K9" i="12"/>
  <c r="O9" i="12"/>
  <c r="Q9" i="12"/>
  <c r="T9" i="12"/>
  <c r="G10" i="12"/>
  <c r="I10" i="12"/>
  <c r="K10" i="12"/>
  <c r="M10" i="12"/>
  <c r="O10" i="12"/>
  <c r="Q10" i="12"/>
  <c r="T10" i="12"/>
  <c r="G11" i="12"/>
  <c r="M11" i="12" s="1"/>
  <c r="I11" i="12"/>
  <c r="K11" i="12"/>
  <c r="O11" i="12"/>
  <c r="Q11" i="12"/>
  <c r="T11" i="12"/>
  <c r="G12" i="12"/>
  <c r="G8" i="12" s="1"/>
  <c r="I112" i="1" s="1"/>
  <c r="I12" i="12"/>
  <c r="K12" i="12"/>
  <c r="O12" i="12"/>
  <c r="Q12" i="12"/>
  <c r="T12" i="12"/>
  <c r="G13" i="12"/>
  <c r="M13" i="12" s="1"/>
  <c r="I13" i="12"/>
  <c r="K13" i="12"/>
  <c r="O13" i="12"/>
  <c r="Q13" i="12"/>
  <c r="T13" i="12"/>
  <c r="G14" i="12"/>
  <c r="M14" i="12" s="1"/>
  <c r="I14" i="12"/>
  <c r="K14" i="12"/>
  <c r="O14" i="12"/>
  <c r="Q14" i="12"/>
  <c r="T14" i="12"/>
  <c r="G16" i="12"/>
  <c r="I16" i="12"/>
  <c r="K16" i="12"/>
  <c r="O16" i="12"/>
  <c r="Q16" i="12"/>
  <c r="T16" i="12"/>
  <c r="G17" i="12"/>
  <c r="M17" i="12" s="1"/>
  <c r="I17" i="12"/>
  <c r="K17" i="12"/>
  <c r="O17" i="12"/>
  <c r="Q17" i="12"/>
  <c r="T17" i="12"/>
  <c r="G18" i="12"/>
  <c r="M18" i="12" s="1"/>
  <c r="I18" i="12"/>
  <c r="K18" i="12"/>
  <c r="O18" i="12"/>
  <c r="Q18" i="12"/>
  <c r="T18" i="12"/>
  <c r="G19" i="12"/>
  <c r="M19" i="12" s="1"/>
  <c r="I19" i="12"/>
  <c r="K19" i="12"/>
  <c r="O19" i="12"/>
  <c r="Q19" i="12"/>
  <c r="T19" i="12"/>
  <c r="G20" i="12"/>
  <c r="M20" i="12" s="1"/>
  <c r="I20" i="12"/>
  <c r="K20" i="12"/>
  <c r="O20" i="12"/>
  <c r="Q20" i="12"/>
  <c r="T20" i="12"/>
  <c r="G24" i="12"/>
  <c r="M24" i="12" s="1"/>
  <c r="I24" i="12"/>
  <c r="K24" i="12"/>
  <c r="O24" i="12"/>
  <c r="Q24" i="12"/>
  <c r="T24" i="12"/>
  <c r="G25" i="12"/>
  <c r="I25" i="12"/>
  <c r="K25" i="12"/>
  <c r="M25" i="12"/>
  <c r="O25" i="12"/>
  <c r="Q25" i="12"/>
  <c r="T25" i="12"/>
  <c r="G26" i="12"/>
  <c r="M26" i="12" s="1"/>
  <c r="I26" i="12"/>
  <c r="K26" i="12"/>
  <c r="O26" i="12"/>
  <c r="Q26" i="12"/>
  <c r="T26" i="12"/>
  <c r="G27" i="12"/>
  <c r="M27" i="12" s="1"/>
  <c r="I27" i="12"/>
  <c r="K27" i="12"/>
  <c r="O27" i="12"/>
  <c r="Q27" i="12"/>
  <c r="T27" i="12"/>
  <c r="G28" i="12"/>
  <c r="M28" i="12" s="1"/>
  <c r="I28" i="12"/>
  <c r="K28" i="12"/>
  <c r="O28" i="12"/>
  <c r="Q28" i="12"/>
  <c r="T28" i="12"/>
  <c r="AC30" i="12"/>
  <c r="F42" i="1" s="1"/>
  <c r="H40" i="1"/>
  <c r="J28" i="1"/>
  <c r="J26" i="1"/>
  <c r="G38" i="1"/>
  <c r="F38" i="1"/>
  <c r="J23" i="1"/>
  <c r="J24" i="1"/>
  <c r="J25" i="1"/>
  <c r="J27" i="1"/>
  <c r="E24" i="1"/>
  <c r="E26" i="1"/>
  <c r="T624" i="14" l="1"/>
  <c r="I580" i="14"/>
  <c r="K513" i="14"/>
  <c r="M416" i="14"/>
  <c r="M415" i="14" s="1"/>
  <c r="T308" i="14"/>
  <c r="K8" i="14"/>
  <c r="K55" i="22"/>
  <c r="F41" i="1"/>
  <c r="I397" i="14"/>
  <c r="G8" i="17"/>
  <c r="G55" i="22"/>
  <c r="F50" i="1"/>
  <c r="Q580" i="14"/>
  <c r="Q483" i="14"/>
  <c r="Q422" i="14"/>
  <c r="G71" i="15"/>
  <c r="I97" i="1" s="1"/>
  <c r="AD72" i="21"/>
  <c r="G57" i="1" s="1"/>
  <c r="K65" i="21"/>
  <c r="K624" i="14"/>
  <c r="K308" i="14"/>
  <c r="M303" i="14"/>
  <c r="M302" i="14" s="1"/>
  <c r="O196" i="14"/>
  <c r="AD17" i="19"/>
  <c r="F54" i="1"/>
  <c r="K196" i="14"/>
  <c r="T553" i="14"/>
  <c r="I483" i="14"/>
  <c r="I422" i="14"/>
  <c r="T494" i="14"/>
  <c r="Q624" i="14"/>
  <c r="Q397" i="14"/>
  <c r="Q308" i="14"/>
  <c r="T196" i="14"/>
  <c r="Q606" i="14"/>
  <c r="O397" i="14"/>
  <c r="O386" i="14"/>
  <c r="O308" i="14"/>
  <c r="AD639" i="14"/>
  <c r="G46" i="1" s="1"/>
  <c r="H46" i="1" s="1"/>
  <c r="I46" i="1" s="1"/>
  <c r="AD148" i="20"/>
  <c r="K339" i="14"/>
  <c r="O65" i="21"/>
  <c r="AD95" i="24"/>
  <c r="G61" i="1" s="1"/>
  <c r="H61" i="1" s="1"/>
  <c r="I61" i="1" s="1"/>
  <c r="F61" i="1"/>
  <c r="G8" i="23"/>
  <c r="G82" i="23" s="1"/>
  <c r="O500" i="14"/>
  <c r="K149" i="14"/>
  <c r="O553" i="14"/>
  <c r="G553" i="14"/>
  <c r="I104" i="1" s="1"/>
  <c r="T525" i="14"/>
  <c r="K525" i="14"/>
  <c r="Q513" i="14"/>
  <c r="I513" i="14"/>
  <c r="M501" i="14"/>
  <c r="M494" i="14"/>
  <c r="M483" i="14"/>
  <c r="K439" i="14"/>
  <c r="O422" i="14"/>
  <c r="G422" i="14"/>
  <c r="I93" i="1" s="1"/>
  <c r="M398" i="14"/>
  <c r="M397" i="14" s="1"/>
  <c r="K386" i="14"/>
  <c r="K364" i="14"/>
  <c r="T339" i="14"/>
  <c r="K216" i="14"/>
  <c r="M197" i="14"/>
  <c r="Q149" i="14"/>
  <c r="I149" i="14"/>
  <c r="G8" i="14"/>
  <c r="M11" i="14"/>
  <c r="T8" i="14"/>
  <c r="I8" i="14"/>
  <c r="I606" i="14"/>
  <c r="I553" i="14"/>
  <c r="T513" i="14"/>
  <c r="I339" i="14"/>
  <c r="T149" i="14"/>
  <c r="O606" i="14"/>
  <c r="Q562" i="14"/>
  <c r="M554" i="14"/>
  <c r="I525" i="14"/>
  <c r="O513" i="14"/>
  <c r="T500" i="14"/>
  <c r="K500" i="14"/>
  <c r="O494" i="14"/>
  <c r="O483" i="14"/>
  <c r="T439" i="14"/>
  <c r="I439" i="14"/>
  <c r="T397" i="14"/>
  <c r="K397" i="14"/>
  <c r="T386" i="14"/>
  <c r="I386" i="14"/>
  <c r="T364" i="14"/>
  <c r="O339" i="14"/>
  <c r="M309" i="14"/>
  <c r="M308" i="14" s="1"/>
  <c r="M296" i="14"/>
  <c r="M295" i="14" s="1"/>
  <c r="T216" i="14"/>
  <c r="O149" i="14"/>
  <c r="G80" i="14"/>
  <c r="T80" i="14"/>
  <c r="K80" i="14"/>
  <c r="M13" i="14"/>
  <c r="Q8" i="14"/>
  <c r="Q553" i="14"/>
  <c r="O439" i="14"/>
  <c r="O364" i="14"/>
  <c r="O216" i="14"/>
  <c r="I624" i="14"/>
  <c r="O624" i="14"/>
  <c r="T580" i="14"/>
  <c r="K580" i="14"/>
  <c r="O562" i="14"/>
  <c r="K553" i="14"/>
  <c r="O525" i="14"/>
  <c r="G525" i="14"/>
  <c r="I103" i="1" s="1"/>
  <c r="Q500" i="14"/>
  <c r="I500" i="14"/>
  <c r="K494" i="14"/>
  <c r="K483" i="14"/>
  <c r="Q439" i="14"/>
  <c r="T422" i="14"/>
  <c r="K422" i="14"/>
  <c r="Q386" i="14"/>
  <c r="M386" i="14"/>
  <c r="Q364" i="14"/>
  <c r="I364" i="14"/>
  <c r="G364" i="14"/>
  <c r="I83" i="1" s="1"/>
  <c r="Q216" i="14"/>
  <c r="I216" i="14"/>
  <c r="G216" i="14"/>
  <c r="Q196" i="14"/>
  <c r="I196" i="14"/>
  <c r="O80" i="14"/>
  <c r="Q80" i="14"/>
  <c r="I80" i="14"/>
  <c r="O8" i="14"/>
  <c r="H47" i="1"/>
  <c r="I47" i="1" s="1"/>
  <c r="T52" i="15"/>
  <c r="M73" i="15"/>
  <c r="T71" i="15"/>
  <c r="K71" i="15"/>
  <c r="Q52" i="15"/>
  <c r="G52" i="15"/>
  <c r="I96" i="1" s="1"/>
  <c r="T31" i="15"/>
  <c r="K31" i="15"/>
  <c r="T8" i="15"/>
  <c r="I8" i="15"/>
  <c r="O71" i="15"/>
  <c r="I52" i="15"/>
  <c r="I71" i="15"/>
  <c r="O52" i="15"/>
  <c r="Q31" i="15"/>
  <c r="I31" i="15"/>
  <c r="Q8" i="15"/>
  <c r="G8" i="15"/>
  <c r="G88" i="15" s="1"/>
  <c r="K8" i="15"/>
  <c r="Q71" i="15"/>
  <c r="K52" i="15"/>
  <c r="O31" i="15"/>
  <c r="M30" i="15"/>
  <c r="M29" i="15" s="1"/>
  <c r="O8" i="15"/>
  <c r="K8" i="16"/>
  <c r="T8" i="16"/>
  <c r="I8" i="16"/>
  <c r="AD28" i="16"/>
  <c r="G48" i="1" s="1"/>
  <c r="H48" i="1" s="1"/>
  <c r="I48" i="1" s="1"/>
  <c r="G8" i="16"/>
  <c r="Q8" i="16"/>
  <c r="O8" i="16"/>
  <c r="I94" i="17"/>
  <c r="T8" i="17"/>
  <c r="T192" i="17"/>
  <c r="O94" i="17"/>
  <c r="K8" i="17"/>
  <c r="O8" i="17"/>
  <c r="F45" i="1"/>
  <c r="G192" i="17"/>
  <c r="K94" i="17"/>
  <c r="Q8" i="17"/>
  <c r="I8" i="17"/>
  <c r="K192" i="17"/>
  <c r="Q94" i="17"/>
  <c r="Q192" i="17"/>
  <c r="I192" i="17"/>
  <c r="O192" i="17"/>
  <c r="T94" i="17"/>
  <c r="I28" i="18"/>
  <c r="I8" i="18"/>
  <c r="G57" i="18"/>
  <c r="I88" i="1" s="1"/>
  <c r="K28" i="18"/>
  <c r="Q28" i="18"/>
  <c r="Q8" i="18"/>
  <c r="T28" i="18"/>
  <c r="K8" i="18"/>
  <c r="O28" i="18"/>
  <c r="O8" i="18"/>
  <c r="G28" i="18"/>
  <c r="AD66" i="18"/>
  <c r="T8" i="18"/>
  <c r="F53" i="1"/>
  <c r="G55" i="1"/>
  <c r="H55" i="1" s="1"/>
  <c r="I55" i="1" s="1"/>
  <c r="G54" i="1"/>
  <c r="T8" i="20"/>
  <c r="O85" i="20"/>
  <c r="O8" i="20"/>
  <c r="M9" i="20"/>
  <c r="T85" i="20"/>
  <c r="K85" i="20"/>
  <c r="Q85" i="20"/>
  <c r="I85" i="20"/>
  <c r="K8" i="20"/>
  <c r="Q8" i="20"/>
  <c r="I8" i="20"/>
  <c r="H57" i="1"/>
  <c r="I57" i="1" s="1"/>
  <c r="T65" i="21"/>
  <c r="M68" i="21"/>
  <c r="M65" i="21" s="1"/>
  <c r="Q65" i="21"/>
  <c r="I65" i="21"/>
  <c r="I43" i="21"/>
  <c r="Q8" i="21"/>
  <c r="T8" i="21"/>
  <c r="I8" i="21"/>
  <c r="K43" i="21"/>
  <c r="Q43" i="21"/>
  <c r="O8" i="21"/>
  <c r="T43" i="21"/>
  <c r="O43" i="21"/>
  <c r="K8" i="21"/>
  <c r="M58" i="22"/>
  <c r="Q55" i="22"/>
  <c r="I55" i="22"/>
  <c r="O34" i="22"/>
  <c r="G8" i="22"/>
  <c r="T55" i="22"/>
  <c r="K34" i="22"/>
  <c r="O8" i="22"/>
  <c r="K8" i="22"/>
  <c r="Q34" i="22"/>
  <c r="Q8" i="22"/>
  <c r="T34" i="22"/>
  <c r="I34" i="22"/>
  <c r="T8" i="22"/>
  <c r="I8" i="22"/>
  <c r="F56" i="1"/>
  <c r="Q8" i="23"/>
  <c r="O8" i="23"/>
  <c r="K8" i="23"/>
  <c r="T8" i="23"/>
  <c r="I8" i="23"/>
  <c r="F59" i="1"/>
  <c r="G62" i="1"/>
  <c r="H62" i="1" s="1"/>
  <c r="I62" i="1" s="1"/>
  <c r="O8" i="24"/>
  <c r="M9" i="24"/>
  <c r="T8" i="24"/>
  <c r="K8" i="24"/>
  <c r="Q8" i="24"/>
  <c r="I8" i="24"/>
  <c r="G164" i="13"/>
  <c r="K398" i="13"/>
  <c r="G395" i="13"/>
  <c r="G254" i="13"/>
  <c r="G197" i="13"/>
  <c r="G205" i="13"/>
  <c r="T164" i="13"/>
  <c r="M393" i="13"/>
  <c r="M392" i="13" s="1"/>
  <c r="T8" i="13"/>
  <c r="I8" i="13"/>
  <c r="F44" i="1"/>
  <c r="AD412" i="13"/>
  <c r="T398" i="13"/>
  <c r="Q254" i="13"/>
  <c r="M255" i="13"/>
  <c r="M206" i="13"/>
  <c r="I164" i="13"/>
  <c r="O164" i="13"/>
  <c r="Q8" i="13"/>
  <c r="Q398" i="13"/>
  <c r="I398" i="13"/>
  <c r="I254" i="13"/>
  <c r="O254" i="13"/>
  <c r="O205" i="13"/>
  <c r="O398" i="13"/>
  <c r="G389" i="13"/>
  <c r="T205" i="13"/>
  <c r="K205" i="13"/>
  <c r="Q164" i="13"/>
  <c r="O8" i="13"/>
  <c r="T254" i="13"/>
  <c r="K254" i="13"/>
  <c r="Q205" i="13"/>
  <c r="I205" i="13"/>
  <c r="K164" i="13"/>
  <c r="K8" i="13"/>
  <c r="I19" i="1"/>
  <c r="I15" i="12"/>
  <c r="K15" i="12"/>
  <c r="Q15" i="12"/>
  <c r="G15" i="12"/>
  <c r="I113" i="1" s="1"/>
  <c r="I20" i="1" s="1"/>
  <c r="O8" i="12"/>
  <c r="Q8" i="12"/>
  <c r="T15" i="12"/>
  <c r="O15" i="12"/>
  <c r="K8" i="12"/>
  <c r="F39" i="1"/>
  <c r="T8" i="12"/>
  <c r="I8" i="12"/>
  <c r="M8" i="24"/>
  <c r="G8" i="24"/>
  <c r="M9" i="23"/>
  <c r="M8" i="23" s="1"/>
  <c r="AD82" i="23"/>
  <c r="M55" i="22"/>
  <c r="M34" i="22"/>
  <c r="G34" i="22"/>
  <c r="M12" i="22"/>
  <c r="M8" i="22" s="1"/>
  <c r="AD62" i="22"/>
  <c r="M8" i="21"/>
  <c r="M43" i="21"/>
  <c r="G43" i="21"/>
  <c r="G8" i="21"/>
  <c r="G72" i="21" s="1"/>
  <c r="G65" i="21"/>
  <c r="M85" i="20"/>
  <c r="M8" i="20"/>
  <c r="G144" i="20"/>
  <c r="G85" i="20"/>
  <c r="G8" i="20"/>
  <c r="G12" i="19"/>
  <c r="I87" i="1" s="1"/>
  <c r="M32" i="18"/>
  <c r="M28" i="18" s="1"/>
  <c r="M15" i="18"/>
  <c r="M8" i="18" s="1"/>
  <c r="G8" i="18"/>
  <c r="M94" i="17"/>
  <c r="M193" i="17"/>
  <c r="M192" i="17" s="1"/>
  <c r="G94" i="17"/>
  <c r="G202" i="17" s="1"/>
  <c r="M10" i="17"/>
  <c r="M8" i="17" s="1"/>
  <c r="AD202" i="17"/>
  <c r="M20" i="16"/>
  <c r="M12" i="16"/>
  <c r="M71" i="15"/>
  <c r="M31" i="15"/>
  <c r="G31" i="15"/>
  <c r="I95" i="1" s="1"/>
  <c r="M53" i="15"/>
  <c r="M52" i="15" s="1"/>
  <c r="M9" i="15"/>
  <c r="M8" i="15" s="1"/>
  <c r="M624" i="14"/>
  <c r="T606" i="14"/>
  <c r="K606" i="14"/>
  <c r="G606" i="14"/>
  <c r="I107" i="1" s="1"/>
  <c r="O580" i="14"/>
  <c r="G580" i="14"/>
  <c r="I106" i="1" s="1"/>
  <c r="K562" i="14"/>
  <c r="Q525" i="14"/>
  <c r="M422" i="14"/>
  <c r="M339" i="14"/>
  <c r="M8" i="14"/>
  <c r="G624" i="14"/>
  <c r="I109" i="1" s="1"/>
  <c r="M580" i="14"/>
  <c r="T562" i="14"/>
  <c r="I562" i="14"/>
  <c r="M513" i="14"/>
  <c r="M439" i="14"/>
  <c r="M149" i="14"/>
  <c r="M563" i="14"/>
  <c r="M562" i="14" s="1"/>
  <c r="G562" i="14"/>
  <c r="I105" i="1" s="1"/>
  <c r="M525" i="14"/>
  <c r="M606" i="14"/>
  <c r="M553" i="14"/>
  <c r="M500" i="14"/>
  <c r="M196" i="14"/>
  <c r="M620" i="14"/>
  <c r="M619" i="14" s="1"/>
  <c r="G494" i="14"/>
  <c r="I100" i="1" s="1"/>
  <c r="G483" i="14"/>
  <c r="I99" i="1" s="1"/>
  <c r="G439" i="14"/>
  <c r="I94" i="1" s="1"/>
  <c r="G419" i="14"/>
  <c r="G393" i="14"/>
  <c r="G386" i="14"/>
  <c r="I84" i="1" s="1"/>
  <c r="M365" i="14"/>
  <c r="M364" i="14" s="1"/>
  <c r="M217" i="14"/>
  <c r="M216" i="14" s="1"/>
  <c r="G513" i="14"/>
  <c r="I102" i="1" s="1"/>
  <c r="G339" i="14"/>
  <c r="I82" i="1" s="1"/>
  <c r="G149" i="14"/>
  <c r="I76" i="1" s="1"/>
  <c r="M89" i="14"/>
  <c r="M80" i="14" s="1"/>
  <c r="M254" i="13"/>
  <c r="M205" i="13"/>
  <c r="M8" i="13"/>
  <c r="M398" i="13"/>
  <c r="G8" i="13"/>
  <c r="M173" i="13"/>
  <c r="M164" i="13" s="1"/>
  <c r="G398" i="13"/>
  <c r="I111" i="1" s="1"/>
  <c r="AD30" i="12"/>
  <c r="M16" i="12"/>
  <c r="M15" i="12" s="1"/>
  <c r="M12" i="12"/>
  <c r="M8" i="12" s="1"/>
  <c r="I86" i="1" l="1"/>
  <c r="G53" i="1"/>
  <c r="H53" i="1" s="1"/>
  <c r="I53" i="1" s="1"/>
  <c r="G52" i="1"/>
  <c r="H52" i="1" s="1"/>
  <c r="I52" i="1" s="1"/>
  <c r="H54" i="1"/>
  <c r="I54" i="1" s="1"/>
  <c r="G148" i="20"/>
  <c r="I70" i="1"/>
  <c r="I78" i="1"/>
  <c r="I72" i="1"/>
  <c r="G639" i="14"/>
  <c r="M8" i="16"/>
  <c r="G28" i="16"/>
  <c r="I98" i="1"/>
  <c r="I17" i="1" s="1"/>
  <c r="G49" i="1"/>
  <c r="H49" i="1" s="1"/>
  <c r="I49" i="1" s="1"/>
  <c r="G45" i="1"/>
  <c r="H45" i="1" s="1"/>
  <c r="I45" i="1" s="1"/>
  <c r="I75" i="1"/>
  <c r="I79" i="1"/>
  <c r="G66" i="18"/>
  <c r="G51" i="1"/>
  <c r="H51" i="1" s="1"/>
  <c r="I51" i="1" s="1"/>
  <c r="G50" i="1"/>
  <c r="H50" i="1" s="1"/>
  <c r="I50" i="1" s="1"/>
  <c r="G17" i="19"/>
  <c r="I92" i="1"/>
  <c r="I85" i="1"/>
  <c r="I74" i="1"/>
  <c r="G58" i="1"/>
  <c r="H58" i="1" s="1"/>
  <c r="I58" i="1" s="1"/>
  <c r="G56" i="1"/>
  <c r="I73" i="1"/>
  <c r="G62" i="22"/>
  <c r="H56" i="1"/>
  <c r="I56" i="1" s="1"/>
  <c r="G60" i="1"/>
  <c r="H60" i="1" s="1"/>
  <c r="I60" i="1" s="1"/>
  <c r="G59" i="1"/>
  <c r="H59" i="1" s="1"/>
  <c r="I59" i="1" s="1"/>
  <c r="I110" i="1"/>
  <c r="I18" i="1" s="1"/>
  <c r="G95" i="24"/>
  <c r="I71" i="1"/>
  <c r="G412" i="13"/>
  <c r="G43" i="1"/>
  <c r="H43" i="1" s="1"/>
  <c r="I43" i="1" s="1"/>
  <c r="G44" i="1"/>
  <c r="H44" i="1" s="1"/>
  <c r="I44" i="1" s="1"/>
  <c r="F63" i="1"/>
  <c r="G30" i="12"/>
  <c r="G42" i="1"/>
  <c r="H42" i="1" s="1"/>
  <c r="I42" i="1" s="1"/>
  <c r="G39" i="1"/>
  <c r="G63" i="1" s="1"/>
  <c r="G25" i="1" s="1"/>
  <c r="A25" i="1" s="1"/>
  <c r="G41" i="1"/>
  <c r="H41" i="1" s="1"/>
  <c r="I41" i="1" s="1"/>
  <c r="I16" i="1" l="1"/>
  <c r="I21" i="1" s="1"/>
  <c r="I114" i="1"/>
  <c r="J70" i="1" s="1"/>
  <c r="G26" i="1"/>
  <c r="A26" i="1"/>
  <c r="H39" i="1"/>
  <c r="G28" i="1"/>
  <c r="G23" i="1"/>
  <c r="A23" i="1" s="1"/>
  <c r="G24" i="1" s="1"/>
  <c r="A27" i="1" l="1"/>
  <c r="G29" i="1" s="1"/>
  <c r="G27" i="1" s="1"/>
  <c r="J72" i="1"/>
  <c r="J95" i="1"/>
  <c r="J111" i="1"/>
  <c r="J94" i="1"/>
  <c r="J89" i="1"/>
  <c r="J98" i="1"/>
  <c r="J109" i="1"/>
  <c r="J83" i="1"/>
  <c r="J87" i="1"/>
  <c r="J101" i="1"/>
  <c r="J108" i="1"/>
  <c r="J97" i="1"/>
  <c r="J74" i="1"/>
  <c r="J102" i="1"/>
  <c r="J106" i="1"/>
  <c r="J110" i="1"/>
  <c r="J100" i="1"/>
  <c r="J104" i="1"/>
  <c r="J105" i="1"/>
  <c r="J81" i="1"/>
  <c r="J99" i="1"/>
  <c r="J112" i="1"/>
  <c r="J80" i="1"/>
  <c r="J78" i="1"/>
  <c r="J91" i="1"/>
  <c r="J82" i="1"/>
  <c r="J85" i="1"/>
  <c r="J71" i="1"/>
  <c r="J76" i="1"/>
  <c r="J103" i="1"/>
  <c r="J73" i="1"/>
  <c r="J75" i="1"/>
  <c r="J84" i="1"/>
  <c r="J90" i="1"/>
  <c r="J77" i="1"/>
  <c r="J79" i="1"/>
  <c r="J92" i="1"/>
  <c r="J113" i="1"/>
  <c r="J88" i="1"/>
  <c r="J86" i="1"/>
  <c r="J93" i="1"/>
  <c r="J107" i="1"/>
  <c r="J96" i="1"/>
  <c r="A24" i="1"/>
  <c r="I39" i="1"/>
  <c r="I63" i="1" s="1"/>
  <c r="H63" i="1"/>
  <c r="A29" i="1" l="1"/>
  <c r="J114" i="1"/>
  <c r="J50" i="1"/>
  <c r="J39" i="1"/>
  <c r="J63" i="1" s="1"/>
  <c r="J47" i="1"/>
  <c r="J52" i="1"/>
  <c r="J57" i="1"/>
  <c r="J42" i="1"/>
  <c r="J55" i="1"/>
  <c r="J60" i="1"/>
  <c r="J45" i="1"/>
  <c r="J54" i="1"/>
  <c r="J53" i="1"/>
  <c r="J56" i="1"/>
  <c r="J41" i="1"/>
  <c r="J62" i="1"/>
  <c r="J46" i="1"/>
  <c r="J59" i="1"/>
  <c r="J43" i="1"/>
  <c r="J48" i="1"/>
  <c r="J49" i="1"/>
  <c r="J58" i="1"/>
  <c r="J44" i="1"/>
  <c r="J61" i="1"/>
  <c r="J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7C4A5F1D-19BC-4A99-8990-98B1A1A8456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D71D072E-29DC-45A9-B359-99D60E96247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BC0EBE0D-9631-43ED-B023-F324A24EEAD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0125E1C9-BCEE-457D-8E32-1CEB1DB3DFB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72E73EBB-5A6F-4AEF-9A59-2AC012B549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4587A131-268F-49BB-8708-25A97D5B9A35}">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BC330D91-7417-4328-9432-F28245A7199F}">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A611CFFC-6982-4475-8C54-B8C8C6EA51F9}">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F7850010-B031-46AC-A9D7-D23DC867C2E7}">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387746ED-424C-442E-BA9E-A07C75464797}">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976C822B-F80D-4C3B-BE65-6882DA0A341F}">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6C2BE515-4788-430C-A85D-F2D076BB859D}">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6B828C75-D444-4AE7-B6F4-6BB84BACE8F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<sst xmlns="http://schemas.openxmlformats.org/spreadsheetml/2006/main" count="8149" uniqueCount="2354">
  <si>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</si>
  <si>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</si>
  <si>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</si>
  <si>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</si>
  <si>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</si>
  <si>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</si>
  <si>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</si>
  <si>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</si>
  <si>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</si>
  <si>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</si>
  <si>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</si>
  <si>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</si>
  <si>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</si>
  <si>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</si>
  <si>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</si>
  <si>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</si>
  <si>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</si>
  <si>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</si>
  <si>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</si>
  <si>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</si>
  <si>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</si>
  <si>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</si>
  <si>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</si>
  <si>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</si>
  <si>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</si>
  <si>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</si>
  <si>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</si>
  <si>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</si>
  <si>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</si>
  <si>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</si>
  <si>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</si>
  <si>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</si>
  <si>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</si>
  <si>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</si>
  <si>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</si>
  <si>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</si>
  <si>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</si>
  <si>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</si>
  <si>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</si>
  <si>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</si>
  <si>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</si>
  <si>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</si>
  <si>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</si>
  <si>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2019/12/001</t>
  </si>
  <si>
    <t>Splašková kanalizace a ČOV v obci Radkovice</t>
  </si>
  <si>
    <t>Stavba</t>
  </si>
  <si>
    <t>Stavební objekt</t>
  </si>
  <si>
    <t>00</t>
  </si>
  <si>
    <t>Vedlejší a ostatní náklady</t>
  </si>
  <si>
    <t>01</t>
  </si>
  <si>
    <t>Kanalizace</t>
  </si>
  <si>
    <t>Splašková kanalizace</t>
  </si>
  <si>
    <t>02</t>
  </si>
  <si>
    <t>ČOV</t>
  </si>
  <si>
    <t>Stavební část</t>
  </si>
  <si>
    <t>ZTI</t>
  </si>
  <si>
    <t>03</t>
  </si>
  <si>
    <t>VZT</t>
  </si>
  <si>
    <t>04</t>
  </si>
  <si>
    <t>Elektroinstalace</t>
  </si>
  <si>
    <t>Zpevněné plochy</t>
  </si>
  <si>
    <t>Oplocení</t>
  </si>
  <si>
    <t>05</t>
  </si>
  <si>
    <t>Přípojka vody</t>
  </si>
  <si>
    <t>06</t>
  </si>
  <si>
    <t>Přípojka NN</t>
  </si>
  <si>
    <t>6.1</t>
  </si>
  <si>
    <t>Přípojka pro ČOV</t>
  </si>
  <si>
    <t>6.2</t>
  </si>
  <si>
    <t>Přípojka pro čerpací stanici</t>
  </si>
  <si>
    <t>PS01</t>
  </si>
  <si>
    <t>Strojně technologická část</t>
  </si>
  <si>
    <t>Stroje a zařízení</t>
  </si>
  <si>
    <t>PS02</t>
  </si>
  <si>
    <t>Technologická elektrinstalace</t>
  </si>
  <si>
    <t>1</t>
  </si>
  <si>
    <t>PRS+MaR</t>
  </si>
  <si>
    <t>Celkem za stavbu</t>
  </si>
  <si>
    <t>CZK</t>
  </si>
  <si>
    <t>Rekapitulace dílů</t>
  </si>
  <si>
    <t>Typ dílu</t>
  </si>
  <si>
    <t>_1</t>
  </si>
  <si>
    <t>Zemní práce</t>
  </si>
  <si>
    <t>2</t>
  </si>
  <si>
    <t>Základy a zvláštní zakládání</t>
  </si>
  <si>
    <t>205</t>
  </si>
  <si>
    <t>210</t>
  </si>
  <si>
    <t>Specifikace</t>
  </si>
  <si>
    <t>215</t>
  </si>
  <si>
    <t>VRN</t>
  </si>
  <si>
    <t>3</t>
  </si>
  <si>
    <t>Svislé a kompletní konstrukce</t>
  </si>
  <si>
    <t>342</t>
  </si>
  <si>
    <t>Sádrokartonové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</si>
  <si>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</si>
  <si>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</si>
  <si>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</si>
  <si>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</si>
  <si>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</si>
  <si>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</si>
  <si>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</si>
  <si>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</si>
  <si>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</si>
  <si>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</si>
  <si>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</si>
  <si>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</si>
  <si>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</si>
  <si>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</si>
  <si>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</si>
  <si>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</si>
  <si>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t>
  </si>
  <si>
    <t>Ostatní konstrukce a práce, bourání</t>
  </si>
  <si>
    <t>Ostatní konstrukce, bourání</t>
  </si>
  <si>
    <t>91</t>
  </si>
  <si>
    <t>Doplňující práce na komunikaci</t>
  </si>
  <si>
    <t>94</t>
  </si>
  <si>
    <t>Lešení a stavební výtahy</t>
  </si>
  <si>
    <t>95</t>
  </si>
  <si>
    <t>Dokončovací konstrukce na pozemních stavbách</t>
  </si>
  <si>
    <t>97</t>
  </si>
  <si>
    <t>Prorážení otvorů</t>
  </si>
  <si>
    <t>99</t>
  </si>
  <si>
    <t>Staveništní přesun hmot</t>
  </si>
  <si>
    <t>711</t>
  </si>
  <si>
    <t>Izolace proti vodě</t>
  </si>
  <si>
    <t>713</t>
  </si>
  <si>
    <t>Izolace tepelné</t>
  </si>
  <si>
    <t>721</t>
  </si>
  <si>
    <t>Vnitřní kanalizace</t>
  </si>
  <si>
    <t>722</t>
  </si>
  <si>
    <t>Vnitřní vodovod</t>
  </si>
  <si>
    <t>725</t>
  </si>
  <si>
    <t>Zařizovací předměty</t>
  </si>
  <si>
    <t>728</t>
  </si>
  <si>
    <t>Přípojka kanalizační</t>
  </si>
  <si>
    <t>762</t>
  </si>
  <si>
    <t>Konstrukce tesařské</t>
  </si>
  <si>
    <t>763</t>
  </si>
  <si>
    <t>Dřevostavby</t>
  </si>
  <si>
    <t>764</t>
  </si>
  <si>
    <t>Konstrukce klempířské</t>
  </si>
  <si>
    <t>765</t>
  </si>
  <si>
    <t>Krytiny tvrdé</t>
  </si>
  <si>
    <t>766</t>
  </si>
  <si>
    <t>Konstrukce truhlářské</t>
  </si>
  <si>
    <t>767</t>
  </si>
  <si>
    <t>Konstrukce zámečnické</t>
  </si>
  <si>
    <t>769</t>
  </si>
  <si>
    <t>Otvorové prvky z plastu</t>
  </si>
  <si>
    <t>771</t>
  </si>
  <si>
    <t>Podlahy z dlaždic a obklady</t>
  </si>
  <si>
    <t>781</t>
  </si>
  <si>
    <t>Obklady keramické</t>
  </si>
  <si>
    <t>783</t>
  </si>
  <si>
    <t>Nátěry</t>
  </si>
  <si>
    <t>784</t>
  </si>
  <si>
    <t>Malby</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</si>
  <si>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</si>
  <si>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</si>
  <si>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</si>
  <si>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</si>
  <si>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</si>
  <si>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</si>
  <si>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</si>
  <si>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</si>
  <si>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</si>
  <si>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</si>
  <si>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</si>
  <si>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</si>
  <si>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</si>
  <si>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</si>
  <si>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</si>
  <si>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</si>
  <si>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</si>
  <si>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</si>
  <si>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</si>
  <si>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</si>
  <si>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</si>
  <si>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</si>
  <si>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</si>
  <si>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</si>
  <si>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</si>
  <si>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</si>
  <si>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Cenová úroveň</t>
  </si>
  <si>
    <t>Nhod / MJ</t>
  </si>
  <si>
    <t>Nhod celk.</t>
  </si>
  <si>
    <t>Dodavatel</t>
  </si>
  <si>
    <t>Typ položky</t>
  </si>
  <si>
    <t>Díl:</t>
  </si>
  <si>
    <t>DIL</t>
  </si>
  <si>
    <t>005111021R</t>
  </si>
  <si>
    <t>Vytyčení inženýrských sítí</t>
  </si>
  <si>
    <t>Soubor</t>
  </si>
  <si>
    <t>RTS 21/ I</t>
  </si>
  <si>
    <t>Indiv</t>
  </si>
  <si>
    <t>POL99_8</t>
  </si>
  <si>
    <t>005111020R</t>
  </si>
  <si>
    <t>Vytyčení stavby</t>
  </si>
  <si>
    <t>005121010R</t>
  </si>
  <si>
    <t>005121020R</t>
  </si>
  <si>
    <t xml:space="preserve">Provoz zařízení staveniště </t>
  </si>
  <si>
    <t>005121030R</t>
  </si>
  <si>
    <t>Odstranění zařízení staveniště</t>
  </si>
  <si>
    <t>Koordinační a kompletační činnost</t>
  </si>
  <si>
    <t>005211080R</t>
  </si>
  <si>
    <t xml:space="preserve">Bezpečnostní a hygienická opatření na staveništi </t>
  </si>
  <si>
    <t>005211030R</t>
  </si>
  <si>
    <t xml:space="preserve">Dočasná dopravní opatření </t>
  </si>
  <si>
    <t>005211040R</t>
  </si>
  <si>
    <t xml:space="preserve">Užívání veřejných ploch a prostranství  </t>
  </si>
  <si>
    <t>00523  R</t>
  </si>
  <si>
    <t>Zkoušky a revize</t>
  </si>
  <si>
    <t>00524  R</t>
  </si>
  <si>
    <t>Poplatek za zábor krajské komunikace</t>
  </si>
  <si>
    <t>m2/den</t>
  </si>
  <si>
    <t>Práce</t>
  </si>
  <si>
    <t>POL1_</t>
  </si>
  <si>
    <t>A : 610*6*30</t>
  </si>
  <si>
    <t>VV</t>
  </si>
  <si>
    <t>A1 : 330*7*30</t>
  </si>
  <si>
    <t>A1-4 : 110*7*30</t>
  </si>
  <si>
    <t>005241010R</t>
  </si>
  <si>
    <t>005241020R</t>
  </si>
  <si>
    <t xml:space="preserve">Geodetické zaměření skutečného provedení  </t>
  </si>
  <si>
    <t>005241021R</t>
  </si>
  <si>
    <t>Geometrický plán vč. zanesení do katastru</t>
  </si>
  <si>
    <t>ON1</t>
  </si>
  <si>
    <t>ON2</t>
  </si>
  <si>
    <t>Průběžná fotodokumentace</t>
  </si>
  <si>
    <t>soubor</t>
  </si>
  <si>
    <t>SUM</t>
  </si>
  <si>
    <t>END</t>
  </si>
  <si>
    <t>113109620R00</t>
  </si>
  <si>
    <t>m2</t>
  </si>
  <si>
    <t>RTS 19/ I</t>
  </si>
  <si>
    <t>A : 610*1,2</t>
  </si>
  <si>
    <t>A1 : 870*1,2</t>
  </si>
  <si>
    <t>A1-1 : 10*1,2</t>
  </si>
  <si>
    <t>A1-2 : 19*1,2</t>
  </si>
  <si>
    <t>A1-3 : 70*1,2</t>
  </si>
  <si>
    <t>A1-4 : 110*1,2</t>
  </si>
  <si>
    <t>A1-5 : 7*1,2</t>
  </si>
  <si>
    <t>A1-6 : 82*1,2</t>
  </si>
  <si>
    <t>B : 0</t>
  </si>
  <si>
    <t>113151314R00</t>
  </si>
  <si>
    <t>Odstranění podkladu, krytu frézováním povrch živičný, plochy přes 500 m2 na jednom objektu nebo při provádění pruhu šířky přes  750 mm s překážkami v trase, tloušťky 50 mm</t>
  </si>
  <si>
    <t>R-položka</t>
  </si>
  <si>
    <t>POL12_1</t>
  </si>
  <si>
    <t>s naložením na dopravní prostředek, očištění povrchu od frézované plochy, opotřebování frézovacích nástrojů (nožů, upínacích kroužků, držáků) nutné ruční odstranění (vybourání) živičného krytu kolem překážek,</t>
  </si>
  <si>
    <t>SPI</t>
  </si>
  <si>
    <t>státní : 7580*2</t>
  </si>
  <si>
    <t>místní : 1040*1,5</t>
  </si>
  <si>
    <t>115101201R00</t>
  </si>
  <si>
    <t>Čerpání vody na dopravní výšku do 10 m_x000D_
 s uvažovaným průměrným přítokem do 500 l/min</t>
  </si>
  <si>
    <t>h</t>
  </si>
  <si>
    <t>na vzdálenost od hladiny vody v jímce po výšku roviny proložené osou nejvyššího bodu výtlačného potrubí. Včetně odpadní potrubí v délce do 20 m.</t>
  </si>
  <si>
    <t>115101301R00</t>
  </si>
  <si>
    <t>Pohotovost záložní čerpací soupravy na dopravní výšku do 10 m_x000D_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</si>
  <si>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</si>
  <si>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</si>
  <si>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130001101R00</t>
  </si>
  <si>
    <t>Příplatek k cenám za ztížené vykopávky v horninách jakékoliv třídy</t>
  </si>
  <si>
    <t>m3</t>
  </si>
  <si>
    <t>Příplatek k cenám hloubených vykopávek za ztížení vykopávky v blízkosti podzemního vedení nebo výbušnin pro jakoukoliv třídu horniny.</t>
  </si>
  <si>
    <t>8201,3*0,1</t>
  </si>
  <si>
    <t>0,07</t>
  </si>
  <si>
    <t>113107430R00</t>
  </si>
  <si>
    <t>Odstranění podkladů nebo krytů z kameniva těženého, v ploše jednotlivě nad 50 m2, tloušťka vrstvy 300 mm</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</si>
  <si>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</si>
  <si>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</si>
  <si>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</si>
  <si>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rozšíření na šachty : 75*1,5*1,5*2</t>
  </si>
  <si>
    <t>6*1*1,5*1,5</t>
  </si>
  <si>
    <t>Mezisoučet</t>
  </si>
  <si>
    <t>-351*0,7</t>
  </si>
  <si>
    <t>131201119R00</t>
  </si>
  <si>
    <t xml:space="preserve">Hloubení nezapažených jam a zářezů příplatek za lepivost, v hornině 3,  </t>
  </si>
  <si>
    <t>131301111R00</t>
  </si>
  <si>
    <t>Hloubení nezapažených jam a zářezů do 100 m3, v hornině 4, hloubení strojně</t>
  </si>
  <si>
    <t>-351*0,6</t>
  </si>
  <si>
    <t>131301119R00</t>
  </si>
  <si>
    <t xml:space="preserve">Hloubení nezapažených jam a zářezů příplatek za lepivost, v hornině 4,  </t>
  </si>
  <si>
    <t>131401111R00</t>
  </si>
  <si>
    <t>Hloubení nezapažených jam a zářezů do 100 m3, v hornině 5, hloubení strojně</t>
  </si>
  <si>
    <t>-351*0,8</t>
  </si>
  <si>
    <t>131501111R00</t>
  </si>
  <si>
    <t>Hloubení nezapažených jam a zářezů do 100 m3, v hornině 6, hloubení strojně</t>
  </si>
  <si>
    <t>-351*0,9</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</si>
  <si>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</si>
  <si>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</si>
  <si>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</si>
  <si>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Trasa A : 3973,8+2711,9+210,1</t>
  </si>
  <si>
    <t>Trasa B : 270,3+317,9</t>
  </si>
  <si>
    <t>výtlak : 226,4*(1,51+2,03)/2*0,8</t>
  </si>
  <si>
    <t>přepad, odtok výtlak : (5+3+3+2,5+2+2)*1*1</t>
  </si>
  <si>
    <t>35*0,8*1</t>
  </si>
  <si>
    <t>-7850,08240*0,7</t>
  </si>
  <si>
    <t>0,07528</t>
  </si>
  <si>
    <t>132201219R00</t>
  </si>
  <si>
    <t xml:space="preserve">Hloubení rýh šířky přes 60 do 200 cm příplatek za lepivost, v hornině 3,  </t>
  </si>
  <si>
    <t>132301212R00</t>
  </si>
  <si>
    <t xml:space="preserve">Hloubení rýh šířky přes 60 do 200 cm do 1000 m3, v hornině 4, hloubení strojně </t>
  </si>
  <si>
    <t>-7850,08240*0,6</t>
  </si>
  <si>
    <t>0,06704</t>
  </si>
  <si>
    <t>132301219R00</t>
  </si>
  <si>
    <t xml:space="preserve">Hloubení rýh šířky přes 60 do 200 cm příplatek za lepivost, v hornině 4,  </t>
  </si>
  <si>
    <t>132401211R00</t>
  </si>
  <si>
    <t xml:space="preserve">Hloubení rýh šířky přes 60 do 200 cm jakékoliv množství, v hornině 5, hloubení strojně </t>
  </si>
  <si>
    <t>-7850,08240*0,8</t>
  </si>
  <si>
    <t>0,08352</t>
  </si>
  <si>
    <t>132501211R00</t>
  </si>
  <si>
    <t>Hloubení rýh šířky přes 60 do 200 cm jakékoliv množství, v hornině 6, skalní frézou</t>
  </si>
  <si>
    <t>-7850,08240*0,9</t>
  </si>
  <si>
    <t>-0,00824</t>
  </si>
  <si>
    <t>141741119R00</t>
  </si>
  <si>
    <t>Protlačování - beranění ocelových trub vnějšího průměru do 426 mm</t>
  </si>
  <si>
    <t>m</t>
  </si>
  <si>
    <t>Protlačování trub v hornině 1 - 4 s výjimkou tekoucího písku a hornin kašovité konzistence metodou ramování (zatloukání) ocelových trub s následným čistěním.</t>
  </si>
  <si>
    <t>Úprava čela potrubí pro protlačení, spojování potlačovaných trub, odstranění horniny z protlačovaných trub stlačeným vzduchem, vodorovné a svislé přemístění výkopku z protlačovaného potrubí a montážní jámy na přilehlé území.</t>
  </si>
  <si>
    <t>12</t>
  </si>
  <si>
    <t>151101101R00</t>
  </si>
  <si>
    <t>Zřízení pažení a rozepření stěn rýh příložné  pro jakoukoliv mezerovitost, hloubky do 2 m</t>
  </si>
  <si>
    <t>pro podzemní vedení pro všechny šířky rýhy,</t>
  </si>
  <si>
    <t>139,2</t>
  </si>
  <si>
    <t>151101102R00</t>
  </si>
  <si>
    <t>Zřízení pažení a rozepření stěn rýh příložné  pro jakoukoliv mezerovitost, hloubky do 4 m</t>
  </si>
  <si>
    <t>10638,2+323,9+948,3</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</si>
  <si>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</si>
  <si>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</si>
  <si>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</si>
  <si>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</si>
  <si>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</si>
  <si>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</si>
  <si>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</si>
  <si>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</si>
  <si>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</si>
  <si>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</si>
  <si>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161101151R00</t>
  </si>
  <si>
    <t>Svislé přemístění výkopku z horniny 5 až 7, při hloubce výkopu přes 1 do 2,5 m</t>
  </si>
  <si>
    <t>161101152R00</t>
  </si>
  <si>
    <t>Svislé přemístění výkopku z horniny 5 až 7, při hloubce výkopu přes 2,5 do 4 m</t>
  </si>
  <si>
    <t>162301101R00</t>
  </si>
  <si>
    <t>Vodorovné přemístění výkopku z horniny 1 až 4, na vzdálenost přes 50  do 500 m</t>
  </si>
  <si>
    <t>po suchu, bez naložení výkopku, avšak se složením bez rozhrnutí, zpáteční cesta vozidla.</t>
  </si>
  <si>
    <t>na meziskl : 5740,9-185,1</t>
  </si>
  <si>
    <t>zpět : 5740,9-185,1</t>
  </si>
  <si>
    <t>162701105RT6</t>
  </si>
  <si>
    <t>Vodorovné přemístění výkopku z horniny 1 až 4, na vzdálenost přes 9 000  do 10 000 m</t>
  </si>
  <si>
    <t>RTS 19/ II</t>
  </si>
  <si>
    <t>185,1</t>
  </si>
  <si>
    <t>162701155R00</t>
  </si>
  <si>
    <t>Vodorovné přemístění výkopku z horniny 5 až 7, na vzdálenost přes 9 000  do 10 000 m</t>
  </si>
  <si>
    <t>2460,4</t>
  </si>
  <si>
    <t>162701159R00</t>
  </si>
  <si>
    <t>Vodorovné přemístění výkopku příplatek k ceně za každých dalších i započatých 1 000 m přes 10 000 m_x000D_
 z horniny 5 až 7</t>
  </si>
  <si>
    <t>(2460,4+185,1)*15</t>
  </si>
  <si>
    <t>167101102R00</t>
  </si>
  <si>
    <t>Nakládání, skládání, překládání neulehlého výkopku nakládání výkopku_x000D_
 přes 100 m3, z horniny 1 až 4</t>
  </si>
  <si>
    <t>zpět z meziskládky : 5740,9-185,1</t>
  </si>
  <si>
    <t>167101152R00</t>
  </si>
  <si>
    <t>Nakládání, skládání, překládání neulehlého výkopku nakládání výkopku_x000D_
 přes 100 m3, z horniny 5 až 7</t>
  </si>
  <si>
    <t xml:space="preserve">vše na skládku nic zpět z deponie : </t>
  </si>
  <si>
    <t>171201201R00</t>
  </si>
  <si>
    <t>Uložení sypaniny na dočasnou skládku tak, že na 1 m2 plochy připadá přes 2 m3 výkopku nebo ornice</t>
  </si>
  <si>
    <t>5555,8</t>
  </si>
  <si>
    <t>174101101R00</t>
  </si>
  <si>
    <t>Zásyp sypaninou se zhutněním jam, šachet, rýh nebo kolem objektů v těchto vykopávkách</t>
  </si>
  <si>
    <t>z jakékoliv horniny s uložením výkopku po vrstvách,</t>
  </si>
  <si>
    <t>zeminou : 7850,3-1189,9-302,1</t>
  </si>
  <si>
    <t>105,3+140,4+70,2+35,1</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</si>
  <si>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</si>
  <si>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</si>
  <si>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</si>
  <si>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kanalizace - 12 m protlak : (2361,3-12)*1,2*0,4</t>
  </si>
  <si>
    <t>výtlak : 226,4*0,8*0,3</t>
  </si>
  <si>
    <t>přepad,výtlak, odtok z ČOV : (5+3+3+2,5+2+2)*1*0,4</t>
  </si>
  <si>
    <t>3,5*0,8*0,3</t>
  </si>
  <si>
    <t>0,06</t>
  </si>
  <si>
    <t>14235919R</t>
  </si>
  <si>
    <t>trubka bezešvá hladká kruhová 11353; svařitelnost zaručená; vnější průměr 377,0 mm; tloušťka stěny 12,5 mm</t>
  </si>
  <si>
    <t>POL3_</t>
  </si>
  <si>
    <t>12*1,05</t>
  </si>
  <si>
    <t>58344169R</t>
  </si>
  <si>
    <t>štěrkodrť frakce 0,0 až 32,0 mm; třída A</t>
  </si>
  <si>
    <t>t</t>
  </si>
  <si>
    <t>zeminou : (6358,1-(7850,1-1189,9-302,1)*0,4787909)*1,78</t>
  </si>
  <si>
    <t>199000003R00</t>
  </si>
  <si>
    <t>Poplatky za skládku horniny 5 - 7</t>
  </si>
  <si>
    <t>2645,8</t>
  </si>
  <si>
    <t>01.01</t>
  </si>
  <si>
    <t>Zkoušky zhutnění</t>
  </si>
  <si>
    <t>ks</t>
  </si>
  <si>
    <t>212531111R00</t>
  </si>
  <si>
    <t>Výplň trativodů kamenivem hrubým drceným, frakce 16-63 mm</t>
  </si>
  <si>
    <t>POL1_0</t>
  </si>
  <si>
    <t>do rýh bez zhutnění s úpravou povrchu výplně,</t>
  </si>
  <si>
    <t>2361,3*0,3*0,3</t>
  </si>
  <si>
    <t>0,083</t>
  </si>
  <si>
    <t>212971110R00</t>
  </si>
  <si>
    <t xml:space="preserve">Zřízení opláštění odvod. trativodů z geotextilie o sklonu do 2,5,  </t>
  </si>
  <si>
    <t>v rýze nebo v zářezu se stěnami,</t>
  </si>
  <si>
    <t>2361,3*1*1,2</t>
  </si>
  <si>
    <t>0,44</t>
  </si>
  <si>
    <t>273313511R00</t>
  </si>
  <si>
    <t>Beton základových desek prostý třídy C 12/15</t>
  </si>
  <si>
    <t>dodávka a uložení betonu do připravené konstrukce,</t>
  </si>
  <si>
    <t>podkl bet šachet : 1,2*1,2*0,1*86*1,05</t>
  </si>
  <si>
    <t>0,0968</t>
  </si>
  <si>
    <t>273351215R00</t>
  </si>
  <si>
    <t>Bednění stěn základových desek zřízení</t>
  </si>
  <si>
    <t>svislé nebo šikmé (odkloněné) , půdorysně přímé nebo zalomené, stěn základových desek ve volných nebo zapažených jámách, rýhách, šachtách, včetně případných vzpěr,</t>
  </si>
  <si>
    <t>podkl bet šachet : 1,2*4*0,2*86</t>
  </si>
  <si>
    <t>0,04</t>
  </si>
  <si>
    <t>273351216R00</t>
  </si>
  <si>
    <t>Bednění stěn základových desek odstranění</t>
  </si>
  <si>
    <t>871228111R00</t>
  </si>
  <si>
    <t>Kladení dren. potrubí do rýhy, tvr. PVC, do 150 mm</t>
  </si>
  <si>
    <t>řád A : 680,5</t>
  </si>
  <si>
    <t>řád A1 : 969,7</t>
  </si>
  <si>
    <t>řád A0-1 : 20</t>
  </si>
  <si>
    <t>řád A1-1 : 18</t>
  </si>
  <si>
    <t>řád A1-2 : 19</t>
  </si>
  <si>
    <t>řád A1-3 : 70</t>
  </si>
  <si>
    <t>řád A 1-4 : 197,5</t>
  </si>
  <si>
    <t>řád A 1-5 : 116,8</t>
  </si>
  <si>
    <t>řád A 1-6 : 82</t>
  </si>
  <si>
    <t>řád B : 187,8</t>
  </si>
  <si>
    <t>286139912R</t>
  </si>
  <si>
    <t>trubka plastová drenážní PE-HD; ohebná; profilovaná, s hladkou vnitřní stěnou; perforovaná; DN 150,0 mm</t>
  </si>
  <si>
    <t>2361,3*1,02</t>
  </si>
  <si>
    <t>0,474</t>
  </si>
  <si>
    <t>451572111R00</t>
  </si>
  <si>
    <t>Lože pod potrubí, stoky a drobné objekty z kameniva drobného těženého 0÷4 mm</t>
  </si>
  <si>
    <t>v otevřeném výkopu,</t>
  </si>
  <si>
    <t>kanalizace - 12 m protlak : (2361,3-12)*1,2*0,1</t>
  </si>
  <si>
    <t>výtlak : 226,4*0,8*0,1</t>
  </si>
  <si>
    <t>přepad,výtlak, odtok z ČOV : (5+3+3+2,5+2+2)*1*0,1</t>
  </si>
  <si>
    <t>3,5*0,8*0,1</t>
  </si>
  <si>
    <t>0,042</t>
  </si>
  <si>
    <t>564113520R00</t>
  </si>
  <si>
    <t>Podklad nebo podsyp z asfaltového recyklátu frakce 0-32 mm, tloušťka po zhutnění 20 cm</t>
  </si>
  <si>
    <t>564861111RT2</t>
  </si>
  <si>
    <t>Podklad ze štěrkodrti s rozprostřením a zhutněním frakce 0-32 mm, tloušťka po zhutnění 200 mm</t>
  </si>
  <si>
    <t>délka trasy ( mimo výtlak a B ) : (680,5+969,7+18+19+70+197,5+116,8+82+20)</t>
  </si>
  <si>
    <t>odpočet za trasy mimo státní komunikaci : -(58+619,7+8+17+62+82,5+114,8-20+80+18)</t>
  </si>
  <si>
    <t>na š. 12 m : 1133,5*1,2-1133,5</t>
  </si>
  <si>
    <t>564861111RT4</t>
  </si>
  <si>
    <t>Podklad ze štěrkodrti s rozprostřením a zhutněním frakce 0-63 mm, tloušťka po zhutnění 200 mm</t>
  </si>
  <si>
    <t>délka trasy ( mimo výtlak a B ) : (680,5+969,7+18+19+70+197,5+116,8+82+20)*1,2</t>
  </si>
  <si>
    <t>564901113R00</t>
  </si>
  <si>
    <t>Recyklace podkladu s přídáním drceného kameniva v množství 0,08 m3/m2</t>
  </si>
  <si>
    <t>rozhrnutí přidávaného kameniva, sejmutí na hloubku 250 mm a smísení hmot s vlhčením a uložení zpět, vyrovnání profilu v příčném i podélném směru, zhutnění</t>
  </si>
  <si>
    <t>dle PD a požadavku SÚS : 956*1,2</t>
  </si>
  <si>
    <t>565131111RT2</t>
  </si>
  <si>
    <t>Podklad z kameniva obaleného asfaltem ACP 16+, v pruhu šířky do 3 m, třídy 1, tloušťka po zhutnění 50 mm</t>
  </si>
  <si>
    <t>s rozprostřením a zhutněním</t>
  </si>
  <si>
    <t>dle PD a požadavku SÚS : 5050</t>
  </si>
  <si>
    <t>567133115R00</t>
  </si>
  <si>
    <t>Podklad z kameniva zpevněného cementem SC C5/6, tloušťka po zhutnění 200 mm</t>
  </si>
  <si>
    <t>bez dilatačních spár, s rozprostřením a zhutněním, ošetřením povrchu podkladu vodou</t>
  </si>
  <si>
    <t>odpočet za trasy mimo státní komunikaci : (58+619,7+8+17+62+82,5+114,8-20+80+18)*1,2</t>
  </si>
  <si>
    <t>573111113R00</t>
  </si>
  <si>
    <t>Postřik živičný infiltrační s posypem kamenivem v množství 1,5 kg/m2</t>
  </si>
  <si>
    <t>z asfaltu silničního</t>
  </si>
  <si>
    <t>5050</t>
  </si>
  <si>
    <t>573211111R00</t>
  </si>
  <si>
    <t>Postřik živičný spojovací bez posypu kamenivem z asfaltu silničního, v množství od 0,5 do 0,7 kg/m2</t>
  </si>
  <si>
    <t>577112113RT2</t>
  </si>
  <si>
    <t>Beton asfaltový z modifikovaného asfaltu v pruhu šířky do 3 m, ACO 11 S , tloušťky 40 mm, plochy od 201 do 1000 m2</t>
  </si>
  <si>
    <t>594411111RT2</t>
  </si>
  <si>
    <t>Dlažba nebo přídlažba z lomového kamene do lože z cementové malty tloušťky 50 mm, včetně dodávky kamene tloušťky 20cm, třídy 1</t>
  </si>
  <si>
    <t>lomařsky upraveného rigolového, bez vyplnění spár v ploše vodorovné nebo ve sklonu, s provedením lože tl. 50 mm</t>
  </si>
  <si>
    <t>u výúst objektu : (0,4+0,6+0,4)*7</t>
  </si>
  <si>
    <t>599000010RA0</t>
  </si>
  <si>
    <t>Rozebrání a oprava asfaltové komunikace řezání, výměna podkladu tl. 30 cm, asfaltobeton tl. 7 cm</t>
  </si>
  <si>
    <t>Agregovaná položka</t>
  </si>
  <si>
    <t>POL2_</t>
  </si>
  <si>
    <t>řezání živičného krytu do hloubky 10 cm, odstranění krytu živičného tl. 10 cm, odstranění podkladu z kameniva hrubého drceného tl. 30 cm, naložení suti a odvoz do 5 km. Vyspravení podkladu štěrkopískem, vyspravení krytu asfaltovým betonem do 7 cm.</t>
  </si>
  <si>
    <t>trasa A - 58 m mimo státní : 58*1,5*0,1*2,5</t>
  </si>
  <si>
    <t>trasa A1 - 619,7 m mimo státní : 619,7*1,5*0,1*2,5</t>
  </si>
  <si>
    <t>trasa A1-1 - 8 m mimo státní : 8*1,5*0,1*2,5</t>
  </si>
  <si>
    <t>trasa A1-2 - 17 m mimo státní : 17*1,5*0,1*2,5</t>
  </si>
  <si>
    <t>trasa A1-3 - 62 m mimo státní : 62*1,5*0,1*2,5</t>
  </si>
  <si>
    <t>trasa A1-4 - 82,5 m mimo státní : 82,5*1,5*0,1*2,5</t>
  </si>
  <si>
    <t>trasa A1-5 - 114,8 -20  m mimo státní : (114,8-20)*1,5*0,1*2,5</t>
  </si>
  <si>
    <t>trasa A1-6 - 80 m mimo státní : 80*1,5*0,1*2,5</t>
  </si>
  <si>
    <t>trasa A0-1 - 18 m mimo státní : 18*1,5*0,1*2,5</t>
  </si>
  <si>
    <t>871211121R00</t>
  </si>
  <si>
    <t>Montáž potrubí z plastických hmot z tlakových trubek polyetylenových, vnějšího průměru 63 mm</t>
  </si>
  <si>
    <t>226,4</t>
  </si>
  <si>
    <t>871373121RT2</t>
  </si>
  <si>
    <t>RTS 20/ II</t>
  </si>
  <si>
    <t>v otevřeném výkopu ve sklonu do 20 %,</t>
  </si>
  <si>
    <t>877373121RT2</t>
  </si>
  <si>
    <t>kus</t>
  </si>
  <si>
    <t>dle výpisu : 120</t>
  </si>
  <si>
    <t>877313123R00</t>
  </si>
  <si>
    <t>Montáž tvarovek na potrubí z trub z plastů těsněných gumovým kroužkem jednoosých DN 150 mm</t>
  </si>
  <si>
    <t>kolena : 120</t>
  </si>
  <si>
    <t>877353123R00</t>
  </si>
  <si>
    <t>Montáž tvarovek na potrubí z trub z plastů těsněných gumovým kroužkem jednoosých DN 200 mm</t>
  </si>
  <si>
    <t>přesuvky : 40</t>
  </si>
  <si>
    <t>892241111R00</t>
  </si>
  <si>
    <t>Tlakové zkoušky vodovodního potrubí DN do 80 mm</t>
  </si>
  <si>
    <t>POL1_1</t>
  </si>
  <si>
    <t>přísun, montáže, demontáže a odsunu zkoušecího čerpadla, napuštění tlakovou vodou a dodání vody pro tlakovou zkoušku,</t>
  </si>
  <si>
    <t>892372111R00</t>
  </si>
  <si>
    <t>úsek</t>
  </si>
  <si>
    <t>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t>
  </si>
  <si>
    <t>892273111R00</t>
  </si>
  <si>
    <t>Proplach a desinfekce vodovodního potrubí DN od 80 do 125 mm</t>
  </si>
  <si>
    <t>napuštění a vypuštění vody, dodání vody a desinfekčního prostředku, náklady na bakteriologický rozbor vody,</t>
  </si>
  <si>
    <t>V položce jsou zakalkulovány náklady na napuštění a vypuštění vody, dodání vody a desinfekčního prostředku a na bakteriologický rozbor vody</t>
  </si>
  <si>
    <t>POP</t>
  </si>
  <si>
    <t>892585111R00</t>
  </si>
  <si>
    <t>vodou nebo vzduchem,</t>
  </si>
  <si>
    <t>10</t>
  </si>
  <si>
    <t>892855116R00</t>
  </si>
  <si>
    <t>Kamerové prohlídky potrubí nad 500 m</t>
  </si>
  <si>
    <t>894422111R00</t>
  </si>
  <si>
    <t>Osazení betonových dílců pro šachty podle DIN 4034 skruže přechodové, pro jakoukoliv hmotnost</t>
  </si>
  <si>
    <t>na kroužek,</t>
  </si>
  <si>
    <t>skruže : 51+56+29</t>
  </si>
  <si>
    <t>kroužky : 11+11+12+37+14</t>
  </si>
  <si>
    <t>894422111RT1</t>
  </si>
  <si>
    <t>86</t>
  </si>
  <si>
    <t>894423112RT1</t>
  </si>
  <si>
    <t>Osazení betonových dílců pro šachty podle DIN 4034 šachtového dna, o hmotnosti do 3 t</t>
  </si>
  <si>
    <t>894432111R00</t>
  </si>
  <si>
    <t>Osazení plastových šachet revizních průměr 315 mm</t>
  </si>
  <si>
    <t>899103111R00</t>
  </si>
  <si>
    <t>Osazení poklopů litinových a ocelových o hmotnost jednotlivě přes 100  do 150 kg</t>
  </si>
  <si>
    <t>trasa A : 74</t>
  </si>
  <si>
    <t>trasa B : 7</t>
  </si>
  <si>
    <t>odtok, přepad : 5</t>
  </si>
  <si>
    <t>z cementu portlandského nebo struskoportlandského, v otevřeném výkopu,</t>
  </si>
  <si>
    <t>7 ks : (1,6*1,6*0,5-0,6*0,6*3,15/4)*7</t>
  </si>
  <si>
    <t>0,0245</t>
  </si>
  <si>
    <t>(1,6*0,5*4)*7</t>
  </si>
  <si>
    <t>899721112R00</t>
  </si>
  <si>
    <t>Výstražné fólie výstražná fólie pro vodovod, šířka 30 cm</t>
  </si>
  <si>
    <t>226,4*1,05</t>
  </si>
  <si>
    <t>0,08</t>
  </si>
  <si>
    <t>899731114R00</t>
  </si>
  <si>
    <t>Signalizační vodič CYY, 6 mm2</t>
  </si>
  <si>
    <t>230120051R00</t>
  </si>
  <si>
    <t>Čištění potrubí profukováním nebo proplach. DN 300</t>
  </si>
  <si>
    <t>8.01</t>
  </si>
  <si>
    <t>Čerpací stanice - dodávka + osazení</t>
  </si>
  <si>
    <t>kpl.</t>
  </si>
  <si>
    <t>831350113RAF</t>
  </si>
  <si>
    <t>Kanalizační přípojka D 160 mm, rýha 900x2000 mm</t>
  </si>
  <si>
    <t>599000009RA0</t>
  </si>
  <si>
    <t>(45,5+16,4+8,8+4,4+4,4+8,3+4,5+2,3+9,8+1,5*2+20+1,5+5,8+4,9+1,5+6,1+3,6+5,2+4,7*3+10*6,5+3+7,5+2,7+7,7+1,8+4,8+1,5*2+3*7,5)*1,2</t>
  </si>
  <si>
    <t>599000010RAA</t>
  </si>
  <si>
    <t>831230110RAB</t>
  </si>
  <si>
    <t>Vodovodní přípojka D 40 ÷ 63, hloubka 1,2 m</t>
  </si>
  <si>
    <t>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t>
  </si>
  <si>
    <t>237,7-188,8</t>
  </si>
  <si>
    <t>286135120R</t>
  </si>
  <si>
    <t>trubka plastová kanalizační PE100RC; hladká; SDR 11,0; PN 16; D = 63,0 mm; s = 5,80 mm</t>
  </si>
  <si>
    <t>28614652.AR</t>
  </si>
  <si>
    <t>koleno PP; 45,0 °; D = 160,0 mm; hladké, s 1 hrdlem</t>
  </si>
  <si>
    <t>POL3_0</t>
  </si>
  <si>
    <t>dle výpisu počet odboček : 120</t>
  </si>
  <si>
    <t>28654626R</t>
  </si>
  <si>
    <t>spojka přesuvná (přesuvka) PP; DN 250,0 mm; l = 270 mm; hladká, hrdlovaná; spoj násuvný</t>
  </si>
  <si>
    <t>40</t>
  </si>
  <si>
    <t>55340325R</t>
  </si>
  <si>
    <t>poklop kanalizační s tlumící vložkou; litinový; D výrobku 785 mm; únosnost D 400 kN; bez odvětrání</t>
  </si>
  <si>
    <t>5922405304R0</t>
  </si>
  <si>
    <t>Dno šachty TBZ-Q 250-735, DN 1000, pro DN 250 kamenina, koncová - 1x výtok, vč. těsnění</t>
  </si>
  <si>
    <t>kanalizace - koncové šachty trasa A : 5</t>
  </si>
  <si>
    <t xml:space="preserve">                                              trasa B : 1</t>
  </si>
  <si>
    <t xml:space="preserve">                                              ČS 2 : 1</t>
  </si>
  <si>
    <t>5922405304R1</t>
  </si>
  <si>
    <t>Dno šachty TBZ-Q 250-735, DN 1000, pro DN 250 kamenina průtočná - 1x výtok, 1x vtok, vč. těsnění</t>
  </si>
  <si>
    <t>kanalizace průtočné šachty trasa A : 61</t>
  </si>
  <si>
    <t xml:space="preserve">                                            trasa B : 5</t>
  </si>
  <si>
    <t>odtok přepad : 5</t>
  </si>
  <si>
    <t>5922405304R2</t>
  </si>
  <si>
    <t>Dno šachty TBZ-Q 250-735, DN 1000, pro DN 250 kamenina rozbočná - 1x výtok, 2x vtok, vč. těsnění</t>
  </si>
  <si>
    <t>kanalizace - rozbočné šachty trasa A : 8</t>
  </si>
  <si>
    <t xml:space="preserve">                                               trasa B : 0</t>
  </si>
  <si>
    <t>59224100R</t>
  </si>
  <si>
    <t>skruž železobetonová TBS; DN = 1 000,0 mm; h = 250,0 mm; s = 90,00 mm</t>
  </si>
  <si>
    <t>trasa A : 47</t>
  </si>
  <si>
    <t>trasa B : 4</t>
  </si>
  <si>
    <t>59224102R</t>
  </si>
  <si>
    <t>skruž železobetonová TBS; DN = 1 000,0 mm; h = 500,0 mm; s = 90,00 mm</t>
  </si>
  <si>
    <t>trasa A : 54</t>
  </si>
  <si>
    <t>trasa B : 2</t>
  </si>
  <si>
    <t>59224108R</t>
  </si>
  <si>
    <t>skruž železobetonová TBS; DN = 1 000,0 mm; h = 1 000,0 mm; s = 90,00 mm; počet stupadel 4; ocelové s PE povlakem</t>
  </si>
  <si>
    <t>trasa A : 25</t>
  </si>
  <si>
    <t>59224172R</t>
  </si>
  <si>
    <t>skruž železobetonová přechodová; TBR; DN = 625,0 mm; DN 2 = 1 000 mm; h = 600,0 mm; s = 120,00 mm; počet stupadel 2; ocelové s PE povlakem, kapsové</t>
  </si>
  <si>
    <t>59224174.AR</t>
  </si>
  <si>
    <t>prstenec betonový; DN = 625,0 mm; h = 40,0 mm; s = 120,00 mm</t>
  </si>
  <si>
    <t>trasa A : 11</t>
  </si>
  <si>
    <t>trasa B : 0</t>
  </si>
  <si>
    <t>59224175R</t>
  </si>
  <si>
    <t>prstenec betonový; DN = 625,0 mm; h = 60,0 mm; s = 120,00 mm</t>
  </si>
  <si>
    <t>59224176R</t>
  </si>
  <si>
    <t>prstenec betonový; DN = 625,0 mm; h = 80,0 mm; s = 120,00 mm</t>
  </si>
  <si>
    <t>trasa B : 1</t>
  </si>
  <si>
    <t>59224177.AR</t>
  </si>
  <si>
    <t>prstenec betonový; DN = 625,0 mm; h = 120,0 mm; s = 120,00 mm</t>
  </si>
  <si>
    <t>trasa A : 35</t>
  </si>
  <si>
    <t>59224177R</t>
  </si>
  <si>
    <t>prstenec betonový; DN = 625,0 mm; h = 100,0 mm; s = 120,00 mm</t>
  </si>
  <si>
    <t>trasa A : 13</t>
  </si>
  <si>
    <t>59224373.AR</t>
  </si>
  <si>
    <t>profil těsnicí elastomerní; pro spojení betonových šachetních dílů; tvar kruh; d = 1 000,0 mm</t>
  </si>
  <si>
    <t>trasa A : 201</t>
  </si>
  <si>
    <t>trasa B : 16</t>
  </si>
  <si>
    <t>939421121RT2</t>
  </si>
  <si>
    <t>919112213R00</t>
  </si>
  <si>
    <t xml:space="preserve">Prořezání spár vč. zalití asfaltovoů zálivkou - místní komunikace </t>
  </si>
  <si>
    <t>mimo státní sil : 1040*2</t>
  </si>
  <si>
    <t>9181A4OA0</t>
  </si>
  <si>
    <t>ČELA PROPUSTU Z TRUB DN DO 300MM Z BETONU DO C 25/30</t>
  </si>
  <si>
    <t>KUS</t>
  </si>
  <si>
    <t>EXP 19</t>
  </si>
  <si>
    <t>998275101R00</t>
  </si>
  <si>
    <t>Přesun hmot pro kanalizace z trub kameninových v otevřeném výkopu</t>
  </si>
  <si>
    <t>Přesun hmot</t>
  </si>
  <si>
    <t>POL7_</t>
  </si>
  <si>
    <t>trubní ražené nebo hloubené (827 2.5), včetně drobných objektů</t>
  </si>
  <si>
    <t>979083112R00</t>
  </si>
  <si>
    <t>Vodorovné přemístění suti na meziskládku do 1000 m</t>
  </si>
  <si>
    <t>včetně naložení na dopravní prostředek a složení,</t>
  </si>
  <si>
    <t>na meziskl : 2133*0,4718</t>
  </si>
  <si>
    <t>do zásypů : 2133*0,4718</t>
  </si>
  <si>
    <t>979086112R00</t>
  </si>
  <si>
    <t xml:space="preserve">Vodorovná doprava suti a vybouraných hmot nakládání nebo překládání suti a vybouraných hmot na dopravní prostředek při vodorovné dopravě,  ,  </t>
  </si>
  <si>
    <t>Přesun suti</t>
  </si>
  <si>
    <t>POL8_</t>
  </si>
  <si>
    <t>bez naložení, s vyložením a hrubým urovnáním</t>
  </si>
  <si>
    <t>979081111R00</t>
  </si>
  <si>
    <t>Odvoz suti a vybouraných hmot na skládku do 1 km</t>
  </si>
  <si>
    <t>979081121R00</t>
  </si>
  <si>
    <t>Odvoz suti a vybouraných hmot na skládku příplatek za každý další 1 km</t>
  </si>
  <si>
    <t>979093111R00</t>
  </si>
  <si>
    <t>Uložení suti na skládku bez zhutnění</t>
  </si>
  <si>
    <t>s hrubým urovnáním,</t>
  </si>
  <si>
    <t>979990001R01</t>
  </si>
  <si>
    <t>Poplatek za skládku - asfalt</t>
  </si>
  <si>
    <t>2868,8-1839,2</t>
  </si>
  <si>
    <t>121101103R00</t>
  </si>
  <si>
    <t>Sejmutí ornice s přemístěním na vzdálenost přes 100 do 250 m</t>
  </si>
  <si>
    <t>nebo lesní půdy, s vodorovným přemístěním na hromady v místě upotřebení nebo na dočasné či trvalé skládky se složením</t>
  </si>
  <si>
    <t>20*14*0,3</t>
  </si>
  <si>
    <t>131201112R00</t>
  </si>
  <si>
    <t>Hloubení nezapažených jam a zářezů do 1000 m3, v hornině 3, hloubení strojně</t>
  </si>
  <si>
    <t>vlastní jáma : (21,6+16,4)/2*(15,1+9,8)/2*5,7*1,05</t>
  </si>
  <si>
    <t>sjezd : 10*5,7/2*5*1,2</t>
  </si>
  <si>
    <t>20 % v hor 3 : -1586,75175*0,8</t>
  </si>
  <si>
    <t>0,04965</t>
  </si>
  <si>
    <t>131301112R00</t>
  </si>
  <si>
    <t>Hloubení nezapažených jam a zářezů do 1000 m3, v hornině 4, hloubení strojně</t>
  </si>
  <si>
    <t>40 % v hor 4 : -1586,75175*0,6</t>
  </si>
  <si>
    <t>0,0993</t>
  </si>
  <si>
    <t>131401112R00</t>
  </si>
  <si>
    <t>Hloubení nezapažených jam a zářezů do 1000 m3, v hornině 5, hloubení strojně</t>
  </si>
  <si>
    <t>30 % v hor 5 : -1586,75175*0,7</t>
  </si>
  <si>
    <t>0,07447</t>
  </si>
  <si>
    <t>131501112R00</t>
  </si>
  <si>
    <t>Hloubení nezapažených jam a zářezů do 1000 m3, v hornině 6, hloubení strojně</t>
  </si>
  <si>
    <t>30 % v hor 5 : -1586,75175*0,9</t>
  </si>
  <si>
    <t>0,02483</t>
  </si>
  <si>
    <t>161101103R00</t>
  </si>
  <si>
    <t>Svislé přemístění výkopku z horniny 1 až 4, při hloubce výkopu přes 4 do 6 m</t>
  </si>
  <si>
    <t>317,4+634,8</t>
  </si>
  <si>
    <t>161101153R00</t>
  </si>
  <si>
    <t>Svislé přemístění výkopku z horniny 5 až 7, při hloubce výkopu přes 4 do 6 m</t>
  </si>
  <si>
    <t>476,1+158,7</t>
  </si>
  <si>
    <t>162201102R00</t>
  </si>
  <si>
    <t>Vodorovné přemístění výkopku z horniny 1 až 4, na vzdálenost přes 20  do 50 m</t>
  </si>
  <si>
    <t>na skl a zpět do zásypů : 1003,8*2</t>
  </si>
  <si>
    <t>317,4+634,8+476,1+158,7</t>
  </si>
  <si>
    <t>-1003,8</t>
  </si>
  <si>
    <t>583,2*15</t>
  </si>
  <si>
    <t>do zásypu : 317,4+634,8</t>
  </si>
  <si>
    <t>do zásypu : 51,6</t>
  </si>
  <si>
    <t>175101201R00</t>
  </si>
  <si>
    <t>Obsyp objektů bez prohození sypaniny</t>
  </si>
  <si>
    <t>sypaninou z vhodných hornin tř. 1 - 4 nebo materiálem, uloženým ve vzdálenosti do 30 m od vnějšího kraje objektu, pro jakoukoliv míru zhutnění,</t>
  </si>
  <si>
    <t>-12,96*7,895*5,7</t>
  </si>
  <si>
    <t>0,01944</t>
  </si>
  <si>
    <t>175101209R00</t>
  </si>
  <si>
    <t>Obsyp objektů příplatek za prohození sypaniny</t>
  </si>
  <si>
    <t>460300006R00</t>
  </si>
  <si>
    <t>Hutnění zeminy po vrstvách 20 cm</t>
  </si>
  <si>
    <t>1003,8+48,2</t>
  </si>
  <si>
    <t>01.R1</t>
  </si>
  <si>
    <t>Rozbor vzorku zeminy pro skládku</t>
  </si>
  <si>
    <t>01.R2</t>
  </si>
  <si>
    <t>Zkoušky zhutnění podloží, zásypů</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</si>
  <si>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</si>
  <si>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</si>
  <si>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</si>
  <si>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zhutnění dna výkopu : 14,1*9,05</t>
  </si>
  <si>
    <t>0,095</t>
  </si>
  <si>
    <t>247571113R00</t>
  </si>
  <si>
    <t>Obsyp a těsnění studny obsyp ze štěrkopísku tříděného frakce 0-63 mm</t>
  </si>
  <si>
    <t>se zhutněním</t>
  </si>
  <si>
    <t>prostor mezi zákl pasym a stěnou : 0,85*12,05*4,7</t>
  </si>
  <si>
    <t>0,06025</t>
  </si>
  <si>
    <t>273313611R00</t>
  </si>
  <si>
    <t>Beton základových desek prostý třídy C 16/20</t>
  </si>
  <si>
    <t>1.pp : 14,1*9,05*0,1*1,05</t>
  </si>
  <si>
    <t>rampa : (0,92*8,07+1,975*0,3+1,6*0,3)*0,1*1,05</t>
  </si>
  <si>
    <t>3,935*0,92*0,1*1,05</t>
  </si>
  <si>
    <t>0,02918</t>
  </si>
  <si>
    <t>273323611R00</t>
  </si>
  <si>
    <t xml:space="preserve">Beton základových desek železový vodostavební třídy C 30/37, stupeň vlivu prostředí XD3, odolnost proti korozi způsobené chloridy </t>
  </si>
  <si>
    <t>bez dodávky a uložení výztuže</t>
  </si>
  <si>
    <t>14,1*9,05*0,5*1,05</t>
  </si>
  <si>
    <t>0,007371</t>
  </si>
  <si>
    <t>základová deska vodostavební beton : (14,1+9,05)*2*0,7</t>
  </si>
  <si>
    <t>0,09</t>
  </si>
  <si>
    <t>273351215RT1</t>
  </si>
  <si>
    <t>podkladní beton : (14,1+9,05)*2*0,2</t>
  </si>
  <si>
    <t>stěny základové desky vodost. beton : 32,5</t>
  </si>
  <si>
    <t>podkladní beton : 9,3</t>
  </si>
  <si>
    <t>273361821R00</t>
  </si>
  <si>
    <t>Výztuž základových desek z betonářské oceli 10 505(R)</t>
  </si>
  <si>
    <t>včetně distančních prvků</t>
  </si>
  <si>
    <t>uvažováno 120kg/m3 : 67*0,12</t>
  </si>
  <si>
    <t>273361921RT5</t>
  </si>
  <si>
    <t>Výztuž základových desek ze svařovaných sítí průměr drátu 6 mm, velikost oka 150/150 mm</t>
  </si>
  <si>
    <t>14,1*7,6*1,2*3,03/1000*1,05</t>
  </si>
  <si>
    <t>rampa : (0,92*8,07+1,975*0,3+1,6*0,3)*1,2*3,03/1000*1,05</t>
  </si>
  <si>
    <t>3,935*0,92*1,2*3,03/1000*1,05</t>
  </si>
  <si>
    <t>0,00462</t>
  </si>
  <si>
    <t>274272120RT3</t>
  </si>
  <si>
    <t>Zdivo základové z bednicích tvárnic tloušťky 200 mm, výplň betonem C 16/20</t>
  </si>
  <si>
    <t>s výplní betonem, bez výztuže,</t>
  </si>
  <si>
    <t>pasy pod rampu : (1,15+1,655+0,59+4,185)*0,2</t>
  </si>
  <si>
    <t>(3,385+1,8+1,4)*0,5</t>
  </si>
  <si>
    <t>0,0915</t>
  </si>
  <si>
    <t>274321321R00</t>
  </si>
  <si>
    <t>Beton základových pasů železový třídy C 20/25</t>
  </si>
  <si>
    <t>včetně dodávky a uložení betonu, bez výztuže</t>
  </si>
  <si>
    <t>pas obvodová stěna - mimo 1.pp : 0,59*4,78*(13,23+0,845*2)*1,05</t>
  </si>
  <si>
    <t>pasy pod rampu : (1,15+1,655+0,59+4,185)*0,3*0,75</t>
  </si>
  <si>
    <t>(3,385+1,8+1,4)*0,3*0,75</t>
  </si>
  <si>
    <t>0,03162</t>
  </si>
  <si>
    <t>274351215R00</t>
  </si>
  <si>
    <t>Bednění stěn základových pasů zřízení</t>
  </si>
  <si>
    <t>svislé nebo šikmé (odkloněné), půdorysně přímé nebo zalomené, stěn základových pasů ve volných nebo zapažených jámách, rýhách, šachtách, včetně případných vzpěr,</t>
  </si>
  <si>
    <t>2*4,78*(13,23+0,845*2)</t>
  </si>
  <si>
    <t>pasy pod rampu : (1,15+1,655+0,59+4,185)*2*0,75</t>
  </si>
  <si>
    <t>(3,385+1,8+1,4)*2*0,75</t>
  </si>
  <si>
    <t>0,0173</t>
  </si>
  <si>
    <t>274351216R00</t>
  </si>
  <si>
    <t>Bednění stěn základových pasů odstranění</t>
  </si>
  <si>
    <t>274361821R00</t>
  </si>
  <si>
    <t>Výztuž základových pasů z betonářské oceli 10 505 (R)</t>
  </si>
  <si>
    <t>90 kg/m3 : 44,2*0,09</t>
  </si>
  <si>
    <t>0,002</t>
  </si>
  <si>
    <t>311237446R00</t>
  </si>
  <si>
    <t xml:space="preserve">Zdivo nosné z cihel a tvarovek pálených tloušťky 300 mm,  , charakteristická pevnost v tlaku fk = 5,15 MPa, součinitel prostupu tepla U = 0,52 W/m2.K, hodnota pro zdivo bez omítky při vlhkosti 1%,  </t>
  </si>
  <si>
    <t>7*2,8</t>
  </si>
  <si>
    <t>-(1,25*1,25+0,8*1,97)</t>
  </si>
  <si>
    <t>0,0385</t>
  </si>
  <si>
    <t>311237483R00</t>
  </si>
  <si>
    <t xml:space="preserve">Zdivo nosné z cihel a tvarovek pálených tloušťky 440 mm,  , charakteristická pevnost v tlaku fk = 3,60 MPa, součinitel prostupu tepla U = 0,25 W/m2.K , hodnota pro zdivo bez omítky při vlhkosti 1%,  </t>
  </si>
  <si>
    <t>(7,88*2+13,08*2)*2,8</t>
  </si>
  <si>
    <t>-(1*1,25*5+0,6*1,25+1,125*2,15+2*2,15)</t>
  </si>
  <si>
    <t>0,04275</t>
  </si>
  <si>
    <t>311321412R00</t>
  </si>
  <si>
    <t>Beton nadzákladových zdí železový třídy C 30/37</t>
  </si>
  <si>
    <t>nosných, výplňových, obkladových, půdních, štítových, poprsních apod. (bez výztuže), s pomocným lešením o výšce podlahy do 1900 mm a pro zatížení 1,5 kPa,</t>
  </si>
  <si>
    <t>(12,96*2+6,46*2)*4,7*0,38*1,05</t>
  </si>
  <si>
    <t>(5,7*2+4)*4,7*0,3*1,05</t>
  </si>
  <si>
    <t>0,06365</t>
  </si>
  <si>
    <t>317167132R00</t>
  </si>
  <si>
    <t>Překlady keramické montáž a dodávka nenosné, délky 1250 mm, šířky 145 mm, výšky 71 mm</t>
  </si>
  <si>
    <t>317167133R00</t>
  </si>
  <si>
    <t>Překlady keramické montáž a dodávka nenosné, délky 1500 mm, šířky 145 mm, výšky 71 mm</t>
  </si>
  <si>
    <t>317167210R00</t>
  </si>
  <si>
    <t>Překlady keramické montáž a dodávka nosné, délky 1000 mm, šířky 70 mm, výšky 238 mm</t>
  </si>
  <si>
    <t>317167212R00</t>
  </si>
  <si>
    <t>Překlady keramické montáž a dodávka nosné, délky 1500 mm, šířky 70 mm, výšky 238 mm</t>
  </si>
  <si>
    <t>6*5</t>
  </si>
  <si>
    <t>317167217R00</t>
  </si>
  <si>
    <t>Překlady keramické montáž a dodávka nosné, délky 2750 mm, šířky 70 mm, výšky 238 mm</t>
  </si>
  <si>
    <t>317941123RU3</t>
  </si>
  <si>
    <t>Osazení ocelových válcovaných nosníků na zdivu profil U, výšky 160 mm</t>
  </si>
  <si>
    <t>profilu I, nebo IE, nebo U, nebo UE, nebo L</t>
  </si>
  <si>
    <t>4,6*2*18,8*1,05/1000</t>
  </si>
  <si>
    <t>0,00839</t>
  </si>
  <si>
    <t>341351105R00</t>
  </si>
  <si>
    <t>Bednění stěn a příček oboustranné zřízení</t>
  </si>
  <si>
    <t>svislé nebo šikmé (odkloněné), půdorysně přímé nebo zalomené, stěn nosných, výplňových, nebo příček, včetně vzpěr nebo jiného zajištění</t>
  </si>
  <si>
    <t>(12,96*2+6,46*2)*2*4,9</t>
  </si>
  <si>
    <t>(5,7*2+4)*2*4,9</t>
  </si>
  <si>
    <t>0,048</t>
  </si>
  <si>
    <t>341351106R00</t>
  </si>
  <si>
    <t>Bednění stěn a příček oboustranné odstranění</t>
  </si>
  <si>
    <t>341361721R00</t>
  </si>
  <si>
    <t>Výztuž stěn a příček  z betonářské oceli BSt 500 S</t>
  </si>
  <si>
    <t>rovných i oblých, svislých i šikmých. Včetně distančních prvků.</t>
  </si>
  <si>
    <t>uvaž 120kg/m3 : 95,7*0,12</t>
  </si>
  <si>
    <t>0,006</t>
  </si>
  <si>
    <t>342247542R00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</si>
  <si>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</si>
  <si>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</si>
  <si>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7*2,9</t>
  </si>
  <si>
    <t>1,81*2*2,9</t>
  </si>
  <si>
    <t>2,15*2,9</t>
  </si>
  <si>
    <t>1,3*2,9</t>
  </si>
  <si>
    <t>-(0,9*1,973+0,8*1,97+0,7*1,97)</t>
  </si>
  <si>
    <t>0,0277</t>
  </si>
  <si>
    <t>342264051RT4</t>
  </si>
  <si>
    <t>Podhledy na kovové konstrukci opláštěné deskami sádrokartonovými nosná konstrukce z profilů CD s přímým uchycením 1x deska, tloušťky 12,5 mm, protipožární impregnovaná, bez izolace</t>
  </si>
  <si>
    <t>1.01 : 4,95</t>
  </si>
  <si>
    <t>1.02 : 9,8</t>
  </si>
  <si>
    <t>1.03 : 4,54</t>
  </si>
  <si>
    <t>1.04 : 5,27</t>
  </si>
  <si>
    <t>1.05 : 2,8</t>
  </si>
  <si>
    <t>1.06 : 21,09</t>
  </si>
  <si>
    <t>1.07 : 19,95</t>
  </si>
  <si>
    <t>1.08 : 17,2</t>
  </si>
  <si>
    <t>342265132RT6</t>
  </si>
  <si>
    <t>Úprava podkroví sádrokartonem na plochách vodorovných na ocelový rošt 1x deska, tloušťky 12,5 mm, protipožární, bez izolace</t>
  </si>
  <si>
    <t>deskami ze sádrokartonu tl. 12,5 mm, s případně vloženou tepelnou izolací a parotěsnou zábranou,</t>
  </si>
  <si>
    <t>411321515R00</t>
  </si>
  <si>
    <t>Beton stropů železový stropů deskových, desek plochých střech, desek balkónových, desek hřibových stropů včetně hlavic hřibových sloupů, železový (bez výztuže) třídy C 30/37</t>
  </si>
  <si>
    <t>D1 : 4,48*6,46*0,2*1,05</t>
  </si>
  <si>
    <t>4,68*2,08*0,2*1,05</t>
  </si>
  <si>
    <t>0,07821</t>
  </si>
  <si>
    <t>411351101RT4</t>
  </si>
  <si>
    <t>Bednění stropů deskových, balkonových nebo plošných konzol plné, rovné, popř. s náběhy systémové, včetně podepření, tloušťka stropu 240 mm, - zřízení</t>
  </si>
  <si>
    <t>s pomocným lešením</t>
  </si>
  <si>
    <t>D/1 : 4,1*5,7</t>
  </si>
  <si>
    <t>6,46*0,3*2+4,48*2*0,3</t>
  </si>
  <si>
    <t>4*1,4</t>
  </si>
  <si>
    <t>4,68*2*0,3+2,08*2*0,3</t>
  </si>
  <si>
    <t>0,01</t>
  </si>
  <si>
    <t>411351106R00</t>
  </si>
  <si>
    <t>Bednění stropů trámových (roštových, žebrových, kazetových) s náběhy nebo bez nich  , odstranění</t>
  </si>
  <si>
    <t>39,6</t>
  </si>
  <si>
    <t>411354173R00</t>
  </si>
  <si>
    <t>Podpěrná konstrukce bednění stropů přes 5 do 12 kPa, - zřízení</t>
  </si>
  <si>
    <t>výšky do 4 m se zesílením dna bednění podle hodnoty zatížení betonovou směsí a výztuží. Bez pomocného lešení.</t>
  </si>
  <si>
    <t>0,03</t>
  </si>
  <si>
    <t>411354174R00</t>
  </si>
  <si>
    <t>Podpěrná konstrukce bednění stropů přes 5 do 12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</si>
  <si>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</si>
  <si>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</si>
  <si>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</si>
  <si>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150kg/m3 : 8,2*0,15</t>
  </si>
  <si>
    <t>413321515R00</t>
  </si>
  <si>
    <t>Beton nosníků železový třídy C 30/37</t>
  </si>
  <si>
    <t>včetně stěnových, nosníků jeřábových drah, volných trámů, průvlaků, rámových příčlí, ztužidel, konzol, vodorovných táhel a podobných tyčových konstrukcí,</t>
  </si>
  <si>
    <t>5,7*0,4*0,3*1,05</t>
  </si>
  <si>
    <t>0,0818</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</si>
  <si>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</si>
  <si>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</si>
  <si>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</si>
  <si>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5,7*(0,5*2+0,6)</t>
  </si>
  <si>
    <t>413351108R00</t>
  </si>
  <si>
    <t>Bednění nosníků odstranění</t>
  </si>
  <si>
    <t>413351215R00</t>
  </si>
  <si>
    <t>Podpěrná konstrukce bednění nosníků přes 10 do 20 kPa, - zřízení</t>
  </si>
  <si>
    <t>a jiných tyčových konstrukcí výšky do 4 m a se zesílením dna bednění, na plochu půdorysu</t>
  </si>
  <si>
    <t>5,7*1</t>
  </si>
  <si>
    <t>413351216R00</t>
  </si>
  <si>
    <t>Podpěrná konstrukce bednění nosníků přes 10 do 20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</si>
  <si>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</si>
  <si>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</si>
  <si>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</si>
  <si>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180kg/m3 : 0,8*0,18</t>
  </si>
  <si>
    <t>417321315R00</t>
  </si>
  <si>
    <t>Železobeton ztužujících pásů a věnců třídy C 20/25</t>
  </si>
  <si>
    <t>13,08*0,3*0,3*2*1,05</t>
  </si>
  <si>
    <t>7,88*0,3*0,3*3*1,05</t>
  </si>
  <si>
    <t>0,0939</t>
  </si>
  <si>
    <t>417351115R00</t>
  </si>
  <si>
    <t>Bednění bočnic ztužujících pásů a věnců včetně vzpěr zřízení</t>
  </si>
  <si>
    <t>13,08*0,4*2*2</t>
  </si>
  <si>
    <t>7,88*0,4*2*3</t>
  </si>
  <si>
    <t>417351116R00</t>
  </si>
  <si>
    <t>Bednění bočnic ztužujících pásů a věnců včetně vzpěr odstranění</t>
  </si>
  <si>
    <t>39,9</t>
  </si>
  <si>
    <t>417361821R00</t>
  </si>
  <si>
    <t>Výztuž ztužujících pásů a věnců z betonářské oceli 10 505(R)</t>
  </si>
  <si>
    <t>Včetně distančních prvků.</t>
  </si>
  <si>
    <t>13,08*4*2*1,05*0,89/1000</t>
  </si>
  <si>
    <t>(13,08/0,25+0,68)*2*1,2*0,222*1,05/1000</t>
  </si>
  <si>
    <t>7,88*4*2*3*1,05*0,89/1000</t>
  </si>
  <si>
    <t>(7,88/0,25+0,48)*2*1,2*0,222*1,05/1000</t>
  </si>
  <si>
    <t>0,00793</t>
  </si>
  <si>
    <t>457311118R00</t>
  </si>
  <si>
    <t>Vyrovnávací beton beton C 25/30</t>
  </si>
  <si>
    <t>na vodorovné mostní konstrukci s očištěním podkladních ploch, provedený v předepsaném spádu,</t>
  </si>
  <si>
    <t>01.01 : 1,6*(0,1+0,3)*5,7*1,05</t>
  </si>
  <si>
    <t>01.03 : 4*4*3*1,02</t>
  </si>
  <si>
    <t>-3/3*(4*4+4,031+0,5*0,5)</t>
  </si>
  <si>
    <t>0,0906</t>
  </si>
  <si>
    <t>451319778R00</t>
  </si>
  <si>
    <t>Příplatek za provedení betonu ve sklonu</t>
  </si>
  <si>
    <t>1 vrstva tl. 20 cm : 14,1*9,05*1,05</t>
  </si>
  <si>
    <t>0,845*12,05*1,05</t>
  </si>
  <si>
    <t>další 2 vrstvy - celkem 60 cm : 144,67661*2</t>
  </si>
  <si>
    <t>0,07017</t>
  </si>
  <si>
    <t>602021104R00</t>
  </si>
  <si>
    <t xml:space="preserve">Omítka stěn z hotových směsí adhézní nátěr, akrylátová disperze,  ,  ,  </t>
  </si>
  <si>
    <t>po jednotlivých vrstvách</t>
  </si>
  <si>
    <t>612421637R00</t>
  </si>
  <si>
    <t>Omítky vnitřní stěn vápenné nebo vápenocementové v podlaží i ve schodišti štukové</t>
  </si>
  <si>
    <t>1.01 : (2,15*2+2,38*2)*2,7</t>
  </si>
  <si>
    <t>-(0,9*1,97*2+1*1,25)</t>
  </si>
  <si>
    <t>1.02 : (2,15*2+4,56*2)*2,7</t>
  </si>
  <si>
    <t>-(0,9*1,97+1*1,25)</t>
  </si>
  <si>
    <t>1.03 : (1,81*2+2,51*2)*(2,7-2)</t>
  </si>
  <si>
    <t>-0,6*0,15</t>
  </si>
  <si>
    <t>1.04 : (1,81*2+2,91*2)*2,7</t>
  </si>
  <si>
    <t>-(0,7*1,97+0,8*1,97+1,25*1,25)</t>
  </si>
  <si>
    <t>1.05 : (1,97*2+1,3*2)*2,7</t>
  </si>
  <si>
    <t>-(0,9*1,97*2+0,8*1,97+1,125*2,15)</t>
  </si>
  <si>
    <t>1.06 : (7,8+3)*2,7</t>
  </si>
  <si>
    <t>-(1*1,25*2+2*2,15)</t>
  </si>
  <si>
    <t>1.07-8 : (3,8+4+4)*2,7</t>
  </si>
  <si>
    <t>-(1,0*1,25)</t>
  </si>
  <si>
    <t>0,00725</t>
  </si>
  <si>
    <t>612425931R00</t>
  </si>
  <si>
    <t>Omítka vápenná vnitřního ostění omítkou štukovou</t>
  </si>
  <si>
    <t>okenního nebo dveřního, z pomocného pracovního lešení o výšce podlahy do 1900 mm a pro zatížení do 1,5 kPa,</t>
  </si>
  <si>
    <t>(1+1,25*2)*0,25*5</t>
  </si>
  <si>
    <t>(0,6+1,25*2)*0,25</t>
  </si>
  <si>
    <t>(1,125+2,15)*0,25</t>
  </si>
  <si>
    <t>(2+2,15*2)*0,25</t>
  </si>
  <si>
    <t>1,25*3*0,2</t>
  </si>
  <si>
    <t>0,00625</t>
  </si>
  <si>
    <t>612451111R00</t>
  </si>
  <si>
    <t>Omítky vnitřního zdiva cementové hrubé zatřené</t>
  </si>
  <si>
    <t>v podlaží i ve schodišti, zdiva cihelného, kamenného, smíšeného nebo betonového</t>
  </si>
  <si>
    <t>1.03 : (1,81*2+2,51*2)*2</t>
  </si>
  <si>
    <t>-0,7*2</t>
  </si>
  <si>
    <t>-0,6*(2-0,9)</t>
  </si>
  <si>
    <t>622421121R00</t>
  </si>
  <si>
    <t xml:space="preserve">Omítky vnější stěn vápenné nebo vápenocementové hrubé zatřené,  ,  </t>
  </si>
  <si>
    <t>(13,08*2+7,88*2)*0,35</t>
  </si>
  <si>
    <t>-1,125*0,35</t>
  </si>
  <si>
    <t>-2*0,35</t>
  </si>
  <si>
    <t>0,02175</t>
  </si>
  <si>
    <t>622432111R00</t>
  </si>
  <si>
    <t>Omítky vnější stěn z umělého kamene v přírodní barvě drtí dekorativní jemnozrnné, akrylátové</t>
  </si>
  <si>
    <t>622421210RT7</t>
  </si>
  <si>
    <t>Omítka vnější stěn tepelně izolační tloušťky 30 mm, zakončená šlechtěnou omítkou s nátěrem</t>
  </si>
  <si>
    <t>kompletní omítkové souvrství</t>
  </si>
  <si>
    <t>(13,08*2+7,88*2)*2,5</t>
  </si>
  <si>
    <t>-1,125*(1,97-0,35)</t>
  </si>
  <si>
    <t>-2*(2,15-0,35)</t>
  </si>
  <si>
    <t>-1,25*1*5</t>
  </si>
  <si>
    <t>-0,6*1,25</t>
  </si>
  <si>
    <t>0,0225</t>
  </si>
  <si>
    <t>622425931R00</t>
  </si>
  <si>
    <t>Omítka vápenná vnitřního ostění - štuková</t>
  </si>
  <si>
    <t>(1+1,25*2)*0,15*5</t>
  </si>
  <si>
    <t>(0,6+1,25*2)*0,15</t>
  </si>
  <si>
    <t>(1,125+2,15)*0,15</t>
  </si>
  <si>
    <t>(2+2,15*2)*0,15</t>
  </si>
  <si>
    <t>0,07375</t>
  </si>
  <si>
    <t>631313621RM1</t>
  </si>
  <si>
    <t xml:space="preserve">Mazanina z betonu prostého tl. přes 80 do 120 mm třídy C 20/25,  </t>
  </si>
  <si>
    <t>(z kameniva) hlazená dřevěným hladítkem</t>
  </si>
  <si>
    <t>podlaha B - nad D2 : 12,96*1,3*0,10*1,05</t>
  </si>
  <si>
    <t>podlaha B - nad D1 : (4,4*5,7+4,3*1,78)*0,1*1,05</t>
  </si>
  <si>
    <t>0,09389</t>
  </si>
  <si>
    <t>631313811RM1</t>
  </si>
  <si>
    <t xml:space="preserve">Mazanina z betonu prostého tl. přes 80 do 120 mm třídy C 30/37,  </t>
  </si>
  <si>
    <t>podlaha B : 12,96*1,3*0,12*1,05</t>
  </si>
  <si>
    <t>0,07715</t>
  </si>
  <si>
    <t>631361921RT4</t>
  </si>
  <si>
    <t>Výztuž mazanin z betonů a z lehkých betonů ze svařovaných sítí průměr drátu 6 mm, velikost oka 100/100 mm</t>
  </si>
  <si>
    <t>podlaha B : 12,96*1,3*1,2*4,44/1000</t>
  </si>
  <si>
    <t>0,00023</t>
  </si>
  <si>
    <t>631361921RT5</t>
  </si>
  <si>
    <t>Výztuž mazanin z betonů a z lehkých betonů ze svařovaných sítí průměr drátu 6 mm, velikost oka 150/150 mm</t>
  </si>
  <si>
    <t>podlaha B : 12,96*1,3*1,2*3,33/1000</t>
  </si>
  <si>
    <t>(4,4*5,7+4,3*1,78)*1,2*3,33/1000</t>
  </si>
  <si>
    <t>0,00187</t>
  </si>
  <si>
    <t>639570010RA0</t>
  </si>
  <si>
    <t>Okapový chodník kolem budovy z kačírku šířky 0,5 m</t>
  </si>
  <si>
    <t>(14,1*2+7,88*2)</t>
  </si>
  <si>
    <t>642942111RU3</t>
  </si>
  <si>
    <t>Osazení zárubní dveřních ocelových bez dveřních křídel, do zdiva včetně kotvení, na jakoukoliv cementovou maltu, s vybetonováním prahu v zárubni a s osazením špalíků nebo latí pro dřevěný práh_x000D_
 včetně dodávky zárubní_x000D_
 70 x 197 x 16 cm</t>
  </si>
  <si>
    <t>642942111RU4</t>
  </si>
  <si>
    <t>Osazení zárubní dveřních ocelových bez dveřních křídel, do zdiva včetně kotvení, na jakoukoliv cementovou maltu, s vybetonováním prahu v zárubni a s osazením špalíků nebo latí pro dřevěný práh_x000D_
 včetně dodávky zárubní_x000D_
 80 x 197 x 16 cm</t>
  </si>
  <si>
    <t>642942111RU5</t>
  </si>
  <si>
    <t>Osazení zárubní dveřních ocelových bez dveřních křídel, do zdiva včetně kotvení, na jakoukoliv cementovou maltu, s vybetonováním prahu v zárubni a s osazením špalíků nebo latí pro dřevěný práh_x000D_
 včetně dodávky zárubní_x000D_
 90 x 197 x 16 cm</t>
  </si>
  <si>
    <t>953334121</t>
  </si>
  <si>
    <t>Bobtnavý pásek do pracovních spar betonových konstrukcí bentonitový, rozměru 20 x 25 mm</t>
  </si>
  <si>
    <t>zákl deska-stěny : 12,6*2+6,1*4+4,3</t>
  </si>
  <si>
    <t>stěny strop : 12,6*2+6,1*4+4,3</t>
  </si>
  <si>
    <t>941955001R00</t>
  </si>
  <si>
    <t>Lešení lehké pracovní pomocné pomocné, o výšce lešeňové podlahy do 1,2 m</t>
  </si>
  <si>
    <t xml:space="preserve">vnitřní : </t>
  </si>
  <si>
    <t>1.01 : (2,15*2+2,38*2)*1,2</t>
  </si>
  <si>
    <t>1.02 : (2,15*2+4,56*2)*1,2</t>
  </si>
  <si>
    <t>1.03 : (1,81*2+2,51*2)*1,2</t>
  </si>
  <si>
    <t>1.04 : (1,81*2+2,91*2)*1,2</t>
  </si>
  <si>
    <t>1.05 : (1,97*2+1,3*2)*1,2</t>
  </si>
  <si>
    <t>1.06 : (7,8+3)*1,2</t>
  </si>
  <si>
    <t>1.07-8 : (3,8+4+4)*1,2</t>
  </si>
  <si>
    <t>941955002R00</t>
  </si>
  <si>
    <t>Lešení lehké pracovní pomocné pomocné, o výšce lešeňové podlahy přes 1,2 do 1,9 m</t>
  </si>
  <si>
    <t>venkovní : (15,1*2+8*2)*1,9</t>
  </si>
  <si>
    <t>0,02</t>
  </si>
  <si>
    <t>941955004R00</t>
  </si>
  <si>
    <t>Lešení lehké pracovní pomocné pomocné, o výšce lešeňové podlahy přes 2,5 do 3,5 m</t>
  </si>
  <si>
    <t>1.pp : 5,7*3,5*6</t>
  </si>
  <si>
    <t>4*3,5*2</t>
  </si>
  <si>
    <t>(14*2+6,5*2)*3,5</t>
  </si>
  <si>
    <t>952901411R00</t>
  </si>
  <si>
    <t>Vyčištění budov a ostatních objektů ostatních objektů (např. kanálů, zásobníků, kůlen apod.) - vynesení zbytků stavebního rumu, kropení a 2 x zametení podlah, oprášení stěn a výplní otvorů jakékoliv výšky podlaží</t>
  </si>
  <si>
    <t>uvnitř : 85,5</t>
  </si>
  <si>
    <t>vně : (15*2+10*2)*2</t>
  </si>
  <si>
    <t>998012021R00</t>
  </si>
  <si>
    <t>Přesun hmot pro budovy s nosnou konstr. monolit. výšky do 6 m</t>
  </si>
  <si>
    <t>přesun hmot pro budovy občanské výstavby (JKSO 801), budovy pro bydlení (JKSO 803) budovy pro výrobu a služby (JKSO 812) s nosnou svislou konstrukcí monolitickou betonovou tyčovou nebo plošnou</t>
  </si>
  <si>
    <t>711171559RT4</t>
  </si>
  <si>
    <t>Provedení izolace proti zemní vlhkosti termoplasty vodorovné, volně položené, fólie z PVC, tloušťky 2 mm</t>
  </si>
  <si>
    <t>podlaha B - nad D2 : 12,96*1,82</t>
  </si>
  <si>
    <t xml:space="preserve">                - nad D1 : 1,7*4,7</t>
  </si>
  <si>
    <t>6,1*4,8</t>
  </si>
  <si>
    <t>pod zdi obvodouvé mimo desky : 8,2*0,45+4,68*0,45</t>
  </si>
  <si>
    <t>0,0468</t>
  </si>
  <si>
    <t>711172559RT4</t>
  </si>
  <si>
    <t>Provedení izolace proti zemní vlhkosti termoplasty svislé, volně položené, fólie z PVC, tloušťky 2 mm</t>
  </si>
  <si>
    <t>obvod : (7,88*2+13,08*2)*0,25</t>
  </si>
  <si>
    <t>711191171RT2</t>
  </si>
  <si>
    <t>Provedení izolace proti zemní vlhkosti ostatní vodorovné uložení, podkladní textilie, 300 g/m2</t>
  </si>
  <si>
    <t>podkladní a krycí : 66,7*2*1,2</t>
  </si>
  <si>
    <t>711191271RT2</t>
  </si>
  <si>
    <t>Provedení izolace proti zemní vlhkosti ostatní svislé uložení, podkladní textilie, 300 g/m2</t>
  </si>
  <si>
    <t>podkladní i krycí : 10,5*1,2*2</t>
  </si>
  <si>
    <t>998711101R00</t>
  </si>
  <si>
    <t>Přesun hmot pro izolace proti vodě svisle do 6 m</t>
  </si>
  <si>
    <t>50 m vodorovně měřeno od těžiště půdorysné plochy skládky do těžiště půdorysné plochy objektu</t>
  </si>
  <si>
    <t>713111121RT1</t>
  </si>
  <si>
    <t xml:space="preserve">Montáž tepelné izolace stropů rovných, spodem, uchycení drátem,  </t>
  </si>
  <si>
    <t>713111130RT2</t>
  </si>
  <si>
    <t>Montáž tepelné izolace stropů vložené mezi krokve, dvouvrstvá</t>
  </si>
  <si>
    <t>0,855*8,88*15</t>
  </si>
  <si>
    <t>0,014</t>
  </si>
  <si>
    <t>713111231RK4</t>
  </si>
  <si>
    <t>Montáž tepelné izolace stropů parotěsná zábrana stropů shora s přelepením spojů, včetně dodávky fólie</t>
  </si>
  <si>
    <t>85,6*1,1</t>
  </si>
  <si>
    <t>713131130R00</t>
  </si>
  <si>
    <t>Montáž tepelné izolace stěn vložením do nosné rámové konstrukce</t>
  </si>
  <si>
    <t>překlady : 2,75*0,25</t>
  </si>
  <si>
    <t>1,5*0,25*6</t>
  </si>
  <si>
    <t>1*0,25</t>
  </si>
  <si>
    <t>0,0125</t>
  </si>
  <si>
    <t>713131131R00</t>
  </si>
  <si>
    <t>Montáž tepelné izolace stěn lepením</t>
  </si>
  <si>
    <t>perimetr sokl : 1,2*(13,08*2+7,88*2)</t>
  </si>
  <si>
    <t>izolace věnců+ štíty : 0,5*(13,08*2+7,88*2)</t>
  </si>
  <si>
    <t>7,88*2,46/2*2</t>
  </si>
  <si>
    <t>0,0512</t>
  </si>
  <si>
    <t>283758902R</t>
  </si>
  <si>
    <t>deska izolační perimetrická; pěnový polystyren; povrch mřížkovaný; polodrážka; tl. 60,0 mm; součinitel tepelné vodivosti 0,034 W/mK; R = 1,760 m2K/W; obj. hmotnost 33,00 kg/m3</t>
  </si>
  <si>
    <t>perimetr sokl : 1,2*(13,08*2+7,88*2)*1,05</t>
  </si>
  <si>
    <t>0,0808</t>
  </si>
  <si>
    <t>28375936R</t>
  </si>
  <si>
    <t>deska izolační EPS 70 F; pěnový polystyren; povrch hladký; tl. 80,0 mm; součinitel tepelné vodivosti 0,039 W/mK; R = 2,050 m2K/W; U = 0,490 W/m2K; obj. hmotnost 17,00 kg/m3</t>
  </si>
  <si>
    <t>překlady : 3,2*1,05</t>
  </si>
  <si>
    <t>2837593901R</t>
  </si>
  <si>
    <t>deska izolační EPS 70 F; pěnový polystyren; povrch hladký; tl. 140,0 mm; součinitel tepelné vodivosti 0,039 W/mK; R = 3,590 m2K/W; U = 0,280 W/m2K; obj. hmotnost 17,00 kg/m3</t>
  </si>
  <si>
    <t>izolace věnců+ štíty : 0,5*(13,08*2+7,88*2)*1,05</t>
  </si>
  <si>
    <t>7,88*2,46/2*2*1,05</t>
  </si>
  <si>
    <t>0,03796</t>
  </si>
  <si>
    <t>631402290R</t>
  </si>
  <si>
    <t>deska izolační tuhá, dvouvrstvá, střešní; minerální vlákno; povrch zpevněný; tl. 60,0 mm; součinitel tepelné vodivosti 0,038 W/mK; R = 1,550 m2K/W; obj. hmotnost 136,00 kg/m3; hydrofobizováno</t>
  </si>
  <si>
    <t>85,6*1,02</t>
  </si>
  <si>
    <t>0,088</t>
  </si>
  <si>
    <t>631402294R</t>
  </si>
  <si>
    <t>deska izolační tuhá, dvouvrstvá, střešní; minerální vlákno; povrch zpevněný; tl. 140,0 mm; součinitel tepelné vodivosti 0,038 W/mK; R = 3,650 m2K/W; obj. hmotnost 124,00 kg/m3; hydrofobizováno</t>
  </si>
  <si>
    <t>113,9*2*1,02</t>
  </si>
  <si>
    <t>0,044</t>
  </si>
  <si>
    <t>998713101R00</t>
  </si>
  <si>
    <t>Přesun hmot pro izolace tepelné v objektech výšky do 6 m</t>
  </si>
  <si>
    <t>50 m vodorovně</t>
  </si>
  <si>
    <t>762342204RT4</t>
  </si>
  <si>
    <t>Bednění a laťování montáž_x000D_
 kontralatí přibitím,  , s dodávkou latí 40x60 mm</t>
  </si>
  <si>
    <t>(5,1*13,2)*2</t>
  </si>
  <si>
    <t>762342202RT4</t>
  </si>
  <si>
    <t>Bednění a laťování s dodávkou řeziva_x000D_
 laťování střech o sklonu do 60°_x000D_
 při vzdálenost latí do 220 mm, vodorovné, včetně dodávky latí 40/60 mm</t>
  </si>
  <si>
    <t>střecha : (5,1*13,2)*2</t>
  </si>
  <si>
    <t>podbití u stěn pro palubky : (0,6*13,2)*2</t>
  </si>
  <si>
    <t>štíty pod palubky : (8,9*2,493/2)*2</t>
  </si>
  <si>
    <t>0,0323</t>
  </si>
  <si>
    <t>998762102R00</t>
  </si>
  <si>
    <t>Přesun hmot pro konstrukce tesařské v objektech výšky do 12 m</t>
  </si>
  <si>
    <t>763613231RT6</t>
  </si>
  <si>
    <t>Montáž záklop stropů, z desek tl. 22 mm, na sraz, šroubováním, včetně dodávky desky dřevoštěpkové</t>
  </si>
  <si>
    <t>vč. dodávky a montáže spojovacího materiálu</t>
  </si>
  <si>
    <t>záklop nad vatou - pochůznost mezi vazníky : 8,2*13</t>
  </si>
  <si>
    <t>763100101RAA</t>
  </si>
  <si>
    <t>Montáž a výroba střešních vazníků příhradový vazník,  , včetně impregnace řeziva</t>
  </si>
  <si>
    <t>8,88*16</t>
  </si>
  <si>
    <t>764908110RT1</t>
  </si>
  <si>
    <t>Odpadní trouby kruhové, průměr 120 mm, z pozinkovaného plechu s povrchem z polyesteru, v barvě hnědé, dodávka a montáž</t>
  </si>
  <si>
    <t>3,5*2</t>
  </si>
  <si>
    <t>764908105RT2</t>
  </si>
  <si>
    <t>Žlaby podokapní půlkruhové, z pozinkovaného plechu s povrchovou úpravou z polyesteru v barvě šedé, černé, červené, bílé, zelené, průměr 150  mm, dodávka a montáž</t>
  </si>
  <si>
    <t>včetně háků, čel, rohů, rovných hrdel a dilatací</t>
  </si>
  <si>
    <t>13,2*2</t>
  </si>
  <si>
    <t>764908102R00</t>
  </si>
  <si>
    <t>Ostatní prvky ke žlabům a odpadním troubám kotlík žlabový kónický, z lakovaného pozinkovaného plechu s povrchem z polyuretanu v barvě hnědé, pro žlab šířky 150 mm, dodávka a montáž</t>
  </si>
  <si>
    <t>764908302R00</t>
  </si>
  <si>
    <t>Oplechování parapetů včetně rohů, z pozinkovaného plechu s povrchem z polyesteru v barvě hnědé a cihlově červené tl. 0,5 mm, rš 250 mm, dodávka a montáž</t>
  </si>
  <si>
    <t>včetně rohů</t>
  </si>
  <si>
    <t>0,6+1*5+1,25</t>
  </si>
  <si>
    <t>0,05</t>
  </si>
  <si>
    <t>998764101R00</t>
  </si>
  <si>
    <t>Přesun hmot pro konstrukce klempířské v objektech výšky do 6 m</t>
  </si>
  <si>
    <t>765331221RT3</t>
  </si>
  <si>
    <t>Krytina betonová Krytina betonová střech složitých drážkových, v barvě cihlově červené, červenohnědé, tmavohnědé, černé</t>
  </si>
  <si>
    <t>765331261RT3</t>
  </si>
  <si>
    <t xml:space="preserve">Krytina betonová Doplňky pro zastřešení krytinou betonovou drážkovou, tašky krajní,  </t>
  </si>
  <si>
    <t>5,1*2*2</t>
  </si>
  <si>
    <t>765799311RL3</t>
  </si>
  <si>
    <t>Fólie parotěsné, difúzní a vodotěsné Fólie podstřešní difuzní na krokve, s přelepením spojů</t>
  </si>
  <si>
    <t>střecha : (5,1*13,2)*2*1,1</t>
  </si>
  <si>
    <t>Pobití štíty : (8,9*2,493/2)*2*1,1</t>
  </si>
  <si>
    <t>0,08953</t>
  </si>
  <si>
    <t>998765101R00</t>
  </si>
  <si>
    <t>Přesun hmot pro krytiny tvrdé v objektech výšky do 6 m</t>
  </si>
  <si>
    <t>766231111R00</t>
  </si>
  <si>
    <t>Montáž schodů stahovacích půdních schodů</t>
  </si>
  <si>
    <t>766421213R00</t>
  </si>
  <si>
    <t>Montáž obložení podhledů jednoduchých, palubkami pro pero a drážku, z měkkého dřeva, šířky přes 80 do 100 mm</t>
  </si>
  <si>
    <t>podbití u stěn : (0,6*13,2)*2</t>
  </si>
  <si>
    <t>Pobití štíty : (8,9*2,493/2)*2</t>
  </si>
  <si>
    <t>0,0723</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</si>
  <si>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</si>
  <si>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</si>
  <si>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</si>
  <si>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</si>
  <si>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54914587R</t>
  </si>
  <si>
    <t>kování stavební - prvek: kliky se štíty mezipokojovými; provedení bílá barva; pro mezipokojové dveře, zajištění z 1 strany</t>
  </si>
  <si>
    <t>54915361R</t>
  </si>
  <si>
    <t>sada kování posuvných dveří zámek, miska kulatá; uzamykání z jedné strany; chrom lesklý</t>
  </si>
  <si>
    <t>611601202R</t>
  </si>
  <si>
    <t>dveře vnitřní š = 700 mm; h = 1 970,0 mm; laminátové; otevíravé; počet křídel 1; plné; dekor dub, buk, olše, javor, třešeň, bílá, šedá, ořech, wenge, kalvados, merano, titan</t>
  </si>
  <si>
    <t>611601203R</t>
  </si>
  <si>
    <t>dveře vnitřní š = 800 mm; h = 1 970,0 mm; laminátové; otevíravé; počet křídel 1; plné; dekor dub, buk, olše, javor, třešeň, bílá, šedá, ořech, wenge, kalvados, merano, titan</t>
  </si>
  <si>
    <t>611601204R</t>
  </si>
  <si>
    <t>dveře vnitřní š = 900 mm; h = 1 970,0 mm; laminátové; otevíravé; počet křídel 1; plné; dekor dub, buk, olše, javor, třešeň, bílá, šedá, ořech, wenge, kalvados, merano, titan</t>
  </si>
  <si>
    <t>611916871R</t>
  </si>
  <si>
    <t>palubka obkladová smrk; š = 96 mm; tl = 15,0 mm; jakost A/B</t>
  </si>
  <si>
    <t>38,1*1,02</t>
  </si>
  <si>
    <t>0,038</t>
  </si>
  <si>
    <t>61250025R</t>
  </si>
  <si>
    <t>schody skládací dřevěné; počet stupnic 12; požární odolnost 15 min EI; rozměr rámu 120x70 cm; h = do 280,0 cm; skladebná délka 160 cm; půdorysná délka max. 125 cm; bez podstupnic; tepelná izolace</t>
  </si>
  <si>
    <t>998766201R00</t>
  </si>
  <si>
    <t>Přesun hmot pro konstrukce truhlářské v objektech výšky do 6 m</t>
  </si>
  <si>
    <t>767161230R00</t>
  </si>
  <si>
    <t>Montáž zábradlí rovného z trubek nebo tenkostěnných profilů na ocelovou konstrukci, o hmotnosti 1 m zábradlí přes 30 do 45 kg</t>
  </si>
  <si>
    <t>767.01</t>
  </si>
  <si>
    <t>Prvek N28 - větrací štěrbina v hřebenu střechy vč. mřížky</t>
  </si>
  <si>
    <t>13,2</t>
  </si>
  <si>
    <t>767.02</t>
  </si>
  <si>
    <t>Prvek N 27 - provětrávací pás v.50mm s krycí mřížkou</t>
  </si>
  <si>
    <t>998767201R00</t>
  </si>
  <si>
    <t>Přesun hmot pro kovové stavební doplňk. konstrukce v objektech výšky do 6 m</t>
  </si>
  <si>
    <t>766629301R00</t>
  </si>
  <si>
    <t>Montáž otvorových prvků plastových oken plastových , plochy do 1,50 m2</t>
  </si>
  <si>
    <t>7</t>
  </si>
  <si>
    <t>766629304R00</t>
  </si>
  <si>
    <t xml:space="preserve">Montáž otvorových prvků plastových balkónových dveří plastových,  </t>
  </si>
  <si>
    <t>769.01</t>
  </si>
  <si>
    <t>Dodávka plastového okna 600*1250 mm bílé - O41 - dle tabulky prvků</t>
  </si>
  <si>
    <t>769.02</t>
  </si>
  <si>
    <t>Dodávka plastových oken 1000*1250 mm bílé - O42- dle tabulky prvků</t>
  </si>
  <si>
    <t>769.03</t>
  </si>
  <si>
    <t>Dodávka plastového okna FIX 1250*1250 mm bílé - O43  dle tabulky prvků</t>
  </si>
  <si>
    <t>769.04</t>
  </si>
  <si>
    <t>Dodávka venkovních plastových dveří 12125*2150 mm bílé - D47 dle výpisu prvků vč. kování</t>
  </si>
  <si>
    <t>769.05</t>
  </si>
  <si>
    <t>Dodávka venkovních dvoukřídlých 2000*2150 mm bílé - D48 dle výpisu prvků vč. kování</t>
  </si>
  <si>
    <t>769.06</t>
  </si>
  <si>
    <t>Dodávka a osazení parapetních desek PVC š. 30 cm - dle výpisu prvků</t>
  </si>
  <si>
    <t>998769201R00</t>
  </si>
  <si>
    <t>Přesun hmot pro plastové prvky., výšky do 6 m</t>
  </si>
  <si>
    <t>771471014R00</t>
  </si>
  <si>
    <t>Montáž soklíků z dlaždic keramických 200 x 100 mm na výšku 100 mm, soklíků vodorovných, kladených do malty</t>
  </si>
  <si>
    <t>1.01 : 2,15*2+2,3*2-0,9*2</t>
  </si>
  <si>
    <t>1.02 : 4,56*2+2,15*2-0,9</t>
  </si>
  <si>
    <t>1.04 : 1,81*2+2,51*2-0,8-0,7</t>
  </si>
  <si>
    <t>1.05 : 1,97*2+1,3*2-0,9*2-0,8-1,125+0,25*2</t>
  </si>
  <si>
    <t>1.06 : 7,8+3-2+0,25*2</t>
  </si>
  <si>
    <t>0,025</t>
  </si>
  <si>
    <t>771575109R00</t>
  </si>
  <si>
    <t>Montáž podlah z dlaždic keramických 300 x 300 mm, režných nebo glazovaných, hladkých, kladených do flexibilního tmele</t>
  </si>
  <si>
    <t>771578011R00</t>
  </si>
  <si>
    <t>Zvláštní úpravy spár spára podlaha-stěna silikonem</t>
  </si>
  <si>
    <t>1.03 : 1,81*2+2,51*2-0,7</t>
  </si>
  <si>
    <t>771579793R00</t>
  </si>
  <si>
    <t>Příplatky k položkám montáže podlah keramických příplatek za spárovací hmotu - plošně</t>
  </si>
  <si>
    <t>59764203R</t>
  </si>
  <si>
    <t>dlažba keramická š = 300 mm; l = 300 mm; h = 9,0 mm; povrch matný; pro interiér i exteriér</t>
  </si>
  <si>
    <t>48,5*1,05</t>
  </si>
  <si>
    <t>39,4*0,1*1,2</t>
  </si>
  <si>
    <t>0,047</t>
  </si>
  <si>
    <t>998771101R00</t>
  </si>
  <si>
    <t>Přesun hmot pro podlahy z dlaždic v objektech výšky do 6 m</t>
  </si>
  <si>
    <t>781429705R00</t>
  </si>
  <si>
    <t>Montáž obkladů vnitřních z obkládaček opakních Příplatky k položkám montáže obkladů vnitřních stěn z obkladaček opakních příplatek za spárovací hmotu - plošně</t>
  </si>
  <si>
    <t>15,4</t>
  </si>
  <si>
    <t>781475116RT1</t>
  </si>
  <si>
    <t>Montáž obkladů vnitřních z dlaždic keramických 300 x 300 mm,  , kladených do flexibilního tmele</t>
  </si>
  <si>
    <t>0,6*0,25</t>
  </si>
  <si>
    <t>597813726R</t>
  </si>
  <si>
    <t>obklad keramický š = 198 mm; l = 398 mm; h = 7,0 mm; pro interiér; barva šedá; mat</t>
  </si>
  <si>
    <t>15,4*1,05</t>
  </si>
  <si>
    <t>998781101R00</t>
  </si>
  <si>
    <t>Přesun hmot pro obklady keramické v objektech výšky do 6 m</t>
  </si>
  <si>
    <t>783626200RX1</t>
  </si>
  <si>
    <t>Nátěry truhlářských výrobků syntetické lazurovací, 2x lakování</t>
  </si>
  <si>
    <t>784111101R00</t>
  </si>
  <si>
    <t>Příprava povrchu Penetrace (napouštění) podkladu disperzní, jednonásobná</t>
  </si>
  <si>
    <t>142,9+8,3</t>
  </si>
  <si>
    <t>784165512R00</t>
  </si>
  <si>
    <t>Malby z malířských směsí otěruvzdorných,  , bělost 93 %, dvojnásobné</t>
  </si>
  <si>
    <t>784442021RT2</t>
  </si>
  <si>
    <t>Malby z malířských směsí disperzních, v místnostech do 3,8 m, jednobarevné, jednonásobné + 1x penetrace</t>
  </si>
  <si>
    <t>132201110R00</t>
  </si>
  <si>
    <t>Hloubení rýh š.do 60 cm v hor.3 do 50 m3, STROJNĚ</t>
  </si>
  <si>
    <t>(24,5+15,2+4)*0,8*1,2</t>
  </si>
  <si>
    <t>Pažení a rozepření stěn rýh - příložné - hl.do 2 m</t>
  </si>
  <si>
    <t/>
  </si>
  <si>
    <t>(24,5+15,2+4)*1,2</t>
  </si>
  <si>
    <t>Odstranění pažení stěn rýh - příložné - hl. do 2 m</t>
  </si>
  <si>
    <t>Svislé přemístění výkopku z hor.1-4 do 2,5 m</t>
  </si>
  <si>
    <t>Vodorovné přemístění výkopku z hor.1-4 do 50 m</t>
  </si>
  <si>
    <t>167101101R00</t>
  </si>
  <si>
    <t>Nakládání výkopku z hor.1-4 v množství do 100 m3</t>
  </si>
  <si>
    <t>171101101R00</t>
  </si>
  <si>
    <t>Uložení sypaniny do násypů zhutněných na 95% PS</t>
  </si>
  <si>
    <t>(24,5+15,2+4)*0,8*0,6</t>
  </si>
  <si>
    <t>Zásyp jam, rýh, šachet se zhutněním</t>
  </si>
  <si>
    <t>41,952-20,976</t>
  </si>
  <si>
    <t>Vodorovné přemístění výkopku z hor.1-4 do 10000 m, nosnost 30 t</t>
  </si>
  <si>
    <t>162701109R00</t>
  </si>
  <si>
    <t>Příplatek k vod. přemístění hor.1-4 za další 1 km</t>
  </si>
  <si>
    <t>5*20,976</t>
  </si>
  <si>
    <t>199000002R00</t>
  </si>
  <si>
    <t>Poplatek za skládku horniny 1- 4</t>
  </si>
  <si>
    <t>346244371RT2</t>
  </si>
  <si>
    <t>Zazdívka rýh, potrubí, kapes cihlami tl. 14 cm, s použitím suché maltové směsi</t>
  </si>
  <si>
    <t>974100030RA0</t>
  </si>
  <si>
    <t>Vysekání rýh ve zdivu z cihel, 15 x 15 cm</t>
  </si>
  <si>
    <t>POL2_0</t>
  </si>
  <si>
    <t>721176102R00</t>
  </si>
  <si>
    <t>Potrubí HT připojovací D 40 x 1,8 mm</t>
  </si>
  <si>
    <t>721176103R00</t>
  </si>
  <si>
    <t>Potrubí HT připojovací D 50 x 1,8 mm</t>
  </si>
  <si>
    <t>721176105R00</t>
  </si>
  <si>
    <t>Potrubí HT připojovací D 110 x 2,7 mm</t>
  </si>
  <si>
    <t>721176114R00</t>
  </si>
  <si>
    <t>Potrubí HT odpadní svislé D 75 x 1,9 mm, vč.izolace návlek.tl.30mm</t>
  </si>
  <si>
    <t>721176223R00</t>
  </si>
  <si>
    <t>Potrubí KG svodné (ležaté) v zemi D 125 x 3,2 mm</t>
  </si>
  <si>
    <t>24,5+15,2+3,2</t>
  </si>
  <si>
    <t>721176224R00</t>
  </si>
  <si>
    <t>Potrubí KG svodné (ležaté) v zemi D 160 x 4,0 mm</t>
  </si>
  <si>
    <t>28697RR</t>
  </si>
  <si>
    <t>Šachta komplet PP DN 400/160 mm vč.poklopu D400, RŠ DN400, D+M</t>
  </si>
  <si>
    <t>721194104R00</t>
  </si>
  <si>
    <t>Vyvedení odpadních výpustek D 40 x 1,8</t>
  </si>
  <si>
    <t>721194105R00</t>
  </si>
  <si>
    <t>Vyvedení odpadních výpustek D 50 x 1,8</t>
  </si>
  <si>
    <t>721194109R00</t>
  </si>
  <si>
    <t>Vyvedení odpadních výpustek D 110 x 2,3</t>
  </si>
  <si>
    <t>721242110RT2</t>
  </si>
  <si>
    <t>Lapač střešních splavenin PP HL600, kloub, zápachová klapka, koš na listí, DN 125</t>
  </si>
  <si>
    <t>721273144R00</t>
  </si>
  <si>
    <t>Nástavec větrací z PVC D 75 mm, délka 920 mm</t>
  </si>
  <si>
    <t>721273150RT1</t>
  </si>
  <si>
    <t>Hlavice ventilační přivětrávací HL900, přivzdušňovací ventil HL900, D 50/75/110 mm</t>
  </si>
  <si>
    <t>R7721-1</t>
  </si>
  <si>
    <t>Nosný žlábek pro kanal. potrubí pod stropem P, DN110 a 125,vč.kotvení , dod+mont</t>
  </si>
  <si>
    <t>721290111R00</t>
  </si>
  <si>
    <t>Zkouška těsnosti kanalizace vodou DN 125</t>
  </si>
  <si>
    <t>3,9+2,5+1,2+5,5+42,9</t>
  </si>
  <si>
    <t>721290112R00</t>
  </si>
  <si>
    <t>Zkouška těsnosti kanalizace vodou DN 200</t>
  </si>
  <si>
    <t>R721-2</t>
  </si>
  <si>
    <t>Provedení navrtání do šachty na odtoku z ČOV, D+M</t>
  </si>
  <si>
    <t>998721101R00</t>
  </si>
  <si>
    <t>Přesun hmot pro vnitřní kanalizaci, výšky do 6 m</t>
  </si>
  <si>
    <t>722172331R00</t>
  </si>
  <si>
    <t>Potrubí z PPR,  D 20x3,4 mm, vč. zed. výpom., vč.návlek izolace tl.20mm</t>
  </si>
  <si>
    <t>722172332R00</t>
  </si>
  <si>
    <t>Potrubí z PPR, D 25x4,2 mm, vč. zed. výpom., vč.izolace návlek.tl.20mm</t>
  </si>
  <si>
    <t>722172333R00</t>
  </si>
  <si>
    <t>Potrubí z PPR, D 32x5,4 mm, vč. zed. výpom., vč.izolace návlek.tl.20mm</t>
  </si>
  <si>
    <t>722190401R00</t>
  </si>
  <si>
    <t>Vyvedení a upevnění výpustek DN 15</t>
  </si>
  <si>
    <t>722191113R00</t>
  </si>
  <si>
    <t>Hadice flexibilní k baterii,DN 15 x M10,délka 0,6m</t>
  </si>
  <si>
    <t>722235111R00</t>
  </si>
  <si>
    <t>Kohout vod.kul.,vnitř.-vnitř.z.DN 15</t>
  </si>
  <si>
    <t>722235112R00</t>
  </si>
  <si>
    <t>Kohout vod.kul.,vnitř.-vnitř.z. DN 20</t>
  </si>
  <si>
    <t>722235113R00</t>
  </si>
  <si>
    <t>Kohout vod.kul.,vnitř.-vnitř.z.DN 25</t>
  </si>
  <si>
    <t>722235523R00</t>
  </si>
  <si>
    <t>Filtr,vod.vnitřní-vnitřní z.DN 25</t>
  </si>
  <si>
    <t>722235643R00</t>
  </si>
  <si>
    <t>Klapka vod.zpětná vodorovná DN 25</t>
  </si>
  <si>
    <t>722220111R00</t>
  </si>
  <si>
    <t>Nástěnka K 247, pro výtokový ventil G 1/2</t>
  </si>
  <si>
    <t>72222011RR</t>
  </si>
  <si>
    <t>Nástěnka K 247, pro výtokový ventil G 1"</t>
  </si>
  <si>
    <t>734295383R00</t>
  </si>
  <si>
    <t>Kohout kulový výtokový, DN 25, vč.hadice 1" - 25m</t>
  </si>
  <si>
    <t>722262211R00</t>
  </si>
  <si>
    <t>Vodoměry do 30°C, závitové G 3/4-QN 2,5</t>
  </si>
  <si>
    <t>722280106R00</t>
  </si>
  <si>
    <t>Tlaková zkouška vodovodního potrubí DN 32</t>
  </si>
  <si>
    <t>35,5+7+14</t>
  </si>
  <si>
    <t>722290234R00</t>
  </si>
  <si>
    <t>Proplach a dezinfekce vodovod.potrubí DN 80</t>
  </si>
  <si>
    <t>998722101R00</t>
  </si>
  <si>
    <t>Přesun hmot pro vnitřní vodovod, výšky do 6 m</t>
  </si>
  <si>
    <t>725013138RT1</t>
  </si>
  <si>
    <t xml:space="preserve">Klozet kombi ,nádrž s armat.odpad šikmý,bílý, včetně sedátka v bílé barvě </t>
  </si>
  <si>
    <t>725814101R00</t>
  </si>
  <si>
    <t>Ventil rohový s filtrem DN 15 x DN 10</t>
  </si>
  <si>
    <t>725017122R00</t>
  </si>
  <si>
    <t>Umyvadlo na šrouby 55 x 42 cm, bílé</t>
  </si>
  <si>
    <t>725017129R00</t>
  </si>
  <si>
    <t>Kryt sifonu umyvadel , bílý</t>
  </si>
  <si>
    <t>725829301RT2</t>
  </si>
  <si>
    <t>Montáž baterie umyv.a dřezové stojánkové, včetně baterie</t>
  </si>
  <si>
    <t>725860211R00</t>
  </si>
  <si>
    <t>Sifon umyvadlový HL133, 5/4 " přípoj pračka</t>
  </si>
  <si>
    <t>725249102R00</t>
  </si>
  <si>
    <t>Montáž sprchových mís a vaniček, vč.dodávky sprch.vaničky smalt.800x800mm,</t>
  </si>
  <si>
    <t>R725-1</t>
  </si>
  <si>
    <t>Sprchová zástěna polykarbonát 800x800mm, dod+mont</t>
  </si>
  <si>
    <t>725845111RT1</t>
  </si>
  <si>
    <t>Baterie sprchová nástěnná ruční, vč. příslušenství, standardní</t>
  </si>
  <si>
    <t>725860222RT1</t>
  </si>
  <si>
    <t>Sifon sprchový PP , D 40/50 mm, samočisticí, stavitelný odpad 6/4 ", krytka nerez</t>
  </si>
  <si>
    <t>725534225R00</t>
  </si>
  <si>
    <t>Ohřívač elek. zásob. závěsný  OKCE 125</t>
  </si>
  <si>
    <t>725530152R00</t>
  </si>
  <si>
    <t>Ventil pojistný TE 1847 DN 15</t>
  </si>
  <si>
    <t>725860184R00</t>
  </si>
  <si>
    <t>Sifon pračkový HL406, D 40/50 mm, odkap od zásobníku</t>
  </si>
  <si>
    <t>998725101R00</t>
  </si>
  <si>
    <t>Přesun hmot pro zařizovací předměty, výšky do 6 m</t>
  </si>
  <si>
    <t>728112113R00</t>
  </si>
  <si>
    <t>Montáž potrubí plechového kruhového do d 300 mm</t>
  </si>
  <si>
    <t>42981190R</t>
  </si>
  <si>
    <t>Spiro roura hladká d 315, délka 1 m</t>
  </si>
  <si>
    <t>728112114R00</t>
  </si>
  <si>
    <t>Montáž potrubí plechového kruhového do d 400 mm</t>
  </si>
  <si>
    <t>42981160R</t>
  </si>
  <si>
    <t>Potrubí SPIRO  080/3, délka 3 m</t>
  </si>
  <si>
    <t>728212114R00</t>
  </si>
  <si>
    <t>Montáž oblouku plechového kruhového do d 400 mm</t>
  </si>
  <si>
    <t>728-001RR</t>
  </si>
  <si>
    <t>Oblouk spiro DN400-90st.</t>
  </si>
  <si>
    <t>728312124R00</t>
  </si>
  <si>
    <t>Montáž tlumiče kruhového do d 400 mm</t>
  </si>
  <si>
    <t>728-002RR</t>
  </si>
  <si>
    <t>Tlumič hluku DN400 dl.900mm</t>
  </si>
  <si>
    <t>728314121R00</t>
  </si>
  <si>
    <t>Montáž protidešť. žaluzie kruhové do d 300 mm</t>
  </si>
  <si>
    <t>728-01RR</t>
  </si>
  <si>
    <t>Protidešťová žaluzie DN300</t>
  </si>
  <si>
    <t>728314122R00</t>
  </si>
  <si>
    <t>Montáž protidešť. žaluzie kruhové do d 400 mm</t>
  </si>
  <si>
    <t>7202RR</t>
  </si>
  <si>
    <t>Protidešťová žaluzie DN400</t>
  </si>
  <si>
    <t>728415124R00</t>
  </si>
  <si>
    <t>Montáž mřížky větrací nebo ventilační do d 400 mm</t>
  </si>
  <si>
    <t>429727RR</t>
  </si>
  <si>
    <t>Mřížka kruhová tahokov pr.400.20, na konec potrubí</t>
  </si>
  <si>
    <t>728614613R00</t>
  </si>
  <si>
    <t>Mtž ventilátoru axiál. nízkotl. nástěn.do d 300 mm</t>
  </si>
  <si>
    <t>728-03RR</t>
  </si>
  <si>
    <t>Ax.ventilátor nástěnný s ochrannou mřížkou, DN300- 230V,0,2A, 39W, 100m3/hod</t>
  </si>
  <si>
    <t>728-04RR</t>
  </si>
  <si>
    <t>Pomocný a spojovací materiál</t>
  </si>
  <si>
    <t>998728101R00</t>
  </si>
  <si>
    <t>Přesun hmot pro vzduchotechniku, výšky do 6 m</t>
  </si>
  <si>
    <t>210190002R00</t>
  </si>
  <si>
    <t>Montáž celoplechových rozvodnic do váhy 50 kg</t>
  </si>
  <si>
    <t>210120463R00</t>
  </si>
  <si>
    <t>Jistič vzduch.3pólový ve skříni+kont.035, 04 Z, V</t>
  </si>
  <si>
    <t>210100004R00</t>
  </si>
  <si>
    <t>Ukončení vodičů v rozvaděči + zapojení do 25 mm2</t>
  </si>
  <si>
    <t>210100003R00</t>
  </si>
  <si>
    <t>Ukončení vodičů v rozvaděči + zapojení do 16 mm2</t>
  </si>
  <si>
    <t>210100002R00</t>
  </si>
  <si>
    <t>Ukončení vodičů v rozvaděči + zapojení do 6 mm2</t>
  </si>
  <si>
    <t>210100001R00</t>
  </si>
  <si>
    <t>Ukončení vodičů v rozvaděči + zapojení do 2,5 mm2</t>
  </si>
  <si>
    <t>210100252R00</t>
  </si>
  <si>
    <t>Ukončení celoplast. kabelů zákl./pás.do 4x25 mm2</t>
  </si>
  <si>
    <t>210100259R00</t>
  </si>
  <si>
    <t>Ukončení celoplast. kabelů zákl./pás.do 5x10 mm2</t>
  </si>
  <si>
    <t>210100258R00</t>
  </si>
  <si>
    <t>Ukončení celoplast. kabelů zákl./pás.do 5x4 mm2</t>
  </si>
  <si>
    <t>210290841R00</t>
  </si>
  <si>
    <t>Demontáž/montáž krytu ocelopl. rozvaděče do 70 cm</t>
  </si>
  <si>
    <t>460700001R00</t>
  </si>
  <si>
    <t>Označení kabelového vedení</t>
  </si>
  <si>
    <t>210950101RT1</t>
  </si>
  <si>
    <t>Štítek označovací na kabel včetně dodávky štítku 6035-2k</t>
  </si>
  <si>
    <t>210192722R00</t>
  </si>
  <si>
    <t>Štítek označovací pro přístroje - lepený</t>
  </si>
  <si>
    <t>210201521R00</t>
  </si>
  <si>
    <t>Svítidlo LED technické stropní přisazené</t>
  </si>
  <si>
    <t>210201511R00I</t>
  </si>
  <si>
    <t>Svítidlo LED bytové stropní/nástěnné přisazené</t>
  </si>
  <si>
    <t>210192012R00ZS</t>
  </si>
  <si>
    <t>Skříň zásuvková - montáž</t>
  </si>
  <si>
    <t>210110043R00</t>
  </si>
  <si>
    <t>Spínač zapuštěný seriový, řazení 5</t>
  </si>
  <si>
    <t>210110006DES3</t>
  </si>
  <si>
    <t>Spínač zapuštěný trojpól.16A - řaz. 3, obyč.prostř.</t>
  </si>
  <si>
    <t>210290811R00</t>
  </si>
  <si>
    <t>Připojení spotřebičů do 5 kW</t>
  </si>
  <si>
    <t>210111012R00</t>
  </si>
  <si>
    <t>Zásuvka domovní zapuštěná - 2P+PE, průběž.zapojení</t>
  </si>
  <si>
    <t>210010301R00</t>
  </si>
  <si>
    <t>Krabice přístrojová KP, bez zapojení, kruhová</t>
  </si>
  <si>
    <t>210010321R00</t>
  </si>
  <si>
    <t>Krabice univerzální KU a odbočná KO se zapoj.,kruh</t>
  </si>
  <si>
    <t>220260111R00</t>
  </si>
  <si>
    <t>Odvíčkování a zavíčkování krabice, víčko na závit</t>
  </si>
  <si>
    <t>973031616R00</t>
  </si>
  <si>
    <t>Vysekání kapes zeď cih. špalíky, krabice 10x10x5cm</t>
  </si>
  <si>
    <t>Včetně pomocného lešení o výšce podlahy do 1900 mm a pro zatížení do 1,5 kPa  (150 kg/m2).</t>
  </si>
  <si>
    <t>210010322R00</t>
  </si>
  <si>
    <t>Krabice rozvodná KR 97, se zapojením, kruhová</t>
  </si>
  <si>
    <t>973031619R00</t>
  </si>
  <si>
    <t>Vysekání kapes zeď cih. špalík, krabice 15x15x10cm</t>
  </si>
  <si>
    <t>220260007R00</t>
  </si>
  <si>
    <t>Krabice KO 125 ve zdi v přípraveném lůžku</t>
  </si>
  <si>
    <t>220300963R00</t>
  </si>
  <si>
    <t>Svorka EPS 2, montáž + zapojení</t>
  </si>
  <si>
    <t>220260113R00</t>
  </si>
  <si>
    <t>Odvíčkování a zavíčkov. krabice, víčko na 4 šrouby</t>
  </si>
  <si>
    <t>973031324R00</t>
  </si>
  <si>
    <t>Vysekání kapes zeď cihel. MVC, pl. 0,1m2, hl. 15cm</t>
  </si>
  <si>
    <t>220261622R00</t>
  </si>
  <si>
    <t>Osazení hmoždinky 8 mm v cihelné zdi</t>
  </si>
  <si>
    <t>220261621R00</t>
  </si>
  <si>
    <t>Osazení hmoždinky 6 mm v cihelné zdi</t>
  </si>
  <si>
    <t>210290601R00ek</t>
  </si>
  <si>
    <t>Montáž el. konvektoru</t>
  </si>
  <si>
    <t>210290601R00ekp</t>
  </si>
  <si>
    <t>Montáž el. topného panelu a závěsu</t>
  </si>
  <si>
    <t>210290601R00ter</t>
  </si>
  <si>
    <t>Montáž a zapojení termostatu</t>
  </si>
  <si>
    <t>210290601R00ven</t>
  </si>
  <si>
    <t>Zapojení ventilátoru</t>
  </si>
  <si>
    <t>210010323R00</t>
  </si>
  <si>
    <t>Krabice odbočná KO, se zapojením, čtvercová</t>
  </si>
  <si>
    <t>210110021R00</t>
  </si>
  <si>
    <t>Spínač nástěnný jednopól.- řaz. 1, venkovní</t>
  </si>
  <si>
    <t>210110024R00</t>
  </si>
  <si>
    <t>Spínač nástěnný střídavý - řaz. 6, venkovní</t>
  </si>
  <si>
    <t>210020307R00</t>
  </si>
  <si>
    <t>Žlab kabelový s přísluš., 125/100 mm s víkem</t>
  </si>
  <si>
    <t>220260743R00</t>
  </si>
  <si>
    <t>Žlab kabelový MARS vyhnutí 125/100 mm</t>
  </si>
  <si>
    <t>210020651R00</t>
  </si>
  <si>
    <t>Konstrukce ocelová nosná pro zařízení do 5 kg</t>
  </si>
  <si>
    <t>210010132R00</t>
  </si>
  <si>
    <t>Trubka ochranná z PE, uložená pevně, DN do 20,5 mm</t>
  </si>
  <si>
    <t>210010133R00</t>
  </si>
  <si>
    <t>Trubka ochranná z PE, uložená pevně, DN do 38 mm</t>
  </si>
  <si>
    <t>210010124R00</t>
  </si>
  <si>
    <t>Trubka ochranná z PE, uložená volně, DN do 80 mm</t>
  </si>
  <si>
    <t>210810109R00</t>
  </si>
  <si>
    <t>Kabel CYKY-m 1 kV 4 x 25 mm2 pevně uložený</t>
  </si>
  <si>
    <t>210810052R005</t>
  </si>
  <si>
    <t>Kabel CYKY-m 750 V 5 x 6 mm2 pevně uložený</t>
  </si>
  <si>
    <t>210810046R00</t>
  </si>
  <si>
    <t>Kabel CYKY-m 750 V 3 x 2,5 mm2 pevně uložený</t>
  </si>
  <si>
    <t>210810055R00</t>
  </si>
  <si>
    <t>Kabel CYKY-m 750 V 5 x 1,5 mm2 pevně uložený</t>
  </si>
  <si>
    <t>210810045R00</t>
  </si>
  <si>
    <t>Kabel CYKY-m 750 V 3 x 1,5 mm2 pevně uložený</t>
  </si>
  <si>
    <t>210220321RT1</t>
  </si>
  <si>
    <t>Svorka na potrubí Bernard, včetně Cu pásku včetně dodávky svorky + Cu pásku</t>
  </si>
  <si>
    <t>210220451R00</t>
  </si>
  <si>
    <t>Ochranné spoj. v prádel.,koupel.,Cu4-16 mm2 volně</t>
  </si>
  <si>
    <t>210800547R00</t>
  </si>
  <si>
    <t>Vodič H07V-U (CY) 6 mm2 uložený pevně</t>
  </si>
  <si>
    <t>210800549R00</t>
  </si>
  <si>
    <t>Vodič H07V-U (CY) 16 mm2 uložený pevně</t>
  </si>
  <si>
    <t>210800649R00</t>
  </si>
  <si>
    <t>Vodič H07V-K (CYA) 25 mm2 uložený pevně</t>
  </si>
  <si>
    <t>460680022RT1</t>
  </si>
  <si>
    <t>Průraz zdivem v cihlové zdi tloušťky 30 cm do průměru 6 cm</t>
  </si>
  <si>
    <t>460680021RT1</t>
  </si>
  <si>
    <t>Průraz zdivem v cihlové zdi tloušťky 15 cm do průměru 6 cm</t>
  </si>
  <si>
    <t>974031121R00</t>
  </si>
  <si>
    <t>Vysekání rýh ve zdi cihelné 3 x 3 cm</t>
  </si>
  <si>
    <t>974031132R00</t>
  </si>
  <si>
    <t>Vysekání rýh ve zdi cihelné 5 x 7 cm</t>
  </si>
  <si>
    <t>974031153R00</t>
  </si>
  <si>
    <t>Vysekání rýh ve zdi cihelné 10 x 10 cm</t>
  </si>
  <si>
    <t>210220021R00</t>
  </si>
  <si>
    <t>Vedení uzemňovací v zemi FeZn do 120 mm2 vč.svorek</t>
  </si>
  <si>
    <t>včetně montáže svorek spojovacích, odbočných, upevňovacích a spojovacího materiálu.</t>
  </si>
  <si>
    <t>210220022R00</t>
  </si>
  <si>
    <t>Vedení uzemňovací v zemi FeZn, D 8 - 10 mm</t>
  </si>
  <si>
    <t>210020553T</t>
  </si>
  <si>
    <t>Drát AlMgSi, D do 8 mm na střeše</t>
  </si>
  <si>
    <t>210220372R00</t>
  </si>
  <si>
    <t>Úhelník ochranný nebo trubka s držáky do zdiva</t>
  </si>
  <si>
    <t>210220301R00</t>
  </si>
  <si>
    <t>Svorka hromosvodová do 2 šroubů /SS, SZ, SO/</t>
  </si>
  <si>
    <t>210220302R00</t>
  </si>
  <si>
    <t>Svorka hromosvodová nad 2 šrouby /ST, SJ, SR, atd/</t>
  </si>
  <si>
    <t>210020341R00S</t>
  </si>
  <si>
    <t>Podpěra vedení na střeše</t>
  </si>
  <si>
    <t>210020341R00TS</t>
  </si>
  <si>
    <t>Podpěra vedení na stěně</t>
  </si>
  <si>
    <t>210220231R00</t>
  </si>
  <si>
    <t>Tyč jímací s upev. na stř.hřeben do 3 m, na stojan</t>
  </si>
  <si>
    <t>210220401R00</t>
  </si>
  <si>
    <t>Označení svodu štítky, smaltované, umělá hmota</t>
  </si>
  <si>
    <t>210220010R00</t>
  </si>
  <si>
    <t>Asfaltový nátěr zemnícího pásku/svorek, vč. nátěrové hmoty</t>
  </si>
  <si>
    <t>460200163R00</t>
  </si>
  <si>
    <t>Výkop kabelové rýhy 35/80 cm  hor.3</t>
  </si>
  <si>
    <t>460570163R00</t>
  </si>
  <si>
    <t>Zához rýhy 35/80 cm, hornina třídy 3, se zhutněním</t>
  </si>
  <si>
    <t>460620013R00</t>
  </si>
  <si>
    <t>Provizorní úprava terénu v přírodní hornině 3</t>
  </si>
  <si>
    <t>460490012RT1</t>
  </si>
  <si>
    <t>Fólie výstražná z PVC, šířka 33 cm fólie PVC šířka 33 cm</t>
  </si>
  <si>
    <t>460010024R00</t>
  </si>
  <si>
    <t>Vytýčení kabelové trasy v zastavěném prostoru</t>
  </si>
  <si>
    <t>km</t>
  </si>
  <si>
    <t>460420022R00</t>
  </si>
  <si>
    <t>Zřízení kabelového lože v rýze š. do 65 cm</t>
  </si>
  <si>
    <t>M210Rcov</t>
  </si>
  <si>
    <t>Rozvaděč R.ČOV, plastový nástěnný, 550x600x200mm, IP54/20, kompletní</t>
  </si>
  <si>
    <t>35822002316R</t>
  </si>
  <si>
    <t>Jistič do 80 A 3 pól. charakterist. B, LTN-32B-3</t>
  </si>
  <si>
    <t>35436461.AR</t>
  </si>
  <si>
    <t>Koncovka kabel.do 1kV EPKT 0031   25-70 mm2</t>
  </si>
  <si>
    <t>svA236</t>
  </si>
  <si>
    <t>A - Svítidlo LED zářivkové přisazené 50W, 5200lm, polykarbonátový kryt, IP65 průběžná montáž</t>
  </si>
  <si>
    <t>svB27</t>
  </si>
  <si>
    <t>B – Kruhové přisazené LED svítidlo s plastovým krytem, 27W, 2400lm, 4000k, kulatý kryt pr. 375mm vzhled opál, IP44</t>
  </si>
  <si>
    <t>SC 53ZS16</t>
  </si>
  <si>
    <t>Zásuvková skříň: 1x zásuvka 400V/16A, 2x zásuvka 230V/16A - samostatně jištěné proud. chránič 30mA, IP54, polykarbonát</t>
  </si>
  <si>
    <t>34535405R</t>
  </si>
  <si>
    <t>Strojek přepínače sériového, řaz.5</t>
  </si>
  <si>
    <t>34536492R</t>
  </si>
  <si>
    <t>Kryt spínače dělený</t>
  </si>
  <si>
    <t>1011-0-0816 CZ</t>
  </si>
  <si>
    <t>Přístroj spínače trojpólového, 16A, 400V, zapuštěný</t>
  </si>
  <si>
    <t>3558A-A00933</t>
  </si>
  <si>
    <t>Kryt jednoduchý s potiskem, s čirým průzorem pro spínač řazení 3S</t>
  </si>
  <si>
    <t>34536600RT</t>
  </si>
  <si>
    <t>Doutnavka orientační do spínače</t>
  </si>
  <si>
    <t>34536700R</t>
  </si>
  <si>
    <t>Rámeček pro spínače a zásuvky jednonásobný</t>
  </si>
  <si>
    <t>34536710R</t>
  </si>
  <si>
    <t>Rámeček pro spínače a zásuvky trojnásobný</t>
  </si>
  <si>
    <t>34551612R</t>
  </si>
  <si>
    <t>Zásuvka jednonásobná, 230V, 16A, s ochranným kolíkem, s clonkami</t>
  </si>
  <si>
    <t>M210S2913MP</t>
  </si>
  <si>
    <t>Šroub 2,9 x 13 mm pro montáž přístroje do KU, 1 bal/50ks</t>
  </si>
  <si>
    <t>bal</t>
  </si>
  <si>
    <t>34571518R</t>
  </si>
  <si>
    <t>Krabice univerzální z PH  KU 68- 1901</t>
  </si>
  <si>
    <t>34571519R</t>
  </si>
  <si>
    <t>Krabice univerzální z PH  KU 68-1902</t>
  </si>
  <si>
    <t>345704420000R</t>
  </si>
  <si>
    <t>Krabice rozvodná kruhová KR 97/5</t>
  </si>
  <si>
    <t>34571524R</t>
  </si>
  <si>
    <t>Krabice přístrojová odbočná čtvercová z PH KO 125E</t>
  </si>
  <si>
    <t>31678615TEPS3</t>
  </si>
  <si>
    <t>Svorkovnice ekvipotenciální EPS 2</t>
  </si>
  <si>
    <t>34572304R</t>
  </si>
  <si>
    <t>Pásky stahovací SP 160 x 4,5</t>
  </si>
  <si>
    <t>100 ks</t>
  </si>
  <si>
    <t>34572307R</t>
  </si>
  <si>
    <t>Pásky stahovací SP 250 x 4,5</t>
  </si>
  <si>
    <t>34572310R</t>
  </si>
  <si>
    <t>Pásky stahovací SP 380 x 4,5</t>
  </si>
  <si>
    <t>34561403R</t>
  </si>
  <si>
    <t>Svorka krabicová 2x2,5</t>
  </si>
  <si>
    <t>34561404R</t>
  </si>
  <si>
    <t>Svorka krabicová 3x2,5</t>
  </si>
  <si>
    <t>34561406R</t>
  </si>
  <si>
    <t>Svorka krabicová 5x2,5</t>
  </si>
  <si>
    <t>34561421R</t>
  </si>
  <si>
    <t>Svorka krabicová s páčkami 3x2,5</t>
  </si>
  <si>
    <t>31173342R</t>
  </si>
  <si>
    <t>Hmoždinka natloukací 6 x 45 mm</t>
  </si>
  <si>
    <t>31173370R</t>
  </si>
  <si>
    <t>Hmoždinka natloukací, nylon, 8 x 45mm</t>
  </si>
  <si>
    <t>31141956R</t>
  </si>
  <si>
    <t>Vrut zápustný 021814   4   x  40 mm se závitem k hlavě, drážka pozidriv</t>
  </si>
  <si>
    <t>1000 ks</t>
  </si>
  <si>
    <t>DSM</t>
  </si>
  <si>
    <t>Drobný spojovací materiál</t>
  </si>
  <si>
    <t>kpl</t>
  </si>
  <si>
    <t>basic1500</t>
  </si>
  <si>
    <t>Přímotopný nástěnný konvektor s elektromechanickou regulací, typ Basic, 500W, 230V, IP24, vypínač ovl. termostat s polohou ochrany proti zámrzu</t>
  </si>
  <si>
    <t>basic1000</t>
  </si>
  <si>
    <t>Přímotopný nástěnný konvektor s elektromechanickou regulací, typ Basic, 1000W, 230V, IP24, vypínač ovl. termostat s polohou ochrany proti zámrzu</t>
  </si>
  <si>
    <t>ECOSUN24</t>
  </si>
  <si>
    <t>Sálavý topný panel ECOSUN, S+ 12 ANTIKOR 1.2kW/230W ovl. termostat s polohou ochrany proti zámrzu, rozměr 600x400x80mm,</t>
  </si>
  <si>
    <t>TER</t>
  </si>
  <si>
    <t>Termostat AZT-A 524 410 ovl. termostat s polohou ochrany proti zámrzu, rozměr 600x400x80mm,</t>
  </si>
  <si>
    <t>34571426R</t>
  </si>
  <si>
    <t>Krabice elektroinstalační plastová 8110</t>
  </si>
  <si>
    <t>345714250R</t>
  </si>
  <si>
    <t>Krabice elektroinstalační plastová 8101</t>
  </si>
  <si>
    <t>3558N-C01510 B</t>
  </si>
  <si>
    <t>Spínač jednopólový, řaz.1, IP 54, 10 A, 250 V AC</t>
  </si>
  <si>
    <t>3558N-C06510 B</t>
  </si>
  <si>
    <t>Přepínač střídavý, řaz.6, IP54, 10 A, 250 V AC</t>
  </si>
  <si>
    <t>553474984R</t>
  </si>
  <si>
    <t>MARS žlab kabelový NKZI 100X125X0,7 mm S s integrovanou spojkou</t>
  </si>
  <si>
    <t>55347511R</t>
  </si>
  <si>
    <t>MARS víko žlabu V 125, l=2 m 0,6 mm S</t>
  </si>
  <si>
    <t>55347520R</t>
  </si>
  <si>
    <t>MARS oblouk 90° NO 90X100X125 0,8 mm S</t>
  </si>
  <si>
    <t>55347501R</t>
  </si>
  <si>
    <t>MARS víko oblouku 90° NVO 90X125 0,6 mm S</t>
  </si>
  <si>
    <t>55347552R</t>
  </si>
  <si>
    <t>MARS podpěra na stěnu NPS 125 2,0 mm ZNCR</t>
  </si>
  <si>
    <t>30909301T</t>
  </si>
  <si>
    <t>Šroub vratový+samojistící matice NSM 6x10 ZNCR, 1 bal/100ks</t>
  </si>
  <si>
    <t>1bal</t>
  </si>
  <si>
    <t>5531200604R</t>
  </si>
  <si>
    <t>úchyt víka VU</t>
  </si>
  <si>
    <t>28350499R</t>
  </si>
  <si>
    <t>chránič hran NCH</t>
  </si>
  <si>
    <t>311718503R</t>
  </si>
  <si>
    <t>Kotva KPO 8 x 77 mm</t>
  </si>
  <si>
    <t>345710962R</t>
  </si>
  <si>
    <t>Trubka elektroinstalační tuhá z PVC 4020</t>
  </si>
  <si>
    <t>3457115961R</t>
  </si>
  <si>
    <t>Trubka elektroinst. ohebná 20</t>
  </si>
  <si>
    <t>345716911R</t>
  </si>
  <si>
    <t>Spojka pro tuhé trubky z PVC 20</t>
  </si>
  <si>
    <t>345717551R</t>
  </si>
  <si>
    <t>Příchytka pro tuhé trubky pr.20</t>
  </si>
  <si>
    <t>345710963R</t>
  </si>
  <si>
    <t>Trubka elektroinstalační tuhá z PVC 25</t>
  </si>
  <si>
    <t>3457115962R25</t>
  </si>
  <si>
    <t>Trubka elektroinst. ohebná pr.25</t>
  </si>
  <si>
    <t>345716912R</t>
  </si>
  <si>
    <t>Spojka pro tuhé trubky z PVC pr.25</t>
  </si>
  <si>
    <t>345717552R</t>
  </si>
  <si>
    <t>Příchytka pro tuhé trubky 25</t>
  </si>
  <si>
    <t>3457114702R</t>
  </si>
  <si>
    <t>Trubka kabelová chránička KOPOFLEX KF 09063</t>
  </si>
  <si>
    <t>34111610R</t>
  </si>
  <si>
    <t>Kabel silový s Cu jádrem 1 kV 1-CYKY 4 x 25 mm2</t>
  </si>
  <si>
    <t>34111100R</t>
  </si>
  <si>
    <t>Kabel silový s Cu jádrem 750 V CYKY 5 x 6 mm2</t>
  </si>
  <si>
    <t>34111038R</t>
  </si>
  <si>
    <t>Kabel silový s Cu jádrem 750 V CYKY 3 C x 2,5 mm2</t>
  </si>
  <si>
    <t>34111090R</t>
  </si>
  <si>
    <t>Kabel silový s Cu jádrem 750 V CYKY 5 x 1,5 mm2</t>
  </si>
  <si>
    <t>34111036R</t>
  </si>
  <si>
    <t>Kabel silový s Cu jádrem 750 V CYKY 3 x 2,5 mm2</t>
  </si>
  <si>
    <t>34111032R</t>
  </si>
  <si>
    <t>Kabel silový s Cu jádrem 750 V CYKY 3 C x 1,5 mm2</t>
  </si>
  <si>
    <t>34111031R</t>
  </si>
  <si>
    <t>Kabel silový s Cu jádrem 750 V CYKY 3 B x 1,5 mm2</t>
  </si>
  <si>
    <t>341402260058R</t>
  </si>
  <si>
    <t>Vodič CY 4 ZŽ</t>
  </si>
  <si>
    <t>34140966R</t>
  </si>
  <si>
    <t>Vodič silový CY zelenožlutý 6,00 mm2 - drát</t>
  </si>
  <si>
    <t>34140968R</t>
  </si>
  <si>
    <t>Vodič silový CY zelenožlutý 16,00 mm2 - drát</t>
  </si>
  <si>
    <t>34140969R</t>
  </si>
  <si>
    <t>Vodič silový CY zelenožlutý 25,00 mm2 - lano</t>
  </si>
  <si>
    <t>585400110000R</t>
  </si>
  <si>
    <t>Sádra stavební šedá</t>
  </si>
  <si>
    <t>kg</t>
  </si>
  <si>
    <t>35441120R</t>
  </si>
  <si>
    <t>Pásek uzemňovací pozinkovaný 30 x 4 mm</t>
  </si>
  <si>
    <t>15615235R</t>
  </si>
  <si>
    <t>Drát tažený pozinkovaný 11343  D 10,00 mm</t>
  </si>
  <si>
    <t>35444180R</t>
  </si>
  <si>
    <t xml:space="preserve">Drát 8 AlMgSi T/4 </t>
  </si>
  <si>
    <t>35441830R</t>
  </si>
  <si>
    <t>Úhelník ochranný OU-2 pro vodič d 6-12 mm</t>
  </si>
  <si>
    <t>35441840R</t>
  </si>
  <si>
    <t>Držák ochranného úhelníku DOUa-25 do zdiva</t>
  </si>
  <si>
    <t>35441986R</t>
  </si>
  <si>
    <t>Svorka SR 2b pro pásek 30 x 4 mm</t>
  </si>
  <si>
    <t>35441997R</t>
  </si>
  <si>
    <t>Svorka SR 3b</t>
  </si>
  <si>
    <t>35441895R</t>
  </si>
  <si>
    <t>Svorka připojovací SP  kovových částí d 6-12 mm</t>
  </si>
  <si>
    <t>35441925R</t>
  </si>
  <si>
    <t>Svorka zkušební SZ pro lano d 6-12 mm</t>
  </si>
  <si>
    <t>35441905R</t>
  </si>
  <si>
    <t>Svorka připojovací SO okapových žlabů d 6-12 mm</t>
  </si>
  <si>
    <t>35441885R</t>
  </si>
  <si>
    <t>Svorka spojovací SS pro lano d 8-10 mm</t>
  </si>
  <si>
    <t>35441875R</t>
  </si>
  <si>
    <t>Svorka křížová SK pro vodič d 6-10 mm</t>
  </si>
  <si>
    <t>35441850R</t>
  </si>
  <si>
    <t>Svorka univerzální SU</t>
  </si>
  <si>
    <t>56284129R</t>
  </si>
  <si>
    <t>Hmoždinka 12 PA HM 12 12x60 mm</t>
  </si>
  <si>
    <t>31142106R</t>
  </si>
  <si>
    <t>Vrut zápustný 021814   8   x 100 mm</t>
  </si>
  <si>
    <t>30909520126R</t>
  </si>
  <si>
    <t>Šroub do oceli pr. 4,8 x 30 mm se středící a těsnící podložkou, barvená hlava</t>
  </si>
  <si>
    <t>250 ks</t>
  </si>
  <si>
    <t>35441560R</t>
  </si>
  <si>
    <t>Podpěra vedení na plechové střechy PV 23</t>
  </si>
  <si>
    <t>PV 1p-55</t>
  </si>
  <si>
    <t>Podpěra vedení - plast PV 1p-55</t>
  </si>
  <si>
    <t>35441233R</t>
  </si>
  <si>
    <t>Držák jímací tyče DJ 4D  na krov</t>
  </si>
  <si>
    <t>35441232R</t>
  </si>
  <si>
    <t>Držák jímací tyče DJ 4H  na krov</t>
  </si>
  <si>
    <t>35441035R</t>
  </si>
  <si>
    <t>Tyč jímací JR 1,5 1500 mm bez osazení</t>
  </si>
  <si>
    <t>35441860R</t>
  </si>
  <si>
    <t>Svorka SJ 1 k jímací tyči</t>
  </si>
  <si>
    <t>35441312R</t>
  </si>
  <si>
    <t>Stříška ochranná OS horní d 20 mm</t>
  </si>
  <si>
    <t>35441313R</t>
  </si>
  <si>
    <t>Stříška ochranná OS dolní d 20 mm</t>
  </si>
  <si>
    <t>35441846T01</t>
  </si>
  <si>
    <t>Štítek označovací plastový na svod - číselný</t>
  </si>
  <si>
    <t>35441846T02</t>
  </si>
  <si>
    <t>Štítek označovací plastový na svod - symbol zemnící páska</t>
  </si>
  <si>
    <t>562889991003R</t>
  </si>
  <si>
    <t>Trubice smrštovací d 17 x 1000 m</t>
  </si>
  <si>
    <t>673909992034R</t>
  </si>
  <si>
    <t>Fólie výstražná šířka 34 cm červená síťovina</t>
  </si>
  <si>
    <t>032011T00</t>
  </si>
  <si>
    <t>Koordinace postupu prací s ostatními profesemi</t>
  </si>
  <si>
    <t>hod.</t>
  </si>
  <si>
    <t>032011T0099</t>
  </si>
  <si>
    <t>Práce spojené s úpravami rozvodů dle požadavku uživatele</t>
  </si>
  <si>
    <t>032011T00SRT</t>
  </si>
  <si>
    <t>Spolupráce s revizním technikem</t>
  </si>
  <si>
    <t>Dokumentace skutečného provedení</t>
  </si>
  <si>
    <t xml:space="preserve">hod   </t>
  </si>
  <si>
    <t>Náklady na vyhotovení dokumentace skutečného provedení stavby a její předání objednateli v požadované formě a požadovaném počtu.</t>
  </si>
  <si>
    <t>333120011T00</t>
  </si>
  <si>
    <t>Likvidace odpadu</t>
  </si>
  <si>
    <t>333030040T00</t>
  </si>
  <si>
    <t>Revize el. zařízení</t>
  </si>
  <si>
    <t>210010048T00</t>
  </si>
  <si>
    <t>Doprava</t>
  </si>
  <si>
    <t>122301101R00</t>
  </si>
  <si>
    <t>Odkopávky a  prokopávky nezapažené v hornině 4 do 100 m3</t>
  </si>
  <si>
    <t>s přehozením výkopku na vzdálenost do 3 m nebo s naložením na dopravní prostředek,</t>
  </si>
  <si>
    <t>asfalt. plochy : (27,7*6,7+3,5*2+11,3*8+5*6,5)*0,47</t>
  </si>
  <si>
    <t>zámková dlažba : ((11,5+8,6)/2*5+8,6*6,2/2)*0,57</t>
  </si>
  <si>
    <t>0,081</t>
  </si>
  <si>
    <t>180402111R00</t>
  </si>
  <si>
    <t>Založení trávníku parkový trávník, výsevem, v rovině nebo na svahu do 1:5</t>
  </si>
  <si>
    <t>na půdě předem připravené s pokosením, naložením, odvozem odpadu do 20 km a se složením,</t>
  </si>
  <si>
    <t>(6,7+2+3,7+27,7+6,5+6,5+11,3+8)*2</t>
  </si>
  <si>
    <t>(11,5+9,5)*1</t>
  </si>
  <si>
    <t>182001111R00</t>
  </si>
  <si>
    <t>Plošná úprava terénu při nerovnostech terénu přes 50 do 100 mm, v rovině nebo na svahu do 1:5</t>
  </si>
  <si>
    <t>s urovnáním povrchu, bez doplnění ornice, v hornině 1 až 4,</t>
  </si>
  <si>
    <t>00572410R</t>
  </si>
  <si>
    <t>směs travní parková, pro mírnou zátěž</t>
  </si>
  <si>
    <t>165,8*0,03</t>
  </si>
  <si>
    <t>564831111RT3</t>
  </si>
  <si>
    <t>Podklad ze štěrkodrti s rozprostřením a zhutněním frakce 0-45 mm, tloušťka po zhutnění 100 mm</t>
  </si>
  <si>
    <t>zámková dlažba - šedá : (27,7*6,7+3,5*2+11,3*8+5*6,5)</t>
  </si>
  <si>
    <t>zámková dlažba - červená : ((11,5+8,6)/2*5+8,6*6,2/2)</t>
  </si>
  <si>
    <t>564952111R00</t>
  </si>
  <si>
    <t>Podklad nebo kryt z mechanicky zpevněného kameniva (MZK) tloušťka po zhutnění 150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</si>
  <si>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</si>
  <si>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</si>
  <si>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</si>
  <si>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597961111R00</t>
  </si>
  <si>
    <t>Rigol dlážděný do lože z betonu prostého C -/7,5 z prefabrikátů celkové šířky rigolu do 930 mm</t>
  </si>
  <si>
    <t>tl. 100 mm, s vyplněním a zatřením spár cementovou maltou</t>
  </si>
  <si>
    <t>18,2+33,5+15,5</t>
  </si>
  <si>
    <t>59227001R</t>
  </si>
  <si>
    <t>žlab odvodňovací beton; l = 295,5 mm; š = 665 mm; h = 155,0 mm; barva přírodní</t>
  </si>
  <si>
    <t>5924511910R</t>
  </si>
  <si>
    <t>dlažba betonová dvouvrstvá; čtverec; šedá; l = 200 mm; š = 200 mm; tl. 80,0 mm</t>
  </si>
  <si>
    <t>zámková dlažba - červená : ((11,5+8,6)/2*5+8,6*6,2/2)*1,05</t>
  </si>
  <si>
    <t>0,0445</t>
  </si>
  <si>
    <t>5924511911R</t>
  </si>
  <si>
    <t>dlažba betonová dvouvrstvá; čtverec; červená; l = 200 mm; š = 200 mm; tl. 80,0 mm</t>
  </si>
  <si>
    <t>zámková dlažba - šedá : (27,7*6,7+3,5*2+11,3*8+5*6,5)*1,05</t>
  </si>
  <si>
    <t>0,0355</t>
  </si>
  <si>
    <t>597101035RAA</t>
  </si>
  <si>
    <t>Odvodňovací žlaby komunikací a zpevněných ploch žlab odvodnovací polymerbetonový včetně dodávky roštu a žlabu, pro zatížení D400</t>
  </si>
  <si>
    <t>montáž odvodňovacích žlabů a vpustí k odvodňovacím žlabům z polymerbetonu, včetně betonového lože popř. obetonování, s dodávkou žlabů a vpustí.</t>
  </si>
  <si>
    <t>917862111RT7</t>
  </si>
  <si>
    <t>Osazení silničního nebo chodníkového betonového obrubníku včetně dodávky obrubníku_x000D_
 stojatého, rozměru 1000/150/250 mm, s boční opěrou z betonu prostého, do lože z betonu prostého C 12/15</t>
  </si>
  <si>
    <t>S dodáním hmot pro lože tl. 80-100 mm.</t>
  </si>
  <si>
    <t>6,7+2</t>
  </si>
  <si>
    <t>6,7+27,7+6,5+9,5+11,5+6,5+11,3+8+2,3</t>
  </si>
  <si>
    <t>998225111R00</t>
  </si>
  <si>
    <t>Přesun hmot komunikací a letišť, kryt živičný jakékoliv délky objektu</t>
  </si>
  <si>
    <t>vodorovně do 200 m</t>
  </si>
  <si>
    <t>643211   OA0</t>
  </si>
  <si>
    <t>VRATA S OCEL ZÁRUBNÍ DŘEVĚNÁ OTEVÍRAVÁ</t>
  </si>
  <si>
    <t>5,3*1,8</t>
  </si>
  <si>
    <t>900100001RAA</t>
  </si>
  <si>
    <t>Plot z drátěného pletiva pozinkovaného, na ocelové sloupky, výšky 2 m, vrata, vrátka, ostnatý drát</t>
  </si>
  <si>
    <t>100 m</t>
  </si>
  <si>
    <t>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t>
  </si>
  <si>
    <t>(6,7+2+6,7+27,7+11,3+8+2,3)/100</t>
  </si>
  <si>
    <t>2,5*2,2*1,8*0,3</t>
  </si>
  <si>
    <t>2,5*2,2*1,8*0,5</t>
  </si>
  <si>
    <t>2,5*2,2*1,8*0,2</t>
  </si>
  <si>
    <t>123*0,8*(1,5+1,7)/2*0,3</t>
  </si>
  <si>
    <t>0,068</t>
  </si>
  <si>
    <t>123*0,8*(1,5+1,7)/2*0,5</t>
  </si>
  <si>
    <t>123*0,8*(1,5+1,7)/2*0,2</t>
  </si>
  <si>
    <t>0,012</t>
  </si>
  <si>
    <t>141741113R00</t>
  </si>
  <si>
    <t>Protlačování - beranění ocelových trub vnějšího průměru do 159 mm</t>
  </si>
  <si>
    <t>123*1,5*2</t>
  </si>
  <si>
    <t>1,5*2,5*2+1,5*2,2*2</t>
  </si>
  <si>
    <t>3+5+47,3+78,8</t>
  </si>
  <si>
    <t>2+31,5</t>
  </si>
  <si>
    <t>162201152R00</t>
  </si>
  <si>
    <t>Vodorovné přemístění výkopku z horniny 5 až 7, na vzdálenost přes 20  do 50 m</t>
  </si>
  <si>
    <t>29,5+9,9</t>
  </si>
  <si>
    <t>39,4-31,5</t>
  </si>
  <si>
    <t>31,5</t>
  </si>
  <si>
    <t>171201101R00</t>
  </si>
  <si>
    <t>Uložení sypaniny do násypů nezhutněných</t>
  </si>
  <si>
    <t>39,4</t>
  </si>
  <si>
    <t>134,1+33,5</t>
  </si>
  <si>
    <t>3+5+2+47,3+78,8+31,5-39,4</t>
  </si>
  <si>
    <t>lože 10 cm + obsyp 30 cm : 123*0,8*0,4</t>
  </si>
  <si>
    <t>Poplatky za skládku horniny 1- 4</t>
  </si>
  <si>
    <t>14215924R</t>
  </si>
  <si>
    <t>trubka bezešvá hladká kruhová 11353; svařitelnost zaručená; vnější průměr 159,0 mm; tloušťka stěny 8,0 mm</t>
  </si>
  <si>
    <t>871161121R00</t>
  </si>
  <si>
    <t>Montáž potrubí z plastických hmot z tlakových trubek polyetylenových, vnějšího průměru 32 mm</t>
  </si>
  <si>
    <t>123</t>
  </si>
  <si>
    <t>286134311R</t>
  </si>
  <si>
    <t>trubka plastová vodovodní hladká; HDPE (PE 100); SDR 11,0; PN 16; D = 35,2 mm; s = 3,00 mm</t>
  </si>
  <si>
    <t>123*1,05</t>
  </si>
  <si>
    <t>891249111R00</t>
  </si>
  <si>
    <t>Montáž vodovodních armatur na potrubí navrtávacích pasů s ventilem Jt 1 Mpa na potrubí z trub osinkocementových, litinových, ocelových nebo plastických hmot, DN 80 mm</t>
  </si>
  <si>
    <t>422733RR</t>
  </si>
  <si>
    <t>Pas navrtávací  DN 80 - 5/4" závitový, pro vodu</t>
  </si>
  <si>
    <t>s kulovým uzávěrem ze šedé litiny,</t>
  </si>
  <si>
    <t>Nové značení:HOD-508</t>
  </si>
  <si>
    <t>Navrtávací pas PN 16 s kulovým kohoutem G1 1/2", G 2"</t>
  </si>
  <si>
    <t>a plechovým nerezovým třmenem – na ocelová a litinová potrubí</t>
  </si>
  <si>
    <t xml:space="preserve"> </t>
  </si>
  <si>
    <t>Přednostně pro boční navrtání zavodněného potrubí.</t>
  </si>
  <si>
    <t>Objednávejte samostatně těleso navrtávacího pasu s kulovým kohoutem a samostatně třmen včetně těsnění.</t>
  </si>
  <si>
    <t>Společné těleso pro potrubí DN 50 a 65 a pro DN 80 až 400.</t>
  </si>
  <si>
    <t>Určení</t>
  </si>
  <si>
    <t>Pro trvalý styk s pitnou vodou.</t>
  </si>
  <si>
    <t>Do 50°C. Max. dovolený pracovní přetlak 1,6 MPa.</t>
  </si>
  <si>
    <t>Použití</t>
  </si>
  <si>
    <t>Umožňuje navrtání vodovodního potrubí a následně montáž domovní přípojky. Navrtávací armatura je s uzávěrem.</t>
  </si>
  <si>
    <t>Materiály hlavních dílů</t>
  </si>
  <si>
    <t>Těleso je z tvárné litiny, navrtávací armatura (kulový kohout) mosazná, třmen, šrouby, podložky a matice jsou nerezové, těsnění z pryže EPDM.</t>
  </si>
  <si>
    <t>Ovládání</t>
  </si>
  <si>
    <t>Ventilovým klíčem pomocí zemní soupravy. Uzávěr zavře, pootočíme-li ovládacím koncem o 90° doprava.  Ochrana proti korozi</t>
  </si>
  <si>
    <t>Těžká povrchová ochrana. Litinové díly vně i uvnitř epoxidový nástřik – odstín modrý. Navrtávací armatura je bez nátěru.</t>
  </si>
  <si>
    <t>9 ks navrt. pas 32/80</t>
  </si>
  <si>
    <t>3 ks navrt. pas 40/80</t>
  </si>
  <si>
    <t>42291313.MR</t>
  </si>
  <si>
    <t>souprava zemní tuhá Y 1023; pro navrtávací pasy s kul.uzávěrem; DN 80-300; vel.závitu G 1"; D = 40,0 mm; L = 1 400 mm; krycí hloubka 1,5 m</t>
  </si>
  <si>
    <t>422913521R</t>
  </si>
  <si>
    <t>poklop šoupátkový tvárná litina; použití pro vodu; vnitř.pr.D = 123 mm</t>
  </si>
  <si>
    <t>42291510R</t>
  </si>
  <si>
    <t>deska podkladová pro ventilkové a šoupátkové poklopy; plastové</t>
  </si>
  <si>
    <t>42228252R</t>
  </si>
  <si>
    <t>šoupátko pro domovní přípojky pro vodovod; DN 1", (vnější pr. potrubí 32 mm); provedení -  na obou stranách s hrdlem ISO pro potrubí z PE; PN 16; L = 170 mm; médium pitná voda; těleso tvárná litina</t>
  </si>
  <si>
    <t>893411010RA0</t>
  </si>
  <si>
    <t>Šachta vodoměrné plastové kruhová, samonosná, výšky 1500 mm</t>
  </si>
  <si>
    <t>Odběr a rozbor vzorku vody</t>
  </si>
  <si>
    <t>998276101R00</t>
  </si>
  <si>
    <t>Přesun hmot pro trubní vedení z trub plastových nebo sklolaminátových v otevřeném výkopu</t>
  </si>
  <si>
    <t>vodovodu nebo kanalizace ražené nebo hloubené (827 1.1, 827 1.9, 827 2.1, 827 2.9), drobných objektů</t>
  </si>
  <si>
    <t>211190012R00E</t>
  </si>
  <si>
    <t>Pilíř polypropylenový, usazení do terénu</t>
  </si>
  <si>
    <t>460070133R00</t>
  </si>
  <si>
    <t>Jáma pro montáž skříně, hor.3</t>
  </si>
  <si>
    <t>Jistič vzduch.3pólový ve skříni</t>
  </si>
  <si>
    <t>210100009R00</t>
  </si>
  <si>
    <t>Ukončení vodičů v rozvaděči + zapojení do 120 mm2</t>
  </si>
  <si>
    <t>210100272R00</t>
  </si>
  <si>
    <t>Ukončení celoplast. kabelů zákl./pás.do 1x120 mm2</t>
  </si>
  <si>
    <t>210050733R00</t>
  </si>
  <si>
    <t>Spoj proudový lisovanou svorkou do 120 mm2</t>
  </si>
  <si>
    <t>210901066R000</t>
  </si>
  <si>
    <t>Kabel silový AYKY 1kV 4 x 120 mm2 volně uložený</t>
  </si>
  <si>
    <t>210010125R00</t>
  </si>
  <si>
    <t>Trubka ochranná z PE, uložená volně, DN do 110 mm</t>
  </si>
  <si>
    <t>460200303R00</t>
  </si>
  <si>
    <t>Výkop kabelové rýhy 50/120 cm hor.3</t>
  </si>
  <si>
    <t>460560303R00</t>
  </si>
  <si>
    <t>Zához rýhy 50/120 cm, hornina třídy 3</t>
  </si>
  <si>
    <t>Vedení uzemňovací v zemi FeZn, D 10 mm + vývod k ZS</t>
  </si>
  <si>
    <t>210190042RU1R</t>
  </si>
  <si>
    <t>Osazení plast.rozvodnic</t>
  </si>
  <si>
    <t>210120103R00</t>
  </si>
  <si>
    <t>Patrona nožová PC</t>
  </si>
  <si>
    <t>210011206R00</t>
  </si>
  <si>
    <t>Trubka ocelová typ 6063 včetně vývodek</t>
  </si>
  <si>
    <t>PASTRUB</t>
  </si>
  <si>
    <t>Montáž úchytu na sloup</t>
  </si>
  <si>
    <t xml:space="preserve">ks    </t>
  </si>
  <si>
    <t>460050714R001</t>
  </si>
  <si>
    <t>Jáma do 2m3 ,hor.4,strojně</t>
  </si>
  <si>
    <t>210800648R00</t>
  </si>
  <si>
    <t>Vodič H07V-K (CYA) 16 mm2 uložený pevně</t>
  </si>
  <si>
    <t>ES112+100/NKE8P</t>
  </si>
  <si>
    <t>Rozv. elektroměrový pro přímé měření do 63A + poj. skříň 00(160A), kompaktní pilíř, termoset IP44/20 , 1x3f jistič, 1x jednosazbový ELM dle podmínek distributora</t>
  </si>
  <si>
    <t>35822002319R</t>
  </si>
  <si>
    <t>Jistič do 80 A 3 pól. charakterist. B, -63B-3</t>
  </si>
  <si>
    <t>35436420.AR</t>
  </si>
  <si>
    <t>Koncovka kabel.do 1kV GUST 01/4X 120-240mm2, L250</t>
  </si>
  <si>
    <t>354322122R</t>
  </si>
  <si>
    <t>Oko kabelové Al trubkové 120 x 12 ALU</t>
  </si>
  <si>
    <t>562889991019R</t>
  </si>
  <si>
    <t>Trubice smršťovací d 33 x 1000 m</t>
  </si>
  <si>
    <t>34113223RR</t>
  </si>
  <si>
    <t>Kabel silový s Al jádrem 1 kV 1-AYKY 4 x 120mm2</t>
  </si>
  <si>
    <t>AROT110</t>
  </si>
  <si>
    <t>Kabelová chránička AROT 110</t>
  </si>
  <si>
    <t>SS100SL</t>
  </si>
  <si>
    <t>Pojistková skříň na slopu SS102</t>
  </si>
  <si>
    <t>345711307R</t>
  </si>
  <si>
    <t>Trubka elektro.ocelová závitová 6063</t>
  </si>
  <si>
    <t>358251019R</t>
  </si>
  <si>
    <t>Pojistka výkonová nízkoztrátová PHNA 00  80 A</t>
  </si>
  <si>
    <t>34571731R</t>
  </si>
  <si>
    <t>Vývodka rovná pro oc.trubky vnější 63</t>
  </si>
  <si>
    <t>Úchyt trubky na sloup včetně drobného materiálu</t>
  </si>
  <si>
    <t>34572308R</t>
  </si>
  <si>
    <t>Pásky stahovací SP 280 x 4,5</t>
  </si>
  <si>
    <t>34142159R</t>
  </si>
  <si>
    <t>Vodič silový pevné uložení CYA 16 mm2</t>
  </si>
  <si>
    <t>Osazení plast.rozvodnic včetně dodávky skříně SS100/PVE1P</t>
  </si>
  <si>
    <t>210050731R00</t>
  </si>
  <si>
    <t>Spoj proudový lisovanou svorkou do 50 mm2</t>
  </si>
  <si>
    <t>210901070R000</t>
  </si>
  <si>
    <t>Kabel silový AYKY 1kV 4 x 16 mm2 volně uložený</t>
  </si>
  <si>
    <t>Rozv. elektroměrový pro přímé měření do 40A + poj. skříň 00(160A), kompaktní pilíř, termoset IP44/20 , 1x3f jistič, 1x jednosazbový ELM dle podmínek distributora</t>
  </si>
  <si>
    <t>35822002313R</t>
  </si>
  <si>
    <t>Jistič do 80 A 3 pól. charakterist. B, -16B-3</t>
  </si>
  <si>
    <t>Pojistková skříň na slopu SS100</t>
  </si>
  <si>
    <t>358251010R</t>
  </si>
  <si>
    <t>Pojistka výkonová nízkoztrátová PHNA 000  10 A</t>
  </si>
  <si>
    <t>Vývodka rovná pro oc.trubky vnější 4842/P 44 mm</t>
  </si>
  <si>
    <t>Trubka ocelová typ 6042 včetně vývodek</t>
  </si>
  <si>
    <t>35436417.AR</t>
  </si>
  <si>
    <t>Koncovka kabel.do 1kV GUST 01/4X 16-70mm2, L250</t>
  </si>
  <si>
    <t>354322110R</t>
  </si>
  <si>
    <t>Oko kabelové Al trubkové 16 x 8 ALU</t>
  </si>
  <si>
    <t>34113200RR</t>
  </si>
  <si>
    <t>Kabel silový s Al jádrem AYKY  4 x 16 mm2</t>
  </si>
  <si>
    <t>3457114703R</t>
  </si>
  <si>
    <t>Trubka kabelová chránička 75</t>
  </si>
  <si>
    <t>Pol__0001</t>
  </si>
  <si>
    <t>Otočné zvedací zařízení s ručním navijákem+ 1 ks kotvící patky, přenosné</t>
  </si>
  <si>
    <t>Parametry: min.nosnost 200 kg, materiál: žárově zinkovaná ocel, tl.povlaku dle EN ISO 1461</t>
  </si>
  <si>
    <t>Pol__0002</t>
  </si>
  <si>
    <t>Česlicový koš pro DN 250</t>
  </si>
  <si>
    <t>Parametry: pro DN 250, průlina 50 mm, vodící tyče , mat.provedení nerez, DIN 1.4301 (AISI 304)</t>
  </si>
  <si>
    <t>Pol__0003</t>
  </si>
  <si>
    <t>Ponorné kalové čerpadlo (čerpací stanice) odpadních vod (výkon motoru řízený frekvenčním měničem), vč.patkového kolene, vodících tyčí a kotvící sady a příslušenství</t>
  </si>
  <si>
    <t>Parametry: průchodnost min.50 mm, Q: 2,0-3,5 l/s, Qmax: 3,5 l/s při maximální hladině v ČS, Hgeodetická = 6,7-3,5 m, Hdopravní = 7,4-4,5m, krytí IP 68, P = 1,5 kW (*)</t>
  </si>
  <si>
    <t>Pol__0004</t>
  </si>
  <si>
    <t>Nátokový uklidňovač DN 100, napojení výtlaku 2x příruba DN 80, napojení mechanického předčištění, 1x příruba DN 100, napojení obtoku 1x příruba DN 100. Materiál nerez DIN 1.4301.</t>
  </si>
  <si>
    <t>Pol__0005</t>
  </si>
  <si>
    <t>Nožové šoupátko DN 100 na odpadní vodu s ovládáním ručním kolem</t>
  </si>
  <si>
    <t>Parametry: jm.světlost DN 80, PN 10, materiál tělesa šedá litina, nože 1.4301(AISI 304), médium: splašková odpadní voda</t>
  </si>
  <si>
    <t>Pol__0006</t>
  </si>
  <si>
    <t>Strojní česle kruhové prutové, automaticky stírané s integrovaným lisem shrabů, instalace v temperovaném objektu</t>
  </si>
  <si>
    <t>Parametry: Qmax=10 l/s, jemnost průlin česlí 3 mm, výška výsypky 1100 mm, váha zařízení 0,26t, s vodou 0,29t, materiálové provedení: nerez 1.4301 (AISI 304), nádrž nerez 1.4401 (AISI 316), P= 0,5 kW (*)</t>
  </si>
  <si>
    <t>Pol__0007</t>
  </si>
  <si>
    <t>Dmychadlový agregát vzduchu-aktivace vč.protihlukového krytu a ruční uzavírací klapky</t>
  </si>
  <si>
    <t>Parametry: Q = 130 m3/h=2,17 m3/min, Dp = 55kPa, P = 5,5 kW (*), max.hlučnost 70 dB</t>
  </si>
  <si>
    <t>Pol__0008</t>
  </si>
  <si>
    <t>Jemnobublinný aerační rošt - aktivace, tyčové nebo diskové provzdušňovací elementy, (EPDM s teflonovým povrchem)</t>
  </si>
  <si>
    <t>Parametry: počet elementů 26 ks, průměr elementu 350 mm, dlouhodobá provozní kapacita elementu 5 m3/ks/hod, standardní oxygenační kapacita systému 123,7 kg O2/d</t>
  </si>
  <si>
    <t>Pol__0009</t>
  </si>
  <si>
    <t>Ponorné vrtulové míchadlo, včetně vodícího sloupu a kotvících sad</t>
  </si>
  <si>
    <t>Parametry:  médium: aktivační směs, max.počet otáček vrtule 400 ot./min., f vrtule cca 350 mm, hmotnost cca 130 kg, IP 68, P = 1,75 kW (*)</t>
  </si>
  <si>
    <t>Pol__0010</t>
  </si>
  <si>
    <t>Otočné zvedací zařízení s ručním navijákem + 2 ks kotvící patky, přenosné</t>
  </si>
  <si>
    <t>Parametry: min.nosnost 150 kg, materiál: žárově zinkovaná ocel, tl.povlaku dle EN ISO 1461</t>
  </si>
  <si>
    <t>Pol__0011</t>
  </si>
  <si>
    <t>Kyslíková sonda-optická   včetně prodloužené armatury, závěsu, nosiče</t>
  </si>
  <si>
    <t>Parametry: rozsah koncentrace, min. 0-20 mg/l</t>
  </si>
  <si>
    <t>Pol__0012</t>
  </si>
  <si>
    <t>Zásobní nádrž srážedla fosforu - dvouplášťová, max. průměr 1,75 m, venkovní instalace</t>
  </si>
  <si>
    <t>Parametry: objem zásobní nádrže 1 m3, předpokládaný průměr nádže 1350 mm, materiál PE-HD</t>
  </si>
  <si>
    <t>Pol__0013</t>
  </si>
  <si>
    <t>Dávkovací membránové čerpadlo, instalace na stěnu ve vnitřním prostředí</t>
  </si>
  <si>
    <t>Parametry: Q: 0-4 l/hod, P= 0,05 kW (*), 230 V</t>
  </si>
  <si>
    <t>Pol__0014</t>
  </si>
  <si>
    <t>Dmychadlový agregát vzduchu-kalojem, plovoucí nečistoty vč.protihlukového krytu, zapojení 1+0</t>
  </si>
  <si>
    <t>Parametry: Q = 35 m3/h=0,58 m3/min, Dp = 55kPa, P = 1,5 kW (*), max.hlučnost 70 dB</t>
  </si>
  <si>
    <t>Pol__0015</t>
  </si>
  <si>
    <t>Solenoidový ventil DN 40 jištěný 3 ks ručními kulovými uzávěry DN 40 (bypass), PN 16</t>
  </si>
  <si>
    <t>Parametry: DN 40, médium:vzduch, P = 0,01 kW (*)</t>
  </si>
  <si>
    <t>Pol__0016</t>
  </si>
  <si>
    <t>Solenoidový ventil DN 25 nebo 20 (3/4" nebo 1/2") jištěný 3 ks ručními kulovými uzávěry, DN 25 nebo 20 (bypass), PN 16</t>
  </si>
  <si>
    <t>Pol__0017</t>
  </si>
  <si>
    <t>Vystrojení dosazovací nádrže(DN) vč.příslušenství - nerez.DIN 1.4301.</t>
  </si>
  <si>
    <t>Parametry: materiál nerez, DIN 1.4301 (AISI 304), délka odtokových žlabů cca 14 m, f středového válce 0,8 m, výška válce min. 2,0 m, min. tloušťka plechu 2,5 mm</t>
  </si>
  <si>
    <t>Pol__0018</t>
  </si>
  <si>
    <t>Jímka pro čerpadla vratného a přebytečného kalu s nátokovým potrubím</t>
  </si>
  <si>
    <t>Parametry: 0,8x0,6x1,0 m(šxbxh), materiál nerez, DIN 1.4301 (AISI 304), tloušťka plechu 2,5 mm</t>
  </si>
  <si>
    <t>Pol__0019</t>
  </si>
  <si>
    <t>Ponorné kalové čerpadlo- vratný kal, přenosná instalace v mokré jímce + 2 ks, ruční armatury DN 65 na výtlaku</t>
  </si>
  <si>
    <t>Parametry: průchodnost min.40 mm, Q: 1-3,5 l/s, Qmax: 3,5 l/s, Hgeodetická = 1-1,5 m, Hdopravní = 1,5-2 m, krytí IP 68, P = 0,9 kW (*)</t>
  </si>
  <si>
    <t>Pol__0020</t>
  </si>
  <si>
    <t>Ponorné kalové čerpadlo- přebytečný kal, přenosná instalace v mokré jímce, + 3 ks ruční armatury DN 65 na výtlaku</t>
  </si>
  <si>
    <t>Pol__0021</t>
  </si>
  <si>
    <t>Obslužná lávka, včetně nerezového zábradlí a okopových plechů., Velikost konstrukčních segmentů bude uzpůsobena přístupovým otvorům</t>
  </si>
  <si>
    <t>Parametry: průchozí šířka hlavní lávky 0,8 m, celková délka lávky 4,0 m, celková plocha roštů 3,3 m2, materiál nosných prvků a zábradlí: žárově zinkovaná ocel, tl.povlaku dle EN ISO 1461, materiál roštů: kompozit. Váha cca 0,8t.</t>
  </si>
  <si>
    <t>Pol__0022</t>
  </si>
  <si>
    <t>Středně bublinný aerační rošt - kalová nádrž (kalojem)</t>
  </si>
  <si>
    <t>Parametry: počet elementů 6 ks, dlouhodobá provozní kapacita elementu 5,8 m3/ks/hod</t>
  </si>
  <si>
    <t>Pol__0023</t>
  </si>
  <si>
    <t>Ponorné kalové čerpadlo s integrovaným plovákem - kalová voda, přenosná instalace v mokré jímce - výškové stavitelné viz pol. 25 a 24</t>
  </si>
  <si>
    <t>Parametry: průchodnost min.40 mm, Q: 1,5-2,5 l/s, Qmax: 2,5 l/s, Hgeodetická = 1,5-3,3 m, Hdopravní = 2,3-3,6 m, krytí IP 68, P = 1,2 kW, 230 V(*)</t>
  </si>
  <si>
    <t>Pol__0024</t>
  </si>
  <si>
    <t>Ruční vrátek kalové vody s ruční aretací poloh. nerez</t>
  </si>
  <si>
    <t>Parametry: materiál žárově zinkovaná ocel, tl.povlaku dle EN ISO 1461, nosnost 50 kg.</t>
  </si>
  <si>
    <t>Pol__0025</t>
  </si>
  <si>
    <t>Vodící sloup čerpadla kalové vody - nerez</t>
  </si>
  <si>
    <t>Parametry: materiál nerez, DIN 1.4301, AISI 304, vodící sloup 50x50x4 mm, délka 4,7m</t>
  </si>
  <si>
    <t>Pol__0026</t>
  </si>
  <si>
    <t>Spojka na připojení fekální hadice DN 100 s odvzdušňovacím ventilem</t>
  </si>
  <si>
    <t>Parametry: DN 100, materiál hliník/žárově zinkovaná ocel, tl.povlaku dle EN ISO 1461.</t>
  </si>
  <si>
    <t>Pol__0027</t>
  </si>
  <si>
    <t>Ultrazvukový průtokoměr do otevřené šachty  včetně úředního ověření</t>
  </si>
  <si>
    <t>Parametry: pro P2</t>
  </si>
  <si>
    <t>Pol__0028</t>
  </si>
  <si>
    <t>Popelnice-plastová</t>
  </si>
  <si>
    <t>Plastová nádoba o objemu 120 l, na 2 kolečkách. Objem – min. 120l. Nosnost 60 kg. V sestavě (1+1) 1 ks na shrabky, 1 ks záloha.</t>
  </si>
  <si>
    <t>Pol__0029</t>
  </si>
  <si>
    <t>Potrubí nerez DN 200, odtok z česlí a dosazovací nádrže</t>
  </si>
  <si>
    <t>Potrubí včetně tvarovek, spojovacího materiálu, konzol, kotvení a montáže. Materiálové provedení, nerez DIN 1.4301 (AISI 304).</t>
  </si>
  <si>
    <t>Pol__0030</t>
  </si>
  <si>
    <t>Potrubí nerez DN 100, obtok česlí</t>
  </si>
  <si>
    <t>Potrubí  PE-100 SDR 17 včetně tvarovek, kotvení a montáže. Médium: vzduch.</t>
  </si>
  <si>
    <t>Pol__0031</t>
  </si>
  <si>
    <t>Potrubí nerez DN 80, přívod vzduchu do aktivace</t>
  </si>
  <si>
    <t>Pol__0032</t>
  </si>
  <si>
    <t>Potrubí nerez DN 65, odvod úkapů z lisu česlí</t>
  </si>
  <si>
    <t>Pol__0033</t>
  </si>
  <si>
    <t>Potrubí nerez DN 40, vzduchové rozvody pro kalojem a rozrušení plovoucích nečistot</t>
  </si>
  <si>
    <t>Pol__0034</t>
  </si>
  <si>
    <t>Potrubí nerez DN 15, čiření plovoucích nečistot</t>
  </si>
  <si>
    <t>Pol__0035</t>
  </si>
  <si>
    <t>Potrubí  PE nebo PP d25/20, přívodu vzduchu pro mamutky plovoucích nečistot a čiření</t>
  </si>
  <si>
    <t>Pol__0036</t>
  </si>
  <si>
    <t>Potrubí PE-100 SDR 17 d40/2,4,  rozvody pro svod provzduš. roštu kalojemu odvodnění vzduchový, rozvodů kalojemu včetně 1 ks kulových uzávěrů na přívodu vzduchu k mamutkám plovoucího kalu</t>
  </si>
  <si>
    <t>Pol__0037</t>
  </si>
  <si>
    <t>Potrubí PE-100 SDR 17 d50/3,  odvodnění vzduchového rozvodu aktivace včet. 1 ks kulových uzávěrů, na odvodňovacím potrubí a výtlak kalové vody</t>
  </si>
  <si>
    <t>Pol__0038</t>
  </si>
  <si>
    <t>Potrubí PE-100 SDR 17 d63/3,8, výtlak vratného a přebytečného kalu + 5 ks ručních uzávěrů, pro vzájemné zálohování čerpadlel vratného a přebytečného kalu</t>
  </si>
  <si>
    <t>Pol__0039</t>
  </si>
  <si>
    <t>Potrubí PE-100 SDR 17 d75/4,5,  výtlak odpadních vod z čerpací stanice, odtah plovoucích nečistot, přívod vzduchu do aktivace</t>
  </si>
  <si>
    <t>Pol__0040</t>
  </si>
  <si>
    <t>Potrubí PE-100 SDR 17 d110/6,6, sání kalu fekavozem z kalojemu</t>
  </si>
  <si>
    <t>Pol__0041</t>
  </si>
  <si>
    <t>Pružná hadice, průměr 51 mm.</t>
  </si>
  <si>
    <t>Pružná hadice, průměr 51 mm, ohebná, poloměr ohybu min. 40 mm, délka L= 4 m.</t>
  </si>
  <si>
    <t>Pol__0042</t>
  </si>
  <si>
    <t>Blíže nespecifikovaný montážní a těsnící materiál určený pro kompletní namontování technologických, zařízení</t>
  </si>
  <si>
    <t>Pol__0043</t>
  </si>
  <si>
    <t>Komplexní zkoušky, provozní řád pro ZP zaškolení obsluhy</t>
  </si>
  <si>
    <t>210101(R)</t>
  </si>
  <si>
    <t>DM-RO: Skříňový rozváděč RM, 2 pole 800x2200x400, Pi=23kW, In=63A, pro vývody technologické, elektroinstalace a MaR včetně výzbroje dle v.č. D2.2.05. (jističe, pojistkové odpínače, proudové</t>
  </si>
  <si>
    <t>POL1_9</t>
  </si>
  <si>
    <t>chrániče, motorové spouštěče, stykače, pomocná relé, signálky, přepěťové ochrany, zdroje, řadové svorky, vývodky, atd.)</t>
  </si>
  <si>
    <t>210102(R)</t>
  </si>
  <si>
    <t>DM-RO: Frekvenční měnič pro čerpadlo 1,5kW s displejem a ovládacími prvky, In=4,1A, 3x 380-480V,, 2xAI, 1xAO, 5xDI, 2xRDO, vč. VF filtru, tlumivek a upevňovací sady</t>
  </si>
  <si>
    <t>210103(R)</t>
  </si>
  <si>
    <t>DM-RO: Frekvenční měnič pro čerpadlo 5,5kW s displejem a ovládacími prvky, In=13,5A, 3x 380-480V,, 2xAI, 1xAO, 5xDI, 2xRDO, vč. VF filtru, tlumivek a upevňovací sady</t>
  </si>
  <si>
    <t>210104(R)</t>
  </si>
  <si>
    <t>DM-RO: PLC regulátor s moduly (56 DI, 12 RDO, 8DO, 8AI, 4AO, komunikace RS485, RS232, ethernet), vč.zálohovaného zdroje, nosného panelu, konektorů, svorek, propojovacích kabelů, antény a ostatního</t>
  </si>
  <si>
    <t>příslušenství</t>
  </si>
  <si>
    <t>210105(R)</t>
  </si>
  <si>
    <t>DM-RO: Barevný grafický dotykový displej min. 7“ (komunikace RS485, ethernet, GSM) vč. nosného, panelu, konektorů, svorek, antény, propojovacích kabelů a ostatního příslušenství</t>
  </si>
  <si>
    <t>210106(R)</t>
  </si>
  <si>
    <t>DM-RO: Čidlo teploty Ni1000/6180</t>
  </si>
  <si>
    <t>210107(R)</t>
  </si>
  <si>
    <t>DM-RO: Ethernetový switch na DIN lištu</t>
  </si>
  <si>
    <t>210108(R)</t>
  </si>
  <si>
    <t>DM-RO: Nalepovací schema na RM</t>
  </si>
  <si>
    <t>210109(R)</t>
  </si>
  <si>
    <t>DM-RO: Kompenzační rozvaděč RK 8kVAr, 5 st.</t>
  </si>
  <si>
    <t>210110(R)</t>
  </si>
  <si>
    <t>DM: Deblokační skříňka MS1, 2x přepínač R-0-A, tlačítko, skříňka, svorky a vývodky, dle v.č., D.2.2.06</t>
  </si>
  <si>
    <t>210111(R)</t>
  </si>
  <si>
    <t>DM: Deblokační skříňka MS3, 4x přepínač R-0-A, skříňka, svorky a vývodky, dle v.č. D.2.2.07</t>
  </si>
  <si>
    <t>210112(R)</t>
  </si>
  <si>
    <t>DM: Deblokační skříňka MS4, 6x přepínač R-0-A, skříňka, svorky a vývodky, dle v.č. D.2.2.08</t>
  </si>
  <si>
    <t>210113(R)</t>
  </si>
  <si>
    <t>DM: Tenzometrický snímač hladiny – rozsah měření 0÷6m, nerezová ponorná sonda, keramický senzor,, výstup 0/4-20mA</t>
  </si>
  <si>
    <t>210114(R)</t>
  </si>
  <si>
    <t>ZP: Snímač průtoku na odtoku</t>
  </si>
  <si>
    <t>210115(R)</t>
  </si>
  <si>
    <t>ZP: Sonda O2 a převodník</t>
  </si>
  <si>
    <t>210116(R)</t>
  </si>
  <si>
    <t>DM: Ponorný plovákový spínač 250V, 6A, kabel 10m</t>
  </si>
  <si>
    <t>210201(R)</t>
  </si>
  <si>
    <t>DM: Žlab drátěný nerez 50/50 vč. nosníků a příslušenství</t>
  </si>
  <si>
    <t>210202(R)</t>
  </si>
  <si>
    <t>DM: Žlab drátěný nerez 100/50 vč. nosníků a příslušenství</t>
  </si>
  <si>
    <t>210203(R)</t>
  </si>
  <si>
    <t>DM: Žlab drátěný pozinkovaný 200/100 vč. nosníků a příslušenství</t>
  </si>
  <si>
    <t>210204(R)</t>
  </si>
  <si>
    <t>DM: Žlab drátěný pozinkovaný 100/100 vč. nosníků a příslušenství</t>
  </si>
  <si>
    <t>210205(R)</t>
  </si>
  <si>
    <t>DM: Žlab drátěný pozinkovaný 100/50 vč. nosníků a příslušenství</t>
  </si>
  <si>
    <t>210206(R)</t>
  </si>
  <si>
    <t>DM: Žlab drátěný pozinkovaný 50/50 vč. nosníků a příslušenství</t>
  </si>
  <si>
    <t>210207(R)</t>
  </si>
  <si>
    <t>DM: Lišta vkládací plastová 40x20</t>
  </si>
  <si>
    <t>210208(R)</t>
  </si>
  <si>
    <t>DM: Lišta vkládací plastová 40x40</t>
  </si>
  <si>
    <t>210209(R)</t>
  </si>
  <si>
    <t>DM: Lišta vkládací plastová 60x40</t>
  </si>
  <si>
    <t>210210(R)</t>
  </si>
  <si>
    <t>DM: Lišta vkládací plastová 100x60</t>
  </si>
  <si>
    <t>210211(R)</t>
  </si>
  <si>
    <t>DM: Trubka ohebná plast. 16</t>
  </si>
  <si>
    <t>210212(R)</t>
  </si>
  <si>
    <t>DM: Trubka ohebná plast. 20</t>
  </si>
  <si>
    <t>210213(R)</t>
  </si>
  <si>
    <t>DM: Trubka ohebná plast. 25</t>
  </si>
  <si>
    <t>210214(R)</t>
  </si>
  <si>
    <t>DM: Trubka ohebná plast. 32</t>
  </si>
  <si>
    <t>210215(R)</t>
  </si>
  <si>
    <t>DM: Trubka z PVC fí20 vč.příchytek, UV stabilní</t>
  </si>
  <si>
    <t>210216(R)</t>
  </si>
  <si>
    <t>DM: Trubka z PVC fí25 vč.příchytek, UV stabilní</t>
  </si>
  <si>
    <t>210217(R)</t>
  </si>
  <si>
    <t>DM: Trubka z PVC fí32 vč.příchytek, UV stabilní</t>
  </si>
  <si>
    <t>210218(R)</t>
  </si>
  <si>
    <t>DM: Trubka korugovaná ohebná fí40</t>
  </si>
  <si>
    <t>210219(R)</t>
  </si>
  <si>
    <t>DM: Trubka korugovaná ohebná fí50</t>
  </si>
  <si>
    <t>210220(R)</t>
  </si>
  <si>
    <t>DM: Trubka korugovaná ohebná fí63</t>
  </si>
  <si>
    <t>210221(R)</t>
  </si>
  <si>
    <t>DM: Pásková příchytka plast.</t>
  </si>
  <si>
    <t>210222(R)</t>
  </si>
  <si>
    <t>DM: Krabicová rozvodka, IP67</t>
  </si>
  <si>
    <t>210223(R)</t>
  </si>
  <si>
    <t>DM: Hmoždinky natlouk / klasická s vrutem</t>
  </si>
  <si>
    <t>210224(R)</t>
  </si>
  <si>
    <t>DM: Vodič CY6 z/žl</t>
  </si>
  <si>
    <t>210225(R)</t>
  </si>
  <si>
    <t>DM: Vodič CY10 z/žl</t>
  </si>
  <si>
    <t>210226(R)</t>
  </si>
  <si>
    <t>DM: Vodič CY16 z/žl</t>
  </si>
  <si>
    <t>210227(R)</t>
  </si>
  <si>
    <t>DM: Kabel CYKY-O 3x1,5mm2</t>
  </si>
  <si>
    <t>210228(R)</t>
  </si>
  <si>
    <t>DM: Kabel CYKY-J 3x1,5mm2</t>
  </si>
  <si>
    <t>210229(R)</t>
  </si>
  <si>
    <t>DM: Kabel CYKY-J 4x1,5mm2</t>
  </si>
  <si>
    <t>210230(R)</t>
  </si>
  <si>
    <t>DM: Kabel CYKY-O 5x1,5mm2</t>
  </si>
  <si>
    <t>210231(R)</t>
  </si>
  <si>
    <t>DM: Kabel CYKY-J 5x1,5mm2</t>
  </si>
  <si>
    <t>210232(R)</t>
  </si>
  <si>
    <t>DM: Kabel CYKY-O 7x1,5mm2</t>
  </si>
  <si>
    <t>210233(R)</t>
  </si>
  <si>
    <t>DM: Kabel CYKY-O 12x1,5mm2</t>
  </si>
  <si>
    <t>210234(R)</t>
  </si>
  <si>
    <t>DM: Kabel CYKY-O 2x2,5mm2</t>
  </si>
  <si>
    <t>210235(R)</t>
  </si>
  <si>
    <t>DM: Kabel CYKY-J 5x2,5mm2</t>
  </si>
  <si>
    <t>210236(R)</t>
  </si>
  <si>
    <t>DM: Kabel CYKY-J 5x6mm2</t>
  </si>
  <si>
    <t>210237(R)</t>
  </si>
  <si>
    <t>DM: Kabel CYKY-J 4x16mm2</t>
  </si>
  <si>
    <t>210238(R)</t>
  </si>
  <si>
    <t>DM: Kabel NYCY 4x2,5/2,5 (CYKCY 4x2,5)</t>
  </si>
  <si>
    <t>210239(R)</t>
  </si>
  <si>
    <t>DM: Kabel JYTY-O 4x1</t>
  </si>
  <si>
    <t>210240(R)</t>
  </si>
  <si>
    <t>DM: TCEKFY 2Px1</t>
  </si>
  <si>
    <t>210241(R)</t>
  </si>
  <si>
    <t>DM: TCEKFY 4Px1</t>
  </si>
  <si>
    <t>210242(R)</t>
  </si>
  <si>
    <t>DM: Ukončení kabelu do 5x16mm2</t>
  </si>
  <si>
    <t>210243(R)</t>
  </si>
  <si>
    <t>DM: Ukončení kabelu do 5x6mm2</t>
  </si>
  <si>
    <t>210244(R)</t>
  </si>
  <si>
    <t>DM: Štítek popisovací</t>
  </si>
  <si>
    <t>210245(R)</t>
  </si>
  <si>
    <t>DM: Úhelník, pásek pozinkovaný na nosné konstrukce</t>
  </si>
  <si>
    <t>210246(R)</t>
  </si>
  <si>
    <t>DM: Zásuvka 1.fáz. na omítku, 16A, 230V, IP44</t>
  </si>
  <si>
    <t>210247(R)</t>
  </si>
  <si>
    <t>DM: Dielektrický koberec před rozváděč</t>
  </si>
  <si>
    <t>210248(R)</t>
  </si>
  <si>
    <t>DM: Dielektrické galoše a rukavice</t>
  </si>
  <si>
    <t>pár</t>
  </si>
  <si>
    <t>210249(R)</t>
  </si>
  <si>
    <t>DM: Drobný montážní materiál</t>
  </si>
  <si>
    <t>210301(R)</t>
  </si>
  <si>
    <t>DM: Vytyčení kabelové trati</t>
  </si>
  <si>
    <t>210302(R)</t>
  </si>
  <si>
    <t>DM: Kabelová rýha + zához</t>
  </si>
  <si>
    <t>210303(R)</t>
  </si>
  <si>
    <t>DM: Pískové lože 10 + 10cm</t>
  </si>
  <si>
    <t>210304(R)</t>
  </si>
  <si>
    <t>DM: Úprava povrchu do původního stavu</t>
  </si>
  <si>
    <t>210305(R)</t>
  </si>
  <si>
    <t>DM: Výstražná folie červená 33cm</t>
  </si>
  <si>
    <t>210306(R)</t>
  </si>
  <si>
    <t>DM: Průraz zdí tl.15cm</t>
  </si>
  <si>
    <t>210501(R)</t>
  </si>
  <si>
    <t>DM: Stanovisko TIČR</t>
  </si>
  <si>
    <t>210502(R)</t>
  </si>
  <si>
    <t>DM: Výchozí revize včetně revizní zprávy</t>
  </si>
  <si>
    <t>hod</t>
  </si>
  <si>
    <t>210503(R)</t>
  </si>
  <si>
    <t>DM: Komplexní vyzkoušení, předání</t>
  </si>
  <si>
    <t>210504(R)</t>
  </si>
  <si>
    <t>DM: Programování PLC</t>
  </si>
  <si>
    <t>DB</t>
  </si>
  <si>
    <t>210505(R)</t>
  </si>
  <si>
    <t>DM: Programování grafického panelu</t>
  </si>
  <si>
    <t>210506(R)</t>
  </si>
  <si>
    <t>DM: Programování PLC pro přenos SMS</t>
  </si>
  <si>
    <t>210507(R)</t>
  </si>
  <si>
    <t>DM: Oživení a uvedení do provozu všech zařízení MaR</t>
  </si>
  <si>
    <t>210508(R)</t>
  </si>
  <si>
    <t>DM: Montážní práce neměřitelné</t>
  </si>
  <si>
    <t>210509(R)</t>
  </si>
  <si>
    <t>DM: Koordinace s ostatními profesemi</t>
  </si>
  <si>
    <t>210510(R)</t>
  </si>
  <si>
    <t>DM: Dopravné, stravné, ubytování</t>
  </si>
  <si>
    <t>210511(R)</t>
  </si>
  <si>
    <t>DM: Realizační projektová dokumentace</t>
  </si>
  <si>
    <t>210512(R)</t>
  </si>
  <si>
    <t>DM: Dokumentace skutečného provedení</t>
  </si>
  <si>
    <t>Odstranění podkladu pl.nad 50m2,asf. recykl,tl.20cm</t>
  </si>
  <si>
    <t>Montáž trub z plastu, gumový kroužek, DN 250, včetně dodávky trub PP SN 10</t>
  </si>
  <si>
    <t>Montáž tvarovek na potrubí z trub z plastů těsněných gumovým kroužkem odbočných včetně dodávky odbočky_x000D_
 D 250/160 mm/60°</t>
  </si>
  <si>
    <t>Zabezpečení konců vodovodního potrubí při tlakových zkouškách DN do 100 mm</t>
  </si>
  <si>
    <t>Zkoušky těsnosti kanalizačního potrubí zabezpečení konců a zkouška vzduchem kanalizačního potrubí _x000D_ do DN 250 mm</t>
  </si>
  <si>
    <t>Čerpací šachta DN 2300 mm -  bez vystrojení - je v technologii-1ks</t>
  </si>
  <si>
    <t>ČS2 - vč. vystrojení-1ks popis viz dále:</t>
  </si>
  <si>
    <r>
      <t xml:space="preserve">"Vystrojený pro dve cerpadla - do 10 kW				"				
"Místní signalizace chodu a poruchy cerpadel, havarijní hladina - houkacka				"				
"Volba ovládání cerpadel automat/manuál				"				
"Prepínac sít – O - zdroj				"				
"Automat záskok cerpadel pri poruše mezi sebou				"				
</t>
    </r>
    <r>
      <rPr>
        <sz val="7"/>
        <color rgb="FF0000FF"/>
        <rFont val="Arial CE"/>
        <charset val="238"/>
      </rPr>
      <t>"Zásuvky 230V/16A, 400V/32A (16A) uvnitř pilíře nebo na rozvaděči technologie.				"				
"Zásuvka pro náhradní zdroj				"				
"Kompletní dokumentace zapojení k rozvadeci				"				
"Souctové hodiny pro každé cerpadlo				"				
"Plastový pilír				"				
"Výchozí revize				"				
"Algoritmus ovládání: V případě poruchy analogového měření hladiny je řízení chodu čerpadel zabezpečeno přes měření havarijních hladin v jímce.				"				
"Chod čerpadel v závislosti na hladině v ČS s možností časového režimu chodu čerpadel.				"				
"V případě dosažení maximální (havarijní) hladiny nepřetržitý chod čerpadla až do vypínací hladiny.				"				
"Automatický záskok při poruše čerpadla.				"				
"Automatické střídání čerpadel podle provozních hodin nebo cyklů čerpání. 				"				
"Čidlo vstupu do objektu rozvaděče.				"				
"Přenášené údaje:				"				
"Výška hladiny v jímce				"				
"Okamžitý průtok na výtlaku 				"				
"Proteklé množství odpadní vody				"				
"Chod jednotlivého čerpadla				"				
"Motohodiny jednotlivých čerpadel				"				
"Porucha jednotlivého čerpadla				"				
"Doba chodu (klidu) čerpání				"				
"Havarijní hladina v jímce				"				
"Neoprávněný vstup do objektu (rozvaděče				"				
"Potvrzení vstupu do objektu				"				
"Výpadek napájení objektu				"				
"Zničení přepěťová ochrany				"				
"Napětí záložního zdroje				"				
"Zaplavení armaturní komory				"				
"Čerpadla:chod, porucha, motohodiny jednotl.čerpadla, režim aut/ručně, ovládání zapni-vypni				"				                                                    Trubní rozvody nerez,2xZK,2xšoupě,vodicí trubky pro čerpadlo, pozink.řetěz, spoj.mat                                Čerpadlo Q=3,3l/s, P=2,5kW,I=5,5A, 2484 1/mon, oběžné kolo polootevřené s mělnicím zařízením-2xkmplet, zdvíhací zařízení demontovatelné vč.psatky pro osazení, tenzometrická sonda pro měření hladiny,2xpoklop vodárensky 600x600,1x900x600 uzamykatelné</t>
    </r>
  </si>
  <si>
    <t>Vč. 1 ks kotvících patek, materiálové provedení ocel žárově zinkovaná nebo nerez.  Zvedací zařízení slouží k manipulaci s česlicovým košem a čerpadly v čerpací stanici. Zařízení se skládá ze svislého sloupu a ramene. Součástí zařízení je ruční naviják a lanko. Dosah lanka min. 6 m. Vyložení zvedáku dle vzdálenosti uložení zvedaného břemene od patky (předpoklad 0,9 m), požadovaná výška zdvihu min. 2 m. Dodávka zařízení je kompletní včetně revize zdvihacího zařízení, kotvení, montáže a příslušné dokumentace.</t>
  </si>
  <si>
    <t>Česlicový koš pro DN 250 s horním víkem, výklopným plným dnem se západkou pro zajištění. Tělo koše je tvořeno nerezovou ocelovkou kulatinou se světlou roztečí 50 mm. Půdorysný rozměr koše 500x450 mm, výška koše cca 1100 mm. Vrchní část koše je opatřena okem pro vytahování a prázdnění. Součástí dodávky je spouštěcí zařízení v podobě 2 ks vodících tyčí, délky 2,9 m. Materiálové provedení nerez ocel DIN 1.4301 (AISI 304). Dodávka zařízení je kompletní včetně kotevních prvků, montáže a příslušné dokumentace.</t>
  </si>
  <si>
    <t>Parametry: pro DN 250, průlina 50 mm, vodící tyče délka 2x 2,9 m, mat.provedení nerez, DIN 1.4301 (AISI 304)</t>
  </si>
  <si>
    <t xml:space="preserve">Stacionární instalace na patkové koleno v mokré jímce, včetně spouštěcího zařízení (vodící tyče nebo lanko 2x 3,4 m). Vodící tyče budou po 1,5 m vybaveny distančními rozpěrami. Ponorné kalové kalové čerpadlo bude vybaveno otevřeným oběžným kolem s kvalitní úpravou proti abrazi. Čerpadlo bude poháněno motorem s vestavěnou tepelnou ochranou (3x400V) a čidlem průsaku a  řízení výkonu motoru frekvenčním měničem. Zapojení čerpadel 1+1.   
Příslušenství čerpadla sestává z: 
   - patkové koleno (materiál: šedá litina) uzpůsobené pro kotvení do betonového dna;
   - vlastní těleso čerpadla (skříň: šedá litina, oběžné kolo: korozivzdorná ocel nebo litina, hřídel: nerez); 
   - vodící tyče nebo lanko spouštěcího zařízení (2x 3,4 m) s distančními rozpěrymi po 1,5 m;
   - horní držák vodících trubek nebo lanka (materiál: nerez);
   - řetěz nebo lanko (materiál: nerez).  
Dodávka zařízení je kompletní včetně 10 m kabelu, kotevních prvků, montáže a příslušné dokumentace. Spojovací materiál a kotvení vystrojení je z nerez oceli DIN 1.4301 (AISI 304). </t>
  </si>
  <si>
    <t>Parametry: průchodnost min. 55 mm, Q: 2,0-3,5 l/s, Qmax: 3,5 l/s při maximální hladině v ČS tj. dopravní výšce 4,6 m, Hgeodetická = 5,9-3,6 m, Hdopravní = 6,6-4,6 m, krytí IP 68, P = 1,5 kW (*), výkon motoru řízen FM. 
Váha zařízení cca 55 kg.</t>
  </si>
  <si>
    <t>Součástí dodávky je nerezový sifonový uklidňovač nátoku, který se skládá z přírubové přípravy DN 80 pro zaústění 2x výtlaku (2x z čerpací stanice PE d75, vývod pro obtokové potrubí DN 100 a vývod pro napojení pro mechanické předčištění DN 100). Materiálové provedení nerez DIN 1.4301 (AISI 304). Dodávka zařízení je kompletní včetně kotevních prvků, montáže a příslušné dokumentace.</t>
  </si>
  <si>
    <t>Parametry: DN 100, mat.provedení nerez, DIN 1.4301 (AISI 304)</t>
  </si>
  <si>
    <t xml:space="preserve">Armatura s ovládácí sestavou pomocí ručního kola. Mezipřírubová oboustranně těsnící armatura jmenovité světlosti DN 100, max.pracovní tlak 10 bar. Materiálové provedení tělesa šoupátka šedá litina opatřená polyesterovým nátěrem, materiálové provedení nože je nerez DIN 1.4301. 
Dodávka zařízení je kompletní včetně kotvení, montáže a příslušné dokumentace.        </t>
  </si>
  <si>
    <t xml:space="preserve">Parametry: jm.světlost DN 100, PN 10, materiál tělesa šedá litina, nože 1.4301, médium: odpadní voda.                  </t>
  </si>
  <si>
    <t>Zařízení pro strojní zachycení shrabků z odpadních vod, umístěné v jedné nádobě. Ve výsypce je zabudovaný lis na vyhrnuté shrabky, který je odvodňuje. Zařízení česlí je vybaveno automatickým systémem stírání prutů. Česle odstraňují nečistoty větší než 6 mm. Shrabky jsou vyhrnovány do lisu na shrabky, zde odvodněny a výpad shrabků je zaústěn do popelnice (pol.28). Odtok z lisu na shrabky je zaústěn do odtokové trubky česlí. Česle jsou automaticky řízené s ohledem na množství přitékajících vod. Zařízení je vybaveno vlastním havarijním obtokem. 
Materiálové provedení česlí:
- zařízení rám, nosné prvky, nerez DIN 1.4301 (AISI 304)
- hlavní nádrž a napojení přítoku DN 100 a odtoku DN 200 nerez DIN 1.4301 (AISI 304), spodní kryt prutových
   česlí případně z plastu dle agresivity přitékajících OV
- horní kryt laminát
- ostatní komponenty solidur, beltaplast, pryž. 
Materiálové provedení lisu na shrabky:
- zařízení rám, nosné prvky, nerez DIN 1.4301 (AISI 304)
Součástí dodávky je elektrický rozvaděč pro ovládání plně automatického provozu. Dodávka zařízení je kompletní včetně kotevních prvků, montáže a příslušné dokumentace.</t>
  </si>
  <si>
    <t>Parametry: Qmax=10 l/s, jemnost průlin česlí 6 mm, výška výsypky 1200 mm, váha zařízení 0,26t, s vodou 0,29t, materiálové provedení: nerez 1.4301, nádrž nerez 1.4301 případně plast, P= 0,75 kW (*)</t>
  </si>
  <si>
    <t xml:space="preserve">Zapojení dmychadla 1+1, výkon motoru řízen frekvenčním měničem. Je složen z následujících hlavních částí: vlastní dmychadlový stupeň, elektromotor 3x400V,  základový rám, tlumič sání s filtrem, tlumič výtlaku, sdružený pojistný a rozběhový ventil, zpětná klapka, pružné připojení výtlaku, manometr na výtlaku a sání, olejová náplň, protihlukový kryt. Dmychadlo bude dodáno se všemi mazacími a olejovými náplněmi. Na výstupu vzduchu bude dmychadlo opatřeno 1 ks ruční uzavírací klapky o světlosti DN 80. Dmychadlo je včetně nerezového napojení DN 80 na přívodní vzduchové potrubí aktivace.  
Dodávka zařízení je kompletní včetně montáže a příslušné dokumentace. </t>
  </si>
  <si>
    <t>Rošt zjišťuje potřebný vnos kyslíku do směsi aktivovaného kalu a surové odpadní vody v aktivační nádrži o objemu 134 m3 a hloubky vody 4,2 m. Na roštu je osazeno 26 ks diskových jemněbublinných elementů. Přívod vzduchu do roštu bude řešen pomocí nerezového potrubí DN 80 v dmychárně, které přes přírubový spoj nad hladinou přechází na PE potrubí. Rošt je vybaven odvodňovacím systémem s uzavíratelným ventilem, kterým se odvádí voda zkondenzovaná v potrubí aeračních elementů. Rošt je ke dnu fixován nerezovými podpěrami. Materiálové provedení provzdušňovacích elementů je plast s membránou (EPDM s teflonovým povrchem), rozvody roštu PE nebo PP . Dodávka zařízení je kompletní včetně nerezového kotvení, montáže a příslušné dokumentace.
Celkový průtok vzduchu elementy vyžaduje kapacitu pro výkon dmychadla (pol. 07) 130 m3/h.</t>
  </si>
  <si>
    <t>Parametry: počet diskových elementů 36 ks, f elementu cca 350 mm, dlouhodobá provozní kapacita elementu   5 m3/ks/hod, standardní oxygenační kapacita systému 125,3 kg O2/d na oba rošty</t>
  </si>
  <si>
    <t>Ponorné vrtulové míchadlo k promíchávání obsahu aktivační nádrže o objemu 134 m3, hloubka vody 4,2 m. Pohon míchadla bude třífázovým motorem (3x400V), tepelná ochrana motoru: bimetal včetně čidla průsaku. hlazení míchaným médiem. Míchadlo bude dodané včetně všech olejových náplní. Míchadlo bude vybaveno převodovkou, vrtule míchadla se 2-3 listy. Materiálové provedení skříně míchadla šedá litina nebo nerez, hřídel nerez, vrtule nerez nebo šedá litina. Instalace míchadla musí umožnit jeho spuštění a vyzvednutí z jímky bez nutnosti jejího vyčerpání.
Součástí dodávky bude kompletní příslušenství:
- nerezový vodící sloup min. 60x60x4 mm, délka 5 m, umožňující natáčení míchadla;
- kotvící spodní i horní sada;
- rám včetně uvazovacího ramene, nerez;
- třmenový doraz pro sloup 60x60 mm;
- fixační sada kabelů na zeď.  
Dodávka míchadla bude kompletní včetně 10 m kabelu, kotevního materiálu, montáže a příslušné dokumentace.</t>
  </si>
  <si>
    <t>Parametry:  médium: aktivační směs, f vrtule cca 300 mm, hmotnost cca 80 kg, IP 68, P = 2,5 kW (*)</t>
  </si>
  <si>
    <t>Vč. 2 ks kotvících patek, materiálové provedení ocel žárově zinkovaná nebo nerez.  Zvedací zařízení slouží k manipulaci s míchadlem a s čerpadly v dosazovací nádrži. Zařízení se skládá ze svislého sloupu a ramene. Součástí zařízení je ruční naviják a lanko. Dosah lanka min. 8 m. Vyložení zvedáku dle vzdálenosti uložení zvedaného břemene od patky (předpoklad 0,9 m), požadovaná výška zdvihu min. 2 m. Dodávka zařízení je kompletní včetně revize zdvihacího zařízení, kotvení, montáže a příslušné dokumentace.</t>
  </si>
  <si>
    <t>Parametry: min.nosnost 150 kg, materiál: žárově zinkovaná ocel, tl.povlaku dle EN ISO 1461 nebo nerez</t>
  </si>
  <si>
    <t xml:space="preserve">Zařízení včetně prodloužené armatury, závěsu, nosiče a montážního materiálu. Součástí položky je také vyhodnocovací převodník osazený ve dveřích řídícího rozvaděče čistírny nebo vedle rozvaděče. 
Dodávka zařízení je kompletní včetně montáže a příslušné dokumentace.   </t>
  </si>
  <si>
    <t>Kruhová skladovací nádrž o objemu 1,5 m3. Dvouplášťová nádrž ze svařovaného plastu je určena pro skladování 40% síranu železitého. Materiálové provedení  PE/PP-HD. Vystrojení nádrže (hlavní části): odvzdušnění, mechanická indikace hladiny (stavoznak) s orientační stupnicí, plnící potrubí s rychlospojkou dle předpokládaného využití plnícího vozidla, záchytná odkapová vanička pod plnící přípojkou s výpustným kohoutem, oka pro jeřáb. Dodávka zařízení je kompletní včetně montáže a příslušné dokumentace.
Maximální průměr nádrže 1800mm.</t>
  </si>
  <si>
    <t>Parametry: objem zásobní nádrže 1,5 m3, maximální průměr nádže 1800 mm, materiál: PE/PP-HD</t>
  </si>
  <si>
    <t xml:space="preserve">Dávkovací membránové čerpadlo na konzole, musí zabezpečit dávkování 40% síranu železitého do biologické linky.  V dávkovací stanici je osazeno dávkovací čerpadlo o výkonu  0-3 l/hod  při pmax 10 bar. Součást zařízení (hlavní části):
1) 1 x dávkovací membránové čerpadlo včetně konzole na stěnu;
2) sada příslušenství, potrubí, sání čerpadla;
3) 20 m hadice výtlaku v PVC chráničce DN 40
4) napájecí napětí 230 V, 50 Hz.
Dodávka zařízení je kompletní včetně montáže a potřebné dokumentace.    </t>
  </si>
  <si>
    <t xml:space="preserve">Parametry: Q: 0-3 l/hod, P= 0,02 kW (*), 230 V         </t>
  </si>
  <si>
    <t xml:space="preserve">Zapojení dmychadla 1+0.  Je složen z následujících hlavních částí: vlastní dmychadlový stupeň, elektromotor 3x400V, základový rám, tlumič sání s filtrem, tlumič výtlaku, sdružený pojistný a rozběhový ventil, zpětná klapka, pružné připojení výtlaku, manometr na výtlaku a sání, olejová náplň, protihlukový kryt. Dmychadlo bude dodáno se všemi mazacími a olejovými náplněmi. Dmychadlo je včetně nerezového napojení DN 50 na přívodní vzduchové potrubí plovoucích nečistot a kalojemu.
Dodávka zařízení je kompletní včetně montáže a příslušné dokumentace. </t>
  </si>
  <si>
    <t>Armatura jmenovité světlosti DN 40 bude sloužit k automatickému otevření/zavření při přepínání proudu vzduchu mezi kalojemem a stahováním plovoucích nečistot v dosazovací nádrži. Ventil bude v provedení pro suché prostředí.  Armatura bude jištěna bypassem z 3 ks ručních kulových uzávěrů jmenovité světlosti DN 40. Dodávka zařízení je kompletní včetně montáže a příslušné dokumentace.</t>
  </si>
  <si>
    <t>Parametry: DN 40, PN 16, médium: vzduch, P = 0,01 kW (*)</t>
  </si>
  <si>
    <t>Armatura jmenovité světlosti DN 25 nebo 20 (3/4"n. 1/2") bude sloužit k automatickému otevření/zavření při přepínání proudu vzduchu mezi stahováním pěny u uklidňovacího válce dosazovací nádrže, stahování plovoucích nečistot z hladiny DN pomocí trychtýřku a čiření plovoucích nečistot u odtokových žlabů. Ventil bude v provedení pro vlhké prostředí.  Armatura bude jištěna bypassem z 3 ks ručních kulových uzávěrů jmenovité světlosti DN 25 nebo 20. Dodávka zařízení je kompletní včetně montáže a příslušné dokumentace.</t>
  </si>
  <si>
    <t>Parametry: DN 25 nebo 20 (3/4" nebo 1/2"), PN 16, médium: vzduch, P = 0,01 kW (*)</t>
  </si>
  <si>
    <t xml:space="preserve">Jedná se o vystrojení dosazovací nádrže (DN). Materiálové provedení nerezová ocel DIN 1.4301 (AISI 304), tloušťka plechu min. 2,5 mm. Přesah vybavení uklidňovacího válce nad hladinou vody min. 0,3 m.  
Vnitřní vystrojení dosazovací nádrže sestává z: 
  - uklidňovacího válce o průměru 0,8 m, výška cca 2 m, nerezová ocel DIN 1.4301 (AISI 304),
     tloušťka plechu min. 2,5 mm; 
 -  přelivná hrana nátoku z aktivace do dosazovací nádrže k odplynění aktivační směsi 
    o minimální délce 600 mm;
  - shybka DN 150 propojujcí aktivaci s DN;
  - odtokový žlab vyčištěné vody včetně podpěrných konzol výškově stavitelných. Odtokový žlab 
     je situován po obvodu nádrže s pilovou hranou z vnější strany a s nornou stěnou z vnitřní strany žlabu;
  - kotvení čiření plovoucích nečistot u norné stěny odtokových žlabů;
  - odtokové potrubí DN 200, nerezová ocel DIN 1.4301 (AISI 304), tl. min. 2 mm, délka cca 1,5 m,
    ukončené přírubou 0,5 m za vnější stěnou čerpací stanice;
  - 1x trychtýřek pro stahování plov.nečistot nerez DIN 1.4301, 
     vč. přívodního potrubí vzduchu + odtahové potrubí mamutky PE d75;
  - 1x trychtýřek pro stahování pěny z uklidňovacího válce nerez DIN 1.4301, vč. přívodního potrubí vzduchu + 
    a odtahového potrubí mamutky PE d75;
  - kotevní tyče, nerezová ocel DIN 1.4301 (AISI 304). 
Vystrojení DN bude zavěšeno na nosných profilech obslužné lávky (pol. 21) a kotveno do betonové nádrže. Spojovací materiál a kotvení vystrojení je z nerez oceli DIN 1.4301 (AISI 304). 
Dodávka zařízení je kompletní včetně dopravy, montáže, výrobní dokumentace a příslušné dokumentace. </t>
  </si>
  <si>
    <t xml:space="preserve">Parametry: výška vody 4,2 m, přesah nad hladinou 0,3 m, tloušťka plechu min. 2,5 mm, materiál nerez, DIN 1.4301 (AISI 304). </t>
  </si>
  <si>
    <t xml:space="preserve">Jímka pro čerpadla vrat. a přeb.kalu  je zavěšena na nosných profilech obslužné lávky (pol. 21). Je vybavena nátokem o světlosti DN 150 a délce 4 m, která dopravuje zahuštěný kal ze dna DN do nádrže u hladiny v dosazovací nádrži. Rozměry nádrže jsou 0,8x0,75x1,0 m (šxbxh). Materiálové provedení nerezová ocel DIN 1.4301, tloušťka plechu min.3 mm. Dno nádrže musí být vyztužené pro osazení čerpadel. Spojovací materiál a kotvení nádrže je z nerez oceli DIN 1.4301. 
Dodávka zařízení je kompletní včetně kotvení, montáže a příslušné výrobní dokumentace. </t>
  </si>
  <si>
    <t>Parametry: materiál nerez, DIN 1.4301, AISI 304, rozměr nádrže 0,8x0,75x1,0 m(šxbxh), tloušťka plechu min.3 mm</t>
  </si>
  <si>
    <t xml:space="preserve">Ponorné kalové čerpadlo vratného kalu, přenosná instalace v mokré jímce. Čerpadlo je osazeno v nerezové jímce (pol. 18) zavěšené pod lávkou v dosazovací nádrži. 1 ks čerpadla slouží jako suchá rezerva. Čerpadlo bude s otevřeným oběžným kolem. Čerpadlo bude poháněno motorem s vestavěnou tepelnou ochranou (3x400V). Zapojení čerpadla 1+0. Materiálové provedení pláště a hydraulické části čerpadla šedá litina nebo nerez, oběžné kolo z korozivzdorné oceli nebo litiny, hřídel nerez. Napojení čerpadla na PE potrubí je řešeno přechodkou s vnějším závitem. Výtlačné potrubí za čerpadlem je vybaveno 2 ks ručního uzávěru DN 65 v kombinaci s dalšími uzávěry slouží pro ruční přepojení zálohování čerpadlel VK a PK. Vlastní výtlak je opatřen závitovým nátrubkem se šroubením pro možnost rozpojení potrubí. 
Dodávka zařízení je kompletní včetně 10 m kabelu, závěsného řetězu s uchycením, kotevních prvků, montáže a příslušné dokumentace. </t>
  </si>
  <si>
    <t>Parametry: průchodnost min.40 mm, Q: 2,5-3,5 l/s, Qmax: 3,5 l/s, Hg = 1 m, Hdopr. = 2,6 m, P = 0,9 kW (*), krytí IP 68</t>
  </si>
  <si>
    <t xml:space="preserve">Ponorné kalové čerpadlo přebytečného kalu, přenosná instalace v mokré jímce. Čerpadlo je osazeno v nerezové jímce (pol. 21) zavěšené pod lávkou v dosazovací nádrži. Čerpadlo bude s otevřeným oběžným kolem. Čerpadlo bude poháněno motorem s vestavěnou tepelnou ochranou (3x400V). Zapojení čerpadla 1+0. Materiálové provedení pláště a hydraulické části čerpadla šedá litina nebo nerez, oběžné kolo z korozivzdorné oceli nebo litiny, hřídel nerez. Napojení čerpadla na PE potrubí je řešeno přechodkou s vnějším závitem. Výtlačné potrubí za čerpadlem je vybaveno 3 ks ručního uzávěru DN 65 v kombinaci s dalšími uzávěry slouží pro ruční přepojení zálohování čerpadlel VK a PK. Vlastní výtlak je opatřen závitovým nátrubkem se šroubením pro možnost rozpojení potrubí. 
Dodávka zařízení je kompletní včetně 10 m kabelu, závěsného řetězu s uchycením, kotevních prvků, montáže a příslušné dokumentace. </t>
  </si>
  <si>
    <t>Obslužná mostní konstrukce je vedena přes osu dosazovací nádrže pro potřeby obsluhy a údržby odtokých žlabů a technologických zařízení. Lávka bude vybavena nerezovým zábradlím výšky 1,1 m se dvěma výplněmi a okopovým plechem a uzpůsobena pro osazení kotvící patky čerpadel. Průchozí šířka hlavní lávky 0,8 m, celková délka lávky 4 m. Na lávce bude zavěšena jímka pro čerpadla (pol. 21), trychtýřek plovoucích nečistot a vystrojení dosazovací nádrže. Nosná část lávky bude řešena pomocí U-profilů, které budou stabilizovány vodorovným ztužením. Lávka bude vybavena kompozitovými pochůznými pórorošty (30x30/30). Pochůzné rošty výšky 30 mm jsou dělené o max.rozměrech 0,8x1 m. Zaroštovaná plocha je 3,15 m2. Váha zařízení bude cca 0,8 t. Materiálové provedení nosných prvků žárový zinek, zábradlí nerez DIN 1.4301, zaroštování kompozit. 
Dodávka zařízení je kompletní včetně podpůrných nosných kotvících profilů do betonové stěny, montáže, dopravy a příslušné výrobní dokumentace. 
Dodávku položky zajistí technologie, pomocnou zvedací techniku při dodávce stavba. 
Konstrukční části obslužné lávky budou rozměrově uzpůsobeny vstupním otvorům do objektu.</t>
  </si>
  <si>
    <t>Parametry: průchozí šířka lávky 0,8 m, celková délka lávky 4 m, celková plocha roštů 3,15 m2, materiál nosných prvků: žárově zinkovaná ocel, tl.povlaku dle EN ISO 1461, materiál roštů: kompozit, materiál zábradlí: nerez. Váha cca 0,8 t. Konstrukční části obslužné lávky s plošinou budou rozměrově uzpůsobeny vstupním otvorům do objektu (1800x2050 mm).</t>
  </si>
  <si>
    <t>Středně bublinný aerační rošt slouží k homogenizaci kalu v kalové nádrži o objemu 43 m3 a maximální hloubky vody 3,8 m. Diskové aerační středněbublinné elementy o průměru 280 mm budou umístěny do vodorovného roštu, celkový počet kruhových elementů na jeden rošt je 6 ks, rozvody plastové. Rošt je vybaven odvodňovacím systémem s uzavíratelným ventilem, kterým se odvádí voda zkondenzovaná v potrubí aeračních elementů. Přívod vzduchu do roštu bude řešen pomocí PE potrubí. Rošt je ke dnu fixován nerezovými podpěrami. Materiálové provedení roštu a přívodního potrubí je polyethylén nebo polypropylén. Materiálové provedení provzdušňovacích elementů je plast s membránou (EPDM). 
Dodávka zařízení je kompletní včetně nerezového kotvení, montáže a příslušné dokumentace.</t>
  </si>
  <si>
    <t xml:space="preserve">Přenosná instalace v mokré jímce s napojením na hadici. Čerpadlo bude poháněno motorem (230V) a vybaveno integrovaným plovákem. Čerpadlo je zavěšeno v kalové nádrži, tak aby bylo možné odsazenou kalovou vodu čerpat z různých horizontů kalové nádrže zpět do aktivace. Instalace umožní vyčerpání min. 75% objemu nádrže. Zapojení čerpadla 1+0. Materiálové provedení pláště a hydraulické části čerpadla šedá litina nebo nerez, oběžné kolo z korozivzdorné oceli nebo litiny, hřídel nerez. Přechod hadice na PE potrubí je řešen pod stropem kalové nádrže.
Dodávka zařízení je kompletní včetně 10 m kabelu, závěsného řetězu, montáže a příslušné dokumentace.   </t>
  </si>
  <si>
    <t>Parametry: průchodnost min.40 mm, Q: 2-3 l/s, Qmax: 3 l/s při dopravní výšce 3,5 m, Hgeodetická = 3,2-0,4 m, Hdopravní = 4,8-3,5 m, krytí IP 68, P = 0,9 kW, 230 V(*)</t>
  </si>
  <si>
    <t>Vrátek kalové vody s ruční aretací poloh, zařízení bude osazeno ve zhlaví kalové nádrže a umožňuje pohyb čerpadla pro stahování kalové vody v závislosti na výšce plnění kalojemu v rozsahu cca 3/4 výšky kalojemu. Předpokládaná výška zdvihu 800 mm nad podlahou s ohledem na vyklápění poklopu stavební části. Součástí zařízení je ruční naviják a lanko, délka 5 m.  Materiálové provedení nerezová ocel. 
Dodávka zařízení je kompletní včetně kotvení, montáže a příslušné dokumentace.</t>
  </si>
  <si>
    <t>Parametry: materiál nerez, DIN 1.4301, AISI 304, nosnost min. 50 kg</t>
  </si>
  <si>
    <t>Vodící sloup bude kotven ve zhlaví kalové nádrže a ve dně. Slouží k manipulaci s čerpadlem kalové vody v závislosti na výšce plnění kalojemu v rozsahu cca 3/4 výšky kalojemu. Na sloupu bude osazen vozík pro osazení čerpadla a konzolový doraz. Materiálové provedení nerezová ocel DIN 1.4301 (AISI 304). 
Dodávka zařízení je kompletní včetně kotvení, montáže a příslušné dokumentace.</t>
  </si>
  <si>
    <t>Spojka na připojení fekální hadice s odvzdušňovacím ventilem sestává na jedné straně z příruby DN 100 a na straně druhé z napojovací hlavice na fekální hadici. Dodavatel technologie si před výrobou upřesní u provozovatele typ hlavice, kterou bude používat. Součástí položky je celková montáž, vč. podpůrných konzol. Materiálové provedení: žárový zinek, případně hliník, dle typu hlavice.</t>
  </si>
  <si>
    <t xml:space="preserve">Ultrazvukový průtokoměr do otevřené šachty. Bude osazen v měrné šachtě pro snímání proteklého množství vyčištěné vody v měrném Parshallově žlabu (plastová vestavba dodávka stavby). Součástí dodávky bude vyhodnocovací převodník s osazením v provozní budově. 
Dodávka zařízení bude kompletní včetně montáže a příslušné dokumentace a včetně úředního ověření (kalibrace).                        </t>
  </si>
  <si>
    <t xml:space="preserve">Plastová nádoba o objemu 120 l, na 2 kolečkách. Objem – min. 120l. Nosnost 60 kg. V sestavě (1+1) 1 ks na shrabky a 1 ks záloha.  Dodávka zařízení je kompletní včetně osazení a dopravy.        </t>
  </si>
  <si>
    <t xml:space="preserve">Svařované potrubí jmenovité světlosti DN 200, tl.stěny 2 mm, délka L= 6 m. Médium: splašková odpadní voda. Včetně tvarovek (cca 2x koleno 90°, 1x T-kus 200/200/100, 1x T-kus 200/200/65), svárů, přírub (cca 2 ks), spojovacího materiálu,  nerezových konzol s pěnovou vystýlkou, kotvení a montáže. Materiálové provedení, nerez DIN 1.4301. </t>
  </si>
  <si>
    <t xml:space="preserve">Svařované potrubí jmenovité světlosti DN 100, tl.stěny 2 mm, délka L= 4 m. Médium: splašková odpadní voda. Včetně tvarovek (cca 1x koleno 90°), svárů, přírub, spojovacího materiálu,  nerezových konzol s pěnovou vystýlkou, kotvení a montáže. Materiálové provedení, nerez DIN 1.4301. </t>
  </si>
  <si>
    <t xml:space="preserve">Svařované potrubí jmenovité světlosti DN 80, tl.stěny 2 mm, délka L= 6 m. Médium: vzduch. Včetně tvarovek (cca 6x koleno 90°, 1x koleno 45°, 1x Tkus), svárů, přírub (cca 2 ks), spojovacího materiálu,  nerezových konzol s pěnovou vystýlkou, kotvení a montáže. Materiálové provedení, nerez DIN 1.4301. </t>
  </si>
  <si>
    <t xml:space="preserve">Svařované potrubí jmenovité světlosti DN 65, tl.stěny 2 mm, délka L= 1,5 m. Médium: vzduch. Včetně tvarovek (cca 2x koleno 90°), svárů, přírub (cca 2 ks), spojovacího materiálu,  nerezových konzol s pěnovou vystýlkou, kotvení a montáže. Materiálové provedení, nerez DIN 1.4301. </t>
  </si>
  <si>
    <t xml:space="preserve">Svařované potrubí jmenovité světlosti DN 40, tl.stěny 2 mm, délka L= 9 m. Médium: vzduch. Včetně tvarovek (cca 8x koleno 90°, 3x T-kus, 1x záslepka), svárů, přírub (cca 4 ks), spojovacího materiálu,  nerezových konzol s pěnovou vystýlkou, kotvení a montáže. Materiálové provedení, nerez DIN 1.4301. </t>
  </si>
  <si>
    <t xml:space="preserve">Svařované potrubí DN 15 (1/2"), tl.stěny 1,5 mm, délka L= 13 m. Perforace z boku potrubí po cca 500-600 mm směrem k norné stěně odtokového žlabu. Včetně tvarovek, spojovacího materiálu, konzol, kotvení a montáže. Materiálové provedení, nerez DIN 1.4301. </t>
  </si>
  <si>
    <t>Potrubí  PE nebo PP, světlost potrubí 15/20 mm, délka L= 15 m. Včetně tvarovek, kotvení a montáže. Médium: vzduch.</t>
  </si>
  <si>
    <t>Potrubí PE-100 SDR 17 d40/2,4, světlost potrubí 35 mm, celková délka L= 22 m. Včetně 1 ks ručních uzávěrů DN 40 na odvodňovacím vzduchovém potrubí, tvarovek, nerezových konzol s pěnovou vystýlkou po 1,5 m, kotvení a montáže. Médium: vzduch.</t>
  </si>
  <si>
    <t>Potrubí PE-100 SDR 17 d50/3, světlost potrubí 44 mm, celková délka L= 12 m. Včetně 1 ks ručních uzávěrů DN 50 na odvodňovacím vzduchovém potrubí, tvarovek, nerezových konzol s pěnovou vystýlkou po 1,5 m, kotvení a montáže. Médium: vzduch a kalová voda.</t>
  </si>
  <si>
    <t xml:space="preserve">Potrubí PE-100 SDR 17 d63/3,8, světlost potrubí 55 mm, celková délka L= 25 m. Včetně tvarovek, nerezových konzol s pěnovou vystýlkou po 1,5 m, kotvení a montáže. Médium: vratný a přebytečný kal.
Na propojovacím a výtlačném potrubí přebytečného a vratného kalu bude osazeno 5 ks ručních uzávěrů DN 65 pro zálohování. </t>
  </si>
  <si>
    <t>Potrubí PE-100 SDR 17 d75/4,5, světlost potrubí 66 mm, celková délka L= 41 m. Včetně tvarovek, nerezových konzol s pěnovou vystýlkou po 1,5 m, kotvení a montáže. Médium: splašková voda, vzduch a plovoucí nečistoty.</t>
  </si>
  <si>
    <t>Potrubí PE-100 SDR 17 d110/6,6, světlost potrubí 97 mm, celková délka L= 11 m, ukončené 0,5 m za stěnou nádrže přírubou. Včetně tvarovek, přírub, nerezových konzol s pěnovou vystýlkou po 1,5 m, kotvení a montáže. Médium: zahuštěný kal.</t>
  </si>
  <si>
    <t>Pružná hadice, průměr 51 mm, ohebná, poloměr ohybu min. 40 mm, délka L= 3,5 m. Stěna hadice černý tenký plášť ze směsi PP/EPDM, výztuž pružná ocelová spirála chráněná speciální vrstvou proti prodření. Včetně spojovacího materiálu a montáže.  Médium: kalová voda.</t>
  </si>
  <si>
    <t>Stroje a zařízení - pouze podrobný popis</t>
  </si>
  <si>
    <t>Stroje a zařízení ( podrobný popis parametrů viz. další záložka )</t>
  </si>
  <si>
    <t>899623151R01</t>
  </si>
  <si>
    <t>899643111R01</t>
  </si>
  <si>
    <t>Bednění pro obetonování šachet a odbednění</t>
  </si>
  <si>
    <t>Výšková úprava vodovodních poklpů vč.dodání nových poklopů D400</t>
  </si>
  <si>
    <t>7*3*1.2</t>
  </si>
  <si>
    <t>Rozebrání a oprava dlažděných chodníků vč. dodávky nových dlažeb a obrubníků</t>
  </si>
  <si>
    <t>Obetonování šachet betonem prostým třídy C 16/20 vč. dodání ocel. výtyčky s nátěrem</t>
  </si>
  <si>
    <t>s rozprostřením, vlhčením a zhutněním, vč. zpětn=ého odtěžení a uložení na skládku s poplatekem</t>
  </si>
  <si>
    <t>(67,2*1,03+0,784)*3.33</t>
  </si>
  <si>
    <t>dle výpisu přípojek : 1273</t>
  </si>
  <si>
    <t xml:space="preserve">Součástí dodávky je dodávka a montáž revizní šachtičky DN 315 vč. šachtového dna, prodlužovací trubky a poklopu o nosnosti B125 </t>
  </si>
  <si>
    <t xml:space="preserve">Vybudování zařízení staveniště, vč. informační desky  inform. Panelu, </t>
  </si>
  <si>
    <t>Dokumentace skutečného provedení , vč. provozního řádu kanalizace a ČOV,</t>
  </si>
  <si>
    <t>Pasportizace vč. zajištění archeolog.dozoru</t>
  </si>
  <si>
    <r>
      <rPr>
        <sz val="8"/>
        <color rgb="FFFF0000"/>
        <rFont val="Arial CE"/>
        <charset val="238"/>
      </rPr>
      <t xml:space="preserve">ČS č.3 domovní ČS pro dům čp. 95 -1 ks   </t>
    </r>
    <r>
      <rPr>
        <sz val="8"/>
        <color rgb="FF0033CC"/>
        <rFont val="Arial CE"/>
        <charset val="238"/>
      </rPr>
      <t xml:space="preserve">                                                                                  plastová nádrž se dvěma stěnami s bet.výplní mezistěn, 1ks čerpadlo Qmin=1 l/s, hmin=3 m, 1x šoupě, 1xzpět,klapka, potrubí nerez, vč.rozvaděče 			"				
"Místní signalizace chodu a poruchy cerpadel, havarijní hladina - houkacka		"
"Volba ovládání cerpadel automat/manuál				
"Prepínac sít – O - zdroj			"				
"Zásuvky 230V/16A, 400V/32A (16A) uvnitř pilíře nebo na rozvaděči technologie.		
"Zásuvka pro náhradní zdroj	
"Kompletní dokumentace zapojení k rozvadeci
"Plastový pilír				"				
"Výchozí revize				"				
"Chod čerpadla v závislosti na hladině v ČS s možností časového režimu chodu čerpadlal.	
"V případě dosažení maximální (havarijní) hladiny nepřetržitý chod čerpadla až do vypínací hladiny.				"				
"Čidlo vstupu do objektu rozvaděče.				"		
"Havarijní hladina v jímce				"			
"Neoprávněný vstup do objektu (rozvaděče				"	
"Potvrzení vstupu do objektu				"			
"Výpadek napájení objektu			"				                                                     oběžné kolo polootevřené s mělnicím zařízením-2xkmplet, tenzometrická sonda pro měření hladiny,1xpoklop vodárensky 900x600 uzamykatelný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</si>
</sst>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7" x14ac:knownFonts="1">
    <font>
      <sz val="10"/>
      <name val="Courier"/>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
      <sz val="8"/>
      <color theme="1"/>
      <name val="Arial CE"/>
      <charset val="238"/>
    </font>
    <font>
      <sz val="7"/>
      <color indexed="12"/>
      <name val="Arial CE"/>
      <charset val="238"/>
    </font>
    <font>
      <sz val="7"/>
      <color rgb="FF0000FF"/>
      <name val="Arial CE"/>
      <charset val="238"/>
    </font>
    <font>
      <sz val="8"/>
      <color rgb="FF0033CC"/>
      <name val="Arial CE"/>
      <charset val="238"/>
    </font>
    <font>
      <sz val="8"/>
      <color rgb="FFFF0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10">
    <xf numFmtId="0" fontId="0" fillId="0" borderId="0"/>
    <xf numFmtId="0" fontId="1" fillId="0" borderId="0"/>
    <xf numFmtId="0" fontId="15"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cellStyleXfs>
  <cellXfs count="34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0" xfId="0" applyAlignment="1">
      <alignment horizontal="center"/>
    </xf>
    <xf numFmtId="0" fontId="0" fillId="0" borderId="3" xfId="0" applyBorder="1"/>
    <xf numFmtId="0" fontId="0" fillId="0" borderId="4" xfId="0" applyBorder="1"/>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0" fontId="0" fillId="0" borderId="14" xfId="0" applyBorder="1" applyAlignment="1">
      <alignment horizontal="left" vertical="center" indent="1"/>
    </xf>
    <xf numFmtId="0" fontId="0" fillId="0" borderId="12" xfId="0" applyBorder="1" applyAlignment="1">
      <alignment horizontal="left" vertical="center" indent="1"/>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0" fontId="0" fillId="3" borderId="7" xfId="0" applyFill="1" applyBorder="1" applyAlignment="1">
      <alignment wrapText="1"/>
    </xf>
    <xf numFmtId="0" fontId="0" fillId="3" borderId="7" xfId="0" applyFill="1" applyBorder="1"/>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Font="1" applyBorder="1" applyAlignment="1">
      <alignment horizontal="center" vertical="top" shrinkToFit="1"/>
    </xf>
    <xf numFmtId="164"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0" fontId="21" fillId="0" borderId="0" xfId="0" applyNumberFormat="1" applyFont="1" applyAlignment="1">
      <alignment wrapText="1"/>
    </xf>
    <xf numFmtId="164" fontId="19" fillId="0" borderId="0" xfId="0" quotePrefix="1" applyNumberFormat="1" applyFont="1" applyBorder="1" applyAlignment="1">
      <alignment horizontal="left" vertical="top" wrapText="1"/>
    </xf>
    <xf numFmtId="164" fontId="17"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49" fontId="20" fillId="0" borderId="0" xfId="0" applyNumberFormat="1" applyFont="1" applyBorder="1" applyAlignment="1">
      <alignment horizontal="left" vertical="top" wrapText="1"/>
    </xf>
    <xf numFmtId="3" fontId="8" fillId="0" borderId="12" xfId="0" applyNumberFormat="1" applyFont="1" applyBorder="1" applyAlignment="1">
      <alignment vertical="center"/>
    </xf>
    <xf numFmtId="3" fontId="0" fillId="0" borderId="16" xfId="0" applyNumberFormat="1" applyBorder="1" applyAlignment="1">
      <alignment horizontal="left" vertical="center"/>
    </xf>
    <xf numFmtId="3" fontId="0" fillId="0" borderId="8" xfId="0" applyNumberFormat="1" applyBorder="1" applyAlignment="1">
      <alignment horizontal="left" vertical="center"/>
    </xf>
    <xf numFmtId="3" fontId="0" fillId="0" borderId="2" xfId="0" applyNumberFormat="1" applyBorder="1" applyAlignment="1">
      <alignment horizontal="left" vertical="center"/>
    </xf>
    <xf numFmtId="3" fontId="0" fillId="3" borderId="13" xfId="0" applyNumberFormat="1" applyFill="1" applyBorder="1" applyAlignment="1">
      <alignment horizontal="left" vertical="center"/>
    </xf>
    <xf numFmtId="3" fontId="8" fillId="3" borderId="13" xfId="0" applyNumberFormat="1" applyFont="1" applyFill="1" applyBorder="1" applyAlignment="1">
      <alignment horizontal="left" vertical="center"/>
    </xf>
    <xf numFmtId="3" fontId="0" fillId="0" borderId="2" xfId="0" applyNumberFormat="1" applyBorder="1" applyAlignment="1">
      <alignment horizontal="right"/>
    </xf>
    <xf numFmtId="3" fontId="8" fillId="0" borderId="6" xfId="0" applyNumberFormat="1" applyFont="1" applyBorder="1" applyAlignment="1">
      <alignment vertical="top"/>
    </xf>
    <xf numFmtId="3" fontId="8" fillId="0" borderId="6" xfId="0" applyNumberFormat="1" applyFont="1" applyBorder="1" applyAlignment="1">
      <alignment horizontal="center" vertical="top"/>
    </xf>
    <xf numFmtId="3" fontId="8" fillId="0" borderId="2" xfId="0" applyNumberFormat="1" applyFont="1" applyBorder="1" applyAlignment="1">
      <alignment horizontal="right"/>
    </xf>
    <xf numFmtId="3" fontId="0" fillId="0" borderId="0" xfId="0" applyNumberFormat="1" applyAlignment="1">
      <alignment horizontal="center"/>
    </xf>
    <xf numFmtId="3" fontId="0" fillId="0" borderId="4" xfId="0" applyNumberFormat="1" applyBorder="1"/>
    <xf numFmtId="3" fontId="0" fillId="0" borderId="5" xfId="0" applyNumberFormat="1" applyBorder="1" applyAlignment="1">
      <alignment horizontal="right"/>
    </xf>
    <xf numFmtId="3" fontId="2" fillId="0" borderId="0" xfId="0" applyNumberFormat="1" applyFont="1" applyAlignment="1">
      <alignment horizontal="center" vertical="center" shrinkToFit="1"/>
    </xf>
    <xf numFmtId="3" fontId="2" fillId="0" borderId="0" xfId="0" applyNumberFormat="1" applyFont="1" applyAlignment="1">
      <alignment horizontal="center" vertical="center"/>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8" fillId="0" borderId="33" xfId="0" applyNumberFormat="1" applyFont="1" applyBorder="1" applyAlignment="1">
      <alignment vertical="center" shrinkToFit="1"/>
    </xf>
    <xf numFmtId="3" fontId="0" fillId="3" borderId="37" xfId="0" applyNumberFormat="1" applyFill="1" applyBorder="1" applyAlignment="1">
      <alignment vertical="center" shrinkToFit="1"/>
    </xf>
    <xf numFmtId="3" fontId="16" fillId="5" borderId="30" xfId="0" applyNumberFormat="1" applyFont="1" applyFill="1" applyBorder="1" applyAlignment="1">
      <alignment horizontal="center" vertical="center" wrapText="1"/>
    </xf>
    <xf numFmtId="164" fontId="23" fillId="0" borderId="0" xfId="8" quotePrefix="1" applyNumberFormat="1" applyFont="1" applyBorder="1" applyAlignment="1">
      <alignment horizontal="left" vertical="top" wrapText="1"/>
    </xf>
    <xf numFmtId="164" fontId="25" fillId="0" borderId="0" xfId="9" quotePrefix="1" applyNumberFormat="1" applyFont="1" applyBorder="1" applyAlignment="1">
      <alignment horizontal="left" vertical="top" wrapText="1"/>
    </xf>
    <xf numFmtId="0" fontId="15" fillId="0" borderId="0" xfId="9"/>
    <xf numFmtId="0" fontId="15" fillId="0" borderId="0" xfId="9" applyAlignment="1">
      <alignment vertical="top"/>
    </xf>
    <xf numFmtId="49" fontId="15" fillId="0" borderId="0" xfId="9" applyNumberFormat="1" applyAlignment="1">
      <alignment vertical="top"/>
    </xf>
    <xf numFmtId="0" fontId="15" fillId="0" borderId="0" xfId="9" applyAlignment="1">
      <alignment horizontal="center" vertical="top"/>
    </xf>
    <xf numFmtId="0" fontId="15" fillId="0" borderId="0" xfId="9" applyAlignment="1">
      <alignment horizontal="center"/>
    </xf>
    <xf numFmtId="49" fontId="15" fillId="0" borderId="12" xfId="9" applyNumberFormat="1" applyBorder="1" applyAlignment="1">
      <alignment vertical="center"/>
    </xf>
    <xf numFmtId="0" fontId="15" fillId="0" borderId="21" xfId="9" applyFont="1" applyBorder="1" applyAlignment="1">
      <alignment vertical="center"/>
    </xf>
    <xf numFmtId="0" fontId="15" fillId="3" borderId="21" xfId="9" applyFont="1" applyFill="1" applyBorder="1" applyAlignment="1">
      <alignment vertical="center"/>
    </xf>
    <xf numFmtId="49" fontId="15" fillId="3" borderId="12" xfId="9" applyNumberFormat="1" applyFill="1" applyBorder="1" applyAlignment="1">
      <alignment vertical="center"/>
    </xf>
    <xf numFmtId="0" fontId="15" fillId="5" borderId="21" xfId="9" applyFill="1" applyBorder="1"/>
    <xf numFmtId="0" fontId="15" fillId="5" borderId="21" xfId="9" applyFill="1" applyBorder="1" applyAlignment="1">
      <alignment horizontal="center"/>
    </xf>
    <xf numFmtId="49" fontId="15" fillId="5" borderId="21" xfId="9" applyNumberFormat="1" applyFill="1" applyBorder="1"/>
    <xf numFmtId="164" fontId="15" fillId="0" borderId="0" xfId="9" applyNumberFormat="1" applyAlignment="1">
      <alignment vertical="top"/>
    </xf>
    <xf numFmtId="0" fontId="17" fillId="0" borderId="0" xfId="9" applyFont="1" applyBorder="1" applyAlignment="1">
      <alignment vertical="top"/>
    </xf>
    <xf numFmtId="49" fontId="17" fillId="0" borderId="0" xfId="9" applyNumberFormat="1" applyFont="1" applyBorder="1" applyAlignment="1">
      <alignment vertical="top"/>
    </xf>
    <xf numFmtId="0" fontId="8" fillId="3" borderId="27" xfId="9" applyFont="1" applyFill="1" applyBorder="1" applyAlignment="1">
      <alignment vertical="top"/>
    </xf>
    <xf numFmtId="49" fontId="8" fillId="3" borderId="18" xfId="9" applyNumberFormat="1" applyFont="1" applyFill="1" applyBorder="1" applyAlignment="1">
      <alignment vertical="top"/>
    </xf>
    <xf numFmtId="0" fontId="8" fillId="3" borderId="18" xfId="9" applyFont="1" applyFill="1" applyBorder="1" applyAlignment="1">
      <alignment horizontal="center" vertical="top" shrinkToFit="1"/>
    </xf>
    <xf numFmtId="164" fontId="8" fillId="3" borderId="18" xfId="9" applyNumberFormat="1" applyFont="1" applyFill="1" applyBorder="1" applyAlignment="1">
      <alignment vertical="top" shrinkToFit="1"/>
    </xf>
    <xf numFmtId="0" fontId="17" fillId="0" borderId="39" xfId="9" applyFont="1" applyBorder="1" applyAlignment="1">
      <alignment vertical="top"/>
    </xf>
    <xf numFmtId="49" fontId="17" fillId="0" borderId="40" xfId="9" applyNumberFormat="1" applyFont="1" applyBorder="1" applyAlignment="1">
      <alignment vertical="top"/>
    </xf>
    <xf numFmtId="0" fontId="17" fillId="0" borderId="40" xfId="9" applyFont="1" applyBorder="1" applyAlignment="1">
      <alignment horizontal="center" vertical="top" shrinkToFit="1"/>
    </xf>
    <xf numFmtId="164" fontId="17" fillId="0" borderId="40" xfId="9" applyNumberFormat="1" applyFont="1" applyBorder="1" applyAlignment="1">
      <alignment vertical="top" shrinkToFit="1"/>
    </xf>
    <xf numFmtId="0" fontId="17" fillId="0" borderId="42" xfId="9" applyFont="1" applyBorder="1" applyAlignment="1">
      <alignment vertical="top"/>
    </xf>
    <xf numFmtId="49" fontId="17" fillId="0" borderId="43" xfId="9" applyNumberFormat="1" applyFont="1" applyBorder="1" applyAlignment="1">
      <alignment vertical="top"/>
    </xf>
    <xf numFmtId="0" fontId="17" fillId="0" borderId="43" xfId="9" applyFont="1" applyBorder="1" applyAlignment="1">
      <alignment horizontal="center" vertical="top" shrinkToFit="1"/>
    </xf>
    <xf numFmtId="164" fontId="17" fillId="0" borderId="43" xfId="9" applyNumberFormat="1" applyFont="1" applyBorder="1" applyAlignment="1">
      <alignment vertical="top" shrinkToFit="1"/>
    </xf>
    <xf numFmtId="49" fontId="8" fillId="3" borderId="18" xfId="9" applyNumberFormat="1" applyFont="1" applyFill="1" applyBorder="1" applyAlignment="1">
      <alignment horizontal="left" vertical="top" wrapText="1"/>
    </xf>
    <xf numFmtId="49" fontId="17" fillId="0" borderId="43" xfId="9" applyNumberFormat="1" applyFont="1" applyBorder="1" applyAlignment="1">
      <alignment horizontal="left" vertical="top" wrapText="1"/>
    </xf>
    <xf numFmtId="49" fontId="17" fillId="0" borderId="40" xfId="9" applyNumberFormat="1" applyFont="1" applyBorder="1" applyAlignment="1">
      <alignment horizontal="left" vertical="top" wrapText="1"/>
    </xf>
    <xf numFmtId="49" fontId="15" fillId="0" borderId="0" xfId="9" applyNumberFormat="1" applyAlignment="1">
      <alignment horizontal="left" vertical="top" wrapText="1"/>
    </xf>
    <xf numFmtId="49" fontId="15" fillId="0" borderId="0" xfId="9" applyNumberFormat="1" applyAlignment="1">
      <alignment horizontal="left" wrapText="1"/>
    </xf>
    <xf numFmtId="49" fontId="17" fillId="0" borderId="18" xfId="9" applyNumberFormat="1" applyFont="1" applyBorder="1" applyAlignment="1">
      <alignment horizontal="left" vertical="top" wrapText="1"/>
    </xf>
    <xf numFmtId="0" fontId="17" fillId="0" borderId="18" xfId="9" applyFont="1" applyBorder="1" applyAlignment="1">
      <alignment horizontal="center" vertical="top" shrinkToFit="1"/>
    </xf>
    <xf numFmtId="164" fontId="17" fillId="0" borderId="18" xfId="9" applyNumberFormat="1" applyFont="1" applyBorder="1" applyAlignment="1">
      <alignment vertical="top" shrinkToFit="1"/>
    </xf>
    <xf numFmtId="0" fontId="17" fillId="0" borderId="18" xfId="9" applyFont="1" applyBorder="1" applyAlignment="1">
      <alignment vertical="top"/>
    </xf>
    <xf numFmtId="49" fontId="17" fillId="0" borderId="18" xfId="9" applyNumberFormat="1" applyFont="1" applyBorder="1" applyAlignment="1">
      <alignment vertical="top"/>
    </xf>
    <xf numFmtId="0" fontId="17" fillId="0" borderId="6" xfId="9" applyFont="1" applyBorder="1" applyAlignment="1">
      <alignment vertical="top"/>
    </xf>
    <xf numFmtId="49" fontId="17" fillId="0" borderId="6" xfId="9" applyNumberFormat="1" applyFont="1" applyBorder="1" applyAlignment="1">
      <alignment vertical="top"/>
    </xf>
    <xf numFmtId="49" fontId="17" fillId="0" borderId="18" xfId="9" applyNumberFormat="1" applyFont="1" applyFill="1" applyBorder="1" applyAlignment="1">
      <alignment horizontal="left" vertical="top" wrapText="1"/>
    </xf>
    <xf numFmtId="0" fontId="17" fillId="0" borderId="18" xfId="9" applyFont="1" applyFill="1" applyBorder="1" applyAlignment="1">
      <alignment horizontal="center" vertical="top" shrinkToFit="1"/>
    </xf>
    <xf numFmtId="164" fontId="17" fillId="0" borderId="18" xfId="9" applyNumberFormat="1" applyFont="1" applyFill="1" applyBorder="1" applyAlignment="1">
      <alignment vertical="top" shrinkToFit="1"/>
    </xf>
    <xf numFmtId="0" fontId="17" fillId="0" borderId="15" xfId="9" applyFont="1" applyBorder="1" applyAlignment="1">
      <alignment vertical="top"/>
    </xf>
    <xf numFmtId="49" fontId="17" fillId="0" borderId="12" xfId="9" applyNumberFormat="1" applyFont="1" applyBorder="1" applyAlignment="1">
      <alignment vertical="top"/>
    </xf>
    <xf numFmtId="49" fontId="17" fillId="0" borderId="12" xfId="9" applyNumberFormat="1" applyFont="1" applyBorder="1" applyAlignment="1">
      <alignment horizontal="left" vertical="top" wrapText="1"/>
    </xf>
    <xf numFmtId="0" fontId="17" fillId="0" borderId="12" xfId="9" applyFont="1" applyBorder="1" applyAlignment="1">
      <alignment horizontal="center" vertical="top" shrinkToFit="1"/>
    </xf>
    <xf numFmtId="164" fontId="17" fillId="0" borderId="12" xfId="9" applyNumberFormat="1" applyFont="1" applyBorder="1" applyAlignment="1">
      <alignment vertical="top" shrinkToFit="1"/>
    </xf>
    <xf numFmtId="0" fontId="17" fillId="0" borderId="27" xfId="9" applyFont="1" applyBorder="1" applyAlignment="1">
      <alignment vertical="top"/>
    </xf>
    <xf numFmtId="49" fontId="17" fillId="0" borderId="12" xfId="9" applyNumberFormat="1" applyFont="1" applyFill="1" applyBorder="1" applyAlignment="1">
      <alignment vertical="top"/>
    </xf>
    <xf numFmtId="49" fontId="17" fillId="0" borderId="12" xfId="9" applyNumberFormat="1" applyFont="1" applyFill="1" applyBorder="1" applyAlignment="1">
      <alignment horizontal="left" vertical="top" wrapText="1"/>
    </xf>
    <xf numFmtId="0" fontId="17" fillId="0" borderId="12" xfId="9" applyFont="1" applyFill="1" applyBorder="1" applyAlignment="1">
      <alignment horizontal="center" vertical="top" shrinkToFit="1"/>
    </xf>
    <xf numFmtId="164" fontId="17" fillId="0" borderId="12" xfId="9" applyNumberFormat="1" applyFont="1" applyFill="1" applyBorder="1" applyAlignment="1">
      <alignment vertical="top" shrinkToFi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3" fontId="11" fillId="0" borderId="10" xfId="0" applyNumberFormat="1" applyFont="1" applyBorder="1" applyAlignment="1">
      <alignment horizontal="right" vertical="center"/>
    </xf>
    <xf numFmtId="3" fontId="11" fillId="0" borderId="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3" fillId="0" borderId="15" xfId="0" applyNumberFormat="1" applyFont="1" applyBorder="1" applyAlignment="1">
      <alignment horizontal="right" vertical="center" indent="1"/>
    </xf>
    <xf numFmtId="3" fontId="13" fillId="0" borderId="22" xfId="0" applyNumberFormat="1" applyFont="1" applyBorder="1" applyAlignment="1">
      <alignment horizontal="right" vertical="center" indent="1"/>
    </xf>
    <xf numFmtId="3" fontId="13" fillId="0" borderId="16" xfId="0" applyNumberFormat="1" applyFont="1" applyBorder="1" applyAlignment="1">
      <alignment horizontal="right" vertical="center" inden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3" fontId="11" fillId="0" borderId="15" xfId="0" applyNumberFormat="1" applyFont="1" applyBorder="1" applyAlignment="1">
      <alignment horizontal="right" vertical="center" indent="1"/>
    </xf>
    <xf numFmtId="3"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3" fontId="11" fillId="0" borderId="15" xfId="0" applyNumberFormat="1" applyFont="1" applyBorder="1" applyAlignment="1">
      <alignment horizontal="right" vertical="center"/>
    </xf>
    <xf numFmtId="3" fontId="11" fillId="0" borderId="12" xfId="0" applyNumberFormat="1" applyFont="1" applyBorder="1" applyAlignment="1">
      <alignment horizontal="right" vertical="center"/>
    </xf>
    <xf numFmtId="3" fontId="11" fillId="0" borderId="15" xfId="0" applyNumberFormat="1" applyFont="1" applyBorder="1" applyAlignment="1">
      <alignment vertical="center"/>
    </xf>
    <xf numFmtId="3" fontId="11" fillId="0" borderId="12" xfId="0" applyNumberFormat="1" applyFont="1" applyBorder="1" applyAlignment="1">
      <alignment vertical="center"/>
    </xf>
    <xf numFmtId="3" fontId="11" fillId="0" borderId="16" xfId="0" applyNumberFormat="1" applyFont="1" applyBorder="1" applyAlignment="1">
      <alignment horizontal="right" vertical="center" indent="1"/>
    </xf>
    <xf numFmtId="3"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3" fontId="8" fillId="0" borderId="6" xfId="0" applyNumberFormat="1" applyFont="1" applyBorder="1" applyAlignment="1">
      <alignment horizontal="center" vertical="center"/>
    </xf>
    <xf numFmtId="3" fontId="0" fillId="0" borderId="6" xfId="0" applyNumberFormat="1"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22" fillId="0" borderId="18" xfId="9" applyNumberFormat="1" applyFont="1" applyBorder="1" applyAlignment="1">
      <alignment horizontal="left" vertical="top" wrapText="1"/>
    </xf>
    <xf numFmtId="0" fontId="22" fillId="0" borderId="18" xfId="9" applyNumberFormat="1" applyFont="1" applyBorder="1" applyAlignment="1">
      <alignment vertical="top" wrapText="1"/>
    </xf>
    <xf numFmtId="0" fontId="20" fillId="0" borderId="0" xfId="9" applyNumberFormat="1" applyFont="1" applyBorder="1" applyAlignment="1">
      <alignment horizontal="left" vertical="top" wrapText="1"/>
    </xf>
    <xf numFmtId="0" fontId="20" fillId="0" borderId="0" xfId="9" applyNumberFormat="1" applyFont="1" applyBorder="1" applyAlignment="1">
      <alignment vertical="top" wrapText="1"/>
    </xf>
    <xf numFmtId="0" fontId="20" fillId="0" borderId="6" xfId="9" applyNumberFormat="1" applyFont="1" applyBorder="1" applyAlignment="1">
      <alignment horizontal="left" vertical="top" wrapText="1"/>
    </xf>
    <xf numFmtId="0" fontId="20" fillId="0" borderId="6" xfId="9" applyNumberFormat="1" applyFont="1" applyBorder="1" applyAlignment="1">
      <alignment vertical="top" wrapText="1"/>
    </xf>
    <xf numFmtId="0" fontId="6" fillId="0" borderId="0" xfId="9" applyFont="1" applyAlignment="1">
      <alignment horizontal="center"/>
    </xf>
    <xf numFmtId="49" fontId="15" fillId="0" borderId="12" xfId="9" applyNumberFormat="1" applyBorder="1" applyAlignment="1">
      <alignment vertical="center"/>
    </xf>
    <xf numFmtId="0" fontId="15" fillId="0" borderId="12" xfId="9" applyBorder="1" applyAlignment="1">
      <alignment vertical="center"/>
    </xf>
    <xf numFmtId="0" fontId="15" fillId="0" borderId="22" xfId="9" applyBorder="1" applyAlignment="1">
      <alignment vertical="center"/>
    </xf>
    <xf numFmtId="49" fontId="15" fillId="3" borderId="12" xfId="9" applyNumberFormat="1" applyFill="1" applyBorder="1" applyAlignment="1">
      <alignment vertical="center"/>
    </xf>
    <xf numFmtId="0" fontId="15" fillId="3" borderId="12" xfId="9" applyFill="1" applyBorder="1" applyAlignment="1">
      <alignment vertical="center"/>
    </xf>
    <xf numFmtId="0" fontId="15" fillId="3" borderId="22" xfId="9" applyFill="1" applyBorder="1" applyAlignment="1">
      <alignment vertical="center"/>
    </xf>
    <xf numFmtId="164" fontId="26" fillId="0" borderId="0" xfId="6" quotePrefix="1" applyNumberFormat="1" applyFont="1" applyBorder="1" applyAlignment="1">
      <alignment horizontal="left" vertical="top" wrapText="1"/>
    </xf>
    <xf numFmtId="164" fontId="26" fillId="0" borderId="0" xfId="7" quotePrefix="1" applyNumberFormat="1" applyFont="1" applyBorder="1" applyAlignment="1">
      <alignment horizontal="left" vertical="top" wrapText="1"/>
    </xf>
  </cellXfs>
  <cellStyles count="10">
    <cellStyle name="Normální" xfId="0" builtinId="0"/>
    <cellStyle name="Normální 10" xfId="9" xr:uid="{03FF6EFD-F6FB-4C3E-89FB-A6D87BE0C716}"/>
    <cellStyle name="normální 2" xfId="1" xr:uid="{00000000-0005-0000-0000-000001000000}"/>
    <cellStyle name="Normální 3" xfId="3" xr:uid="{B223452C-6F8A-4248-99AB-D007ED98BE46}"/>
    <cellStyle name="Normální 4" xfId="4" xr:uid="{8C61B701-BF1D-47FA-BBCC-E24584D48DDE}"/>
    <cellStyle name="Normální 5" xfId="5" xr:uid="{17719DDF-9CB1-45B4-A4DB-54AF7AFECE3D}"/>
    <cellStyle name="Normální 6" xfId="2" xr:uid="{1625C8E7-A3D8-4C7E-AAC8-904C03FCC97C}"/>
    <cellStyle name="Normální 7" xfId="6" xr:uid="{AB939AD6-0CFC-40B0-9E08-02A38B4EDA99}"/>
    <cellStyle name="Normální 8" xfId="7" xr:uid="{648F609C-495D-43ED-AE54-8B531C336094}"/>
    <cellStyle name="Normální 9" xfId="8" xr:uid="{05789820-6348-418F-8790-3A6FDBC8BA80}"/>
  </cellStyles>
  <dxfs count="0"/>
  <tableStyles count="0" defaultTableStyle="TableStyleMedium9"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F19" sqref="F19"/>
    </sheetView>
  </sheetViews>
  <sheetFormatPr defaultRowHeight="12" x14ac:dyDescent="0.15"/>
  <sheetData>
    <row r="1" spans="1:7" ht="12.75" x14ac:dyDescent="0.2">
      <c r="A1" s="19" t="s">
        <v>38</v>
      </c>
    </row>
    <row r="2" spans="1:7" ht="57.75" customHeight="1" x14ac:dyDescent="0.2">
      <c r="A2" s="257" t="s">
        <v>39</v>
      </c>
      <c r="B2" s="257"/>
      <c r="C2" s="257"/>
      <c r="D2" s="257"/>
      <c r="E2" s="257"/>
      <c r="F2" s="257"/>
      <c r="G2" s="257"/>
    </row>
  </sheetData>
  <sheetProtection algorithmName="SHA-512" hashValue="bveanVZDCo3ohiGsTDHN4t/iQjyYD+fJG5xT1BXM9bHstiyAxmPP95I9KrgxiTY9AktWTnqBLTHlpKS3L28uxw==" saltValue="d43zxQUihYHodjW8z85sk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7"/>
  <sheetViews>
    <sheetView showGridLines="0" topLeftCell="B47" zoomScaleNormal="100" zoomScaleSheetLayoutView="75" workbookViewId="0">
      <selection activeCell="M21" sqref="M21"/>
    </sheetView>
  </sheetViews>
  <sheetFormatPr defaultColWidth="7.875" defaultRowHeight="12" x14ac:dyDescent="0.15"/>
  <cols>
    <col min="1" max="1" width="7.375" hidden="1" customWidth="1"/>
    <col min="2" max="2" width="11.75" customWidth="1"/>
    <col min="3" max="3" width="6.5" style="43" customWidth="1"/>
    <col min="4" max="4" width="11.375" style="43" customWidth="1"/>
    <col min="5" max="5" width="8.5" style="43" customWidth="1"/>
    <col min="6" max="6" width="10.25" customWidth="1"/>
    <col min="7" max="9" width="11.375" customWidth="1"/>
    <col min="10" max="10" width="4.875" customWidth="1"/>
    <col min="11" max="11" width="3.75" customWidth="1"/>
    <col min="12" max="15" width="9.375" customWidth="1"/>
  </cols>
  <sheetData>
    <row r="1" spans="1:15" ht="33.75" customHeight="1" x14ac:dyDescent="0.15">
      <c r="A1" s="38" t="s">
        <v>36</v>
      </c>
      <c r="B1" s="258" t="s">
        <v>41</v>
      </c>
      <c r="C1" s="259"/>
      <c r="D1" s="259"/>
      <c r="E1" s="259"/>
      <c r="F1" s="259"/>
      <c r="G1" s="259"/>
      <c r="H1" s="259"/>
      <c r="I1" s="259"/>
      <c r="J1" s="260"/>
    </row>
    <row r="2" spans="1:15" ht="36" customHeight="1" x14ac:dyDescent="0.2">
      <c r="A2" s="2"/>
      <c r="B2" s="67" t="s">
        <v>22</v>
      </c>
      <c r="C2" s="68"/>
      <c r="D2" s="69" t="s">
        <v>43</v>
      </c>
      <c r="E2" s="269" t="s">
        <v>44</v>
      </c>
      <c r="F2" s="270"/>
      <c r="G2" s="270"/>
      <c r="H2" s="270"/>
      <c r="I2" s="270"/>
      <c r="J2" s="271"/>
      <c r="O2" s="1"/>
    </row>
    <row r="3" spans="1:15" ht="27" hidden="1" customHeight="1" x14ac:dyDescent="0.15">
      <c r="A3" s="2"/>
      <c r="B3" s="70"/>
      <c r="C3" s="68"/>
      <c r="D3" s="71"/>
      <c r="E3" s="272"/>
      <c r="F3" s="273"/>
      <c r="G3" s="273"/>
      <c r="H3" s="273"/>
      <c r="I3" s="273"/>
      <c r="J3" s="274"/>
    </row>
    <row r="4" spans="1:15" ht="23.25" customHeight="1" x14ac:dyDescent="0.15">
      <c r="A4" s="2"/>
      <c r="B4" s="72"/>
      <c r="C4" s="73"/>
      <c r="D4" s="74"/>
      <c r="E4" s="284"/>
      <c r="F4" s="284"/>
      <c r="G4" s="284"/>
      <c r="H4" s="284"/>
      <c r="I4" s="284"/>
      <c r="J4" s="285"/>
    </row>
    <row r="5" spans="1:15" ht="24" customHeight="1" x14ac:dyDescent="0.15">
      <c r="A5" s="2"/>
      <c r="B5" s="26" t="s">
        <v>42</v>
      </c>
      <c r="D5" s="288"/>
      <c r="E5" s="289"/>
      <c r="F5" s="289"/>
      <c r="G5" s="289"/>
      <c r="H5" s="16" t="s">
        <v>40</v>
      </c>
      <c r="I5" s="20"/>
      <c r="J5" s="8"/>
    </row>
    <row r="6" spans="1:15" ht="15.75" customHeight="1" x14ac:dyDescent="0.15">
      <c r="A6" s="2"/>
      <c r="B6" s="23"/>
      <c r="C6" s="46"/>
      <c r="D6" s="290"/>
      <c r="E6" s="291"/>
      <c r="F6" s="291"/>
      <c r="G6" s="291"/>
      <c r="H6" s="16" t="s">
        <v>34</v>
      </c>
      <c r="I6" s="20"/>
      <c r="J6" s="8"/>
    </row>
    <row r="7" spans="1:15" ht="15.75" customHeight="1" x14ac:dyDescent="0.15">
      <c r="A7" s="2"/>
      <c r="B7" s="24"/>
      <c r="C7" s="47"/>
      <c r="D7" s="44"/>
      <c r="E7" s="292"/>
      <c r="F7" s="293"/>
      <c r="G7" s="293"/>
      <c r="H7" s="22"/>
      <c r="I7" s="21"/>
      <c r="J7" s="28"/>
    </row>
    <row r="8" spans="1:15" ht="24" hidden="1" customHeight="1" x14ac:dyDescent="0.15">
      <c r="A8" s="2"/>
      <c r="B8" s="26" t="s">
        <v>20</v>
      </c>
      <c r="D8" s="42"/>
      <c r="H8" s="16" t="s">
        <v>40</v>
      </c>
      <c r="I8" s="20"/>
      <c r="J8" s="8"/>
    </row>
    <row r="9" spans="1:15" ht="15.75" hidden="1" customHeight="1" x14ac:dyDescent="0.15">
      <c r="A9" s="2"/>
      <c r="B9" s="2"/>
      <c r="D9" s="42"/>
      <c r="H9" s="16" t="s">
        <v>34</v>
      </c>
      <c r="I9" s="20"/>
      <c r="J9" s="8"/>
    </row>
    <row r="10" spans="1:15" ht="15.75" hidden="1" customHeight="1" x14ac:dyDescent="0.15">
      <c r="A10" s="2"/>
      <c r="B10" s="29"/>
      <c r="C10" s="47"/>
      <c r="D10" s="44"/>
      <c r="E10" s="48"/>
      <c r="F10" s="22"/>
      <c r="G10" s="12"/>
      <c r="H10" s="12"/>
      <c r="I10" s="30"/>
      <c r="J10" s="28"/>
    </row>
    <row r="11" spans="1:15" ht="24" customHeight="1" x14ac:dyDescent="0.15">
      <c r="A11" s="2"/>
      <c r="B11" s="26" t="s">
        <v>19</v>
      </c>
      <c r="D11" s="276"/>
      <c r="E11" s="276"/>
      <c r="F11" s="276"/>
      <c r="G11" s="276"/>
      <c r="H11" s="16" t="s">
        <v>40</v>
      </c>
      <c r="I11" s="76"/>
      <c r="J11" s="8"/>
    </row>
    <row r="12" spans="1:15" ht="15.75" customHeight="1" x14ac:dyDescent="0.15">
      <c r="A12" s="2"/>
      <c r="B12" s="23"/>
      <c r="C12" s="46"/>
      <c r="D12" s="283"/>
      <c r="E12" s="283"/>
      <c r="F12" s="283"/>
      <c r="G12" s="283"/>
      <c r="H12" s="16" t="s">
        <v>34</v>
      </c>
      <c r="I12" s="76"/>
      <c r="J12" s="8"/>
    </row>
    <row r="13" spans="1:15" ht="15.75" customHeight="1" x14ac:dyDescent="0.15">
      <c r="A13" s="2"/>
      <c r="B13" s="24"/>
      <c r="C13" s="47"/>
      <c r="D13" s="75"/>
      <c r="E13" s="286"/>
      <c r="F13" s="287"/>
      <c r="G13" s="287"/>
      <c r="H13" s="17"/>
      <c r="I13" s="21"/>
      <c r="J13" s="28"/>
    </row>
    <row r="14" spans="1:15" ht="24" customHeight="1" x14ac:dyDescent="0.15">
      <c r="A14" s="2"/>
      <c r="B14" s="34" t="s">
        <v>21</v>
      </c>
      <c r="C14" s="49"/>
      <c r="D14" s="50"/>
      <c r="E14" s="51"/>
      <c r="F14" s="35"/>
      <c r="G14" s="35"/>
      <c r="H14" s="36"/>
      <c r="I14" s="35"/>
      <c r="J14" s="37"/>
    </row>
    <row r="15" spans="1:15" ht="32.25" customHeight="1" x14ac:dyDescent="0.15">
      <c r="A15" s="2"/>
      <c r="B15" s="29" t="s">
        <v>32</v>
      </c>
      <c r="C15" s="52"/>
      <c r="D15" s="45"/>
      <c r="E15" s="275"/>
      <c r="F15" s="275"/>
      <c r="G15" s="277"/>
      <c r="H15" s="277"/>
      <c r="I15" s="277" t="s">
        <v>29</v>
      </c>
      <c r="J15" s="278"/>
    </row>
    <row r="16" spans="1:15" ht="23.25" customHeight="1" x14ac:dyDescent="0.15">
      <c r="A16" s="119" t="s">
        <v>24</v>
      </c>
      <c r="B16" s="31" t="s">
        <v>24</v>
      </c>
      <c r="C16" s="53"/>
      <c r="D16" s="54"/>
      <c r="E16" s="267"/>
      <c r="F16" s="268"/>
      <c r="G16" s="264"/>
      <c r="H16" s="265"/>
      <c r="I16" s="264">
        <f>SUMIF(F70:F113,A16,I70:I113)+SUMIF(F70:F113,"PSU",I70:I113)</f>
        <v>0</v>
      </c>
      <c r="J16" s="266"/>
    </row>
    <row r="17" spans="1:10" ht="23.25" customHeight="1" x14ac:dyDescent="0.15">
      <c r="A17" s="119" t="s">
        <v>25</v>
      </c>
      <c r="B17" s="31" t="s">
        <v>25</v>
      </c>
      <c r="C17" s="53"/>
      <c r="D17" s="54"/>
      <c r="E17" s="267"/>
      <c r="F17" s="268"/>
      <c r="G17" s="264"/>
      <c r="H17" s="265"/>
      <c r="I17" s="264">
        <f>SUMIF(F70:F113,A17,I70:I113)</f>
        <v>0</v>
      </c>
      <c r="J17" s="266"/>
    </row>
    <row r="18" spans="1:10" ht="23.25" customHeight="1" x14ac:dyDescent="0.15">
      <c r="A18" s="119" t="s">
        <v>26</v>
      </c>
      <c r="B18" s="31" t="s">
        <v>26</v>
      </c>
      <c r="C18" s="53"/>
      <c r="D18" s="54"/>
      <c r="E18" s="267"/>
      <c r="F18" s="268"/>
      <c r="G18" s="264"/>
      <c r="H18" s="265"/>
      <c r="I18" s="264">
        <f>SUMIF(F70:F113,A18,I70:I113)</f>
        <v>0</v>
      </c>
      <c r="J18" s="266"/>
    </row>
    <row r="19" spans="1:10" ht="23.25" customHeight="1" x14ac:dyDescent="0.15">
      <c r="A19" s="119" t="s">
        <v>162</v>
      </c>
      <c r="B19" s="31" t="s">
        <v>27</v>
      </c>
      <c r="C19" s="53"/>
      <c r="D19" s="54"/>
      <c r="E19" s="267"/>
      <c r="F19" s="268"/>
      <c r="G19" s="264"/>
      <c r="H19" s="265"/>
      <c r="I19" s="264">
        <f>SUMIF(F70:F113,A19,I70:I113)</f>
        <v>0</v>
      </c>
      <c r="J19" s="266"/>
    </row>
    <row r="20" spans="1:10" ht="23.25" customHeight="1" x14ac:dyDescent="0.15">
      <c r="A20" s="119" t="s">
        <v>163</v>
      </c>
      <c r="B20" s="31" t="s">
        <v>28</v>
      </c>
      <c r="C20" s="53"/>
      <c r="D20" s="54"/>
      <c r="E20" s="267"/>
      <c r="F20" s="268"/>
      <c r="G20" s="264"/>
      <c r="H20" s="265"/>
      <c r="I20" s="264">
        <f>SUMIF(F70:F113,A20,I70:I113)</f>
        <v>0</v>
      </c>
      <c r="J20" s="266"/>
    </row>
    <row r="21" spans="1:10" ht="23.25" customHeight="1" x14ac:dyDescent="0.2">
      <c r="A21" s="2"/>
      <c r="B21" s="39" t="s">
        <v>29</v>
      </c>
      <c r="C21" s="55"/>
      <c r="D21" s="56"/>
      <c r="E21" s="279"/>
      <c r="F21" s="280"/>
      <c r="G21" s="281"/>
      <c r="H21" s="282"/>
      <c r="I21" s="281">
        <f>SUM(I16:J20)</f>
        <v>0</v>
      </c>
      <c r="J21" s="299"/>
    </row>
    <row r="22" spans="1:10" ht="33" customHeight="1" x14ac:dyDescent="0.15">
      <c r="A22" s="2"/>
      <c r="B22" s="33" t="s">
        <v>33</v>
      </c>
      <c r="C22" s="53"/>
      <c r="D22" s="54"/>
      <c r="E22" s="57"/>
      <c r="F22" s="32"/>
      <c r="G22" s="181"/>
      <c r="H22" s="181"/>
      <c r="I22" s="181"/>
      <c r="J22" s="182"/>
    </row>
    <row r="23" spans="1:10" ht="23.25" customHeight="1" x14ac:dyDescent="0.15">
      <c r="A23" s="2">
        <f>ZakladDPHSni*SazbaDPH1/100</f>
        <v>0</v>
      </c>
      <c r="B23" s="31" t="s">
        <v>12</v>
      </c>
      <c r="C23" s="53"/>
      <c r="D23" s="54"/>
      <c r="E23" s="58">
        <v>15</v>
      </c>
      <c r="F23" s="32" t="s">
        <v>0</v>
      </c>
      <c r="G23" s="297">
        <f>ZakladDPHSniVypocet</f>
        <v>0</v>
      </c>
      <c r="H23" s="298"/>
      <c r="I23" s="298"/>
      <c r="J23" s="182" t="str">
        <f t="shared" ref="J23:J28" si="0">Mena</f>
        <v>CZK</v>
      </c>
    </row>
    <row r="24" spans="1:10" ht="23.25" customHeight="1" x14ac:dyDescent="0.15">
      <c r="A24" s="2">
        <f>(A23-INT(A23))*100</f>
        <v>0</v>
      </c>
      <c r="B24" s="31" t="s">
        <v>13</v>
      </c>
      <c r="C24" s="53"/>
      <c r="D24" s="54"/>
      <c r="E24" s="58">
        <f>SazbaDPH1</f>
        <v>15</v>
      </c>
      <c r="F24" s="32" t="s">
        <v>0</v>
      </c>
      <c r="G24" s="295">
        <f>A23</f>
        <v>0</v>
      </c>
      <c r="H24" s="296"/>
      <c r="I24" s="296"/>
      <c r="J24" s="182" t="str">
        <f t="shared" si="0"/>
        <v>CZK</v>
      </c>
    </row>
    <row r="25" spans="1:10" ht="23.25" customHeight="1" x14ac:dyDescent="0.15">
      <c r="A25" s="2">
        <f>ZakladDPHZakl*SazbaDPH2/100</f>
        <v>0</v>
      </c>
      <c r="B25" s="31" t="s">
        <v>14</v>
      </c>
      <c r="C25" s="53"/>
      <c r="D25" s="54"/>
      <c r="E25" s="58">
        <v>21</v>
      </c>
      <c r="F25" s="32" t="s">
        <v>0</v>
      </c>
      <c r="G25" s="297">
        <f>ZakladDPHZaklVypocet</f>
        <v>0</v>
      </c>
      <c r="H25" s="298"/>
      <c r="I25" s="298"/>
      <c r="J25" s="182" t="str">
        <f t="shared" si="0"/>
        <v>CZK</v>
      </c>
    </row>
    <row r="26" spans="1:10" ht="23.25" customHeight="1" x14ac:dyDescent="0.15">
      <c r="A26" s="2">
        <f>(A25-INT(A25))*100</f>
        <v>0</v>
      </c>
      <c r="B26" s="27" t="s">
        <v>15</v>
      </c>
      <c r="C26" s="59"/>
      <c r="D26" s="45"/>
      <c r="E26" s="60">
        <f>SazbaDPH2</f>
        <v>21</v>
      </c>
      <c r="F26" s="25" t="s">
        <v>0</v>
      </c>
      <c r="G26" s="261">
        <f>A25</f>
        <v>0</v>
      </c>
      <c r="H26" s="262"/>
      <c r="I26" s="262"/>
      <c r="J26" s="183" t="str">
        <f t="shared" si="0"/>
        <v>CZK</v>
      </c>
    </row>
    <row r="27" spans="1:10" ht="23.25" customHeight="1" thickBot="1" x14ac:dyDescent="0.2">
      <c r="A27" s="2">
        <f>ZakladDPHSni+DPHSni+ZakladDPHZakl+DPHZakl</f>
        <v>0</v>
      </c>
      <c r="B27" s="26" t="s">
        <v>4</v>
      </c>
      <c r="C27" s="61"/>
      <c r="D27" s="62"/>
      <c r="E27" s="61"/>
      <c r="F27" s="14"/>
      <c r="G27" s="263">
        <f>CenaCelkem-(ZakladDPHSni+DPHSni+ZakladDPHZakl+DPHZakl)</f>
        <v>0</v>
      </c>
      <c r="H27" s="263"/>
      <c r="I27" s="263"/>
      <c r="J27" s="184" t="str">
        <f t="shared" si="0"/>
        <v>CZK</v>
      </c>
    </row>
    <row r="28" spans="1:10" ht="27.75" hidden="1" customHeight="1" thickBot="1" x14ac:dyDescent="0.2">
      <c r="A28" s="2"/>
      <c r="B28" s="97" t="s">
        <v>23</v>
      </c>
      <c r="C28" s="98"/>
      <c r="D28" s="98"/>
      <c r="E28" s="99"/>
      <c r="F28" s="100"/>
      <c r="G28" s="300">
        <f>ZakladDPHSniVypocet+ZakladDPHZaklVypocet</f>
        <v>0</v>
      </c>
      <c r="H28" s="300"/>
      <c r="I28" s="300"/>
      <c r="J28" s="185" t="str">
        <f t="shared" si="0"/>
        <v>CZK</v>
      </c>
    </row>
    <row r="29" spans="1:10" ht="27.75" customHeight="1" thickBot="1" x14ac:dyDescent="0.2">
      <c r="A29" s="2">
        <f>(A27-INT(A27))*100</f>
        <v>0</v>
      </c>
      <c r="B29" s="97" t="s">
        <v>35</v>
      </c>
      <c r="C29" s="101"/>
      <c r="D29" s="101"/>
      <c r="E29" s="101"/>
      <c r="F29" s="102"/>
      <c r="G29" s="300">
        <f>A27</f>
        <v>0</v>
      </c>
      <c r="H29" s="300"/>
      <c r="I29" s="300"/>
      <c r="J29" s="186" t="s">
        <v>78</v>
      </c>
    </row>
    <row r="30" spans="1:10" ht="12.75" customHeight="1" x14ac:dyDescent="0.15">
      <c r="A30" s="2"/>
      <c r="B30" s="2"/>
      <c r="G30" s="78"/>
      <c r="H30" s="78"/>
      <c r="I30" s="78"/>
      <c r="J30" s="187"/>
    </row>
    <row r="31" spans="1:10" ht="30" customHeight="1" x14ac:dyDescent="0.15">
      <c r="A31" s="2"/>
      <c r="B31" s="2"/>
      <c r="G31" s="78"/>
      <c r="H31" s="78"/>
      <c r="I31" s="78"/>
      <c r="J31" s="187"/>
    </row>
    <row r="32" spans="1:10" ht="18.75" customHeight="1" x14ac:dyDescent="0.15">
      <c r="A32" s="2"/>
      <c r="B32" s="15"/>
      <c r="C32" s="63" t="s">
        <v>11</v>
      </c>
      <c r="D32" s="64"/>
      <c r="E32" s="64"/>
      <c r="F32" s="13" t="s">
        <v>10</v>
      </c>
      <c r="G32" s="188"/>
      <c r="H32" s="189"/>
      <c r="I32" s="188"/>
      <c r="J32" s="187"/>
    </row>
    <row r="33" spans="1:10" ht="47.25" customHeight="1" x14ac:dyDescent="0.15">
      <c r="A33" s="2"/>
      <c r="B33" s="2"/>
      <c r="G33" s="78"/>
      <c r="H33" s="78"/>
      <c r="I33" s="78"/>
      <c r="J33" s="187"/>
    </row>
    <row r="34" spans="1:10" s="19" customFormat="1" ht="18.75" customHeight="1" x14ac:dyDescent="0.2">
      <c r="A34" s="18"/>
      <c r="B34" s="18"/>
      <c r="C34" s="65"/>
      <c r="D34" s="301"/>
      <c r="E34" s="302"/>
      <c r="G34" s="303"/>
      <c r="H34" s="304"/>
      <c r="I34" s="304"/>
      <c r="J34" s="190"/>
    </row>
    <row r="35" spans="1:10" ht="12.75" customHeight="1" x14ac:dyDescent="0.15">
      <c r="A35" s="2"/>
      <c r="B35" s="2"/>
      <c r="D35" s="294" t="s">
        <v>2</v>
      </c>
      <c r="E35" s="294"/>
      <c r="G35" s="78"/>
      <c r="H35" s="191" t="s">
        <v>3</v>
      </c>
      <c r="I35" s="78"/>
      <c r="J35" s="187"/>
    </row>
    <row r="36" spans="1:10" ht="13.5" customHeight="1" thickBot="1" x14ac:dyDescent="0.2">
      <c r="A36" s="10"/>
      <c r="B36" s="10"/>
      <c r="C36" s="66"/>
      <c r="D36" s="66"/>
      <c r="E36" s="66"/>
      <c r="F36" s="11"/>
      <c r="G36" s="192"/>
      <c r="H36" s="192"/>
      <c r="I36" s="192"/>
      <c r="J36" s="193"/>
    </row>
    <row r="37" spans="1:10" ht="27" customHeight="1" x14ac:dyDescent="0.15">
      <c r="B37" s="80" t="s">
        <v>16</v>
      </c>
      <c r="C37" s="81"/>
      <c r="D37" s="81"/>
      <c r="E37" s="81"/>
      <c r="F37" s="82"/>
      <c r="G37" s="194"/>
      <c r="H37" s="194"/>
      <c r="I37" s="194"/>
      <c r="J37" s="195"/>
    </row>
    <row r="38" spans="1:10" ht="25.5" customHeight="1" x14ac:dyDescent="0.15">
      <c r="A38" s="79" t="s">
        <v>37</v>
      </c>
      <c r="B38" s="83" t="s">
        <v>17</v>
      </c>
      <c r="C38" s="84" t="s">
        <v>5</v>
      </c>
      <c r="D38" s="84"/>
      <c r="E38" s="84"/>
      <c r="F38" s="85" t="str">
        <f>B23</f>
        <v>Základ pro sníženou DPH</v>
      </c>
      <c r="G38" s="196" t="str">
        <f>B25</f>
        <v>Základ pro základní DPH</v>
      </c>
      <c r="H38" s="197" t="s">
        <v>18</v>
      </c>
      <c r="I38" s="197" t="s">
        <v>1</v>
      </c>
      <c r="J38" s="86" t="s">
        <v>0</v>
      </c>
    </row>
    <row r="39" spans="1:10" ht="25.5" hidden="1" customHeight="1" x14ac:dyDescent="0.15">
      <c r="A39" s="79">
        <v>1</v>
      </c>
      <c r="B39" s="87" t="s">
        <v>45</v>
      </c>
      <c r="C39" s="305"/>
      <c r="D39" s="305"/>
      <c r="E39" s="305"/>
      <c r="F39" s="88">
        <f>'00 01 Pol'!AC30+'01 01 Pol'!AC412+'02 01 Pol'!AC639+'02 02 Pol'!AC88+'02 03 Pol'!AC28+'02 04 Pol'!AC202+'03 01 Pol'!AC66+'04 01 Pol'!AC17+'05 01 Pol'!AC148+'06 6.1 Pol'!AC72+'06 6.2 Pol'!AC62+'PS01 01 Pol'!AC82+'PS02 01 Pol'!AC95</f>
        <v>0</v>
      </c>
      <c r="G39" s="198">
        <f>'00 01 Pol'!AD30+'01 01 Pol'!AD412+'02 01 Pol'!AD639+'02 02 Pol'!AD88+'02 03 Pol'!AD28+'02 04 Pol'!AD202+'03 01 Pol'!AD66+'04 01 Pol'!AD17+'05 01 Pol'!AD148+'06 6.1 Pol'!AD72+'06 6.2 Pol'!AD62+'PS01 01 Pol'!AD82+'PS02 01 Pol'!AD95</f>
        <v>0</v>
      </c>
      <c r="H39" s="199">
        <f t="shared" ref="H39:H62" si="1">(F39*SazbaDPH1/100)+(G39*SazbaDPH2/100)</f>
        <v>0</v>
      </c>
      <c r="I39" s="199">
        <f>F39+G39+H39</f>
        <v>0</v>
      </c>
      <c r="J39" s="89" t="str">
        <f>IF(CenaCelkemVypocet=0,"",I39/CenaCelkemVypocet*100)</f>
        <v/>
      </c>
    </row>
    <row r="40" spans="1:10" ht="25.5" customHeight="1" x14ac:dyDescent="0.15">
      <c r="A40" s="79">
        <v>2</v>
      </c>
      <c r="B40" s="90"/>
      <c r="C40" s="306" t="s">
        <v>46</v>
      </c>
      <c r="D40" s="306"/>
      <c r="E40" s="306"/>
      <c r="F40" s="91"/>
      <c r="G40" s="200"/>
      <c r="H40" s="200">
        <f t="shared" si="1"/>
        <v>0</v>
      </c>
      <c r="I40" s="200"/>
      <c r="J40" s="92"/>
    </row>
    <row r="41" spans="1:10" ht="25.5" customHeight="1" x14ac:dyDescent="0.15">
      <c r="A41" s="79">
        <v>2</v>
      </c>
      <c r="B41" s="90" t="s">
        <v>47</v>
      </c>
      <c r="C41" s="306" t="s">
        <v>48</v>
      </c>
      <c r="D41" s="306"/>
      <c r="E41" s="306"/>
      <c r="F41" s="91">
        <f>'00 01 Pol'!AC30</f>
        <v>0</v>
      </c>
      <c r="G41" s="200">
        <f>'00 01 Pol'!AD30</f>
        <v>0</v>
      </c>
      <c r="H41" s="200">
        <f t="shared" si="1"/>
        <v>0</v>
      </c>
      <c r="I41" s="200">
        <f t="shared" ref="I41:I62" si="2">F41+G41+H41</f>
        <v>0</v>
      </c>
      <c r="J41" s="92" t="str">
        <f t="shared" ref="J41:J62" si="3">IF(CenaCelkemVypocet=0,"",I41/CenaCelkemVypocet*100)</f>
        <v/>
      </c>
    </row>
    <row r="42" spans="1:10" ht="25.5" customHeight="1" x14ac:dyDescent="0.15">
      <c r="A42" s="79">
        <v>3</v>
      </c>
      <c r="B42" s="93" t="s">
        <v>49</v>
      </c>
      <c r="C42" s="305" t="s">
        <v>48</v>
      </c>
      <c r="D42" s="305"/>
      <c r="E42" s="305"/>
      <c r="F42" s="94">
        <f>'00 01 Pol'!AC30</f>
        <v>0</v>
      </c>
      <c r="G42" s="199">
        <f>'00 01 Pol'!AD30</f>
        <v>0</v>
      </c>
      <c r="H42" s="199">
        <f t="shared" si="1"/>
        <v>0</v>
      </c>
      <c r="I42" s="199">
        <f t="shared" si="2"/>
        <v>0</v>
      </c>
      <c r="J42" s="89" t="str">
        <f t="shared" si="3"/>
        <v/>
      </c>
    </row>
    <row r="43" spans="1:10" ht="25.5" customHeight="1" x14ac:dyDescent="0.15">
      <c r="A43" s="79">
        <v>2</v>
      </c>
      <c r="B43" s="90" t="s">
        <v>49</v>
      </c>
      <c r="C43" s="306" t="s">
        <v>50</v>
      </c>
      <c r="D43" s="306"/>
      <c r="E43" s="306"/>
      <c r="F43" s="91">
        <f>'01 01 Pol'!AC412</f>
        <v>0</v>
      </c>
      <c r="G43" s="200">
        <f>'01 01 Pol'!AD412</f>
        <v>0</v>
      </c>
      <c r="H43" s="200">
        <f t="shared" si="1"/>
        <v>0</v>
      </c>
      <c r="I43" s="200">
        <f t="shared" si="2"/>
        <v>0</v>
      </c>
      <c r="J43" s="92" t="str">
        <f t="shared" si="3"/>
        <v/>
      </c>
    </row>
    <row r="44" spans="1:10" ht="25.5" customHeight="1" x14ac:dyDescent="0.15">
      <c r="A44" s="79">
        <v>3</v>
      </c>
      <c r="B44" s="93" t="s">
        <v>49</v>
      </c>
      <c r="C44" s="305" t="s">
        <v>51</v>
      </c>
      <c r="D44" s="305"/>
      <c r="E44" s="305"/>
      <c r="F44" s="94">
        <f>'01 01 Pol'!AC412</f>
        <v>0</v>
      </c>
      <c r="G44" s="199">
        <f>'01 01 Pol'!AD412</f>
        <v>0</v>
      </c>
      <c r="H44" s="199">
        <f t="shared" si="1"/>
        <v>0</v>
      </c>
      <c r="I44" s="199">
        <f t="shared" si="2"/>
        <v>0</v>
      </c>
      <c r="J44" s="89" t="str">
        <f t="shared" si="3"/>
        <v/>
      </c>
    </row>
    <row r="45" spans="1:10" ht="25.5" customHeight="1" x14ac:dyDescent="0.15">
      <c r="A45" s="79">
        <v>2</v>
      </c>
      <c r="B45" s="90" t="s">
        <v>52</v>
      </c>
      <c r="C45" s="306" t="s">
        <v>53</v>
      </c>
      <c r="D45" s="306"/>
      <c r="E45" s="306"/>
      <c r="F45" s="91">
        <f>'02 01 Pol'!AC639+'02 02 Pol'!AC88+'02 03 Pol'!AC28+'02 04 Pol'!AC202</f>
        <v>0</v>
      </c>
      <c r="G45" s="200">
        <f>'02 01 Pol'!AD639+'02 02 Pol'!AD88+'02 03 Pol'!AD28+'02 04 Pol'!AD202</f>
        <v>0</v>
      </c>
      <c r="H45" s="200">
        <f t="shared" si="1"/>
        <v>0</v>
      </c>
      <c r="I45" s="200">
        <f t="shared" si="2"/>
        <v>0</v>
      </c>
      <c r="J45" s="92" t="str">
        <f t="shared" si="3"/>
        <v/>
      </c>
    </row>
    <row r="46" spans="1:10" ht="25.5" customHeight="1" x14ac:dyDescent="0.15">
      <c r="A46" s="79">
        <v>3</v>
      </c>
      <c r="B46" s="93" t="s">
        <v>49</v>
      </c>
      <c r="C46" s="305" t="s">
        <v>54</v>
      </c>
      <c r="D46" s="305"/>
      <c r="E46" s="305"/>
      <c r="F46" s="94">
        <f>'02 01 Pol'!AC639</f>
        <v>0</v>
      </c>
      <c r="G46" s="199">
        <f>'02 01 Pol'!AD639</f>
        <v>0</v>
      </c>
      <c r="H46" s="199">
        <f t="shared" si="1"/>
        <v>0</v>
      </c>
      <c r="I46" s="199">
        <f t="shared" si="2"/>
        <v>0</v>
      </c>
      <c r="J46" s="89" t="str">
        <f t="shared" si="3"/>
        <v/>
      </c>
    </row>
    <row r="47" spans="1:10" ht="25.5" customHeight="1" x14ac:dyDescent="0.15">
      <c r="A47" s="79">
        <v>3</v>
      </c>
      <c r="B47" s="93" t="s">
        <v>52</v>
      </c>
      <c r="C47" s="305" t="s">
        <v>55</v>
      </c>
      <c r="D47" s="305"/>
      <c r="E47" s="305"/>
      <c r="F47" s="94">
        <f>'02 02 Pol'!AC88</f>
        <v>0</v>
      </c>
      <c r="G47" s="199">
        <f>'02 02 Pol'!AD88</f>
        <v>0</v>
      </c>
      <c r="H47" s="199">
        <f t="shared" si="1"/>
        <v>0</v>
      </c>
      <c r="I47" s="199">
        <f t="shared" si="2"/>
        <v>0</v>
      </c>
      <c r="J47" s="89" t="str">
        <f t="shared" si="3"/>
        <v/>
      </c>
    </row>
    <row r="48" spans="1:10" ht="25.5" customHeight="1" x14ac:dyDescent="0.15">
      <c r="A48" s="79">
        <v>3</v>
      </c>
      <c r="B48" s="93" t="s">
        <v>56</v>
      </c>
      <c r="C48" s="305" t="s">
        <v>57</v>
      </c>
      <c r="D48" s="305"/>
      <c r="E48" s="305"/>
      <c r="F48" s="94">
        <f>'02 03 Pol'!AC28</f>
        <v>0</v>
      </c>
      <c r="G48" s="199">
        <f>'02 03 Pol'!AD28</f>
        <v>0</v>
      </c>
      <c r="H48" s="199">
        <f t="shared" si="1"/>
        <v>0</v>
      </c>
      <c r="I48" s="199">
        <f t="shared" si="2"/>
        <v>0</v>
      </c>
      <c r="J48" s="89" t="str">
        <f t="shared" si="3"/>
        <v/>
      </c>
    </row>
    <row r="49" spans="1:10" ht="25.5" customHeight="1" x14ac:dyDescent="0.15">
      <c r="A49" s="79">
        <v>3</v>
      </c>
      <c r="B49" s="93" t="s">
        <v>58</v>
      </c>
      <c r="C49" s="305" t="s">
        <v>59</v>
      </c>
      <c r="D49" s="305"/>
      <c r="E49" s="305"/>
      <c r="F49" s="94">
        <f>'02 04 Pol'!AC202</f>
        <v>0</v>
      </c>
      <c r="G49" s="199">
        <f>'02 04 Pol'!AD202</f>
        <v>0</v>
      </c>
      <c r="H49" s="199">
        <f t="shared" si="1"/>
        <v>0</v>
      </c>
      <c r="I49" s="199">
        <f t="shared" si="2"/>
        <v>0</v>
      </c>
      <c r="J49" s="89" t="str">
        <f t="shared" si="3"/>
        <v/>
      </c>
    </row>
    <row r="50" spans="1:10" ht="25.5" customHeight="1" x14ac:dyDescent="0.15">
      <c r="A50" s="79">
        <v>2</v>
      </c>
      <c r="B50" s="90" t="s">
        <v>56</v>
      </c>
      <c r="C50" s="306" t="s">
        <v>60</v>
      </c>
      <c r="D50" s="306"/>
      <c r="E50" s="306"/>
      <c r="F50" s="91">
        <f>'03 01 Pol'!AC66</f>
        <v>0</v>
      </c>
      <c r="G50" s="200">
        <f>'03 01 Pol'!AD66</f>
        <v>0</v>
      </c>
      <c r="H50" s="200">
        <f t="shared" si="1"/>
        <v>0</v>
      </c>
      <c r="I50" s="200">
        <f t="shared" si="2"/>
        <v>0</v>
      </c>
      <c r="J50" s="92" t="str">
        <f t="shared" si="3"/>
        <v/>
      </c>
    </row>
    <row r="51" spans="1:10" ht="25.5" customHeight="1" x14ac:dyDescent="0.15">
      <c r="A51" s="79">
        <v>3</v>
      </c>
      <c r="B51" s="93" t="s">
        <v>49</v>
      </c>
      <c r="C51" s="305" t="s">
        <v>60</v>
      </c>
      <c r="D51" s="305"/>
      <c r="E51" s="305"/>
      <c r="F51" s="94">
        <f>'03 01 Pol'!AC66</f>
        <v>0</v>
      </c>
      <c r="G51" s="199">
        <f>'03 01 Pol'!AD66</f>
        <v>0</v>
      </c>
      <c r="H51" s="199">
        <f t="shared" si="1"/>
        <v>0</v>
      </c>
      <c r="I51" s="199">
        <f t="shared" si="2"/>
        <v>0</v>
      </c>
      <c r="J51" s="89" t="str">
        <f t="shared" si="3"/>
        <v/>
      </c>
    </row>
    <row r="52" spans="1:10" ht="25.5" customHeight="1" x14ac:dyDescent="0.15">
      <c r="A52" s="79">
        <v>2</v>
      </c>
      <c r="B52" s="90" t="s">
        <v>58</v>
      </c>
      <c r="C52" s="306" t="s">
        <v>61</v>
      </c>
      <c r="D52" s="306"/>
      <c r="E52" s="306"/>
      <c r="F52" s="91">
        <f>'04 01 Pol'!AC17</f>
        <v>0</v>
      </c>
      <c r="G52" s="200">
        <f>'04 01 Pol'!AD17</f>
        <v>0</v>
      </c>
      <c r="H52" s="200">
        <f t="shared" si="1"/>
        <v>0</v>
      </c>
      <c r="I52" s="200">
        <f t="shared" si="2"/>
        <v>0</v>
      </c>
      <c r="J52" s="92" t="str">
        <f t="shared" si="3"/>
        <v/>
      </c>
    </row>
    <row r="53" spans="1:10" ht="25.5" customHeight="1" x14ac:dyDescent="0.15">
      <c r="A53" s="79">
        <v>3</v>
      </c>
      <c r="B53" s="93" t="s">
        <v>49</v>
      </c>
      <c r="C53" s="305" t="s">
        <v>61</v>
      </c>
      <c r="D53" s="305"/>
      <c r="E53" s="305"/>
      <c r="F53" s="94">
        <f>'04 01 Pol'!AC17</f>
        <v>0</v>
      </c>
      <c r="G53" s="199">
        <f>'04 01 Pol'!AD17</f>
        <v>0</v>
      </c>
      <c r="H53" s="199">
        <f t="shared" si="1"/>
        <v>0</v>
      </c>
      <c r="I53" s="199">
        <f t="shared" si="2"/>
        <v>0</v>
      </c>
      <c r="J53" s="89" t="str">
        <f t="shared" si="3"/>
        <v/>
      </c>
    </row>
    <row r="54" spans="1:10" ht="25.5" customHeight="1" x14ac:dyDescent="0.15">
      <c r="A54" s="79">
        <v>2</v>
      </c>
      <c r="B54" s="90" t="s">
        <v>62</v>
      </c>
      <c r="C54" s="306" t="s">
        <v>63</v>
      </c>
      <c r="D54" s="306"/>
      <c r="E54" s="306"/>
      <c r="F54" s="91">
        <f>'05 01 Pol'!AC148</f>
        <v>0</v>
      </c>
      <c r="G54" s="200">
        <f>'05 01 Pol'!AD148</f>
        <v>0</v>
      </c>
      <c r="H54" s="200">
        <f t="shared" si="1"/>
        <v>0</v>
      </c>
      <c r="I54" s="200">
        <f t="shared" si="2"/>
        <v>0</v>
      </c>
      <c r="J54" s="92" t="str">
        <f t="shared" si="3"/>
        <v/>
      </c>
    </row>
    <row r="55" spans="1:10" ht="25.5" customHeight="1" x14ac:dyDescent="0.15">
      <c r="A55" s="79">
        <v>3</v>
      </c>
      <c r="B55" s="93" t="s">
        <v>49</v>
      </c>
      <c r="C55" s="305" t="s">
        <v>63</v>
      </c>
      <c r="D55" s="305"/>
      <c r="E55" s="305"/>
      <c r="F55" s="94">
        <f>'05 01 Pol'!AC148</f>
        <v>0</v>
      </c>
      <c r="G55" s="199">
        <f>'05 01 Pol'!AD148</f>
        <v>0</v>
      </c>
      <c r="H55" s="199">
        <f t="shared" si="1"/>
        <v>0</v>
      </c>
      <c r="I55" s="199">
        <f t="shared" si="2"/>
        <v>0</v>
      </c>
      <c r="J55" s="89" t="str">
        <f t="shared" si="3"/>
        <v/>
      </c>
    </row>
    <row r="56" spans="1:10" ht="25.5" customHeight="1" x14ac:dyDescent="0.15">
      <c r="A56" s="79">
        <v>2</v>
      </c>
      <c r="B56" s="90" t="s">
        <v>64</v>
      </c>
      <c r="C56" s="306" t="s">
        <v>65</v>
      </c>
      <c r="D56" s="306"/>
      <c r="E56" s="306"/>
      <c r="F56" s="91">
        <f>'06 6.1 Pol'!AC72+'06 6.2 Pol'!AC62</f>
        <v>0</v>
      </c>
      <c r="G56" s="200">
        <f>'06 6.1 Pol'!AD72+'06 6.2 Pol'!AD62</f>
        <v>0</v>
      </c>
      <c r="H56" s="200">
        <f t="shared" si="1"/>
        <v>0</v>
      </c>
      <c r="I56" s="200">
        <f t="shared" si="2"/>
        <v>0</v>
      </c>
      <c r="J56" s="92" t="str">
        <f t="shared" si="3"/>
        <v/>
      </c>
    </row>
    <row r="57" spans="1:10" ht="25.5" customHeight="1" x14ac:dyDescent="0.15">
      <c r="A57" s="79">
        <v>3</v>
      </c>
      <c r="B57" s="93" t="s">
        <v>66</v>
      </c>
      <c r="C57" s="305" t="s">
        <v>67</v>
      </c>
      <c r="D57" s="305"/>
      <c r="E57" s="305"/>
      <c r="F57" s="94">
        <f>'06 6.1 Pol'!AC72</f>
        <v>0</v>
      </c>
      <c r="G57" s="199">
        <f>'06 6.1 Pol'!AD72</f>
        <v>0</v>
      </c>
      <c r="H57" s="199">
        <f t="shared" si="1"/>
        <v>0</v>
      </c>
      <c r="I57" s="199">
        <f t="shared" si="2"/>
        <v>0</v>
      </c>
      <c r="J57" s="89" t="str">
        <f t="shared" si="3"/>
        <v/>
      </c>
    </row>
    <row r="58" spans="1:10" ht="25.5" customHeight="1" x14ac:dyDescent="0.15">
      <c r="A58" s="79">
        <v>3</v>
      </c>
      <c r="B58" s="93" t="s">
        <v>68</v>
      </c>
      <c r="C58" s="305" t="s">
        <v>69</v>
      </c>
      <c r="D58" s="305"/>
      <c r="E58" s="305"/>
      <c r="F58" s="94">
        <f>'06 6.2 Pol'!AC62</f>
        <v>0</v>
      </c>
      <c r="G58" s="199">
        <f>'06 6.2 Pol'!AD62</f>
        <v>0</v>
      </c>
      <c r="H58" s="199">
        <f t="shared" si="1"/>
        <v>0</v>
      </c>
      <c r="I58" s="199">
        <f t="shared" si="2"/>
        <v>0</v>
      </c>
      <c r="J58" s="89" t="str">
        <f t="shared" si="3"/>
        <v/>
      </c>
    </row>
    <row r="59" spans="1:10" ht="25.5" customHeight="1" x14ac:dyDescent="0.15">
      <c r="A59" s="79">
        <v>2</v>
      </c>
      <c r="B59" s="90" t="s">
        <v>70</v>
      </c>
      <c r="C59" s="306" t="s">
        <v>71</v>
      </c>
      <c r="D59" s="306"/>
      <c r="E59" s="306"/>
      <c r="F59" s="91">
        <f>'PS01 01 Pol'!AC82</f>
        <v>0</v>
      </c>
      <c r="G59" s="200">
        <f>'PS01 01 Pol'!AD82</f>
        <v>0</v>
      </c>
      <c r="H59" s="200">
        <f t="shared" si="1"/>
        <v>0</v>
      </c>
      <c r="I59" s="200">
        <f t="shared" si="2"/>
        <v>0</v>
      </c>
      <c r="J59" s="92" t="str">
        <f t="shared" si="3"/>
        <v/>
      </c>
    </row>
    <row r="60" spans="1:10" ht="25.5" customHeight="1" x14ac:dyDescent="0.15">
      <c r="A60" s="79">
        <v>3</v>
      </c>
      <c r="B60" s="93" t="s">
        <v>49</v>
      </c>
      <c r="C60" s="305" t="s">
        <v>72</v>
      </c>
      <c r="D60" s="305"/>
      <c r="E60" s="305"/>
      <c r="F60" s="94">
        <f>'PS01 01 Pol'!AC82</f>
        <v>0</v>
      </c>
      <c r="G60" s="199">
        <f>'PS01 01 Pol'!AD82</f>
        <v>0</v>
      </c>
      <c r="H60" s="199">
        <f t="shared" si="1"/>
        <v>0</v>
      </c>
      <c r="I60" s="199">
        <f t="shared" si="2"/>
        <v>0</v>
      </c>
      <c r="J60" s="89" t="str">
        <f t="shared" si="3"/>
        <v/>
      </c>
    </row>
    <row r="61" spans="1:10" ht="25.5" customHeight="1" x14ac:dyDescent="0.15">
      <c r="A61" s="79">
        <v>2</v>
      </c>
      <c r="B61" s="90" t="s">
        <v>73</v>
      </c>
      <c r="C61" s="306" t="s">
        <v>74</v>
      </c>
      <c r="D61" s="306"/>
      <c r="E61" s="306"/>
      <c r="F61" s="91">
        <f>'PS02 01 Pol'!AC95</f>
        <v>0</v>
      </c>
      <c r="G61" s="200">
        <f>'PS02 01 Pol'!AD95</f>
        <v>0</v>
      </c>
      <c r="H61" s="200">
        <f t="shared" si="1"/>
        <v>0</v>
      </c>
      <c r="I61" s="200">
        <f t="shared" si="2"/>
        <v>0</v>
      </c>
      <c r="J61" s="92" t="str">
        <f t="shared" si="3"/>
        <v/>
      </c>
    </row>
    <row r="62" spans="1:10" ht="25.5" customHeight="1" x14ac:dyDescent="0.15">
      <c r="A62" s="79">
        <v>3</v>
      </c>
      <c r="B62" s="93" t="s">
        <v>75</v>
      </c>
      <c r="C62" s="305" t="s">
        <v>76</v>
      </c>
      <c r="D62" s="305"/>
      <c r="E62" s="305"/>
      <c r="F62" s="94">
        <f>'PS02 01 Pol'!AC95</f>
        <v>0</v>
      </c>
      <c r="G62" s="199">
        <f>'PS02 01 Pol'!AD95</f>
        <v>0</v>
      </c>
      <c r="H62" s="199">
        <f t="shared" si="1"/>
        <v>0</v>
      </c>
      <c r="I62" s="199">
        <f t="shared" si="2"/>
        <v>0</v>
      </c>
      <c r="J62" s="89" t="str">
        <f t="shared" si="3"/>
        <v/>
      </c>
    </row>
    <row r="63" spans="1:10" ht="25.5" customHeight="1" x14ac:dyDescent="0.15">
      <c r="A63" s="79"/>
      <c r="B63" s="309" t="s">
        <v>77</v>
      </c>
      <c r="C63" s="310"/>
      <c r="D63" s="310"/>
      <c r="E63" s="311"/>
      <c r="F63" s="95">
        <f>SUMIF(A39:A62,"=1",F39:F62)</f>
        <v>0</v>
      </c>
      <c r="G63" s="201">
        <f>SUMIF(A39:A62,"=1",G39:G62)</f>
        <v>0</v>
      </c>
      <c r="H63" s="201">
        <f>SUMIF(A39:A62,"=1",H39:H62)</f>
        <v>0</v>
      </c>
      <c r="I63" s="201">
        <f>SUMIF(A39:A62,"=1",I39:I62)</f>
        <v>0</v>
      </c>
      <c r="J63" s="96">
        <f>SUMIF(A39:A62,"=1",J39:J62)</f>
        <v>0</v>
      </c>
    </row>
    <row r="64" spans="1:10" x14ac:dyDescent="0.15">
      <c r="G64" s="78"/>
      <c r="H64" s="78"/>
      <c r="I64" s="78"/>
      <c r="J64" s="78"/>
    </row>
    <row r="65" spans="1:10" x14ac:dyDescent="0.15">
      <c r="G65" s="78"/>
      <c r="H65" s="78"/>
      <c r="I65" s="78"/>
      <c r="J65" s="78"/>
    </row>
    <row r="66" spans="1:10" x14ac:dyDescent="0.15">
      <c r="G66" s="78"/>
      <c r="H66" s="78"/>
      <c r="I66" s="78"/>
      <c r="J66" s="78"/>
    </row>
    <row r="67" spans="1:10" ht="15.75" x14ac:dyDescent="0.25">
      <c r="B67" s="103" t="s">
        <v>79</v>
      </c>
      <c r="G67" s="78"/>
      <c r="H67" s="78"/>
      <c r="I67" s="78"/>
      <c r="J67" s="78"/>
    </row>
    <row r="68" spans="1:10" x14ac:dyDescent="0.15">
      <c r="G68" s="78"/>
      <c r="H68" s="78"/>
      <c r="I68" s="78"/>
      <c r="J68" s="78"/>
    </row>
    <row r="69" spans="1:10" ht="25.5" customHeight="1" x14ac:dyDescent="0.15">
      <c r="A69" s="105"/>
      <c r="B69" s="108" t="s">
        <v>17</v>
      </c>
      <c r="C69" s="108" t="s">
        <v>5</v>
      </c>
      <c r="D69" s="109"/>
      <c r="E69" s="109"/>
      <c r="F69" s="110" t="s">
        <v>80</v>
      </c>
      <c r="G69" s="202"/>
      <c r="H69" s="202"/>
      <c r="I69" s="202" t="s">
        <v>29</v>
      </c>
      <c r="J69" s="202" t="s">
        <v>0</v>
      </c>
    </row>
    <row r="70" spans="1:10" ht="36.75" customHeight="1" x14ac:dyDescent="0.15">
      <c r="A70" s="106"/>
      <c r="B70" s="111" t="s">
        <v>81</v>
      </c>
      <c r="C70" s="307" t="s">
        <v>72</v>
      </c>
      <c r="D70" s="308"/>
      <c r="E70" s="308"/>
      <c r="F70" s="117" t="s">
        <v>24</v>
      </c>
      <c r="G70" s="115"/>
      <c r="H70" s="115"/>
      <c r="I70" s="115">
        <f>'PS01 01 Pol'!G8</f>
        <v>0</v>
      </c>
      <c r="J70" s="115" t="str">
        <f>IF(I114=0,"",I70/I114*100)</f>
        <v/>
      </c>
    </row>
    <row r="71" spans="1:10" ht="36.75" customHeight="1" x14ac:dyDescent="0.15">
      <c r="A71" s="106"/>
      <c r="B71" s="111" t="s">
        <v>75</v>
      </c>
      <c r="C71" s="307" t="s">
        <v>82</v>
      </c>
      <c r="D71" s="308"/>
      <c r="E71" s="308"/>
      <c r="F71" s="117" t="s">
        <v>24</v>
      </c>
      <c r="G71" s="115"/>
      <c r="H71" s="115"/>
      <c r="I71" s="115">
        <f>'01 01 Pol'!G8+'02 01 Pol'!G8+'02 02 Pol'!G8+'03 01 Pol'!G8+'05 01 Pol'!G8</f>
        <v>0</v>
      </c>
      <c r="J71" s="115" t="str">
        <f>IF(I114=0,"",I71/I114*100)</f>
        <v/>
      </c>
    </row>
    <row r="72" spans="1:10" ht="36.75" customHeight="1" x14ac:dyDescent="0.15">
      <c r="A72" s="106"/>
      <c r="B72" s="111" t="s">
        <v>83</v>
      </c>
      <c r="C72" s="307" t="s">
        <v>84</v>
      </c>
      <c r="D72" s="308"/>
      <c r="E72" s="308"/>
      <c r="F72" s="117" t="s">
        <v>24</v>
      </c>
      <c r="G72" s="115"/>
      <c r="H72" s="115"/>
      <c r="I72" s="115">
        <f>'01 01 Pol'!G164+'02 01 Pol'!G80</f>
        <v>0</v>
      </c>
      <c r="J72" s="115" t="str">
        <f>IF(I114=0,"",I72/I114*100)</f>
        <v/>
      </c>
    </row>
    <row r="73" spans="1:10" ht="36.75" customHeight="1" x14ac:dyDescent="0.15">
      <c r="A73" s="106"/>
      <c r="B73" s="111" t="s">
        <v>85</v>
      </c>
      <c r="C73" s="307" t="s">
        <v>31</v>
      </c>
      <c r="D73" s="308"/>
      <c r="E73" s="308"/>
      <c r="F73" s="117" t="s">
        <v>24</v>
      </c>
      <c r="G73" s="115"/>
      <c r="H73" s="115"/>
      <c r="I73" s="115">
        <f>'02 04 Pol'!G8+'06 6.1 Pol'!G8+'06 6.2 Pol'!G8</f>
        <v>0</v>
      </c>
      <c r="J73" s="115" t="str">
        <f>IF(I114=0,"",I73/I114*100)</f>
        <v/>
      </c>
    </row>
    <row r="74" spans="1:10" ht="36.75" customHeight="1" x14ac:dyDescent="0.15">
      <c r="A74" s="106"/>
      <c r="B74" s="111" t="s">
        <v>86</v>
      </c>
      <c r="C74" s="307" t="s">
        <v>87</v>
      </c>
      <c r="D74" s="308"/>
      <c r="E74" s="308"/>
      <c r="F74" s="117" t="s">
        <v>24</v>
      </c>
      <c r="G74" s="115"/>
      <c r="H74" s="115"/>
      <c r="I74" s="115">
        <f>'02 04 Pol'!G94+'06 6.1 Pol'!G43+'06 6.2 Pol'!G34</f>
        <v>0</v>
      </c>
      <c r="J74" s="115" t="str">
        <f>IF(I114=0,"",I74/I114*100)</f>
        <v/>
      </c>
    </row>
    <row r="75" spans="1:10" ht="36.75" customHeight="1" x14ac:dyDescent="0.15">
      <c r="A75" s="106"/>
      <c r="B75" s="111" t="s">
        <v>88</v>
      </c>
      <c r="C75" s="307" t="s">
        <v>89</v>
      </c>
      <c r="D75" s="308"/>
      <c r="E75" s="308"/>
      <c r="F75" s="117" t="s">
        <v>24</v>
      </c>
      <c r="G75" s="115"/>
      <c r="H75" s="115"/>
      <c r="I75" s="115">
        <f>'02 04 Pol'!G192+'06 6.1 Pol'!G65+'06 6.2 Pol'!G55</f>
        <v>0</v>
      </c>
      <c r="J75" s="115" t="str">
        <f>IF(I114=0,"",I75/I114*100)</f>
        <v/>
      </c>
    </row>
    <row r="76" spans="1:10" ht="36.75" customHeight="1" x14ac:dyDescent="0.15">
      <c r="A76" s="106"/>
      <c r="B76" s="111" t="s">
        <v>90</v>
      </c>
      <c r="C76" s="307" t="s">
        <v>91</v>
      </c>
      <c r="D76" s="308"/>
      <c r="E76" s="308"/>
      <c r="F76" s="117" t="s">
        <v>24</v>
      </c>
      <c r="G76" s="115"/>
      <c r="H76" s="115"/>
      <c r="I76" s="115">
        <f>'02 01 Pol'!G149+'02 02 Pol'!G27</f>
        <v>0</v>
      </c>
      <c r="J76" s="115" t="str">
        <f>IF(I114=0,"",I76/I114*100)</f>
        <v/>
      </c>
    </row>
    <row r="77" spans="1:10" ht="36.75" customHeight="1" x14ac:dyDescent="0.15">
      <c r="A77" s="106"/>
      <c r="B77" s="111" t="s">
        <v>92</v>
      </c>
      <c r="C77" s="307" t="s">
        <v>93</v>
      </c>
      <c r="D77" s="308"/>
      <c r="E77" s="308"/>
      <c r="F77" s="117" t="s">
        <v>24</v>
      </c>
      <c r="G77" s="115"/>
      <c r="H77" s="115"/>
      <c r="I77" s="115">
        <f>'02 01 Pol'!G196</f>
        <v>0</v>
      </c>
      <c r="J77" s="115" t="str">
        <f>IF(I114=0,"",I77/I114*100)</f>
        <v/>
      </c>
    </row>
    <row r="78" spans="1:10" ht="36.75" customHeight="1" x14ac:dyDescent="0.15">
      <c r="A78" s="106"/>
      <c r="B78" s="111" t="s">
        <v>94</v>
      </c>
      <c r="C78" s="307" t="s">
        <v>95</v>
      </c>
      <c r="D78" s="308"/>
      <c r="E78" s="308"/>
      <c r="F78" s="117" t="s">
        <v>24</v>
      </c>
      <c r="G78" s="115"/>
      <c r="H78" s="115"/>
      <c r="I78" s="115">
        <f>'01 01 Pol'!G197+'02 01 Pol'!G216</f>
        <v>0</v>
      </c>
      <c r="J78" s="115" t="str">
        <f>IF(I114=0,"",I78/I114*100)</f>
        <v/>
      </c>
    </row>
    <row r="79" spans="1:10" ht="36.75" customHeight="1" x14ac:dyDescent="0.15">
      <c r="A79" s="106"/>
      <c r="B79" s="111" t="s">
        <v>96</v>
      </c>
      <c r="C79" s="307" t="s">
        <v>97</v>
      </c>
      <c r="D79" s="308"/>
      <c r="E79" s="308"/>
      <c r="F79" s="117" t="s">
        <v>24</v>
      </c>
      <c r="G79" s="115"/>
      <c r="H79" s="115"/>
      <c r="I79" s="115">
        <f>'01 01 Pol'!G205+'02 01 Pol'!G295+'03 01 Pol'!G28</f>
        <v>0</v>
      </c>
      <c r="J79" s="115" t="str">
        <f>IF(I114=0,"",I79/I114*100)</f>
        <v/>
      </c>
    </row>
    <row r="80" spans="1:10" ht="36.75" customHeight="1" x14ac:dyDescent="0.15">
      <c r="A80" s="106"/>
      <c r="B80" s="111" t="s">
        <v>98</v>
      </c>
      <c r="C80" s="307" t="s">
        <v>99</v>
      </c>
      <c r="D80" s="308"/>
      <c r="E80" s="308"/>
      <c r="F80" s="117" t="s">
        <v>24</v>
      </c>
      <c r="G80" s="115"/>
      <c r="H80" s="115"/>
      <c r="I80" s="115">
        <f>'02 01 Pol'!G302</f>
        <v>0</v>
      </c>
      <c r="J80" s="115" t="str">
        <f>IF(I114=0,"",I80/I114*100)</f>
        <v/>
      </c>
    </row>
    <row r="81" spans="1:10" ht="36.75" customHeight="1" x14ac:dyDescent="0.15">
      <c r="A81" s="106"/>
      <c r="B81" s="111" t="s">
        <v>100</v>
      </c>
      <c r="C81" s="307" t="s">
        <v>101</v>
      </c>
      <c r="D81" s="308"/>
      <c r="E81" s="308"/>
      <c r="F81" s="117" t="s">
        <v>24</v>
      </c>
      <c r="G81" s="115"/>
      <c r="H81" s="115"/>
      <c r="I81" s="115">
        <f>'02 01 Pol'!G308</f>
        <v>0</v>
      </c>
      <c r="J81" s="115" t="str">
        <f>IF(I114=0,"",I81/I114*100)</f>
        <v/>
      </c>
    </row>
    <row r="82" spans="1:10" ht="36.75" customHeight="1" x14ac:dyDescent="0.15">
      <c r="A82" s="106"/>
      <c r="B82" s="111" t="s">
        <v>102</v>
      </c>
      <c r="C82" s="307" t="s">
        <v>103</v>
      </c>
      <c r="D82" s="308"/>
      <c r="E82" s="308"/>
      <c r="F82" s="117" t="s">
        <v>24</v>
      </c>
      <c r="G82" s="115"/>
      <c r="H82" s="115"/>
      <c r="I82" s="115">
        <f>'02 01 Pol'!G339</f>
        <v>0</v>
      </c>
      <c r="J82" s="115" t="str">
        <f>IF(I114=0,"",I82/I114*100)</f>
        <v/>
      </c>
    </row>
    <row r="83" spans="1:10" ht="36.75" customHeight="1" x14ac:dyDescent="0.15">
      <c r="A83" s="106"/>
      <c r="B83" s="111" t="s">
        <v>104</v>
      </c>
      <c r="C83" s="307" t="s">
        <v>105</v>
      </c>
      <c r="D83" s="308"/>
      <c r="E83" s="308"/>
      <c r="F83" s="117" t="s">
        <v>24</v>
      </c>
      <c r="G83" s="115"/>
      <c r="H83" s="115"/>
      <c r="I83" s="115">
        <f>'02 01 Pol'!G364</f>
        <v>0</v>
      </c>
      <c r="J83" s="115" t="str">
        <f>IF(I114=0,"",I83/I114*100)</f>
        <v/>
      </c>
    </row>
    <row r="84" spans="1:10" ht="36.75" customHeight="1" x14ac:dyDescent="0.15">
      <c r="A84" s="106"/>
      <c r="B84" s="111" t="s">
        <v>106</v>
      </c>
      <c r="C84" s="307" t="s">
        <v>107</v>
      </c>
      <c r="D84" s="308"/>
      <c r="E84" s="308"/>
      <c r="F84" s="117" t="s">
        <v>24</v>
      </c>
      <c r="G84" s="115"/>
      <c r="H84" s="115"/>
      <c r="I84" s="115">
        <f>'02 01 Pol'!G386+'04 01 Pol'!G8</f>
        <v>0</v>
      </c>
      <c r="J84" s="115" t="str">
        <f>IF(I114=0,"",I84/I114*100)</f>
        <v/>
      </c>
    </row>
    <row r="85" spans="1:10" ht="36.75" customHeight="1" x14ac:dyDescent="0.15">
      <c r="A85" s="106"/>
      <c r="B85" s="111" t="s">
        <v>108</v>
      </c>
      <c r="C85" s="307" t="s">
        <v>109</v>
      </c>
      <c r="D85" s="308"/>
      <c r="E85" s="308"/>
      <c r="F85" s="117" t="s">
        <v>24</v>
      </c>
      <c r="G85" s="115"/>
      <c r="H85" s="115"/>
      <c r="I85" s="115">
        <f>'01 01 Pol'!G254+'05 01 Pol'!G85</f>
        <v>0</v>
      </c>
      <c r="J85" s="115" t="str">
        <f>IF(I114=0,"",I85/I114*100)</f>
        <v/>
      </c>
    </row>
    <row r="86" spans="1:10" ht="36.75" customHeight="1" x14ac:dyDescent="0.15">
      <c r="A86" s="106"/>
      <c r="B86" s="111" t="s">
        <v>110</v>
      </c>
      <c r="C86" s="307" t="s">
        <v>111</v>
      </c>
      <c r="D86" s="308"/>
      <c r="E86" s="308"/>
      <c r="F86" s="117" t="s">
        <v>24</v>
      </c>
      <c r="G86" s="115"/>
      <c r="H86" s="115"/>
      <c r="I86" s="115">
        <f>'01 01 Pol'!G389+'02 01 Pol'!G393</f>
        <v>0</v>
      </c>
      <c r="J86" s="115" t="str">
        <f>IF(I114=0,"",I86/I114*100)</f>
        <v/>
      </c>
    </row>
    <row r="87" spans="1:10" ht="36.75" customHeight="1" x14ac:dyDescent="0.15">
      <c r="A87" s="106"/>
      <c r="B87" s="111" t="s">
        <v>110</v>
      </c>
      <c r="C87" s="307" t="s">
        <v>112</v>
      </c>
      <c r="D87" s="308"/>
      <c r="E87" s="308"/>
      <c r="F87" s="117" t="s">
        <v>24</v>
      </c>
      <c r="G87" s="115"/>
      <c r="H87" s="115"/>
      <c r="I87" s="115">
        <f>'04 01 Pol'!G12</f>
        <v>0</v>
      </c>
      <c r="J87" s="115" t="str">
        <f>IF(I114=0,"",I87/I114*100)</f>
        <v/>
      </c>
    </row>
    <row r="88" spans="1:10" ht="36.75" customHeight="1" x14ac:dyDescent="0.15">
      <c r="A88" s="106"/>
      <c r="B88" s="111" t="s">
        <v>113</v>
      </c>
      <c r="C88" s="307" t="s">
        <v>114</v>
      </c>
      <c r="D88" s="308"/>
      <c r="E88" s="308"/>
      <c r="F88" s="117" t="s">
        <v>24</v>
      </c>
      <c r="G88" s="115"/>
      <c r="H88" s="115"/>
      <c r="I88" s="115">
        <f>'01 01 Pol'!G392+'03 01 Pol'!G57</f>
        <v>0</v>
      </c>
      <c r="J88" s="115" t="str">
        <f>IF(I114=0,"",I88/I114*100)</f>
        <v/>
      </c>
    </row>
    <row r="89" spans="1:10" ht="36.75" customHeight="1" x14ac:dyDescent="0.15">
      <c r="A89" s="106"/>
      <c r="B89" s="111" t="s">
        <v>115</v>
      </c>
      <c r="C89" s="307" t="s">
        <v>116</v>
      </c>
      <c r="D89" s="308"/>
      <c r="E89" s="308"/>
      <c r="F89" s="117" t="s">
        <v>24</v>
      </c>
      <c r="G89" s="115"/>
      <c r="H89" s="115"/>
      <c r="I89" s="115">
        <f>'02 01 Pol'!G397</f>
        <v>0</v>
      </c>
      <c r="J89" s="115" t="str">
        <f>IF(I114=0,"",I89/I114*100)</f>
        <v/>
      </c>
    </row>
    <row r="90" spans="1:10" ht="36.75" customHeight="1" x14ac:dyDescent="0.15">
      <c r="A90" s="106"/>
      <c r="B90" s="111" t="s">
        <v>117</v>
      </c>
      <c r="C90" s="307" t="s">
        <v>118</v>
      </c>
      <c r="D90" s="308"/>
      <c r="E90" s="308"/>
      <c r="F90" s="117" t="s">
        <v>24</v>
      </c>
      <c r="G90" s="115"/>
      <c r="H90" s="115"/>
      <c r="I90" s="115">
        <f>'02 01 Pol'!G415</f>
        <v>0</v>
      </c>
      <c r="J90" s="115" t="str">
        <f>IF(I114=0,"",I90/I114*100)</f>
        <v/>
      </c>
    </row>
    <row r="91" spans="1:10" ht="36.75" customHeight="1" x14ac:dyDescent="0.15">
      <c r="A91" s="106"/>
      <c r="B91" s="111" t="s">
        <v>119</v>
      </c>
      <c r="C91" s="307" t="s">
        <v>120</v>
      </c>
      <c r="D91" s="308"/>
      <c r="E91" s="308"/>
      <c r="F91" s="117" t="s">
        <v>24</v>
      </c>
      <c r="G91" s="115"/>
      <c r="H91" s="115"/>
      <c r="I91" s="115">
        <f>'02 02 Pol'!G29</f>
        <v>0</v>
      </c>
      <c r="J91" s="115" t="str">
        <f>IF(I114=0,"",I91/I114*100)</f>
        <v/>
      </c>
    </row>
    <row r="92" spans="1:10" ht="36.75" customHeight="1" x14ac:dyDescent="0.15">
      <c r="A92" s="106"/>
      <c r="B92" s="111" t="s">
        <v>121</v>
      </c>
      <c r="C92" s="307" t="s">
        <v>122</v>
      </c>
      <c r="D92" s="308"/>
      <c r="E92" s="308"/>
      <c r="F92" s="117" t="s">
        <v>24</v>
      </c>
      <c r="G92" s="115"/>
      <c r="H92" s="115"/>
      <c r="I92" s="115">
        <f>'01 01 Pol'!G395+'02 01 Pol'!G419+'03 01 Pol'!G62+'05 01 Pol'!G144</f>
        <v>0</v>
      </c>
      <c r="J92" s="115" t="str">
        <f>IF(I114=0,"",I92/I114*100)</f>
        <v/>
      </c>
    </row>
    <row r="93" spans="1:10" ht="36.75" customHeight="1" x14ac:dyDescent="0.15">
      <c r="A93" s="106"/>
      <c r="B93" s="111" t="s">
        <v>123</v>
      </c>
      <c r="C93" s="307" t="s">
        <v>124</v>
      </c>
      <c r="D93" s="308"/>
      <c r="E93" s="308"/>
      <c r="F93" s="117" t="s">
        <v>25</v>
      </c>
      <c r="G93" s="115"/>
      <c r="H93" s="115"/>
      <c r="I93" s="115">
        <f>'02 01 Pol'!G422</f>
        <v>0</v>
      </c>
      <c r="J93" s="115" t="str">
        <f>IF(I114=0,"",I93/I114*100)</f>
        <v/>
      </c>
    </row>
    <row r="94" spans="1:10" ht="36.75" customHeight="1" x14ac:dyDescent="0.15">
      <c r="A94" s="106"/>
      <c r="B94" s="111" t="s">
        <v>125</v>
      </c>
      <c r="C94" s="307" t="s">
        <v>126</v>
      </c>
      <c r="D94" s="308"/>
      <c r="E94" s="308"/>
      <c r="F94" s="117" t="s">
        <v>25</v>
      </c>
      <c r="G94" s="115"/>
      <c r="H94" s="115"/>
      <c r="I94" s="115">
        <f>'02 01 Pol'!G439</f>
        <v>0</v>
      </c>
      <c r="J94" s="115" t="str">
        <f>IF(I114=0,"",I94/I114*100)</f>
        <v/>
      </c>
    </row>
    <row r="95" spans="1:10" ht="36.75" customHeight="1" x14ac:dyDescent="0.15">
      <c r="A95" s="106"/>
      <c r="B95" s="111" t="s">
        <v>127</v>
      </c>
      <c r="C95" s="307" t="s">
        <v>128</v>
      </c>
      <c r="D95" s="308"/>
      <c r="E95" s="308"/>
      <c r="F95" s="117" t="s">
        <v>25</v>
      </c>
      <c r="G95" s="115"/>
      <c r="H95" s="115"/>
      <c r="I95" s="115">
        <f>'02 02 Pol'!G31</f>
        <v>0</v>
      </c>
      <c r="J95" s="115" t="str">
        <f>IF(I114=0,"",I95/I114*100)</f>
        <v/>
      </c>
    </row>
    <row r="96" spans="1:10" ht="36.75" customHeight="1" x14ac:dyDescent="0.15">
      <c r="A96" s="106"/>
      <c r="B96" s="111" t="s">
        <v>129</v>
      </c>
      <c r="C96" s="307" t="s">
        <v>130</v>
      </c>
      <c r="D96" s="308"/>
      <c r="E96" s="308"/>
      <c r="F96" s="117" t="s">
        <v>25</v>
      </c>
      <c r="G96" s="115"/>
      <c r="H96" s="115"/>
      <c r="I96" s="115">
        <f>'02 02 Pol'!G52</f>
        <v>0</v>
      </c>
      <c r="J96" s="115" t="str">
        <f>IF(I114=0,"",I96/I114*100)</f>
        <v/>
      </c>
    </row>
    <row r="97" spans="1:10" ht="36.75" customHeight="1" x14ac:dyDescent="0.15">
      <c r="A97" s="106"/>
      <c r="B97" s="111" t="s">
        <v>131</v>
      </c>
      <c r="C97" s="307" t="s">
        <v>132</v>
      </c>
      <c r="D97" s="308"/>
      <c r="E97" s="308"/>
      <c r="F97" s="117" t="s">
        <v>25</v>
      </c>
      <c r="G97" s="115"/>
      <c r="H97" s="115"/>
      <c r="I97" s="115">
        <f>'02 02 Pol'!G71</f>
        <v>0</v>
      </c>
      <c r="J97" s="115" t="str">
        <f>IF(I114=0,"",I97/I114*100)</f>
        <v/>
      </c>
    </row>
    <row r="98" spans="1:10" ht="36.75" customHeight="1" x14ac:dyDescent="0.15">
      <c r="A98" s="106"/>
      <c r="B98" s="111" t="s">
        <v>133</v>
      </c>
      <c r="C98" s="307" t="s">
        <v>134</v>
      </c>
      <c r="D98" s="308"/>
      <c r="E98" s="308"/>
      <c r="F98" s="117" t="s">
        <v>25</v>
      </c>
      <c r="G98" s="115"/>
      <c r="H98" s="115"/>
      <c r="I98" s="115">
        <f>'02 03 Pol'!G8</f>
        <v>0</v>
      </c>
      <c r="J98" s="115" t="str">
        <f>IF(I114=0,"",I98/I114*100)</f>
        <v/>
      </c>
    </row>
    <row r="99" spans="1:10" ht="36.75" customHeight="1" x14ac:dyDescent="0.15">
      <c r="A99" s="106"/>
      <c r="B99" s="111" t="s">
        <v>135</v>
      </c>
      <c r="C99" s="307" t="s">
        <v>136</v>
      </c>
      <c r="D99" s="308"/>
      <c r="E99" s="308"/>
      <c r="F99" s="117" t="s">
        <v>25</v>
      </c>
      <c r="G99" s="115"/>
      <c r="H99" s="115"/>
      <c r="I99" s="115">
        <f>'02 01 Pol'!G483</f>
        <v>0</v>
      </c>
      <c r="J99" s="115" t="str">
        <f>IF(I114=0,"",I99/I114*100)</f>
        <v/>
      </c>
    </row>
    <row r="100" spans="1:10" ht="36.75" customHeight="1" x14ac:dyDescent="0.15">
      <c r="A100" s="106"/>
      <c r="B100" s="111" t="s">
        <v>137</v>
      </c>
      <c r="C100" s="307" t="s">
        <v>138</v>
      </c>
      <c r="D100" s="308"/>
      <c r="E100" s="308"/>
      <c r="F100" s="117" t="s">
        <v>25</v>
      </c>
      <c r="G100" s="115"/>
      <c r="H100" s="115"/>
      <c r="I100" s="115">
        <f>'02 01 Pol'!G494</f>
        <v>0</v>
      </c>
      <c r="J100" s="115" t="str">
        <f>IF(I114=0,"",I100/I114*100)</f>
        <v/>
      </c>
    </row>
    <row r="101" spans="1:10" ht="36.75" customHeight="1" x14ac:dyDescent="0.15">
      <c r="A101" s="106"/>
      <c r="B101" s="111" t="s">
        <v>139</v>
      </c>
      <c r="C101" s="307" t="s">
        <v>140</v>
      </c>
      <c r="D101" s="308"/>
      <c r="E101" s="308"/>
      <c r="F101" s="117" t="s">
        <v>25</v>
      </c>
      <c r="G101" s="115"/>
      <c r="H101" s="115"/>
      <c r="I101" s="115">
        <f>'02 01 Pol'!G500</f>
        <v>0</v>
      </c>
      <c r="J101" s="115" t="str">
        <f>IF(I114=0,"",I101/I114*100)</f>
        <v/>
      </c>
    </row>
    <row r="102" spans="1:10" ht="36.75" customHeight="1" x14ac:dyDescent="0.15">
      <c r="A102" s="106"/>
      <c r="B102" s="111" t="s">
        <v>141</v>
      </c>
      <c r="C102" s="307" t="s">
        <v>142</v>
      </c>
      <c r="D102" s="308"/>
      <c r="E102" s="308"/>
      <c r="F102" s="117" t="s">
        <v>25</v>
      </c>
      <c r="G102" s="115"/>
      <c r="H102" s="115"/>
      <c r="I102" s="115">
        <f>'02 01 Pol'!G513</f>
        <v>0</v>
      </c>
      <c r="J102" s="115" t="str">
        <f>IF(I114=0,"",I102/I114*100)</f>
        <v/>
      </c>
    </row>
    <row r="103" spans="1:10" ht="36.75" customHeight="1" x14ac:dyDescent="0.15">
      <c r="A103" s="106"/>
      <c r="B103" s="111" t="s">
        <v>143</v>
      </c>
      <c r="C103" s="307" t="s">
        <v>144</v>
      </c>
      <c r="D103" s="308"/>
      <c r="E103" s="308"/>
      <c r="F103" s="117" t="s">
        <v>25</v>
      </c>
      <c r="G103" s="115"/>
      <c r="H103" s="115"/>
      <c r="I103" s="115">
        <f>'02 01 Pol'!G525</f>
        <v>0</v>
      </c>
      <c r="J103" s="115" t="str">
        <f>IF(I114=0,"",I103/I114*100)</f>
        <v/>
      </c>
    </row>
    <row r="104" spans="1:10" ht="36.75" customHeight="1" x14ac:dyDescent="0.15">
      <c r="A104" s="106"/>
      <c r="B104" s="111" t="s">
        <v>145</v>
      </c>
      <c r="C104" s="307" t="s">
        <v>146</v>
      </c>
      <c r="D104" s="308"/>
      <c r="E104" s="308"/>
      <c r="F104" s="117" t="s">
        <v>25</v>
      </c>
      <c r="G104" s="115"/>
      <c r="H104" s="115"/>
      <c r="I104" s="115">
        <f>'02 01 Pol'!G553</f>
        <v>0</v>
      </c>
      <c r="J104" s="115" t="str">
        <f>IF(I114=0,"",I104/I114*100)</f>
        <v/>
      </c>
    </row>
    <row r="105" spans="1:10" ht="36.75" customHeight="1" x14ac:dyDescent="0.15">
      <c r="A105" s="106"/>
      <c r="B105" s="111" t="s">
        <v>147</v>
      </c>
      <c r="C105" s="307" t="s">
        <v>148</v>
      </c>
      <c r="D105" s="308"/>
      <c r="E105" s="308"/>
      <c r="F105" s="117" t="s">
        <v>25</v>
      </c>
      <c r="G105" s="115"/>
      <c r="H105" s="115"/>
      <c r="I105" s="115">
        <f>'02 01 Pol'!G562</f>
        <v>0</v>
      </c>
      <c r="J105" s="115" t="str">
        <f>IF(I114=0,"",I105/I114*100)</f>
        <v/>
      </c>
    </row>
    <row r="106" spans="1:10" ht="36.75" customHeight="1" x14ac:dyDescent="0.15">
      <c r="A106" s="106"/>
      <c r="B106" s="111" t="s">
        <v>149</v>
      </c>
      <c r="C106" s="307" t="s">
        <v>150</v>
      </c>
      <c r="D106" s="308"/>
      <c r="E106" s="308"/>
      <c r="F106" s="117" t="s">
        <v>25</v>
      </c>
      <c r="G106" s="115"/>
      <c r="H106" s="115"/>
      <c r="I106" s="115">
        <f>'02 01 Pol'!G580</f>
        <v>0</v>
      </c>
      <c r="J106" s="115" t="str">
        <f>IF(I114=0,"",I106/I114*100)</f>
        <v/>
      </c>
    </row>
    <row r="107" spans="1:10" ht="36.75" customHeight="1" x14ac:dyDescent="0.15">
      <c r="A107" s="106"/>
      <c r="B107" s="111" t="s">
        <v>151</v>
      </c>
      <c r="C107" s="307" t="s">
        <v>152</v>
      </c>
      <c r="D107" s="308"/>
      <c r="E107" s="308"/>
      <c r="F107" s="117" t="s">
        <v>25</v>
      </c>
      <c r="G107" s="115"/>
      <c r="H107" s="115"/>
      <c r="I107" s="115">
        <f>'02 01 Pol'!G606</f>
        <v>0</v>
      </c>
      <c r="J107" s="115" t="str">
        <f>IF(I114=0,"",I107/I114*100)</f>
        <v/>
      </c>
    </row>
    <row r="108" spans="1:10" ht="36.75" customHeight="1" x14ac:dyDescent="0.15">
      <c r="A108" s="106"/>
      <c r="B108" s="111" t="s">
        <v>153</v>
      </c>
      <c r="C108" s="307" t="s">
        <v>154</v>
      </c>
      <c r="D108" s="308"/>
      <c r="E108" s="308"/>
      <c r="F108" s="117" t="s">
        <v>25</v>
      </c>
      <c r="G108" s="115"/>
      <c r="H108" s="115"/>
      <c r="I108" s="115">
        <f>'02 01 Pol'!G619</f>
        <v>0</v>
      </c>
      <c r="J108" s="115" t="str">
        <f>IF(I114=0,"",I108/I114*100)</f>
        <v/>
      </c>
    </row>
    <row r="109" spans="1:10" ht="36.75" customHeight="1" x14ac:dyDescent="0.15">
      <c r="A109" s="106"/>
      <c r="B109" s="111" t="s">
        <v>155</v>
      </c>
      <c r="C109" s="307" t="s">
        <v>156</v>
      </c>
      <c r="D109" s="308"/>
      <c r="E109" s="308"/>
      <c r="F109" s="117" t="s">
        <v>25</v>
      </c>
      <c r="G109" s="115"/>
      <c r="H109" s="115"/>
      <c r="I109" s="115">
        <f>'02 01 Pol'!G624</f>
        <v>0</v>
      </c>
      <c r="J109" s="115" t="str">
        <f>IF(I114=0,"",I109/I114*100)</f>
        <v/>
      </c>
    </row>
    <row r="110" spans="1:10" ht="36.75" customHeight="1" x14ac:dyDescent="0.15">
      <c r="A110" s="106"/>
      <c r="B110" s="111" t="s">
        <v>157</v>
      </c>
      <c r="C110" s="307" t="s">
        <v>158</v>
      </c>
      <c r="D110" s="308"/>
      <c r="E110" s="308"/>
      <c r="F110" s="117" t="s">
        <v>26</v>
      </c>
      <c r="G110" s="115"/>
      <c r="H110" s="115"/>
      <c r="I110" s="115">
        <f>'PS02 01 Pol'!G8</f>
        <v>0</v>
      </c>
      <c r="J110" s="115" t="str">
        <f>IF(I114=0,"",I110/I114*100)</f>
        <v/>
      </c>
    </row>
    <row r="111" spans="1:10" ht="36.75" customHeight="1" x14ac:dyDescent="0.15">
      <c r="A111" s="106"/>
      <c r="B111" s="111" t="s">
        <v>159</v>
      </c>
      <c r="C111" s="307" t="s">
        <v>160</v>
      </c>
      <c r="D111" s="308"/>
      <c r="E111" s="308"/>
      <c r="F111" s="117" t="s">
        <v>161</v>
      </c>
      <c r="G111" s="115"/>
      <c r="H111" s="115"/>
      <c r="I111" s="115">
        <f>'01 01 Pol'!G398</f>
        <v>0</v>
      </c>
      <c r="J111" s="115" t="str">
        <f>IF(I114=0,"",I111/I114*100)</f>
        <v/>
      </c>
    </row>
    <row r="112" spans="1:10" ht="36.75" customHeight="1" x14ac:dyDescent="0.15">
      <c r="A112" s="106"/>
      <c r="B112" s="111" t="s">
        <v>162</v>
      </c>
      <c r="C112" s="307" t="s">
        <v>27</v>
      </c>
      <c r="D112" s="308"/>
      <c r="E112" s="308"/>
      <c r="F112" s="117" t="s">
        <v>162</v>
      </c>
      <c r="G112" s="115"/>
      <c r="H112" s="115"/>
      <c r="I112" s="115">
        <f>'00 01 Pol'!G8</f>
        <v>0</v>
      </c>
      <c r="J112" s="115" t="str">
        <f>IF(I114=0,"",I112/I114*100)</f>
        <v/>
      </c>
    </row>
    <row r="113" spans="1:10" ht="36.75" customHeight="1" x14ac:dyDescent="0.15">
      <c r="A113" s="106"/>
      <c r="B113" s="111" t="s">
        <v>163</v>
      </c>
      <c r="C113" s="307" t="s">
        <v>28</v>
      </c>
      <c r="D113" s="308"/>
      <c r="E113" s="308"/>
      <c r="F113" s="117" t="s">
        <v>163</v>
      </c>
      <c r="G113" s="115"/>
      <c r="H113" s="115"/>
      <c r="I113" s="115">
        <f>'00 01 Pol'!G15</f>
        <v>0</v>
      </c>
      <c r="J113" s="115" t="str">
        <f>IF(I114=0,"",I113/I114*100)</f>
        <v/>
      </c>
    </row>
    <row r="114" spans="1:10" ht="25.5" customHeight="1" x14ac:dyDescent="0.2">
      <c r="A114" s="107"/>
      <c r="B114" s="112" t="s">
        <v>1</v>
      </c>
      <c r="C114" s="113"/>
      <c r="D114" s="114"/>
      <c r="E114" s="114"/>
      <c r="F114" s="118"/>
      <c r="G114" s="116"/>
      <c r="H114" s="116"/>
      <c r="I114" s="116">
        <f>SUM(I70:I113)</f>
        <v>0</v>
      </c>
      <c r="J114" s="116">
        <f>SUM(J70:J113)</f>
        <v>0</v>
      </c>
    </row>
    <row r="115" spans="1:10" x14ac:dyDescent="0.15">
      <c r="F115" s="77"/>
      <c r="G115" s="78"/>
      <c r="H115" s="78"/>
      <c r="I115" s="78"/>
      <c r="J115" s="78"/>
    </row>
    <row r="116" spans="1:10" x14ac:dyDescent="0.15">
      <c r="F116" s="77"/>
      <c r="G116" s="78"/>
      <c r="H116" s="78"/>
      <c r="I116" s="78"/>
      <c r="J116" s="78"/>
    </row>
    <row r="117" spans="1:10" x14ac:dyDescent="0.15">
      <c r="F117" s="77"/>
      <c r="G117" s="78"/>
      <c r="H117" s="78"/>
      <c r="I117" s="78"/>
      <c r="J117" s="78"/>
    </row>
  </sheetData>
  <sheetProtection algorithmName="SHA-512" hashValue="NUVJLwyPHP8gC962e7hFjGhEb2QpC1hpGqporQFy9qNGE06ZPl5b300ZtG46+2STVwI1FLnZOkJBOdynRJOzIw==" saltValue="06O4pwtHor75GYxYVrCQI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0">
    <mergeCell ref="C110:E110"/>
    <mergeCell ref="C111:E111"/>
    <mergeCell ref="C112:E112"/>
    <mergeCell ref="C113:E113"/>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59:E59"/>
    <mergeCell ref="C60:E60"/>
    <mergeCell ref="C61:E61"/>
    <mergeCell ref="C62:E62"/>
    <mergeCell ref="B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 x14ac:dyDescent="0.15"/>
  <cols>
    <col min="1" max="1" width="3.75" style="3" customWidth="1"/>
    <col min="2" max="2" width="12.625" style="3" customWidth="1"/>
    <col min="3" max="3" width="33.5" style="7" customWidth="1"/>
    <col min="4" max="4" width="4" style="3" customWidth="1"/>
    <col min="5" max="5" width="9.25" style="3" customWidth="1"/>
    <col min="6" max="6" width="8.625" style="3" customWidth="1"/>
    <col min="7" max="7" width="11.125" style="3" customWidth="1"/>
    <col min="8" max="16384" width="9" style="3"/>
  </cols>
  <sheetData>
    <row r="1" spans="1:7" ht="15.75" x14ac:dyDescent="0.15">
      <c r="A1" s="312" t="s">
        <v>6</v>
      </c>
      <c r="B1" s="312"/>
      <c r="C1" s="313"/>
      <c r="D1" s="312"/>
      <c r="E1" s="312"/>
      <c r="F1" s="312"/>
      <c r="G1" s="312"/>
    </row>
    <row r="2" spans="1:7" ht="24.95" customHeight="1" x14ac:dyDescent="0.15">
      <c r="A2" s="41" t="s">
        <v>7</v>
      </c>
      <c r="B2" s="40"/>
      <c r="C2" s="314"/>
      <c r="D2" s="314"/>
      <c r="E2" s="314"/>
      <c r="F2" s="314"/>
      <c r="G2" s="315"/>
    </row>
    <row r="3" spans="1:7" ht="24.95" customHeight="1" x14ac:dyDescent="0.15">
      <c r="A3" s="41" t="s">
        <v>8</v>
      </c>
      <c r="B3" s="40"/>
      <c r="C3" s="314"/>
      <c r="D3" s="314"/>
      <c r="E3" s="314"/>
      <c r="F3" s="314"/>
      <c r="G3" s="315"/>
    </row>
    <row r="4" spans="1:7" ht="24.95" customHeight="1" x14ac:dyDescent="0.15">
      <c r="A4" s="41" t="s">
        <v>9</v>
      </c>
      <c r="B4" s="40"/>
      <c r="C4" s="314"/>
      <c r="D4" s="314"/>
      <c r="E4" s="314"/>
      <c r="F4" s="314"/>
      <c r="G4" s="315"/>
    </row>
    <row r="5" spans="1:7" x14ac:dyDescent="0.15">
      <c r="B5" s="4"/>
      <c r="C5" s="5"/>
      <c r="D5" s="6"/>
    </row>
  </sheetData>
  <sheetProtection algorithmName="SHA-512" hashValue="YW9mm0KOujZ4OZuhfWjRRptQwwhbHDRb1YI5ziCZus/iw1qPJFWhAQuZLVfzGZKdcqBeVMwgjgwr7nGqirxZeg==" saltValue="WRY8cWoJjcqLu4ltVf90B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6CF8-7F72-4F55-9CD3-D4ED68FD640C}">
  <sheetPr>
    <outlinePr summaryBelow="0"/>
  </sheetPr>
  <dimension ref="A1:BF5000"/>
  <sheetViews>
    <sheetView workbookViewId="0">
      <pane ySplit="7" topLeftCell="A8" activePane="bottomLeft" state="frozen"/>
      <selection pane="bottomLeft" activeCell="C25" sqref="C25"/>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41" width="8"/>
  </cols>
  <sheetData>
    <row r="1" spans="1:58" ht="15.75" customHeight="1" x14ac:dyDescent="0.25">
      <c r="A1" s="316" t="s">
        <v>164</v>
      </c>
      <c r="B1" s="316"/>
      <c r="C1" s="316"/>
      <c r="D1" s="316"/>
      <c r="E1" s="316"/>
      <c r="F1" s="316"/>
      <c r="G1" s="316"/>
      <c r="AE1" t="s">
        <v>165</v>
      </c>
    </row>
    <row r="2" spans="1:58" ht="24.95" customHeight="1" x14ac:dyDescent="0.15">
      <c r="A2" s="120" t="s">
        <v>7</v>
      </c>
      <c r="B2" s="40" t="s">
        <v>43</v>
      </c>
      <c r="C2" s="317" t="s">
        <v>44</v>
      </c>
      <c r="D2" s="318"/>
      <c r="E2" s="318"/>
      <c r="F2" s="318"/>
      <c r="G2" s="319"/>
      <c r="AE2" t="s">
        <v>166</v>
      </c>
    </row>
    <row r="3" spans="1:58" ht="24.95" customHeight="1" x14ac:dyDescent="0.15">
      <c r="A3" s="120" t="s">
        <v>8</v>
      </c>
      <c r="B3" s="40" t="s">
        <v>47</v>
      </c>
      <c r="C3" s="317" t="s">
        <v>48</v>
      </c>
      <c r="D3" s="318"/>
      <c r="E3" s="318"/>
      <c r="F3" s="318"/>
      <c r="G3" s="319"/>
      <c r="AA3" s="104" t="s">
        <v>166</v>
      </c>
      <c r="AE3" t="s">
        <v>167</v>
      </c>
    </row>
    <row r="4" spans="1:58" ht="24.95" customHeight="1" x14ac:dyDescent="0.15">
      <c r="A4" s="121" t="s">
        <v>9</v>
      </c>
      <c r="B4" s="122" t="s">
        <v>49</v>
      </c>
      <c r="C4" s="320" t="s">
        <v>48</v>
      </c>
      <c r="D4" s="321"/>
      <c r="E4" s="321"/>
      <c r="F4" s="321"/>
      <c r="G4" s="322"/>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162</v>
      </c>
      <c r="C8" s="164" t="s">
        <v>27</v>
      </c>
      <c r="D8" s="145"/>
      <c r="E8" s="146"/>
      <c r="F8" s="147"/>
      <c r="G8" s="147">
        <f>SUMIF(AE9:AE14,"&lt;&gt;NOR",G9:G14)</f>
        <v>0</v>
      </c>
      <c r="H8" s="147"/>
      <c r="I8" s="147">
        <f>SUM(I9:I14)</f>
        <v>0</v>
      </c>
      <c r="J8" s="147"/>
      <c r="K8" s="147">
        <f>SUM(K9:K14)</f>
        <v>0</v>
      </c>
      <c r="L8" s="147"/>
      <c r="M8" s="147">
        <f>SUM(M9:M14)</f>
        <v>0</v>
      </c>
      <c r="N8" s="147"/>
      <c r="O8" s="147">
        <f>SUM(O9:O14)</f>
        <v>0</v>
      </c>
      <c r="P8" s="147"/>
      <c r="Q8" s="147">
        <f>SUM(Q9:Q14)</f>
        <v>0</v>
      </c>
      <c r="R8" s="148"/>
      <c r="S8" s="142"/>
      <c r="T8" s="142">
        <f>SUM(T9:T14)</f>
        <v>0</v>
      </c>
      <c r="U8" s="142"/>
      <c r="V8" s="142"/>
      <c r="AE8" t="s">
        <v>189</v>
      </c>
    </row>
    <row r="9" spans="1:58" ht="12.75" outlineLevel="1" x14ac:dyDescent="0.2">
      <c r="A9" s="156">
        <v>1</v>
      </c>
      <c r="B9" s="157" t="s">
        <v>190</v>
      </c>
      <c r="C9" s="165" t="s">
        <v>191</v>
      </c>
      <c r="D9" s="158" t="s">
        <v>192</v>
      </c>
      <c r="E9" s="159">
        <v>1</v>
      </c>
      <c r="F9" s="160"/>
      <c r="G9" s="161">
        <f t="shared" ref="G9:G14" si="0">ROUND(E9*F9,2)</f>
        <v>0</v>
      </c>
      <c r="H9" s="160"/>
      <c r="I9" s="161">
        <f t="shared" ref="I9:I14" si="1">ROUND(E9*H9,2)</f>
        <v>0</v>
      </c>
      <c r="J9" s="160"/>
      <c r="K9" s="161">
        <f t="shared" ref="K9:K14" si="2">ROUND(E9*J9,2)</f>
        <v>0</v>
      </c>
      <c r="L9" s="161">
        <v>21</v>
      </c>
      <c r="M9" s="161">
        <f t="shared" ref="M9:M14" si="3">G9*(1+L9/100)</f>
        <v>0</v>
      </c>
      <c r="N9" s="161">
        <v>0</v>
      </c>
      <c r="O9" s="161">
        <f t="shared" ref="O9:O14" si="4">ROUND(E9*N9,2)</f>
        <v>0</v>
      </c>
      <c r="P9" s="161">
        <v>0</v>
      </c>
      <c r="Q9" s="161">
        <f t="shared" ref="Q9:Q14" si="5">ROUND(E9*P9,2)</f>
        <v>0</v>
      </c>
      <c r="R9" s="162" t="s">
        <v>194</v>
      </c>
      <c r="S9" s="138">
        <v>0</v>
      </c>
      <c r="T9" s="138">
        <f t="shared" ref="T9:T14" si="6">ROUND(E9*S9,2)</f>
        <v>0</v>
      </c>
      <c r="U9" s="138"/>
      <c r="V9" s="138" t="s">
        <v>89</v>
      </c>
      <c r="W9" s="128"/>
      <c r="X9" s="128"/>
      <c r="Y9" s="128"/>
      <c r="Z9" s="128"/>
      <c r="AA9" s="128"/>
      <c r="AB9" s="128"/>
      <c r="AC9" s="128"/>
      <c r="AD9" s="128"/>
      <c r="AE9" s="128" t="s">
        <v>195</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196</v>
      </c>
      <c r="C10" s="165" t="s">
        <v>197</v>
      </c>
      <c r="D10" s="158" t="s">
        <v>192</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v>
      </c>
      <c r="T10" s="138">
        <f t="shared" si="6"/>
        <v>0</v>
      </c>
      <c r="U10" s="138"/>
      <c r="V10" s="138" t="s">
        <v>89</v>
      </c>
      <c r="W10" s="128"/>
      <c r="X10" s="128"/>
      <c r="Y10" s="128"/>
      <c r="Z10" s="128"/>
      <c r="AA10" s="128"/>
      <c r="AB10" s="128"/>
      <c r="AC10" s="128"/>
      <c r="AD10" s="128"/>
      <c r="AE10" s="128" t="s">
        <v>195</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5" customHeight="1" outlineLevel="1" x14ac:dyDescent="0.2">
      <c r="A11" s="156">
        <v>3</v>
      </c>
      <c r="B11" s="157" t="s">
        <v>198</v>
      </c>
      <c r="C11" s="165" t="s">
        <v>2350</v>
      </c>
      <c r="D11" s="158" t="s">
        <v>192</v>
      </c>
      <c r="E11" s="159">
        <v>1</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v>
      </c>
      <c r="T11" s="138">
        <f t="shared" si="6"/>
        <v>0</v>
      </c>
      <c r="U11" s="138"/>
      <c r="V11" s="138" t="s">
        <v>89</v>
      </c>
      <c r="W11" s="128"/>
      <c r="X11" s="128"/>
      <c r="Y11" s="128"/>
      <c r="Z11" s="128"/>
      <c r="AA11" s="128"/>
      <c r="AB11" s="128"/>
      <c r="AC11" s="128"/>
      <c r="AD11" s="128"/>
      <c r="AE11" s="128" t="s">
        <v>195</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199</v>
      </c>
      <c r="C12" s="165" t="s">
        <v>200</v>
      </c>
      <c r="D12" s="158" t="s">
        <v>192</v>
      </c>
      <c r="E12" s="159">
        <v>1</v>
      </c>
      <c r="F12" s="160"/>
      <c r="G12" s="161">
        <f t="shared" si="0"/>
        <v>0</v>
      </c>
      <c r="H12" s="160"/>
      <c r="I12" s="161">
        <f t="shared" si="1"/>
        <v>0</v>
      </c>
      <c r="J12" s="160"/>
      <c r="K12" s="161">
        <f t="shared" si="2"/>
        <v>0</v>
      </c>
      <c r="L12" s="161">
        <v>21</v>
      </c>
      <c r="M12" s="161">
        <f t="shared" si="3"/>
        <v>0</v>
      </c>
      <c r="N12" s="161">
        <v>0</v>
      </c>
      <c r="O12" s="161">
        <f t="shared" si="4"/>
        <v>0</v>
      </c>
      <c r="P12" s="161">
        <v>0</v>
      </c>
      <c r="Q12" s="161">
        <f t="shared" si="5"/>
        <v>0</v>
      </c>
      <c r="R12" s="162" t="s">
        <v>194</v>
      </c>
      <c r="S12" s="138">
        <v>0</v>
      </c>
      <c r="T12" s="138">
        <f t="shared" si="6"/>
        <v>0</v>
      </c>
      <c r="U12" s="138"/>
      <c r="V12" s="138" t="s">
        <v>89</v>
      </c>
      <c r="W12" s="128"/>
      <c r="X12" s="128"/>
      <c r="Y12" s="128"/>
      <c r="Z12" s="128"/>
      <c r="AA12" s="128"/>
      <c r="AB12" s="128"/>
      <c r="AC12" s="128"/>
      <c r="AD12" s="128"/>
      <c r="AE12" s="128" t="s">
        <v>195</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201</v>
      </c>
      <c r="C13" s="165" t="s">
        <v>202</v>
      </c>
      <c r="D13" s="158" t="s">
        <v>192</v>
      </c>
      <c r="E13" s="159">
        <v>1</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v>
      </c>
      <c r="T13" s="138">
        <f t="shared" si="6"/>
        <v>0</v>
      </c>
      <c r="U13" s="138"/>
      <c r="V13" s="138" t="s">
        <v>89</v>
      </c>
      <c r="W13" s="128"/>
      <c r="X13" s="128"/>
      <c r="Y13" s="128"/>
      <c r="Z13" s="128"/>
      <c r="AA13" s="128"/>
      <c r="AB13" s="128"/>
      <c r="AC13" s="128"/>
      <c r="AD13" s="128"/>
      <c r="AE13" s="128" t="s">
        <v>195</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75</v>
      </c>
      <c r="C14" s="165" t="s">
        <v>203</v>
      </c>
      <c r="D14" s="158" t="s">
        <v>192</v>
      </c>
      <c r="E14" s="159">
        <v>1</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89</v>
      </c>
      <c r="W14" s="128"/>
      <c r="X14" s="128"/>
      <c r="Y14" s="128"/>
      <c r="Z14" s="128"/>
      <c r="AA14" s="128"/>
      <c r="AB14" s="128"/>
      <c r="AC14" s="128"/>
      <c r="AD14" s="128"/>
      <c r="AE14" s="128" t="s">
        <v>195</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x14ac:dyDescent="0.15">
      <c r="A15" s="143" t="s">
        <v>188</v>
      </c>
      <c r="B15" s="144" t="s">
        <v>163</v>
      </c>
      <c r="C15" s="164" t="s">
        <v>28</v>
      </c>
      <c r="D15" s="145"/>
      <c r="E15" s="146"/>
      <c r="F15" s="147"/>
      <c r="G15" s="147">
        <f>SUMIF(AE16:AE28,"&lt;&gt;NOR",G16:G28)</f>
        <v>0</v>
      </c>
      <c r="H15" s="147"/>
      <c r="I15" s="147">
        <f>SUM(I16:I28)</f>
        <v>0</v>
      </c>
      <c r="J15" s="147"/>
      <c r="K15" s="147">
        <f>SUM(K16:K28)</f>
        <v>0</v>
      </c>
      <c r="L15" s="147"/>
      <c r="M15" s="147">
        <f>SUM(M16:M28)</f>
        <v>0</v>
      </c>
      <c r="N15" s="147"/>
      <c r="O15" s="147">
        <f>SUM(O16:O28)</f>
        <v>0</v>
      </c>
      <c r="P15" s="147"/>
      <c r="Q15" s="147">
        <f>SUM(Q16:Q28)</f>
        <v>0</v>
      </c>
      <c r="R15" s="148"/>
      <c r="S15" s="142"/>
      <c r="T15" s="142">
        <f>SUM(T16:T28)</f>
        <v>0</v>
      </c>
      <c r="U15" s="142"/>
      <c r="V15" s="142"/>
      <c r="AE15" t="s">
        <v>189</v>
      </c>
    </row>
    <row r="16" spans="1:58" ht="12.75" outlineLevel="1" x14ac:dyDescent="0.2">
      <c r="A16" s="156">
        <v>7</v>
      </c>
      <c r="B16" s="157" t="s">
        <v>204</v>
      </c>
      <c r="C16" s="165" t="s">
        <v>205</v>
      </c>
      <c r="D16" s="158" t="s">
        <v>192</v>
      </c>
      <c r="E16" s="159">
        <v>1</v>
      </c>
      <c r="F16" s="160"/>
      <c r="G16" s="161">
        <f>ROUND(E16*F16,2)</f>
        <v>0</v>
      </c>
      <c r="H16" s="160"/>
      <c r="I16" s="161">
        <f>ROUND(E16*H16,2)</f>
        <v>0</v>
      </c>
      <c r="J16" s="160"/>
      <c r="K16" s="161">
        <f>ROUND(E16*J16,2)</f>
        <v>0</v>
      </c>
      <c r="L16" s="161">
        <v>21</v>
      </c>
      <c r="M16" s="161">
        <f>G16*(1+L16/100)</f>
        <v>0</v>
      </c>
      <c r="N16" s="161">
        <v>0</v>
      </c>
      <c r="O16" s="161">
        <f>ROUND(E16*N16,2)</f>
        <v>0</v>
      </c>
      <c r="P16" s="161">
        <v>0</v>
      </c>
      <c r="Q16" s="161">
        <f>ROUND(E16*P16,2)</f>
        <v>0</v>
      </c>
      <c r="R16" s="162" t="s">
        <v>194</v>
      </c>
      <c r="S16" s="138">
        <v>0</v>
      </c>
      <c r="T16" s="138">
        <f>ROUND(E16*S16,2)</f>
        <v>0</v>
      </c>
      <c r="U16" s="138"/>
      <c r="V16" s="138" t="s">
        <v>89</v>
      </c>
      <c r="W16" s="128"/>
      <c r="X16" s="128"/>
      <c r="Y16" s="128"/>
      <c r="Z16" s="128"/>
      <c r="AA16" s="128"/>
      <c r="AB16" s="128"/>
      <c r="AC16" s="128"/>
      <c r="AD16" s="128"/>
      <c r="AE16" s="128" t="s">
        <v>195</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8</v>
      </c>
      <c r="B17" s="157" t="s">
        <v>206</v>
      </c>
      <c r="C17" s="165" t="s">
        <v>207</v>
      </c>
      <c r="D17" s="158" t="s">
        <v>192</v>
      </c>
      <c r="E17" s="159">
        <v>1</v>
      </c>
      <c r="F17" s="160"/>
      <c r="G17" s="161">
        <f>ROUND(E17*F17,2)</f>
        <v>0</v>
      </c>
      <c r="H17" s="160"/>
      <c r="I17" s="161">
        <f>ROUND(E17*H17,2)</f>
        <v>0</v>
      </c>
      <c r="J17" s="160"/>
      <c r="K17" s="161">
        <f>ROUND(E17*J17,2)</f>
        <v>0</v>
      </c>
      <c r="L17" s="161">
        <v>21</v>
      </c>
      <c r="M17" s="161">
        <f>G17*(1+L17/100)</f>
        <v>0</v>
      </c>
      <c r="N17" s="161">
        <v>0</v>
      </c>
      <c r="O17" s="161">
        <f>ROUND(E17*N17,2)</f>
        <v>0</v>
      </c>
      <c r="P17" s="161">
        <v>0</v>
      </c>
      <c r="Q17" s="161">
        <f>ROUND(E17*P17,2)</f>
        <v>0</v>
      </c>
      <c r="R17" s="162" t="s">
        <v>194</v>
      </c>
      <c r="S17" s="138">
        <v>0</v>
      </c>
      <c r="T17" s="138">
        <f>ROUND(E17*S17,2)</f>
        <v>0</v>
      </c>
      <c r="U17" s="138"/>
      <c r="V17" s="138" t="s">
        <v>89</v>
      </c>
      <c r="W17" s="128"/>
      <c r="X17" s="128"/>
      <c r="Y17" s="128"/>
      <c r="Z17" s="128"/>
      <c r="AA17" s="128"/>
      <c r="AB17" s="128"/>
      <c r="AC17" s="128"/>
      <c r="AD17" s="128"/>
      <c r="AE17" s="128" t="s">
        <v>195</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9</v>
      </c>
      <c r="B18" s="157" t="s">
        <v>208</v>
      </c>
      <c r="C18" s="165" t="s">
        <v>209</v>
      </c>
      <c r="D18" s="158" t="s">
        <v>192</v>
      </c>
      <c r="E18" s="159">
        <v>1</v>
      </c>
      <c r="F18" s="160"/>
      <c r="G18" s="161">
        <f>ROUND(E18*F18,2)</f>
        <v>0</v>
      </c>
      <c r="H18" s="160"/>
      <c r="I18" s="161">
        <f>ROUND(E18*H18,2)</f>
        <v>0</v>
      </c>
      <c r="J18" s="160"/>
      <c r="K18" s="161">
        <f>ROUND(E18*J18,2)</f>
        <v>0</v>
      </c>
      <c r="L18" s="161">
        <v>21</v>
      </c>
      <c r="M18" s="161">
        <f>G18*(1+L18/100)</f>
        <v>0</v>
      </c>
      <c r="N18" s="161">
        <v>0</v>
      </c>
      <c r="O18" s="161">
        <f>ROUND(E18*N18,2)</f>
        <v>0</v>
      </c>
      <c r="P18" s="161">
        <v>0</v>
      </c>
      <c r="Q18" s="161">
        <f>ROUND(E18*P18,2)</f>
        <v>0</v>
      </c>
      <c r="R18" s="162" t="s">
        <v>194</v>
      </c>
      <c r="S18" s="138">
        <v>0</v>
      </c>
      <c r="T18" s="138">
        <f>ROUND(E18*S18,2)</f>
        <v>0</v>
      </c>
      <c r="U18" s="138"/>
      <c r="V18" s="138" t="s">
        <v>89</v>
      </c>
      <c r="W18" s="128"/>
      <c r="X18" s="128"/>
      <c r="Y18" s="128"/>
      <c r="Z18" s="128"/>
      <c r="AA18" s="128"/>
      <c r="AB18" s="128"/>
      <c r="AC18" s="128"/>
      <c r="AD18" s="128"/>
      <c r="AE18" s="128" t="s">
        <v>195</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10</v>
      </c>
      <c r="B19" s="157" t="s">
        <v>210</v>
      </c>
      <c r="C19" s="165" t="s">
        <v>211</v>
      </c>
      <c r="D19" s="158" t="s">
        <v>192</v>
      </c>
      <c r="E19" s="159">
        <v>1</v>
      </c>
      <c r="F19" s="160"/>
      <c r="G19" s="161">
        <f>ROUND(E19*F19,2)</f>
        <v>0</v>
      </c>
      <c r="H19" s="160"/>
      <c r="I19" s="161">
        <f>ROUND(E19*H19,2)</f>
        <v>0</v>
      </c>
      <c r="J19" s="160"/>
      <c r="K19" s="161">
        <f>ROUND(E19*J19,2)</f>
        <v>0</v>
      </c>
      <c r="L19" s="161">
        <v>21</v>
      </c>
      <c r="M19" s="161">
        <f>G19*(1+L19/100)</f>
        <v>0</v>
      </c>
      <c r="N19" s="161">
        <v>0</v>
      </c>
      <c r="O19" s="161">
        <f>ROUND(E19*N19,2)</f>
        <v>0</v>
      </c>
      <c r="P19" s="161">
        <v>0</v>
      </c>
      <c r="Q19" s="161">
        <f>ROUND(E19*P19,2)</f>
        <v>0</v>
      </c>
      <c r="R19" s="162" t="s">
        <v>194</v>
      </c>
      <c r="S19" s="138">
        <v>0</v>
      </c>
      <c r="T19" s="138">
        <f>ROUND(E19*S19,2)</f>
        <v>0</v>
      </c>
      <c r="U19" s="138"/>
      <c r="V19" s="138" t="s">
        <v>89</v>
      </c>
      <c r="W19" s="128"/>
      <c r="X19" s="128"/>
      <c r="Y19" s="128"/>
      <c r="Z19" s="128"/>
      <c r="AA19" s="128"/>
      <c r="AB19" s="128"/>
      <c r="AC19" s="128"/>
      <c r="AD19" s="128"/>
      <c r="AE19" s="128" t="s">
        <v>195</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49">
        <v>11</v>
      </c>
      <c r="B20" s="150" t="s">
        <v>212</v>
      </c>
      <c r="C20" s="166" t="s">
        <v>213</v>
      </c>
      <c r="D20" s="151" t="s">
        <v>214</v>
      </c>
      <c r="E20" s="152">
        <v>202200</v>
      </c>
      <c r="F20" s="153"/>
      <c r="G20" s="154">
        <f>ROUND(E20*F20,2)</f>
        <v>0</v>
      </c>
      <c r="H20" s="153"/>
      <c r="I20" s="154">
        <f>ROUND(E20*H20,2)</f>
        <v>0</v>
      </c>
      <c r="J20" s="153"/>
      <c r="K20" s="154">
        <f>ROUND(E20*J20,2)</f>
        <v>0</v>
      </c>
      <c r="L20" s="154">
        <v>21</v>
      </c>
      <c r="M20" s="154">
        <f>G20*(1+L20/100)</f>
        <v>0</v>
      </c>
      <c r="N20" s="154">
        <v>0</v>
      </c>
      <c r="O20" s="154">
        <f>ROUND(E20*N20,2)</f>
        <v>0</v>
      </c>
      <c r="P20" s="154">
        <v>0</v>
      </c>
      <c r="Q20" s="154">
        <f>ROUND(E20*P20,2)</f>
        <v>0</v>
      </c>
      <c r="R20" s="155" t="s">
        <v>194</v>
      </c>
      <c r="S20" s="138">
        <v>0</v>
      </c>
      <c r="T20" s="138">
        <f>ROUND(E20*S20,2)</f>
        <v>0</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167" t="s">
        <v>217</v>
      </c>
      <c r="D21" s="140"/>
      <c r="E21" s="141">
        <v>109800</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218</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219</v>
      </c>
      <c r="D22" s="140"/>
      <c r="E22" s="141">
        <v>69300</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35"/>
      <c r="B23" s="136"/>
      <c r="C23" s="167" t="s">
        <v>220</v>
      </c>
      <c r="D23" s="140"/>
      <c r="E23" s="141">
        <v>23100</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218</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12</v>
      </c>
      <c r="B24" s="157" t="s">
        <v>221</v>
      </c>
      <c r="C24" s="165" t="s">
        <v>2351</v>
      </c>
      <c r="D24" s="158" t="s">
        <v>192</v>
      </c>
      <c r="E24" s="159">
        <v>1</v>
      </c>
      <c r="F24" s="160"/>
      <c r="G24" s="161">
        <f>ROUND(E24*F24,2)</f>
        <v>0</v>
      </c>
      <c r="H24" s="160"/>
      <c r="I24" s="161">
        <f>ROUND(E24*H24,2)</f>
        <v>0</v>
      </c>
      <c r="J24" s="160"/>
      <c r="K24" s="161">
        <f>ROUND(E24*J24,2)</f>
        <v>0</v>
      </c>
      <c r="L24" s="161">
        <v>21</v>
      </c>
      <c r="M24" s="161">
        <f>G24*(1+L24/100)</f>
        <v>0</v>
      </c>
      <c r="N24" s="161">
        <v>0</v>
      </c>
      <c r="O24" s="161">
        <f>ROUND(E24*N24,2)</f>
        <v>0</v>
      </c>
      <c r="P24" s="161">
        <v>0</v>
      </c>
      <c r="Q24" s="161">
        <f>ROUND(E24*P24,2)</f>
        <v>0</v>
      </c>
      <c r="R24" s="162" t="s">
        <v>194</v>
      </c>
      <c r="S24" s="138">
        <v>0</v>
      </c>
      <c r="T24" s="138">
        <f>ROUND(E24*S24,2)</f>
        <v>0</v>
      </c>
      <c r="U24" s="138"/>
      <c r="V24" s="138" t="s">
        <v>89</v>
      </c>
      <c r="W24" s="128"/>
      <c r="X24" s="128"/>
      <c r="Y24" s="128"/>
      <c r="Z24" s="128"/>
      <c r="AA24" s="128"/>
      <c r="AB24" s="128"/>
      <c r="AC24" s="128"/>
      <c r="AD24" s="128"/>
      <c r="AE24" s="128" t="s">
        <v>195</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13</v>
      </c>
      <c r="B25" s="157" t="s">
        <v>222</v>
      </c>
      <c r="C25" s="165" t="s">
        <v>223</v>
      </c>
      <c r="D25" s="158" t="s">
        <v>192</v>
      </c>
      <c r="E25" s="159">
        <v>1</v>
      </c>
      <c r="F25" s="160"/>
      <c r="G25" s="161">
        <f>ROUND(E25*F25,2)</f>
        <v>0</v>
      </c>
      <c r="H25" s="160"/>
      <c r="I25" s="161">
        <f>ROUND(E25*H25,2)</f>
        <v>0</v>
      </c>
      <c r="J25" s="160"/>
      <c r="K25" s="161">
        <f>ROUND(E25*J25,2)</f>
        <v>0</v>
      </c>
      <c r="L25" s="161">
        <v>21</v>
      </c>
      <c r="M25" s="161">
        <f>G25*(1+L25/100)</f>
        <v>0</v>
      </c>
      <c r="N25" s="161">
        <v>0</v>
      </c>
      <c r="O25" s="161">
        <f>ROUND(E25*N25,2)</f>
        <v>0</v>
      </c>
      <c r="P25" s="161">
        <v>0</v>
      </c>
      <c r="Q25" s="161">
        <f>ROUND(E25*P25,2)</f>
        <v>0</v>
      </c>
      <c r="R25" s="162" t="s">
        <v>194</v>
      </c>
      <c r="S25" s="138">
        <v>0</v>
      </c>
      <c r="T25" s="138">
        <f>ROUND(E25*S25,2)</f>
        <v>0</v>
      </c>
      <c r="U25" s="138"/>
      <c r="V25" s="138" t="s">
        <v>89</v>
      </c>
      <c r="W25" s="128"/>
      <c r="X25" s="128"/>
      <c r="Y25" s="128"/>
      <c r="Z25" s="128"/>
      <c r="AA25" s="128"/>
      <c r="AB25" s="128"/>
      <c r="AC25" s="128"/>
      <c r="AD25" s="128"/>
      <c r="AE25" s="128" t="s">
        <v>195</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14</v>
      </c>
      <c r="B26" s="157" t="s">
        <v>224</v>
      </c>
      <c r="C26" s="165" t="s">
        <v>225</v>
      </c>
      <c r="D26" s="158" t="s">
        <v>192</v>
      </c>
      <c r="E26" s="159">
        <v>1</v>
      </c>
      <c r="F26" s="160"/>
      <c r="G26" s="161">
        <f>ROUND(E26*F26,2)</f>
        <v>0</v>
      </c>
      <c r="H26" s="160"/>
      <c r="I26" s="161">
        <f>ROUND(E26*H26,2)</f>
        <v>0</v>
      </c>
      <c r="J26" s="160"/>
      <c r="K26" s="161">
        <f>ROUND(E26*J26,2)</f>
        <v>0</v>
      </c>
      <c r="L26" s="161">
        <v>21</v>
      </c>
      <c r="M26" s="161">
        <f>G26*(1+L26/100)</f>
        <v>0</v>
      </c>
      <c r="N26" s="161">
        <v>0</v>
      </c>
      <c r="O26" s="161">
        <f>ROUND(E26*N26,2)</f>
        <v>0</v>
      </c>
      <c r="P26" s="161">
        <v>0</v>
      </c>
      <c r="Q26" s="161">
        <f>ROUND(E26*P26,2)</f>
        <v>0</v>
      </c>
      <c r="R26" s="162" t="s">
        <v>194</v>
      </c>
      <c r="S26" s="138">
        <v>0</v>
      </c>
      <c r="T26" s="138">
        <f>ROUND(E26*S26,2)</f>
        <v>0</v>
      </c>
      <c r="U26" s="138"/>
      <c r="V26" s="138" t="s">
        <v>89</v>
      </c>
      <c r="W26" s="128"/>
      <c r="X26" s="128"/>
      <c r="Y26" s="128"/>
      <c r="Z26" s="128"/>
      <c r="AA26" s="128"/>
      <c r="AB26" s="128"/>
      <c r="AC26" s="128"/>
      <c r="AD26" s="128"/>
      <c r="AE26" s="128" t="s">
        <v>195</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15</v>
      </c>
      <c r="B27" s="157" t="s">
        <v>226</v>
      </c>
      <c r="C27" s="165" t="s">
        <v>2352</v>
      </c>
      <c r="D27" s="158" t="s">
        <v>192</v>
      </c>
      <c r="E27" s="159">
        <v>1</v>
      </c>
      <c r="F27" s="160"/>
      <c r="G27" s="161">
        <f>ROUND(E27*F27,2)</f>
        <v>0</v>
      </c>
      <c r="H27" s="160"/>
      <c r="I27" s="161">
        <f>ROUND(E27*H27,2)</f>
        <v>0</v>
      </c>
      <c r="J27" s="160"/>
      <c r="K27" s="161">
        <f>ROUND(E27*J27,2)</f>
        <v>0</v>
      </c>
      <c r="L27" s="161">
        <v>21</v>
      </c>
      <c r="M27" s="161">
        <f>G27*(1+L27/100)</f>
        <v>0</v>
      </c>
      <c r="N27" s="161">
        <v>0</v>
      </c>
      <c r="O27" s="161">
        <f>ROUND(E27*N27,2)</f>
        <v>0</v>
      </c>
      <c r="P27" s="161">
        <v>0</v>
      </c>
      <c r="Q27" s="161">
        <f>ROUND(E27*P27,2)</f>
        <v>0</v>
      </c>
      <c r="R27" s="162" t="s">
        <v>194</v>
      </c>
      <c r="S27" s="138">
        <v>0</v>
      </c>
      <c r="T27" s="138">
        <f>ROUND(E27*S27,2)</f>
        <v>0</v>
      </c>
      <c r="U27" s="138"/>
      <c r="V27" s="138" t="s">
        <v>89</v>
      </c>
      <c r="W27" s="128"/>
      <c r="X27" s="128"/>
      <c r="Y27" s="128"/>
      <c r="Z27" s="128"/>
      <c r="AA27" s="128"/>
      <c r="AB27" s="128"/>
      <c r="AC27" s="128"/>
      <c r="AD27" s="128"/>
      <c r="AE27" s="128" t="s">
        <v>195</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49">
        <v>16</v>
      </c>
      <c r="B28" s="150" t="s">
        <v>227</v>
      </c>
      <c r="C28" s="166" t="s">
        <v>228</v>
      </c>
      <c r="D28" s="151" t="s">
        <v>229</v>
      </c>
      <c r="E28" s="152">
        <v>1</v>
      </c>
      <c r="F28" s="153"/>
      <c r="G28" s="154">
        <f>ROUND(E28*F28,2)</f>
        <v>0</v>
      </c>
      <c r="H28" s="153"/>
      <c r="I28" s="154">
        <f>ROUND(E28*H28,2)</f>
        <v>0</v>
      </c>
      <c r="J28" s="153"/>
      <c r="K28" s="154">
        <f>ROUND(E28*J28,2)</f>
        <v>0</v>
      </c>
      <c r="L28" s="154">
        <v>21</v>
      </c>
      <c r="M28" s="154">
        <f>G28*(1+L28/100)</f>
        <v>0</v>
      </c>
      <c r="N28" s="154">
        <v>0</v>
      </c>
      <c r="O28" s="154">
        <f>ROUND(E28*N28,2)</f>
        <v>0</v>
      </c>
      <c r="P28" s="154">
        <v>0</v>
      </c>
      <c r="Q28" s="154">
        <f>ROUND(E28*P28,2)</f>
        <v>0</v>
      </c>
      <c r="R28" s="155" t="s">
        <v>194</v>
      </c>
      <c r="S28" s="138">
        <v>0</v>
      </c>
      <c r="T28" s="138">
        <f>ROUND(E28*S28,2)</f>
        <v>0</v>
      </c>
      <c r="U28" s="138"/>
      <c r="V28" s="138" t="s">
        <v>89</v>
      </c>
      <c r="W28" s="128"/>
      <c r="X28" s="128"/>
      <c r="Y28" s="128"/>
      <c r="Z28" s="128"/>
      <c r="AA28" s="128"/>
      <c r="AB28" s="128"/>
      <c r="AC28" s="128"/>
      <c r="AD28" s="128"/>
      <c r="AE28" s="128" t="s">
        <v>195</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x14ac:dyDescent="0.15">
      <c r="A29" s="3"/>
      <c r="B29" s="4"/>
      <c r="C29" s="168"/>
      <c r="D29" s="6"/>
      <c r="E29" s="3"/>
      <c r="F29" s="3"/>
      <c r="G29" s="3"/>
      <c r="H29" s="3"/>
      <c r="I29" s="3"/>
      <c r="J29" s="3"/>
      <c r="K29" s="3"/>
      <c r="L29" s="3"/>
      <c r="M29" s="3"/>
      <c r="N29" s="3"/>
      <c r="O29" s="3"/>
      <c r="P29" s="3"/>
      <c r="Q29" s="3"/>
      <c r="R29" s="3"/>
      <c r="S29" s="3"/>
      <c r="T29" s="3"/>
      <c r="U29" s="3"/>
      <c r="V29" s="3"/>
      <c r="AC29">
        <v>15</v>
      </c>
      <c r="AD29">
        <v>21</v>
      </c>
      <c r="AE29" t="s">
        <v>177</v>
      </c>
    </row>
    <row r="30" spans="1:58" ht="12.75" x14ac:dyDescent="0.15">
      <c r="A30" s="131"/>
      <c r="B30" s="132" t="s">
        <v>29</v>
      </c>
      <c r="C30" s="169"/>
      <c r="D30" s="133"/>
      <c r="E30" s="134"/>
      <c r="F30" s="134"/>
      <c r="G30" s="163">
        <f>G8+G15</f>
        <v>0</v>
      </c>
      <c r="H30" s="3"/>
      <c r="I30" s="3"/>
      <c r="J30" s="3"/>
      <c r="K30" s="3"/>
      <c r="L30" s="3"/>
      <c r="M30" s="3"/>
      <c r="N30" s="3"/>
      <c r="O30" s="3"/>
      <c r="P30" s="3"/>
      <c r="Q30" s="3"/>
      <c r="R30" s="3"/>
      <c r="S30" s="3"/>
      <c r="T30" s="3"/>
      <c r="U30" s="3"/>
      <c r="V30" s="3"/>
      <c r="AC30">
        <f>SUMIF(L7:L28,AC29,G7:G28)</f>
        <v>0</v>
      </c>
      <c r="AD30">
        <f>SUMIF(L7:L28,AD29,G7:G28)</f>
        <v>0</v>
      </c>
      <c r="AE30" t="s">
        <v>230</v>
      </c>
    </row>
    <row r="31" spans="1:58" x14ac:dyDescent="0.15">
      <c r="C31" s="170"/>
      <c r="D31" s="9"/>
      <c r="AE31" t="s">
        <v>231</v>
      </c>
    </row>
    <row r="32" spans="1:58" x14ac:dyDescent="0.15">
      <c r="D32" s="9"/>
    </row>
    <row r="33" spans="4:4" x14ac:dyDescent="0.15">
      <c r="D33" s="9"/>
    </row>
    <row r="34" spans="4:4" x14ac:dyDescent="0.15">
      <c r="D34" s="9"/>
    </row>
    <row r="35" spans="4:4" x14ac:dyDescent="0.15">
      <c r="D35" s="9"/>
    </row>
    <row r="36" spans="4:4" x14ac:dyDescent="0.15">
      <c r="D36" s="9"/>
    </row>
    <row r="37" spans="4:4" x14ac:dyDescent="0.15">
      <c r="D37" s="9"/>
    </row>
    <row r="38" spans="4:4" x14ac:dyDescent="0.15">
      <c r="D38" s="9"/>
    </row>
    <row r="39" spans="4:4" x14ac:dyDescent="0.15">
      <c r="D39" s="9"/>
    </row>
    <row r="40" spans="4:4" x14ac:dyDescent="0.15">
      <c r="D40" s="9"/>
    </row>
    <row r="41" spans="4:4" x14ac:dyDescent="0.15">
      <c r="D41" s="9"/>
    </row>
    <row r="42" spans="4:4" x14ac:dyDescent="0.15">
      <c r="D42" s="9"/>
    </row>
    <row r="43" spans="4:4" x14ac:dyDescent="0.15">
      <c r="D43" s="9"/>
    </row>
    <row r="44" spans="4:4" x14ac:dyDescent="0.15">
      <c r="D44" s="9"/>
    </row>
    <row r="45" spans="4:4" x14ac:dyDescent="0.15">
      <c r="D45" s="9"/>
    </row>
    <row r="46" spans="4:4" x14ac:dyDescent="0.15">
      <c r="D46" s="9"/>
    </row>
    <row r="47" spans="4:4" x14ac:dyDescent="0.15">
      <c r="D47" s="9"/>
    </row>
    <row r="48" spans="4:4" x14ac:dyDescent="0.15">
      <c r="D48" s="9"/>
    </row>
    <row r="49" spans="4:4" x14ac:dyDescent="0.15">
      <c r="D49" s="9"/>
    </row>
    <row r="50" spans="4:4" x14ac:dyDescent="0.15">
      <c r="D50" s="9"/>
    </row>
    <row r="51" spans="4:4" x14ac:dyDescent="0.15">
      <c r="D51" s="9"/>
    </row>
    <row r="52" spans="4:4" x14ac:dyDescent="0.15">
      <c r="D52" s="9"/>
    </row>
    <row r="53" spans="4:4" x14ac:dyDescent="0.15">
      <c r="D53" s="9"/>
    </row>
    <row r="54" spans="4:4" x14ac:dyDescent="0.15">
      <c r="D54" s="9"/>
    </row>
    <row r="55" spans="4:4" x14ac:dyDescent="0.15">
      <c r="D55" s="9"/>
    </row>
    <row r="56" spans="4:4" x14ac:dyDescent="0.15">
      <c r="D56" s="9"/>
    </row>
    <row r="57" spans="4:4" x14ac:dyDescent="0.15">
      <c r="D57" s="9"/>
    </row>
    <row r="58" spans="4:4" x14ac:dyDescent="0.15">
      <c r="D58" s="9"/>
    </row>
    <row r="59" spans="4:4" x14ac:dyDescent="0.15">
      <c r="D59" s="9"/>
    </row>
    <row r="60" spans="4:4" x14ac:dyDescent="0.15">
      <c r="D60" s="9"/>
    </row>
    <row r="61" spans="4:4" x14ac:dyDescent="0.15">
      <c r="D61" s="9"/>
    </row>
    <row r="62" spans="4:4" x14ac:dyDescent="0.15">
      <c r="D62" s="9"/>
    </row>
    <row r="63" spans="4:4" x14ac:dyDescent="0.15">
      <c r="D63" s="9"/>
    </row>
    <row r="64" spans="4:4"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NNH1NyRzrbYb1R6723WPEaiZFjFiVDKtUEjIRMDA/7eGK8+MVTeFwMu2gk1R/UAG8CUfcu3v8daX2MATykPvSg==" saltValue="zx7hfGYEytUHkDTDlQn71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E573-7099-4DEC-9D53-AC095938495A}">
  <sheetPr>
    <outlinePr summaryBelow="0"/>
  </sheetPr>
  <dimension ref="A1:BF5003"/>
  <sheetViews>
    <sheetView workbookViewId="0">
      <pane ySplit="7" topLeftCell="A8" activePane="bottomLeft" state="frozen"/>
      <selection pane="bottomLeft" activeCell="C25" sqref="C25"/>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 min="52" max="53" width="8"/>
  </cols>
  <sheetData>
    <row r="1" spans="1:58" ht="15.75" customHeight="1" x14ac:dyDescent="0.25">
      <c r="A1" s="316" t="s">
        <v>164</v>
      </c>
      <c r="B1" s="316"/>
      <c r="C1" s="316"/>
      <c r="D1" s="316"/>
      <c r="E1" s="316"/>
      <c r="F1" s="316"/>
      <c r="G1" s="316"/>
      <c r="AE1" t="s">
        <v>165</v>
      </c>
    </row>
    <row r="2" spans="1:58" ht="24.95" customHeight="1" x14ac:dyDescent="0.15">
      <c r="A2" s="120" t="s">
        <v>7</v>
      </c>
      <c r="B2" s="40" t="s">
        <v>43</v>
      </c>
      <c r="C2" s="317" t="s">
        <v>44</v>
      </c>
      <c r="D2" s="318"/>
      <c r="E2" s="318"/>
      <c r="F2" s="318"/>
      <c r="G2" s="319"/>
      <c r="AE2" t="s">
        <v>166</v>
      </c>
    </row>
    <row r="3" spans="1:58" ht="24.95" customHeight="1" x14ac:dyDescent="0.15">
      <c r="A3" s="120" t="s">
        <v>8</v>
      </c>
      <c r="B3" s="40" t="s">
        <v>49</v>
      </c>
      <c r="C3" s="317" t="s">
        <v>50</v>
      </c>
      <c r="D3" s="318"/>
      <c r="E3" s="318"/>
      <c r="F3" s="318"/>
      <c r="G3" s="319"/>
      <c r="AA3" s="104" t="s">
        <v>166</v>
      </c>
      <c r="AE3" t="s">
        <v>167</v>
      </c>
    </row>
    <row r="4" spans="1:58" ht="24.95" customHeight="1" x14ac:dyDescent="0.15">
      <c r="A4" s="121" t="s">
        <v>9</v>
      </c>
      <c r="B4" s="122" t="s">
        <v>49</v>
      </c>
      <c r="C4" s="320" t="s">
        <v>51</v>
      </c>
      <c r="D4" s="321"/>
      <c r="E4" s="321"/>
      <c r="F4" s="321"/>
      <c r="G4" s="322"/>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SUMIF(AE9:AE163,"&lt;&gt;NOR",G9:G163)</f>
        <v>0</v>
      </c>
      <c r="H8" s="147"/>
      <c r="I8" s="147">
        <f>SUM(I9:I163)</f>
        <v>0</v>
      </c>
      <c r="J8" s="147"/>
      <c r="K8" s="147">
        <f>SUM(K9:K163)</f>
        <v>0</v>
      </c>
      <c r="L8" s="147"/>
      <c r="M8" s="147">
        <f>SUM(M9:M163)</f>
        <v>0</v>
      </c>
      <c r="N8" s="147"/>
      <c r="O8" s="147">
        <f>SUM(O9:O163)</f>
        <v>7933.36</v>
      </c>
      <c r="P8" s="147"/>
      <c r="Q8" s="147">
        <f>SUM(Q9:Q163)</f>
        <v>3875.43</v>
      </c>
      <c r="R8" s="148"/>
      <c r="S8" s="142"/>
      <c r="T8" s="142">
        <f>SUM(T9:T163)</f>
        <v>23230.509999999995</v>
      </c>
      <c r="U8" s="142"/>
      <c r="V8" s="142"/>
      <c r="AE8" t="s">
        <v>189</v>
      </c>
    </row>
    <row r="9" spans="1:58" ht="15.75" customHeight="1" outlineLevel="1" x14ac:dyDescent="0.2">
      <c r="A9" s="149">
        <v>1</v>
      </c>
      <c r="B9" s="150" t="s">
        <v>232</v>
      </c>
      <c r="C9" s="166" t="s">
        <v>2270</v>
      </c>
      <c r="D9" s="151" t="s">
        <v>233</v>
      </c>
      <c r="E9" s="152">
        <v>2133.6</v>
      </c>
      <c r="F9" s="153"/>
      <c r="G9" s="154">
        <f>ROUND(E9*F9,2)</f>
        <v>0</v>
      </c>
      <c r="H9" s="153"/>
      <c r="I9" s="154">
        <f>ROUND(E9*H9,2)</f>
        <v>0</v>
      </c>
      <c r="J9" s="153"/>
      <c r="K9" s="154">
        <f>ROUND(E9*J9,2)</f>
        <v>0</v>
      </c>
      <c r="L9" s="154">
        <v>21</v>
      </c>
      <c r="M9" s="154">
        <f>G9*(1+L9/100)</f>
        <v>0</v>
      </c>
      <c r="N9" s="154">
        <v>0</v>
      </c>
      <c r="O9" s="154">
        <f>ROUND(E9*N9,2)</f>
        <v>0</v>
      </c>
      <c r="P9" s="154">
        <v>0.4718</v>
      </c>
      <c r="Q9" s="154">
        <f>ROUND(E9*P9,2)</f>
        <v>1006.63</v>
      </c>
      <c r="R9" s="155" t="s">
        <v>234</v>
      </c>
      <c r="S9" s="138">
        <v>0.02</v>
      </c>
      <c r="T9" s="138">
        <f>ROUND(E9*S9,2)</f>
        <v>42.67</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167" t="s">
        <v>235</v>
      </c>
      <c r="D10" s="140"/>
      <c r="E10" s="141">
        <v>732</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218</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35"/>
      <c r="B11" s="136"/>
      <c r="C11" s="167" t="s">
        <v>236</v>
      </c>
      <c r="D11" s="140"/>
      <c r="E11" s="141">
        <v>1044</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218</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237</v>
      </c>
      <c r="D12" s="140"/>
      <c r="E12" s="141">
        <v>12</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218</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35"/>
      <c r="B13" s="136"/>
      <c r="C13" s="167" t="s">
        <v>238</v>
      </c>
      <c r="D13" s="140"/>
      <c r="E13" s="141">
        <v>22.8</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218</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35"/>
      <c r="B14" s="136"/>
      <c r="C14" s="167" t="s">
        <v>239</v>
      </c>
      <c r="D14" s="140"/>
      <c r="E14" s="141">
        <v>84</v>
      </c>
      <c r="F14" s="138"/>
      <c r="G14" s="138"/>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218</v>
      </c>
      <c r="AF14" s="128">
        <v>0</v>
      </c>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35"/>
      <c r="B15" s="136"/>
      <c r="C15" s="167" t="s">
        <v>240</v>
      </c>
      <c r="D15" s="140"/>
      <c r="E15" s="141">
        <v>132</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218</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35"/>
      <c r="B16" s="136"/>
      <c r="C16" s="167" t="s">
        <v>241</v>
      </c>
      <c r="D16" s="140"/>
      <c r="E16" s="141">
        <v>8.4</v>
      </c>
      <c r="F16" s="138"/>
      <c r="G16" s="138"/>
      <c r="H16" s="138"/>
      <c r="I16" s="138"/>
      <c r="J16" s="138"/>
      <c r="K16" s="138"/>
      <c r="L16" s="138"/>
      <c r="M16" s="138"/>
      <c r="N16" s="138"/>
      <c r="O16" s="138"/>
      <c r="P16" s="138"/>
      <c r="Q16" s="138"/>
      <c r="R16" s="138"/>
      <c r="S16" s="138"/>
      <c r="T16" s="138"/>
      <c r="U16" s="138"/>
      <c r="V16" s="138"/>
      <c r="W16" s="128"/>
      <c r="X16" s="128"/>
      <c r="Y16" s="128"/>
      <c r="Z16" s="128"/>
      <c r="AA16" s="128"/>
      <c r="AB16" s="128"/>
      <c r="AC16" s="128"/>
      <c r="AD16" s="128"/>
      <c r="AE16" s="128" t="s">
        <v>218</v>
      </c>
      <c r="AF16" s="128">
        <v>0</v>
      </c>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35"/>
      <c r="B17" s="136"/>
      <c r="C17" s="167" t="s">
        <v>242</v>
      </c>
      <c r="D17" s="140"/>
      <c r="E17" s="141">
        <v>98.4</v>
      </c>
      <c r="F17" s="138"/>
      <c r="G17" s="138"/>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218</v>
      </c>
      <c r="AF17" s="128">
        <v>0</v>
      </c>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35"/>
      <c r="B18" s="136"/>
      <c r="C18" s="167" t="s">
        <v>243</v>
      </c>
      <c r="D18" s="140"/>
      <c r="E18" s="141"/>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218</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33.75" outlineLevel="1" x14ac:dyDescent="0.2">
      <c r="A19" s="149">
        <v>2</v>
      </c>
      <c r="B19" s="150" t="s">
        <v>244</v>
      </c>
      <c r="C19" s="166" t="s">
        <v>245</v>
      </c>
      <c r="D19" s="151" t="s">
        <v>233</v>
      </c>
      <c r="E19" s="152">
        <v>16720</v>
      </c>
      <c r="F19" s="153"/>
      <c r="G19" s="154">
        <f>ROUND(E19*F19,2)</f>
        <v>0</v>
      </c>
      <c r="H19" s="153"/>
      <c r="I19" s="154">
        <f>ROUND(E19*H19,2)</f>
        <v>0</v>
      </c>
      <c r="J19" s="153"/>
      <c r="K19" s="154">
        <f>ROUND(E19*J19,2)</f>
        <v>0</v>
      </c>
      <c r="L19" s="154">
        <v>21</v>
      </c>
      <c r="M19" s="154">
        <f>G19*(1+L19/100)</f>
        <v>0</v>
      </c>
      <c r="N19" s="154">
        <v>0</v>
      </c>
      <c r="O19" s="154">
        <f>ROUND(E19*N19,2)</f>
        <v>0</v>
      </c>
      <c r="P19" s="154">
        <v>0.11</v>
      </c>
      <c r="Q19" s="154">
        <f>ROUND(E19*P19,2)</f>
        <v>1839.2</v>
      </c>
      <c r="R19" s="155" t="s">
        <v>234</v>
      </c>
      <c r="S19" s="138">
        <v>0.05</v>
      </c>
      <c r="T19" s="138">
        <f>ROUND(E19*S19,2)</f>
        <v>836</v>
      </c>
      <c r="U19" s="138"/>
      <c r="V19" s="138" t="s">
        <v>246</v>
      </c>
      <c r="W19" s="128"/>
      <c r="X19" s="128"/>
      <c r="Y19" s="128"/>
      <c r="Z19" s="128"/>
      <c r="AA19" s="128"/>
      <c r="AB19" s="128"/>
      <c r="AC19" s="128"/>
      <c r="AD19" s="128"/>
      <c r="AE19" s="128" t="s">
        <v>247</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35"/>
      <c r="B20" s="136"/>
      <c r="C20" s="323" t="s">
        <v>248</v>
      </c>
      <c r="D20" s="324"/>
      <c r="E20" s="324"/>
      <c r="F20" s="324"/>
      <c r="G20" s="324"/>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249</v>
      </c>
      <c r="AF20" s="128"/>
      <c r="AG20" s="128"/>
      <c r="AH20" s="128"/>
      <c r="AI20" s="128"/>
      <c r="AJ20" s="128"/>
      <c r="AK20" s="128"/>
      <c r="AL20" s="128"/>
      <c r="AM20" s="128"/>
      <c r="AN20" s="128"/>
      <c r="AO20" s="128"/>
      <c r="AP20" s="128"/>
      <c r="AQ20" s="128"/>
      <c r="AR20" s="128"/>
      <c r="AS20" s="128"/>
      <c r="AT20" s="128"/>
      <c r="AU20" s="128"/>
      <c r="AV20" s="128"/>
      <c r="AW20" s="128"/>
      <c r="AX20" s="128"/>
      <c r="AY20" s="176" t="str">
        <f>C20</f>
        <v>s naložením na dopravní prostředek, očištění povrchu od frézované plochy, opotřebování frézovacích nástrojů (nožů, upínacích kroužků, držáků) nutné ruční odstranění (vybourání) živičného krytu kolem překážek,</v>
      </c>
      <c r="AZ20" s="128"/>
      <c r="BA20" s="128"/>
      <c r="BB20" s="128"/>
      <c r="BC20" s="128"/>
      <c r="BD20" s="128"/>
      <c r="BE20" s="128"/>
      <c r="BF20" s="128"/>
    </row>
    <row r="21" spans="1:58" ht="12.75" outlineLevel="1" x14ac:dyDescent="0.2">
      <c r="A21" s="135"/>
      <c r="B21" s="136"/>
      <c r="C21" s="167" t="s">
        <v>250</v>
      </c>
      <c r="D21" s="140"/>
      <c r="E21" s="141">
        <v>15160</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218</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251</v>
      </c>
      <c r="D22" s="140"/>
      <c r="E22" s="141">
        <v>1560</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49">
        <v>3</v>
      </c>
      <c r="B23" s="150" t="s">
        <v>252</v>
      </c>
      <c r="C23" s="166" t="s">
        <v>253</v>
      </c>
      <c r="D23" s="151" t="s">
        <v>254</v>
      </c>
      <c r="E23" s="152">
        <v>300</v>
      </c>
      <c r="F23" s="153"/>
      <c r="G23" s="154">
        <f>ROUND(E23*F23,2)</f>
        <v>0</v>
      </c>
      <c r="H23" s="153"/>
      <c r="I23" s="154">
        <f>ROUND(E23*H23,2)</f>
        <v>0</v>
      </c>
      <c r="J23" s="153"/>
      <c r="K23" s="154">
        <f>ROUND(E23*J23,2)</f>
        <v>0</v>
      </c>
      <c r="L23" s="154">
        <v>21</v>
      </c>
      <c r="M23" s="154">
        <f>G23*(1+L23/100)</f>
        <v>0</v>
      </c>
      <c r="N23" s="154">
        <v>0</v>
      </c>
      <c r="O23" s="154">
        <f>ROUND(E23*N23,2)</f>
        <v>0</v>
      </c>
      <c r="P23" s="154">
        <v>0</v>
      </c>
      <c r="Q23" s="154">
        <f>ROUND(E23*P23,2)</f>
        <v>0</v>
      </c>
      <c r="R23" s="155" t="s">
        <v>194</v>
      </c>
      <c r="S23" s="138">
        <v>0.20300000000000001</v>
      </c>
      <c r="T23" s="138">
        <f>ROUND(E23*S23,2)</f>
        <v>60.9</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22.5" outlineLevel="1" x14ac:dyDescent="0.2">
      <c r="A24" s="135"/>
      <c r="B24" s="136"/>
      <c r="C24" s="323" t="s">
        <v>255</v>
      </c>
      <c r="D24" s="324"/>
      <c r="E24" s="324"/>
      <c r="F24" s="324"/>
      <c r="G24" s="324"/>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249</v>
      </c>
      <c r="AF24" s="128"/>
      <c r="AG24" s="128"/>
      <c r="AH24" s="128"/>
      <c r="AI24" s="128"/>
      <c r="AJ24" s="128"/>
      <c r="AK24" s="128"/>
      <c r="AL24" s="128"/>
      <c r="AM24" s="128"/>
      <c r="AN24" s="128"/>
      <c r="AO24" s="128"/>
      <c r="AP24" s="128"/>
      <c r="AQ24" s="128"/>
      <c r="AR24" s="128"/>
      <c r="AS24" s="128"/>
      <c r="AT24" s="128"/>
      <c r="AU24" s="128"/>
      <c r="AV24" s="128"/>
      <c r="AW24" s="128"/>
      <c r="AX24" s="128"/>
      <c r="AY24" s="176" t="str">
        <f>C24</f>
        <v>na vzdálenost od hladiny vody v jímce po výšku roviny proložené osou nejvyššího bodu výtlačného potrubí. Včetně odpadní potrubí v délce do 20 m.</v>
      </c>
      <c r="AZ24" s="128"/>
      <c r="BA24" s="128"/>
      <c r="BB24" s="128"/>
      <c r="BC24" s="128"/>
      <c r="BD24" s="128"/>
      <c r="BE24" s="128"/>
      <c r="BF24" s="128"/>
    </row>
    <row r="25" spans="1:58" ht="22.5" outlineLevel="1" x14ac:dyDescent="0.2">
      <c r="A25" s="149">
        <v>4</v>
      </c>
      <c r="B25" s="150" t="s">
        <v>256</v>
      </c>
      <c r="C25" s="166" t="s">
        <v>257</v>
      </c>
      <c r="D25" s="151" t="s">
        <v>258</v>
      </c>
      <c r="E25" s="152">
        <v>35</v>
      </c>
      <c r="F25" s="153"/>
      <c r="G25" s="154">
        <f>ROUND(E25*F25,2)</f>
        <v>0</v>
      </c>
      <c r="H25" s="153"/>
      <c r="I25" s="154">
        <f>ROUND(E25*H25,2)</f>
        <v>0</v>
      </c>
      <c r="J25" s="153"/>
      <c r="K25" s="154">
        <f>ROUND(E25*J25,2)</f>
        <v>0</v>
      </c>
      <c r="L25" s="154">
        <v>21</v>
      </c>
      <c r="M25" s="154">
        <f>G25*(1+L25/100)</f>
        <v>0</v>
      </c>
      <c r="N25" s="154">
        <v>0</v>
      </c>
      <c r="O25" s="154">
        <f>ROUND(E25*N25,2)</f>
        <v>0</v>
      </c>
      <c r="P25" s="154">
        <v>0</v>
      </c>
      <c r="Q25" s="154">
        <f>ROUND(E25*P25,2)</f>
        <v>0</v>
      </c>
      <c r="R25" s="155" t="s">
        <v>194</v>
      </c>
      <c r="S25" s="138">
        <v>0</v>
      </c>
      <c r="T25" s="138">
        <f>ROUND(E25*S25,2)</f>
        <v>0</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22.5" outlineLevel="1" x14ac:dyDescent="0.2">
      <c r="A26" s="135"/>
      <c r="B26" s="136"/>
      <c r="C26" s="323" t="s">
        <v>259</v>
      </c>
      <c r="D26" s="324"/>
      <c r="E26" s="324"/>
      <c r="F26" s="324"/>
      <c r="G26" s="324"/>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249</v>
      </c>
      <c r="AF26" s="128"/>
      <c r="AG26" s="128"/>
      <c r="AH26" s="128"/>
      <c r="AI26" s="128"/>
      <c r="AJ26" s="128"/>
      <c r="AK26" s="128"/>
      <c r="AL26" s="128"/>
      <c r="AM26" s="128"/>
      <c r="AN26" s="128"/>
      <c r="AO26" s="128"/>
      <c r="AP26" s="128"/>
      <c r="AQ26" s="128"/>
      <c r="AR26" s="128"/>
      <c r="AS26" s="128"/>
      <c r="AT26" s="128"/>
      <c r="AU26" s="128"/>
      <c r="AV26" s="128"/>
      <c r="AW26" s="128"/>
      <c r="AX26" s="128"/>
      <c r="AY26" s="176" t="str">
        <f>C26</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AZ26" s="128"/>
      <c r="BA26" s="128"/>
      <c r="BB26" s="128"/>
      <c r="BC26" s="128"/>
      <c r="BD26" s="128"/>
      <c r="BE26" s="128"/>
      <c r="BF26" s="128"/>
    </row>
    <row r="27" spans="1:58" ht="12.75" outlineLevel="1" x14ac:dyDescent="0.2">
      <c r="A27" s="149">
        <v>5</v>
      </c>
      <c r="B27" s="150" t="s">
        <v>260</v>
      </c>
      <c r="C27" s="166" t="s">
        <v>261</v>
      </c>
      <c r="D27" s="151" t="s">
        <v>262</v>
      </c>
      <c r="E27" s="152">
        <v>820.2</v>
      </c>
      <c r="F27" s="153"/>
      <c r="G27" s="154">
        <f>ROUND(E27*F27,2)</f>
        <v>0</v>
      </c>
      <c r="H27" s="153"/>
      <c r="I27" s="154">
        <f>ROUND(E27*H27,2)</f>
        <v>0</v>
      </c>
      <c r="J27" s="153"/>
      <c r="K27" s="154">
        <f>ROUND(E27*J27,2)</f>
        <v>0</v>
      </c>
      <c r="L27" s="154">
        <v>21</v>
      </c>
      <c r="M27" s="154">
        <f>G27*(1+L27/100)</f>
        <v>0</v>
      </c>
      <c r="N27" s="154">
        <v>0</v>
      </c>
      <c r="O27" s="154">
        <f>ROUND(E27*N27,2)</f>
        <v>0</v>
      </c>
      <c r="P27" s="154">
        <v>0</v>
      </c>
      <c r="Q27" s="154">
        <f>ROUND(E27*P27,2)</f>
        <v>0</v>
      </c>
      <c r="R27" s="155" t="s">
        <v>194</v>
      </c>
      <c r="S27" s="138">
        <v>1.7629999999999999</v>
      </c>
      <c r="T27" s="138">
        <f>ROUND(E27*S27,2)</f>
        <v>1446.01</v>
      </c>
      <c r="U27" s="138"/>
      <c r="V27" s="138" t="s">
        <v>215</v>
      </c>
      <c r="W27" s="128"/>
      <c r="X27" s="128"/>
      <c r="Y27" s="128"/>
      <c r="Z27" s="128"/>
      <c r="AA27" s="128"/>
      <c r="AB27" s="128"/>
      <c r="AC27" s="128"/>
      <c r="AD27" s="128"/>
      <c r="AE27" s="128" t="s">
        <v>216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35"/>
      <c r="B28" s="136"/>
      <c r="C28" s="323" t="s">
        <v>263</v>
      </c>
      <c r="D28" s="324"/>
      <c r="E28" s="324"/>
      <c r="F28" s="324"/>
      <c r="G28" s="324"/>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249</v>
      </c>
      <c r="AF28" s="128"/>
      <c r="AG28" s="128"/>
      <c r="AH28" s="128"/>
      <c r="AI28" s="128"/>
      <c r="AJ28" s="128"/>
      <c r="AK28" s="128"/>
      <c r="AL28" s="128"/>
      <c r="AM28" s="128"/>
      <c r="AN28" s="128"/>
      <c r="AO28" s="128"/>
      <c r="AP28" s="128"/>
      <c r="AQ28" s="128"/>
      <c r="AR28" s="128"/>
      <c r="AS28" s="128"/>
      <c r="AT28" s="128"/>
      <c r="AU28" s="128"/>
      <c r="AV28" s="128"/>
      <c r="AW28" s="128"/>
      <c r="AX28" s="128"/>
      <c r="AY28" s="176" t="str">
        <f>C28</f>
        <v>Příplatek k cenám hloubených vykopávek za ztížení vykopávky v blízkosti podzemního vedení nebo výbušnin pro jakoukoliv třídu horniny.</v>
      </c>
      <c r="AZ28" s="128"/>
      <c r="BA28" s="128"/>
      <c r="BB28" s="128"/>
      <c r="BC28" s="128"/>
      <c r="BD28" s="128"/>
      <c r="BE28" s="128"/>
      <c r="BF28" s="128"/>
    </row>
    <row r="29" spans="1:58" ht="12.75" outlineLevel="1" x14ac:dyDescent="0.2">
      <c r="A29" s="135"/>
      <c r="B29" s="136"/>
      <c r="C29" s="167" t="s">
        <v>264</v>
      </c>
      <c r="D29" s="140"/>
      <c r="E29" s="141">
        <v>820.13</v>
      </c>
      <c r="F29" s="138"/>
      <c r="G29" s="138"/>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218</v>
      </c>
      <c r="AF29" s="128">
        <v>0</v>
      </c>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35"/>
      <c r="B30" s="136"/>
      <c r="C30" s="167" t="s">
        <v>265</v>
      </c>
      <c r="D30" s="140"/>
      <c r="E30" s="141">
        <v>7.0000000000000007E-2</v>
      </c>
      <c r="F30" s="138"/>
      <c r="G30" s="138"/>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218</v>
      </c>
      <c r="AF30" s="128">
        <v>0</v>
      </c>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22.5" outlineLevel="1" x14ac:dyDescent="0.2">
      <c r="A31" s="149">
        <v>6</v>
      </c>
      <c r="B31" s="150" t="s">
        <v>266</v>
      </c>
      <c r="C31" s="166" t="s">
        <v>267</v>
      </c>
      <c r="D31" s="151" t="s">
        <v>233</v>
      </c>
      <c r="E31" s="152">
        <v>1560</v>
      </c>
      <c r="F31" s="153"/>
      <c r="G31" s="154">
        <f>ROUND(E31*F31,2)</f>
        <v>0</v>
      </c>
      <c r="H31" s="153"/>
      <c r="I31" s="154">
        <f>ROUND(E31*H31,2)</f>
        <v>0</v>
      </c>
      <c r="J31" s="153"/>
      <c r="K31" s="154">
        <f>ROUND(E31*J31,2)</f>
        <v>0</v>
      </c>
      <c r="L31" s="154">
        <v>21</v>
      </c>
      <c r="M31" s="154">
        <f>G31*(1+L31/100)</f>
        <v>0</v>
      </c>
      <c r="N31" s="154">
        <v>0</v>
      </c>
      <c r="O31" s="154">
        <f>ROUND(E31*N31,2)</f>
        <v>0</v>
      </c>
      <c r="P31" s="154">
        <v>0.66</v>
      </c>
      <c r="Q31" s="154">
        <f>ROUND(E31*P31,2)</f>
        <v>1029.5999999999999</v>
      </c>
      <c r="R31" s="155" t="s">
        <v>194</v>
      </c>
      <c r="S31" s="138">
        <v>7.8E-2</v>
      </c>
      <c r="T31" s="138">
        <f>ROUND(E31*S31,2)</f>
        <v>121.68</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35"/>
      <c r="B32" s="136"/>
      <c r="C32" s="167" t="s">
        <v>251</v>
      </c>
      <c r="D32" s="140"/>
      <c r="E32" s="141">
        <v>1560</v>
      </c>
      <c r="F32" s="138"/>
      <c r="G32" s="138"/>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218</v>
      </c>
      <c r="AF32" s="128">
        <v>0</v>
      </c>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49">
        <v>7</v>
      </c>
      <c r="B33" s="150" t="s">
        <v>268</v>
      </c>
      <c r="C33" s="166" t="s">
        <v>269</v>
      </c>
      <c r="D33" s="151" t="s">
        <v>262</v>
      </c>
      <c r="E33" s="152">
        <v>105.3</v>
      </c>
      <c r="F33" s="153"/>
      <c r="G33" s="154">
        <f>ROUND(E33*F33,2)</f>
        <v>0</v>
      </c>
      <c r="H33" s="153"/>
      <c r="I33" s="154">
        <f>ROUND(E33*H33,2)</f>
        <v>0</v>
      </c>
      <c r="J33" s="153"/>
      <c r="K33" s="154">
        <f>ROUND(E33*J33,2)</f>
        <v>0</v>
      </c>
      <c r="L33" s="154">
        <v>21</v>
      </c>
      <c r="M33" s="154">
        <f>G33*(1+L33/100)</f>
        <v>0</v>
      </c>
      <c r="N33" s="154">
        <v>0</v>
      </c>
      <c r="O33" s="154">
        <f>ROUND(E33*N33,2)</f>
        <v>0</v>
      </c>
      <c r="P33" s="154">
        <v>0</v>
      </c>
      <c r="Q33" s="154">
        <f>ROUND(E33*P33,2)</f>
        <v>0</v>
      </c>
      <c r="R33" s="155" t="s">
        <v>194</v>
      </c>
      <c r="S33" s="138">
        <v>0.12</v>
      </c>
      <c r="T33" s="138">
        <f>ROUND(E33*S33,2)</f>
        <v>12.64</v>
      </c>
      <c r="U33" s="138"/>
      <c r="V33" s="138" t="s">
        <v>215</v>
      </c>
      <c r="W33" s="128"/>
      <c r="X33" s="128"/>
      <c r="Y33" s="128"/>
      <c r="Z33" s="128"/>
      <c r="AA33" s="128"/>
      <c r="AB33" s="128"/>
      <c r="AC33" s="128"/>
      <c r="AD33" s="128"/>
      <c r="AE33" s="128" t="s">
        <v>216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33.75" outlineLevel="1" x14ac:dyDescent="0.2">
      <c r="A34" s="135"/>
      <c r="B34" s="136"/>
      <c r="C34" s="323" t="s">
        <v>270</v>
      </c>
      <c r="D34" s="324"/>
      <c r="E34" s="324"/>
      <c r="F34" s="324"/>
      <c r="G34" s="324"/>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249</v>
      </c>
      <c r="AF34" s="128"/>
      <c r="AG34" s="128"/>
      <c r="AH34" s="128"/>
      <c r="AI34" s="128"/>
      <c r="AJ34" s="128"/>
      <c r="AK34" s="128"/>
      <c r="AL34" s="128"/>
      <c r="AM34" s="128"/>
      <c r="AN34" s="128"/>
      <c r="AO34" s="128"/>
      <c r="AP34" s="128"/>
      <c r="AQ34" s="128"/>
      <c r="AR34" s="128"/>
      <c r="AS34" s="128"/>
      <c r="AT34" s="128"/>
      <c r="AU34" s="128"/>
      <c r="AV34" s="128"/>
      <c r="AW34" s="128"/>
      <c r="AX34" s="128"/>
      <c r="AY34" s="176" t="str">
        <f>C34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4" s="128"/>
      <c r="BA34" s="128"/>
      <c r="BB34" s="128"/>
      <c r="BC34" s="128"/>
      <c r="BD34" s="128"/>
      <c r="BE34" s="128"/>
      <c r="BF34" s="128"/>
    </row>
    <row r="35" spans="1:58" ht="12.75" outlineLevel="1" x14ac:dyDescent="0.2">
      <c r="A35" s="135"/>
      <c r="B35" s="136"/>
      <c r="C35" s="167" t="s">
        <v>271</v>
      </c>
      <c r="D35" s="140"/>
      <c r="E35" s="141">
        <v>337.5</v>
      </c>
      <c r="F35" s="138"/>
      <c r="G35" s="138"/>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218</v>
      </c>
      <c r="AF35" s="128">
        <v>0</v>
      </c>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167" t="s">
        <v>272</v>
      </c>
      <c r="D36" s="140"/>
      <c r="E36" s="141">
        <v>13.5</v>
      </c>
      <c r="F36" s="138"/>
      <c r="G36" s="138"/>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218</v>
      </c>
      <c r="AF36" s="128">
        <v>0</v>
      </c>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177" t="s">
        <v>273</v>
      </c>
      <c r="D37" s="171"/>
      <c r="E37" s="172">
        <v>351</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218</v>
      </c>
      <c r="AF37" s="128">
        <v>1</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35"/>
      <c r="B38" s="136"/>
      <c r="C38" s="167" t="s">
        <v>274</v>
      </c>
      <c r="D38" s="140"/>
      <c r="E38" s="141">
        <v>-245.7</v>
      </c>
      <c r="F38" s="138"/>
      <c r="G38" s="138"/>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218</v>
      </c>
      <c r="AF38" s="128">
        <v>0</v>
      </c>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49">
        <v>8</v>
      </c>
      <c r="B39" s="150" t="s">
        <v>275</v>
      </c>
      <c r="C39" s="166" t="s">
        <v>276</v>
      </c>
      <c r="D39" s="151" t="s">
        <v>262</v>
      </c>
      <c r="E39" s="152">
        <v>105.3</v>
      </c>
      <c r="F39" s="153"/>
      <c r="G39" s="154">
        <f>ROUND(E39*F39,2)</f>
        <v>0</v>
      </c>
      <c r="H39" s="153"/>
      <c r="I39" s="154">
        <f>ROUND(E39*H39,2)</f>
        <v>0</v>
      </c>
      <c r="J39" s="153"/>
      <c r="K39" s="154">
        <f>ROUND(E39*J39,2)</f>
        <v>0</v>
      </c>
      <c r="L39" s="154">
        <v>21</v>
      </c>
      <c r="M39" s="154">
        <f>G39*(1+L39/100)</f>
        <v>0</v>
      </c>
      <c r="N39" s="154">
        <v>0</v>
      </c>
      <c r="O39" s="154">
        <f>ROUND(E39*N39,2)</f>
        <v>0</v>
      </c>
      <c r="P39" s="154">
        <v>0</v>
      </c>
      <c r="Q39" s="154">
        <f>ROUND(E39*P39,2)</f>
        <v>0</v>
      </c>
      <c r="R39" s="155" t="s">
        <v>194</v>
      </c>
      <c r="S39" s="138">
        <v>4.3099999999999999E-2</v>
      </c>
      <c r="T39" s="138">
        <f>ROUND(E39*S39,2)</f>
        <v>4.54</v>
      </c>
      <c r="U39" s="138"/>
      <c r="V39" s="138" t="s">
        <v>215</v>
      </c>
      <c r="W39" s="128"/>
      <c r="X39" s="128"/>
      <c r="Y39" s="128"/>
      <c r="Z39" s="128"/>
      <c r="AA39" s="128"/>
      <c r="AB39" s="128"/>
      <c r="AC39" s="128"/>
      <c r="AD39" s="128"/>
      <c r="AE39" s="128" t="s">
        <v>216</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33.75" outlineLevel="1" x14ac:dyDescent="0.2">
      <c r="A40" s="135"/>
      <c r="B40" s="136"/>
      <c r="C40" s="323" t="s">
        <v>270</v>
      </c>
      <c r="D40" s="324"/>
      <c r="E40" s="324"/>
      <c r="F40" s="324"/>
      <c r="G40" s="324"/>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249</v>
      </c>
      <c r="AF40" s="128"/>
      <c r="AG40" s="128"/>
      <c r="AH40" s="128"/>
      <c r="AI40" s="128"/>
      <c r="AJ40" s="128"/>
      <c r="AK40" s="128"/>
      <c r="AL40" s="128"/>
      <c r="AM40" s="128"/>
      <c r="AN40" s="128"/>
      <c r="AO40" s="128"/>
      <c r="AP40" s="128"/>
      <c r="AQ40" s="128"/>
      <c r="AR40" s="128"/>
      <c r="AS40" s="128"/>
      <c r="AT40" s="128"/>
      <c r="AU40" s="128"/>
      <c r="AV40" s="128"/>
      <c r="AW40" s="128"/>
      <c r="AX40" s="128"/>
      <c r="AY40" s="176" t="str">
        <f>C40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0" s="128"/>
      <c r="BA40" s="128"/>
      <c r="BB40" s="128"/>
      <c r="BC40" s="128"/>
      <c r="BD40" s="128"/>
      <c r="BE40" s="128"/>
      <c r="BF40" s="128"/>
    </row>
    <row r="41" spans="1:58" ht="12.75" outlineLevel="1" x14ac:dyDescent="0.2">
      <c r="A41" s="149">
        <v>9</v>
      </c>
      <c r="B41" s="150" t="s">
        <v>277</v>
      </c>
      <c r="C41" s="166" t="s">
        <v>278</v>
      </c>
      <c r="D41" s="151" t="s">
        <v>262</v>
      </c>
      <c r="E41" s="152">
        <v>140.4</v>
      </c>
      <c r="F41" s="153"/>
      <c r="G41" s="154">
        <f>ROUND(E41*F41,2)</f>
        <v>0</v>
      </c>
      <c r="H41" s="153"/>
      <c r="I41" s="154">
        <f>ROUND(E41*H41,2)</f>
        <v>0</v>
      </c>
      <c r="J41" s="153"/>
      <c r="K41" s="154">
        <f>ROUND(E41*J41,2)</f>
        <v>0</v>
      </c>
      <c r="L41" s="154">
        <v>21</v>
      </c>
      <c r="M41" s="154">
        <f>G41*(1+L41/100)</f>
        <v>0</v>
      </c>
      <c r="N41" s="154">
        <v>0</v>
      </c>
      <c r="O41" s="154">
        <f>ROUND(E41*N41,2)</f>
        <v>0</v>
      </c>
      <c r="P41" s="154">
        <v>0</v>
      </c>
      <c r="Q41" s="154">
        <f>ROUND(E41*P41,2)</f>
        <v>0</v>
      </c>
      <c r="R41" s="155" t="s">
        <v>194</v>
      </c>
      <c r="S41" s="138">
        <v>0.19</v>
      </c>
      <c r="T41" s="138">
        <f>ROUND(E41*S41,2)</f>
        <v>26.68</v>
      </c>
      <c r="U41" s="138"/>
      <c r="V41" s="138" t="s">
        <v>215</v>
      </c>
      <c r="W41" s="128"/>
      <c r="X41" s="128"/>
      <c r="Y41" s="128"/>
      <c r="Z41" s="128"/>
      <c r="AA41" s="128"/>
      <c r="AB41" s="128"/>
      <c r="AC41" s="128"/>
      <c r="AD41" s="128"/>
      <c r="AE41" s="128" t="s">
        <v>216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33.75" outlineLevel="1" x14ac:dyDescent="0.2">
      <c r="A42" s="135"/>
      <c r="B42" s="136"/>
      <c r="C42" s="323" t="s">
        <v>270</v>
      </c>
      <c r="D42" s="324"/>
      <c r="E42" s="324"/>
      <c r="F42" s="324"/>
      <c r="G42" s="324"/>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249</v>
      </c>
      <c r="AF42" s="128"/>
      <c r="AG42" s="128"/>
      <c r="AH42" s="128"/>
      <c r="AI42" s="128"/>
      <c r="AJ42" s="128"/>
      <c r="AK42" s="128"/>
      <c r="AL42" s="128"/>
      <c r="AM42" s="128"/>
      <c r="AN42" s="128"/>
      <c r="AO42" s="128"/>
      <c r="AP42" s="128"/>
      <c r="AQ42" s="128"/>
      <c r="AR42" s="128"/>
      <c r="AS42" s="128"/>
      <c r="AT42" s="128"/>
      <c r="AU42" s="128"/>
      <c r="AV42" s="128"/>
      <c r="AW42" s="128"/>
      <c r="AX42" s="128"/>
      <c r="AY42" s="176" t="str">
        <f>C42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2" s="128"/>
      <c r="BA42" s="128"/>
      <c r="BB42" s="128"/>
      <c r="BC42" s="128"/>
      <c r="BD42" s="128"/>
      <c r="BE42" s="128"/>
      <c r="BF42" s="128"/>
    </row>
    <row r="43" spans="1:58" ht="12.75" outlineLevel="1" x14ac:dyDescent="0.2">
      <c r="A43" s="135"/>
      <c r="B43" s="136"/>
      <c r="C43" s="167" t="s">
        <v>271</v>
      </c>
      <c r="D43" s="140"/>
      <c r="E43" s="141">
        <v>337.5</v>
      </c>
      <c r="F43" s="138"/>
      <c r="G43" s="138"/>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218</v>
      </c>
      <c r="AF43" s="128">
        <v>0</v>
      </c>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35"/>
      <c r="B44" s="136"/>
      <c r="C44" s="167" t="s">
        <v>272</v>
      </c>
      <c r="D44" s="140"/>
      <c r="E44" s="141">
        <v>13.5</v>
      </c>
      <c r="F44" s="138"/>
      <c r="G44" s="138"/>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218</v>
      </c>
      <c r="AF44" s="128">
        <v>0</v>
      </c>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35"/>
      <c r="B45" s="136"/>
      <c r="C45" s="177" t="s">
        <v>273</v>
      </c>
      <c r="D45" s="171"/>
      <c r="E45" s="172">
        <v>351</v>
      </c>
      <c r="F45" s="138"/>
      <c r="G45" s="138"/>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218</v>
      </c>
      <c r="AF45" s="128">
        <v>1</v>
      </c>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35"/>
      <c r="B46" s="136"/>
      <c r="C46" s="167" t="s">
        <v>279</v>
      </c>
      <c r="D46" s="140"/>
      <c r="E46" s="141">
        <v>-210.6</v>
      </c>
      <c r="F46" s="138"/>
      <c r="G46" s="138"/>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218</v>
      </c>
      <c r="AF46" s="128">
        <v>0</v>
      </c>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49">
        <v>10</v>
      </c>
      <c r="B47" s="150" t="s">
        <v>280</v>
      </c>
      <c r="C47" s="166" t="s">
        <v>281</v>
      </c>
      <c r="D47" s="151" t="s">
        <v>262</v>
      </c>
      <c r="E47" s="152">
        <v>140.4</v>
      </c>
      <c r="F47" s="153"/>
      <c r="G47" s="154">
        <f>ROUND(E47*F47,2)</f>
        <v>0</v>
      </c>
      <c r="H47" s="153"/>
      <c r="I47" s="154">
        <f>ROUND(E47*H47,2)</f>
        <v>0</v>
      </c>
      <c r="J47" s="153"/>
      <c r="K47" s="154">
        <f>ROUND(E47*J47,2)</f>
        <v>0</v>
      </c>
      <c r="L47" s="154">
        <v>21</v>
      </c>
      <c r="M47" s="154">
        <f>G47*(1+L47/100)</f>
        <v>0</v>
      </c>
      <c r="N47" s="154">
        <v>0</v>
      </c>
      <c r="O47" s="154">
        <f>ROUND(E47*N47,2)</f>
        <v>0</v>
      </c>
      <c r="P47" s="154">
        <v>0</v>
      </c>
      <c r="Q47" s="154">
        <f>ROUND(E47*P47,2)</f>
        <v>0</v>
      </c>
      <c r="R47" s="155" t="s">
        <v>194</v>
      </c>
      <c r="S47" s="138">
        <v>0.1024</v>
      </c>
      <c r="T47" s="138">
        <f>ROUND(E47*S47,2)</f>
        <v>14.38</v>
      </c>
      <c r="U47" s="138"/>
      <c r="V47" s="138" t="s">
        <v>215</v>
      </c>
      <c r="W47" s="128"/>
      <c r="X47" s="128"/>
      <c r="Y47" s="128"/>
      <c r="Z47" s="128"/>
      <c r="AA47" s="128"/>
      <c r="AB47" s="128"/>
      <c r="AC47" s="128"/>
      <c r="AD47" s="128"/>
      <c r="AE47" s="128" t="s">
        <v>216</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33.75" outlineLevel="1" x14ac:dyDescent="0.2">
      <c r="A48" s="135"/>
      <c r="B48" s="136"/>
      <c r="C48" s="323" t="s">
        <v>270</v>
      </c>
      <c r="D48" s="324"/>
      <c r="E48" s="324"/>
      <c r="F48" s="324"/>
      <c r="G48" s="324"/>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249</v>
      </c>
      <c r="AF48" s="128"/>
      <c r="AG48" s="128"/>
      <c r="AH48" s="128"/>
      <c r="AI48" s="128"/>
      <c r="AJ48" s="128"/>
      <c r="AK48" s="128"/>
      <c r="AL48" s="128"/>
      <c r="AM48" s="128"/>
      <c r="AN48" s="128"/>
      <c r="AO48" s="128"/>
      <c r="AP48" s="128"/>
      <c r="AQ48" s="128"/>
      <c r="AR48" s="128"/>
      <c r="AS48" s="128"/>
      <c r="AT48" s="128"/>
      <c r="AU48" s="128"/>
      <c r="AV48" s="128"/>
      <c r="AW48" s="128"/>
      <c r="AX48" s="128"/>
      <c r="AY48" s="176" t="str">
        <f>C48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8" s="128"/>
      <c r="BA48" s="128"/>
      <c r="BB48" s="128"/>
      <c r="BC48" s="128"/>
      <c r="BD48" s="128"/>
      <c r="BE48" s="128"/>
      <c r="BF48" s="128"/>
    </row>
    <row r="49" spans="1:58" ht="12.75" outlineLevel="1" x14ac:dyDescent="0.2">
      <c r="A49" s="149">
        <v>11</v>
      </c>
      <c r="B49" s="150" t="s">
        <v>282</v>
      </c>
      <c r="C49" s="166" t="s">
        <v>283</v>
      </c>
      <c r="D49" s="151" t="s">
        <v>262</v>
      </c>
      <c r="E49" s="152">
        <v>70.2</v>
      </c>
      <c r="F49" s="153"/>
      <c r="G49" s="154">
        <f>ROUND(E49*F49,2)</f>
        <v>0</v>
      </c>
      <c r="H49" s="153"/>
      <c r="I49" s="154">
        <f>ROUND(E49*H49,2)</f>
        <v>0</v>
      </c>
      <c r="J49" s="153"/>
      <c r="K49" s="154">
        <f>ROUND(E49*J49,2)</f>
        <v>0</v>
      </c>
      <c r="L49" s="154">
        <v>21</v>
      </c>
      <c r="M49" s="154">
        <f>G49*(1+L49/100)</f>
        <v>0</v>
      </c>
      <c r="N49" s="154">
        <v>0</v>
      </c>
      <c r="O49" s="154">
        <f>ROUND(E49*N49,2)</f>
        <v>0</v>
      </c>
      <c r="P49" s="154">
        <v>0</v>
      </c>
      <c r="Q49" s="154">
        <f>ROUND(E49*P49,2)</f>
        <v>0</v>
      </c>
      <c r="R49" s="155" t="s">
        <v>194</v>
      </c>
      <c r="S49" s="138">
        <v>0.28000000000000003</v>
      </c>
      <c r="T49" s="138">
        <f>ROUND(E49*S49,2)</f>
        <v>19.66</v>
      </c>
      <c r="U49" s="138"/>
      <c r="V49" s="138" t="s">
        <v>215</v>
      </c>
      <c r="W49" s="128"/>
      <c r="X49" s="128"/>
      <c r="Y49" s="128"/>
      <c r="Z49" s="128"/>
      <c r="AA49" s="128"/>
      <c r="AB49" s="128"/>
      <c r="AC49" s="128"/>
      <c r="AD49" s="128"/>
      <c r="AE49" s="128" t="s">
        <v>216</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33.75" outlineLevel="1" x14ac:dyDescent="0.2">
      <c r="A50" s="135"/>
      <c r="B50" s="136"/>
      <c r="C50" s="323" t="s">
        <v>270</v>
      </c>
      <c r="D50" s="324"/>
      <c r="E50" s="324"/>
      <c r="F50" s="324"/>
      <c r="G50" s="324"/>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249</v>
      </c>
      <c r="AF50" s="128"/>
      <c r="AG50" s="128"/>
      <c r="AH50" s="128"/>
      <c r="AI50" s="128"/>
      <c r="AJ50" s="128"/>
      <c r="AK50" s="128"/>
      <c r="AL50" s="128"/>
      <c r="AM50" s="128"/>
      <c r="AN50" s="128"/>
      <c r="AO50" s="128"/>
      <c r="AP50" s="128"/>
      <c r="AQ50" s="128"/>
      <c r="AR50" s="128"/>
      <c r="AS50" s="128"/>
      <c r="AT50" s="128"/>
      <c r="AU50" s="128"/>
      <c r="AV50" s="128"/>
      <c r="AW50" s="128"/>
      <c r="AX50" s="128"/>
      <c r="AY50" s="176" t="str">
        <f>C50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50" s="128"/>
      <c r="BA50" s="128"/>
      <c r="BB50" s="128"/>
      <c r="BC50" s="128"/>
      <c r="BD50" s="128"/>
      <c r="BE50" s="128"/>
      <c r="BF50" s="128"/>
    </row>
    <row r="51" spans="1:58" ht="12.75" outlineLevel="1" x14ac:dyDescent="0.2">
      <c r="A51" s="135"/>
      <c r="B51" s="136"/>
      <c r="C51" s="167" t="s">
        <v>271</v>
      </c>
      <c r="D51" s="140"/>
      <c r="E51" s="141">
        <v>337.5</v>
      </c>
      <c r="F51" s="138"/>
      <c r="G51" s="138"/>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218</v>
      </c>
      <c r="AF51" s="128">
        <v>0</v>
      </c>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272</v>
      </c>
      <c r="D52" s="140"/>
      <c r="E52" s="141">
        <v>13.5</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218</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35"/>
      <c r="B53" s="136"/>
      <c r="C53" s="177" t="s">
        <v>273</v>
      </c>
      <c r="D53" s="171"/>
      <c r="E53" s="172">
        <v>351</v>
      </c>
      <c r="F53" s="138"/>
      <c r="G53" s="138"/>
      <c r="H53" s="138"/>
      <c r="I53" s="138"/>
      <c r="J53" s="138"/>
      <c r="K53" s="138"/>
      <c r="L53" s="138"/>
      <c r="M53" s="138"/>
      <c r="N53" s="138"/>
      <c r="O53" s="138"/>
      <c r="P53" s="138"/>
      <c r="Q53" s="138"/>
      <c r="R53" s="138"/>
      <c r="S53" s="138"/>
      <c r="T53" s="138"/>
      <c r="U53" s="138"/>
      <c r="V53" s="138"/>
      <c r="W53" s="128"/>
      <c r="X53" s="128"/>
      <c r="Y53" s="128"/>
      <c r="Z53" s="128"/>
      <c r="AA53" s="128"/>
      <c r="AB53" s="128"/>
      <c r="AC53" s="128"/>
      <c r="AD53" s="128"/>
      <c r="AE53" s="128" t="s">
        <v>218</v>
      </c>
      <c r="AF53" s="128">
        <v>1</v>
      </c>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167" t="s">
        <v>284</v>
      </c>
      <c r="D54" s="140"/>
      <c r="E54" s="141">
        <v>-280.8</v>
      </c>
      <c r="F54" s="138"/>
      <c r="G54" s="138"/>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218</v>
      </c>
      <c r="AF54" s="128">
        <v>0</v>
      </c>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49">
        <v>12</v>
      </c>
      <c r="B55" s="150" t="s">
        <v>285</v>
      </c>
      <c r="C55" s="166" t="s">
        <v>286</v>
      </c>
      <c r="D55" s="151" t="s">
        <v>262</v>
      </c>
      <c r="E55" s="152">
        <v>35.1</v>
      </c>
      <c r="F55" s="153"/>
      <c r="G55" s="154">
        <f>ROUND(E55*F55,2)</f>
        <v>0</v>
      </c>
      <c r="H55" s="153"/>
      <c r="I55" s="154">
        <f>ROUND(E55*H55,2)</f>
        <v>0</v>
      </c>
      <c r="J55" s="153"/>
      <c r="K55" s="154">
        <f>ROUND(E55*J55,2)</f>
        <v>0</v>
      </c>
      <c r="L55" s="154">
        <v>21</v>
      </c>
      <c r="M55" s="154">
        <f>G55*(1+L55/100)</f>
        <v>0</v>
      </c>
      <c r="N55" s="154">
        <v>0</v>
      </c>
      <c r="O55" s="154">
        <f>ROUND(E55*N55,2)</f>
        <v>0</v>
      </c>
      <c r="P55" s="154">
        <v>0</v>
      </c>
      <c r="Q55" s="154">
        <f>ROUND(E55*P55,2)</f>
        <v>0</v>
      </c>
      <c r="R55" s="155" t="s">
        <v>194</v>
      </c>
      <c r="S55" s="138">
        <v>0.34</v>
      </c>
      <c r="T55" s="138">
        <f>ROUND(E55*S55,2)</f>
        <v>11.93</v>
      </c>
      <c r="U55" s="138"/>
      <c r="V55" s="138" t="s">
        <v>215</v>
      </c>
      <c r="W55" s="128"/>
      <c r="X55" s="128"/>
      <c r="Y55" s="128"/>
      <c r="Z55" s="128"/>
      <c r="AA55" s="128"/>
      <c r="AB55" s="128"/>
      <c r="AC55" s="128"/>
      <c r="AD55" s="128"/>
      <c r="AE55" s="128" t="s">
        <v>216</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33.75" outlineLevel="1" x14ac:dyDescent="0.2">
      <c r="A56" s="135"/>
      <c r="B56" s="136"/>
      <c r="C56" s="323" t="s">
        <v>270</v>
      </c>
      <c r="D56" s="324"/>
      <c r="E56" s="324"/>
      <c r="F56" s="324"/>
      <c r="G56" s="324"/>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249</v>
      </c>
      <c r="AF56" s="128"/>
      <c r="AG56" s="128"/>
      <c r="AH56" s="128"/>
      <c r="AI56" s="128"/>
      <c r="AJ56" s="128"/>
      <c r="AK56" s="128"/>
      <c r="AL56" s="128"/>
      <c r="AM56" s="128"/>
      <c r="AN56" s="128"/>
      <c r="AO56" s="128"/>
      <c r="AP56" s="128"/>
      <c r="AQ56" s="128"/>
      <c r="AR56" s="128"/>
      <c r="AS56" s="128"/>
      <c r="AT56" s="128"/>
      <c r="AU56" s="128"/>
      <c r="AV56" s="128"/>
      <c r="AW56" s="128"/>
      <c r="AX56" s="128"/>
      <c r="AY56" s="176" t="str">
        <f>C56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56" s="128"/>
      <c r="BA56" s="128"/>
      <c r="BB56" s="128"/>
      <c r="BC56" s="128"/>
      <c r="BD56" s="128"/>
      <c r="BE56" s="128"/>
      <c r="BF56" s="128"/>
    </row>
    <row r="57" spans="1:58" ht="12.75" outlineLevel="1" x14ac:dyDescent="0.2">
      <c r="A57" s="135"/>
      <c r="B57" s="136"/>
      <c r="C57" s="167" t="s">
        <v>271</v>
      </c>
      <c r="D57" s="140"/>
      <c r="E57" s="141">
        <v>337.5</v>
      </c>
      <c r="F57" s="138"/>
      <c r="G57" s="138"/>
      <c r="H57" s="138"/>
      <c r="I57" s="138"/>
      <c r="J57" s="138"/>
      <c r="K57" s="138"/>
      <c r="L57" s="138"/>
      <c r="M57" s="138"/>
      <c r="N57" s="138"/>
      <c r="O57" s="138"/>
      <c r="P57" s="138"/>
      <c r="Q57" s="138"/>
      <c r="R57" s="138"/>
      <c r="S57" s="138"/>
      <c r="T57" s="138"/>
      <c r="U57" s="138"/>
      <c r="V57" s="138"/>
      <c r="W57" s="128"/>
      <c r="X57" s="128"/>
      <c r="Y57" s="128"/>
      <c r="Z57" s="128"/>
      <c r="AA57" s="128"/>
      <c r="AB57" s="128"/>
      <c r="AC57" s="128"/>
      <c r="AD57" s="128"/>
      <c r="AE57" s="128" t="s">
        <v>218</v>
      </c>
      <c r="AF57" s="128">
        <v>0</v>
      </c>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35"/>
      <c r="B58" s="136"/>
      <c r="C58" s="167" t="s">
        <v>272</v>
      </c>
      <c r="D58" s="140"/>
      <c r="E58" s="141">
        <v>13.5</v>
      </c>
      <c r="F58" s="138"/>
      <c r="G58" s="138"/>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218</v>
      </c>
      <c r="AF58" s="128">
        <v>0</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35"/>
      <c r="B59" s="136"/>
      <c r="C59" s="177" t="s">
        <v>273</v>
      </c>
      <c r="D59" s="171"/>
      <c r="E59" s="172">
        <v>351</v>
      </c>
      <c r="F59" s="138"/>
      <c r="G59" s="138"/>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218</v>
      </c>
      <c r="AF59" s="128">
        <v>1</v>
      </c>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167" t="s">
        <v>287</v>
      </c>
      <c r="D60" s="140"/>
      <c r="E60" s="141">
        <v>-315.89999999999998</v>
      </c>
      <c r="F60" s="138"/>
      <c r="G60" s="138"/>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218</v>
      </c>
      <c r="AF60" s="128">
        <v>0</v>
      </c>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49">
        <v>13</v>
      </c>
      <c r="B61" s="150" t="s">
        <v>288</v>
      </c>
      <c r="C61" s="166" t="s">
        <v>289</v>
      </c>
      <c r="D61" s="151" t="s">
        <v>262</v>
      </c>
      <c r="E61" s="152">
        <v>2355.1</v>
      </c>
      <c r="F61" s="153"/>
      <c r="G61" s="154">
        <f>ROUND(E61*F61,2)</f>
        <v>0</v>
      </c>
      <c r="H61" s="153"/>
      <c r="I61" s="154">
        <f>ROUND(E61*H61,2)</f>
        <v>0</v>
      </c>
      <c r="J61" s="153"/>
      <c r="K61" s="154">
        <f>ROUND(E61*J61,2)</f>
        <v>0</v>
      </c>
      <c r="L61" s="154">
        <v>21</v>
      </c>
      <c r="M61" s="154">
        <f>G61*(1+L61/100)</f>
        <v>0</v>
      </c>
      <c r="N61" s="154">
        <v>0</v>
      </c>
      <c r="O61" s="154">
        <f>ROUND(E61*N61,2)</f>
        <v>0</v>
      </c>
      <c r="P61" s="154">
        <v>0</v>
      </c>
      <c r="Q61" s="154">
        <f>ROUND(E61*P61,2)</f>
        <v>0</v>
      </c>
      <c r="R61" s="155" t="s">
        <v>194</v>
      </c>
      <c r="S61" s="138">
        <v>0.16</v>
      </c>
      <c r="T61" s="138">
        <f>ROUND(E61*S61,2)</f>
        <v>376.82</v>
      </c>
      <c r="U61" s="138"/>
      <c r="V61" s="138" t="s">
        <v>215</v>
      </c>
      <c r="W61" s="128"/>
      <c r="X61" s="128"/>
      <c r="Y61" s="128"/>
      <c r="Z61" s="128"/>
      <c r="AA61" s="128"/>
      <c r="AB61" s="128"/>
      <c r="AC61" s="128"/>
      <c r="AD61" s="128"/>
      <c r="AE61" s="128" t="s">
        <v>216</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33.75" outlineLevel="1" x14ac:dyDescent="0.2">
      <c r="A62" s="135"/>
      <c r="B62" s="136"/>
      <c r="C62" s="323" t="s">
        <v>290</v>
      </c>
      <c r="D62" s="324"/>
      <c r="E62" s="324"/>
      <c r="F62" s="324"/>
      <c r="G62" s="324"/>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249</v>
      </c>
      <c r="AF62" s="128"/>
      <c r="AG62" s="128"/>
      <c r="AH62" s="128"/>
      <c r="AI62" s="128"/>
      <c r="AJ62" s="128"/>
      <c r="AK62" s="128"/>
      <c r="AL62" s="128"/>
      <c r="AM62" s="128"/>
      <c r="AN62" s="128"/>
      <c r="AO62" s="128"/>
      <c r="AP62" s="128"/>
      <c r="AQ62" s="128"/>
      <c r="AR62" s="128"/>
      <c r="AS62" s="128"/>
      <c r="AT62" s="128"/>
      <c r="AU62" s="128"/>
      <c r="AV62" s="128"/>
      <c r="AW62" s="128"/>
      <c r="AX62" s="128"/>
      <c r="AY62" s="176"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62" s="128"/>
      <c r="BA62" s="128"/>
      <c r="BB62" s="128"/>
      <c r="BC62" s="128"/>
      <c r="BD62" s="128"/>
      <c r="BE62" s="128"/>
      <c r="BF62" s="128"/>
    </row>
    <row r="63" spans="1:58" ht="12.75" outlineLevel="1" x14ac:dyDescent="0.2">
      <c r="A63" s="135"/>
      <c r="B63" s="136"/>
      <c r="C63" s="167" t="s">
        <v>291</v>
      </c>
      <c r="D63" s="140"/>
      <c r="E63" s="141">
        <v>6895.8</v>
      </c>
      <c r="F63" s="138"/>
      <c r="G63" s="138"/>
      <c r="H63" s="138"/>
      <c r="I63" s="138"/>
      <c r="J63" s="138"/>
      <c r="K63" s="138"/>
      <c r="L63" s="138"/>
      <c r="M63" s="138"/>
      <c r="N63" s="138"/>
      <c r="O63" s="138"/>
      <c r="P63" s="138"/>
      <c r="Q63" s="138"/>
      <c r="R63" s="138"/>
      <c r="S63" s="138"/>
      <c r="T63" s="138"/>
      <c r="U63" s="138"/>
      <c r="V63" s="138"/>
      <c r="W63" s="128"/>
      <c r="X63" s="128"/>
      <c r="Y63" s="128"/>
      <c r="Z63" s="128"/>
      <c r="AA63" s="128"/>
      <c r="AB63" s="128"/>
      <c r="AC63" s="128"/>
      <c r="AD63" s="128"/>
      <c r="AE63" s="128" t="s">
        <v>218</v>
      </c>
      <c r="AF63" s="128">
        <v>0</v>
      </c>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167" t="s">
        <v>292</v>
      </c>
      <c r="D64" s="140"/>
      <c r="E64" s="141">
        <v>588.20000000000005</v>
      </c>
      <c r="F64" s="138"/>
      <c r="G64" s="138"/>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218</v>
      </c>
      <c r="AF64" s="128">
        <v>0</v>
      </c>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35"/>
      <c r="B65" s="136"/>
      <c r="C65" s="167" t="s">
        <v>293</v>
      </c>
      <c r="D65" s="140"/>
      <c r="E65" s="141">
        <v>320.58240000000001</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218</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35"/>
      <c r="B66" s="136"/>
      <c r="C66" s="167" t="s">
        <v>294</v>
      </c>
      <c r="D66" s="140"/>
      <c r="E66" s="141">
        <v>17.5</v>
      </c>
      <c r="F66" s="138"/>
      <c r="G66" s="138"/>
      <c r="H66" s="138"/>
      <c r="I66" s="138"/>
      <c r="J66" s="138"/>
      <c r="K66" s="138"/>
      <c r="L66" s="138"/>
      <c r="M66" s="138"/>
      <c r="N66" s="138"/>
      <c r="O66" s="138"/>
      <c r="P66" s="138"/>
      <c r="Q66" s="138"/>
      <c r="R66" s="138"/>
      <c r="S66" s="138"/>
      <c r="T66" s="138"/>
      <c r="U66" s="138"/>
      <c r="V66" s="138"/>
      <c r="W66" s="128"/>
      <c r="X66" s="128"/>
      <c r="Y66" s="128"/>
      <c r="Z66" s="128"/>
      <c r="AA66" s="128"/>
      <c r="AB66" s="128"/>
      <c r="AC66" s="128"/>
      <c r="AD66" s="128"/>
      <c r="AE66" s="128" t="s">
        <v>218</v>
      </c>
      <c r="AF66" s="128">
        <v>0</v>
      </c>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35"/>
      <c r="B67" s="136"/>
      <c r="C67" s="167" t="s">
        <v>295</v>
      </c>
      <c r="D67" s="140"/>
      <c r="E67" s="141">
        <v>28</v>
      </c>
      <c r="F67" s="138"/>
      <c r="G67" s="138"/>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218</v>
      </c>
      <c r="AF67" s="128">
        <v>0</v>
      </c>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35"/>
      <c r="B68" s="136"/>
      <c r="C68" s="177" t="s">
        <v>273</v>
      </c>
      <c r="D68" s="171"/>
      <c r="E68" s="172">
        <v>7850.0824000000002</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218</v>
      </c>
      <c r="AF68" s="128">
        <v>1</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35"/>
      <c r="B69" s="136"/>
      <c r="C69" s="167" t="s">
        <v>296</v>
      </c>
      <c r="D69" s="140"/>
      <c r="E69" s="141">
        <v>-5495.0576799999999</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218</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35"/>
      <c r="B70" s="136"/>
      <c r="C70" s="167" t="s">
        <v>297</v>
      </c>
      <c r="D70" s="140"/>
      <c r="E70" s="141">
        <v>7.528E-2</v>
      </c>
      <c r="F70" s="138"/>
      <c r="G70" s="138"/>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218</v>
      </c>
      <c r="AF70" s="128">
        <v>0</v>
      </c>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49">
        <v>14</v>
      </c>
      <c r="B71" s="150" t="s">
        <v>298</v>
      </c>
      <c r="C71" s="166" t="s">
        <v>299</v>
      </c>
      <c r="D71" s="151" t="s">
        <v>262</v>
      </c>
      <c r="E71" s="152">
        <v>2355.1</v>
      </c>
      <c r="F71" s="153"/>
      <c r="G71" s="154">
        <f>ROUND(E71*F71,2)</f>
        <v>0</v>
      </c>
      <c r="H71" s="153"/>
      <c r="I71" s="154">
        <f>ROUND(E71*H71,2)</f>
        <v>0</v>
      </c>
      <c r="J71" s="153"/>
      <c r="K71" s="154">
        <f>ROUND(E71*J71,2)</f>
        <v>0</v>
      </c>
      <c r="L71" s="154">
        <v>21</v>
      </c>
      <c r="M71" s="154">
        <f>G71*(1+L71/100)</f>
        <v>0</v>
      </c>
      <c r="N71" s="154">
        <v>0</v>
      </c>
      <c r="O71" s="154">
        <f>ROUND(E71*N71,2)</f>
        <v>0</v>
      </c>
      <c r="P71" s="154">
        <v>0</v>
      </c>
      <c r="Q71" s="154">
        <f>ROUND(E71*P71,2)</f>
        <v>0</v>
      </c>
      <c r="R71" s="155" t="s">
        <v>194</v>
      </c>
      <c r="S71" s="138">
        <v>8.4000000000000005E-2</v>
      </c>
      <c r="T71" s="138">
        <f>ROUND(E71*S71,2)</f>
        <v>197.83</v>
      </c>
      <c r="U71" s="138"/>
      <c r="V71" s="138" t="s">
        <v>215</v>
      </c>
      <c r="W71" s="128"/>
      <c r="X71" s="128"/>
      <c r="Y71" s="128"/>
      <c r="Z71" s="128"/>
      <c r="AA71" s="128"/>
      <c r="AB71" s="128"/>
      <c r="AC71" s="128"/>
      <c r="AD71" s="128"/>
      <c r="AE71" s="128" t="s">
        <v>216</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33.75" outlineLevel="1" x14ac:dyDescent="0.2">
      <c r="A72" s="135"/>
      <c r="B72" s="136"/>
      <c r="C72" s="323" t="s">
        <v>290</v>
      </c>
      <c r="D72" s="324"/>
      <c r="E72" s="324"/>
      <c r="F72" s="324"/>
      <c r="G72" s="324"/>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249</v>
      </c>
      <c r="AF72" s="128"/>
      <c r="AG72" s="128"/>
      <c r="AH72" s="128"/>
      <c r="AI72" s="128"/>
      <c r="AJ72" s="128"/>
      <c r="AK72" s="128"/>
      <c r="AL72" s="128"/>
      <c r="AM72" s="128"/>
      <c r="AN72" s="128"/>
      <c r="AO72" s="128"/>
      <c r="AP72" s="128"/>
      <c r="AQ72" s="128"/>
      <c r="AR72" s="128"/>
      <c r="AS72" s="128"/>
      <c r="AT72" s="128"/>
      <c r="AU72" s="128"/>
      <c r="AV72" s="128"/>
      <c r="AW72" s="128"/>
      <c r="AX72" s="128"/>
      <c r="AY72" s="176" t="str">
        <f>C72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72" s="128"/>
      <c r="BA72" s="128"/>
      <c r="BB72" s="128"/>
      <c r="BC72" s="128"/>
      <c r="BD72" s="128"/>
      <c r="BE72" s="128"/>
      <c r="BF72" s="128"/>
    </row>
    <row r="73" spans="1:58" ht="12.75" outlineLevel="1" x14ac:dyDescent="0.2">
      <c r="A73" s="149">
        <v>15</v>
      </c>
      <c r="B73" s="150" t="s">
        <v>300</v>
      </c>
      <c r="C73" s="166" t="s">
        <v>301</v>
      </c>
      <c r="D73" s="151" t="s">
        <v>262</v>
      </c>
      <c r="E73" s="152">
        <v>3140.1</v>
      </c>
      <c r="F73" s="153"/>
      <c r="G73" s="154">
        <f>ROUND(E73*F73,2)</f>
        <v>0</v>
      </c>
      <c r="H73" s="153"/>
      <c r="I73" s="154">
        <f>ROUND(E73*H73,2)</f>
        <v>0</v>
      </c>
      <c r="J73" s="153"/>
      <c r="K73" s="154">
        <f>ROUND(E73*J73,2)</f>
        <v>0</v>
      </c>
      <c r="L73" s="154">
        <v>21</v>
      </c>
      <c r="M73" s="154">
        <f>G73*(1+L73/100)</f>
        <v>0</v>
      </c>
      <c r="N73" s="154">
        <v>0</v>
      </c>
      <c r="O73" s="154">
        <f>ROUND(E73*N73,2)</f>
        <v>0</v>
      </c>
      <c r="P73" s="154">
        <v>0</v>
      </c>
      <c r="Q73" s="154">
        <f>ROUND(E73*P73,2)</f>
        <v>0</v>
      </c>
      <c r="R73" s="155" t="s">
        <v>194</v>
      </c>
      <c r="S73" s="138">
        <v>0.3</v>
      </c>
      <c r="T73" s="138">
        <f>ROUND(E73*S73,2)</f>
        <v>942.03</v>
      </c>
      <c r="U73" s="138"/>
      <c r="V73" s="138" t="s">
        <v>215</v>
      </c>
      <c r="W73" s="128"/>
      <c r="X73" s="128"/>
      <c r="Y73" s="128"/>
      <c r="Z73" s="128"/>
      <c r="AA73" s="128"/>
      <c r="AB73" s="128"/>
      <c r="AC73" s="128"/>
      <c r="AD73" s="128"/>
      <c r="AE73" s="128" t="s">
        <v>216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33.75" outlineLevel="1" x14ac:dyDescent="0.2">
      <c r="A74" s="135"/>
      <c r="B74" s="136"/>
      <c r="C74" s="323" t="s">
        <v>290</v>
      </c>
      <c r="D74" s="324"/>
      <c r="E74" s="324"/>
      <c r="F74" s="324"/>
      <c r="G74" s="324"/>
      <c r="H74" s="138"/>
      <c r="I74" s="138"/>
      <c r="J74" s="138"/>
      <c r="K74" s="138"/>
      <c r="L74" s="138"/>
      <c r="M74" s="138"/>
      <c r="N74" s="138"/>
      <c r="O74" s="138"/>
      <c r="P74" s="138"/>
      <c r="Q74" s="138"/>
      <c r="R74" s="138"/>
      <c r="S74" s="138"/>
      <c r="T74" s="138"/>
      <c r="U74" s="138"/>
      <c r="V74" s="138"/>
      <c r="W74" s="128"/>
      <c r="X74" s="128"/>
      <c r="Y74" s="128"/>
      <c r="Z74" s="128"/>
      <c r="AA74" s="128"/>
      <c r="AB74" s="128"/>
      <c r="AC74" s="128"/>
      <c r="AD74" s="128"/>
      <c r="AE74" s="128" t="s">
        <v>249</v>
      </c>
      <c r="AF74" s="128"/>
      <c r="AG74" s="128"/>
      <c r="AH74" s="128"/>
      <c r="AI74" s="128"/>
      <c r="AJ74" s="128"/>
      <c r="AK74" s="128"/>
      <c r="AL74" s="128"/>
      <c r="AM74" s="128"/>
      <c r="AN74" s="128"/>
      <c r="AO74" s="128"/>
      <c r="AP74" s="128"/>
      <c r="AQ74" s="128"/>
      <c r="AR74" s="128"/>
      <c r="AS74" s="128"/>
      <c r="AT74" s="128"/>
      <c r="AU74" s="128"/>
      <c r="AV74" s="128"/>
      <c r="AW74" s="128"/>
      <c r="AX74" s="128"/>
      <c r="AY74" s="176" t="str">
        <f>C74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74" s="128"/>
      <c r="BA74" s="128"/>
      <c r="BB74" s="128"/>
      <c r="BC74" s="128"/>
      <c r="BD74" s="128"/>
      <c r="BE74" s="128"/>
      <c r="BF74" s="128"/>
    </row>
    <row r="75" spans="1:58" ht="12.75" outlineLevel="1" x14ac:dyDescent="0.2">
      <c r="A75" s="135"/>
      <c r="B75" s="136"/>
      <c r="C75" s="167" t="s">
        <v>291</v>
      </c>
      <c r="D75" s="140"/>
      <c r="E75" s="141">
        <v>6895.8</v>
      </c>
      <c r="F75" s="138"/>
      <c r="G75" s="138"/>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218</v>
      </c>
      <c r="AF75" s="128">
        <v>0</v>
      </c>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35"/>
      <c r="B76" s="136"/>
      <c r="C76" s="167" t="s">
        <v>292</v>
      </c>
      <c r="D76" s="140"/>
      <c r="E76" s="141">
        <v>588.20000000000005</v>
      </c>
      <c r="F76" s="138"/>
      <c r="G76" s="138"/>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218</v>
      </c>
      <c r="AF76" s="128">
        <v>0</v>
      </c>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35"/>
      <c r="B77" s="136"/>
      <c r="C77" s="167" t="s">
        <v>293</v>
      </c>
      <c r="D77" s="140"/>
      <c r="E77" s="141">
        <v>320.58240000000001</v>
      </c>
      <c r="F77" s="138"/>
      <c r="G77" s="138"/>
      <c r="H77" s="138"/>
      <c r="I77" s="138"/>
      <c r="J77" s="138"/>
      <c r="K77" s="138"/>
      <c r="L77" s="138"/>
      <c r="M77" s="138"/>
      <c r="N77" s="138"/>
      <c r="O77" s="138"/>
      <c r="P77" s="138"/>
      <c r="Q77" s="138"/>
      <c r="R77" s="138"/>
      <c r="S77" s="138"/>
      <c r="T77" s="138"/>
      <c r="U77" s="138"/>
      <c r="V77" s="138"/>
      <c r="W77" s="128"/>
      <c r="X77" s="128"/>
      <c r="Y77" s="128"/>
      <c r="Z77" s="128"/>
      <c r="AA77" s="128"/>
      <c r="AB77" s="128"/>
      <c r="AC77" s="128"/>
      <c r="AD77" s="128"/>
      <c r="AE77" s="128" t="s">
        <v>218</v>
      </c>
      <c r="AF77" s="128">
        <v>0</v>
      </c>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35"/>
      <c r="B78" s="136"/>
      <c r="C78" s="167" t="s">
        <v>294</v>
      </c>
      <c r="D78" s="140"/>
      <c r="E78" s="141">
        <v>17.5</v>
      </c>
      <c r="F78" s="138"/>
      <c r="G78" s="138"/>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218</v>
      </c>
      <c r="AF78" s="128">
        <v>0</v>
      </c>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35"/>
      <c r="B79" s="136"/>
      <c r="C79" s="167" t="s">
        <v>295</v>
      </c>
      <c r="D79" s="140"/>
      <c r="E79" s="141">
        <v>28</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218</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35"/>
      <c r="B80" s="136"/>
      <c r="C80" s="177" t="s">
        <v>273</v>
      </c>
      <c r="D80" s="171"/>
      <c r="E80" s="172">
        <v>7850.0824000000002</v>
      </c>
      <c r="F80" s="138"/>
      <c r="G80" s="138"/>
      <c r="H80" s="138"/>
      <c r="I80" s="138"/>
      <c r="J80" s="138"/>
      <c r="K80" s="138"/>
      <c r="L80" s="138"/>
      <c r="M80" s="138"/>
      <c r="N80" s="138"/>
      <c r="O80" s="138"/>
      <c r="P80" s="138"/>
      <c r="Q80" s="138"/>
      <c r="R80" s="138"/>
      <c r="S80" s="138"/>
      <c r="T80" s="138"/>
      <c r="U80" s="138"/>
      <c r="V80" s="138"/>
      <c r="W80" s="128"/>
      <c r="X80" s="128"/>
      <c r="Y80" s="128"/>
      <c r="Z80" s="128"/>
      <c r="AA80" s="128"/>
      <c r="AB80" s="128"/>
      <c r="AC80" s="128"/>
      <c r="AD80" s="128"/>
      <c r="AE80" s="128" t="s">
        <v>218</v>
      </c>
      <c r="AF80" s="128">
        <v>1</v>
      </c>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35"/>
      <c r="B81" s="136"/>
      <c r="C81" s="167" t="s">
        <v>302</v>
      </c>
      <c r="D81" s="140"/>
      <c r="E81" s="141">
        <v>-4710.0494399999998</v>
      </c>
      <c r="F81" s="138"/>
      <c r="G81" s="138"/>
      <c r="H81" s="138"/>
      <c r="I81" s="138"/>
      <c r="J81" s="138"/>
      <c r="K81" s="138"/>
      <c r="L81" s="138"/>
      <c r="M81" s="138"/>
      <c r="N81" s="138"/>
      <c r="O81" s="138"/>
      <c r="P81" s="138"/>
      <c r="Q81" s="138"/>
      <c r="R81" s="138"/>
      <c r="S81" s="138"/>
      <c r="T81" s="138"/>
      <c r="U81" s="138"/>
      <c r="V81" s="138"/>
      <c r="W81" s="128"/>
      <c r="X81" s="128"/>
      <c r="Y81" s="128"/>
      <c r="Z81" s="128"/>
      <c r="AA81" s="128"/>
      <c r="AB81" s="128"/>
      <c r="AC81" s="128"/>
      <c r="AD81" s="128"/>
      <c r="AE81" s="128" t="s">
        <v>218</v>
      </c>
      <c r="AF81" s="128">
        <v>0</v>
      </c>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35"/>
      <c r="B82" s="136"/>
      <c r="C82" s="167" t="s">
        <v>303</v>
      </c>
      <c r="D82" s="140"/>
      <c r="E82" s="141">
        <v>6.7040000000000002E-2</v>
      </c>
      <c r="F82" s="138"/>
      <c r="G82" s="138"/>
      <c r="H82" s="138"/>
      <c r="I82" s="138"/>
      <c r="J82" s="138"/>
      <c r="K82" s="138"/>
      <c r="L82" s="138"/>
      <c r="M82" s="138"/>
      <c r="N82" s="138"/>
      <c r="O82" s="138"/>
      <c r="P82" s="138"/>
      <c r="Q82" s="138"/>
      <c r="R82" s="138"/>
      <c r="S82" s="138"/>
      <c r="T82" s="138"/>
      <c r="U82" s="138"/>
      <c r="V82" s="138"/>
      <c r="W82" s="128"/>
      <c r="X82" s="128"/>
      <c r="Y82" s="128"/>
      <c r="Z82" s="128"/>
      <c r="AA82" s="128"/>
      <c r="AB82" s="128"/>
      <c r="AC82" s="128"/>
      <c r="AD82" s="128"/>
      <c r="AE82" s="128" t="s">
        <v>218</v>
      </c>
      <c r="AF82" s="128">
        <v>0</v>
      </c>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49">
        <v>16</v>
      </c>
      <c r="B83" s="150" t="s">
        <v>304</v>
      </c>
      <c r="C83" s="166" t="s">
        <v>305</v>
      </c>
      <c r="D83" s="151" t="s">
        <v>262</v>
      </c>
      <c r="E83" s="152">
        <v>3140</v>
      </c>
      <c r="F83" s="153"/>
      <c r="G83" s="154">
        <f>ROUND(E83*F83,2)</f>
        <v>0</v>
      </c>
      <c r="H83" s="153"/>
      <c r="I83" s="154">
        <f>ROUND(E83*H83,2)</f>
        <v>0</v>
      </c>
      <c r="J83" s="153"/>
      <c r="K83" s="154">
        <f>ROUND(E83*J83,2)</f>
        <v>0</v>
      </c>
      <c r="L83" s="154">
        <v>21</v>
      </c>
      <c r="M83" s="154">
        <f>G83*(1+L83/100)</f>
        <v>0</v>
      </c>
      <c r="N83" s="154">
        <v>0</v>
      </c>
      <c r="O83" s="154">
        <f>ROUND(E83*N83,2)</f>
        <v>0</v>
      </c>
      <c r="P83" s="154">
        <v>0</v>
      </c>
      <c r="Q83" s="154">
        <f>ROUND(E83*P83,2)</f>
        <v>0</v>
      </c>
      <c r="R83" s="155" t="s">
        <v>194</v>
      </c>
      <c r="S83" s="138">
        <v>0.14829999999999999</v>
      </c>
      <c r="T83" s="138">
        <f>ROUND(E83*S83,2)</f>
        <v>465.66</v>
      </c>
      <c r="U83" s="138"/>
      <c r="V83" s="138" t="s">
        <v>215</v>
      </c>
      <c r="W83" s="128"/>
      <c r="X83" s="128"/>
      <c r="Y83" s="128"/>
      <c r="Z83" s="128"/>
      <c r="AA83" s="128"/>
      <c r="AB83" s="128"/>
      <c r="AC83" s="128"/>
      <c r="AD83" s="128"/>
      <c r="AE83" s="128" t="s">
        <v>216</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33.75" outlineLevel="1" x14ac:dyDescent="0.2">
      <c r="A84" s="135"/>
      <c r="B84" s="136"/>
      <c r="C84" s="323" t="s">
        <v>290</v>
      </c>
      <c r="D84" s="324"/>
      <c r="E84" s="324"/>
      <c r="F84" s="324"/>
      <c r="G84" s="324"/>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249</v>
      </c>
      <c r="AF84" s="128"/>
      <c r="AG84" s="128"/>
      <c r="AH84" s="128"/>
      <c r="AI84" s="128"/>
      <c r="AJ84" s="128"/>
      <c r="AK84" s="128"/>
      <c r="AL84" s="128"/>
      <c r="AM84" s="128"/>
      <c r="AN84" s="128"/>
      <c r="AO84" s="128"/>
      <c r="AP84" s="128"/>
      <c r="AQ84" s="128"/>
      <c r="AR84" s="128"/>
      <c r="AS84" s="128"/>
      <c r="AT84" s="128"/>
      <c r="AU84" s="128"/>
      <c r="AV84" s="128"/>
      <c r="AW84" s="128"/>
      <c r="AX84" s="128"/>
      <c r="AY84" s="176" t="str">
        <f>C84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84" s="128"/>
      <c r="BA84" s="128"/>
      <c r="BB84" s="128"/>
      <c r="BC84" s="128"/>
      <c r="BD84" s="128"/>
      <c r="BE84" s="128"/>
      <c r="BF84" s="128"/>
    </row>
    <row r="85" spans="1:58" ht="12.75" outlineLevel="1" x14ac:dyDescent="0.2">
      <c r="A85" s="149">
        <v>17</v>
      </c>
      <c r="B85" s="150" t="s">
        <v>306</v>
      </c>
      <c r="C85" s="166" t="s">
        <v>307</v>
      </c>
      <c r="D85" s="151" t="s">
        <v>262</v>
      </c>
      <c r="E85" s="152">
        <v>1570.1</v>
      </c>
      <c r="F85" s="153"/>
      <c r="G85" s="154">
        <f>ROUND(E85*F85,2)</f>
        <v>0</v>
      </c>
      <c r="H85" s="153"/>
      <c r="I85" s="154">
        <f>ROUND(E85*H85,2)</f>
        <v>0</v>
      </c>
      <c r="J85" s="153"/>
      <c r="K85" s="154">
        <f>ROUND(E85*J85,2)</f>
        <v>0</v>
      </c>
      <c r="L85" s="154">
        <v>21</v>
      </c>
      <c r="M85" s="154">
        <f>G85*(1+L85/100)</f>
        <v>0</v>
      </c>
      <c r="N85" s="154">
        <v>0</v>
      </c>
      <c r="O85" s="154">
        <f>ROUND(E85*N85,2)</f>
        <v>0</v>
      </c>
      <c r="P85" s="154">
        <v>0</v>
      </c>
      <c r="Q85" s="154">
        <f>ROUND(E85*P85,2)</f>
        <v>0</v>
      </c>
      <c r="R85" s="155" t="s">
        <v>194</v>
      </c>
      <c r="S85" s="138">
        <v>0.53</v>
      </c>
      <c r="T85" s="138">
        <f>ROUND(E85*S85,2)</f>
        <v>832.15</v>
      </c>
      <c r="U85" s="138"/>
      <c r="V85" s="138" t="s">
        <v>215</v>
      </c>
      <c r="W85" s="128"/>
      <c r="X85" s="128"/>
      <c r="Y85" s="128"/>
      <c r="Z85" s="128"/>
      <c r="AA85" s="128"/>
      <c r="AB85" s="128"/>
      <c r="AC85" s="128"/>
      <c r="AD85" s="128"/>
      <c r="AE85" s="128" t="s">
        <v>216</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33.75" outlineLevel="1" x14ac:dyDescent="0.2">
      <c r="A86" s="135"/>
      <c r="B86" s="136"/>
      <c r="C86" s="323" t="s">
        <v>290</v>
      </c>
      <c r="D86" s="324"/>
      <c r="E86" s="324"/>
      <c r="F86" s="324"/>
      <c r="G86" s="324"/>
      <c r="H86" s="138"/>
      <c r="I86" s="138"/>
      <c r="J86" s="138"/>
      <c r="K86" s="138"/>
      <c r="L86" s="138"/>
      <c r="M86" s="138"/>
      <c r="N86" s="138"/>
      <c r="O86" s="138"/>
      <c r="P86" s="138"/>
      <c r="Q86" s="138"/>
      <c r="R86" s="138"/>
      <c r="S86" s="138"/>
      <c r="T86" s="138"/>
      <c r="U86" s="138"/>
      <c r="V86" s="138"/>
      <c r="W86" s="128"/>
      <c r="X86" s="128"/>
      <c r="Y86" s="128"/>
      <c r="Z86" s="128"/>
      <c r="AA86" s="128"/>
      <c r="AB86" s="128"/>
      <c r="AC86" s="128"/>
      <c r="AD86" s="128"/>
      <c r="AE86" s="128" t="s">
        <v>249</v>
      </c>
      <c r="AF86" s="128"/>
      <c r="AG86" s="128"/>
      <c r="AH86" s="128"/>
      <c r="AI86" s="128"/>
      <c r="AJ86" s="128"/>
      <c r="AK86" s="128"/>
      <c r="AL86" s="128"/>
      <c r="AM86" s="128"/>
      <c r="AN86" s="128"/>
      <c r="AO86" s="128"/>
      <c r="AP86" s="128"/>
      <c r="AQ86" s="128"/>
      <c r="AR86" s="128"/>
      <c r="AS86" s="128"/>
      <c r="AT86" s="128"/>
      <c r="AU86" s="128"/>
      <c r="AV86" s="128"/>
      <c r="AW86" s="128"/>
      <c r="AX86" s="128"/>
      <c r="AY86" s="176" t="str">
        <f>C86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86" s="128"/>
      <c r="BA86" s="128"/>
      <c r="BB86" s="128"/>
      <c r="BC86" s="128"/>
      <c r="BD86" s="128"/>
      <c r="BE86" s="128"/>
      <c r="BF86" s="128"/>
    </row>
    <row r="87" spans="1:58" ht="12.75" outlineLevel="1" x14ac:dyDescent="0.2">
      <c r="A87" s="135"/>
      <c r="B87" s="136"/>
      <c r="C87" s="167" t="s">
        <v>291</v>
      </c>
      <c r="D87" s="140"/>
      <c r="E87" s="141">
        <v>6895.8</v>
      </c>
      <c r="F87" s="138"/>
      <c r="G87" s="138"/>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218</v>
      </c>
      <c r="AF87" s="128">
        <v>0</v>
      </c>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35"/>
      <c r="B88" s="136"/>
      <c r="C88" s="167" t="s">
        <v>292</v>
      </c>
      <c r="D88" s="140"/>
      <c r="E88" s="141">
        <v>588.20000000000005</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218</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35"/>
      <c r="B89" s="136"/>
      <c r="C89" s="167" t="s">
        <v>293</v>
      </c>
      <c r="D89" s="140"/>
      <c r="E89" s="141">
        <v>320.58240000000001</v>
      </c>
      <c r="F89" s="138"/>
      <c r="G89" s="138"/>
      <c r="H89" s="138"/>
      <c r="I89" s="138"/>
      <c r="J89" s="138"/>
      <c r="K89" s="138"/>
      <c r="L89" s="138"/>
      <c r="M89" s="138"/>
      <c r="N89" s="138"/>
      <c r="O89" s="138"/>
      <c r="P89" s="138"/>
      <c r="Q89" s="138"/>
      <c r="R89" s="138"/>
      <c r="S89" s="138"/>
      <c r="T89" s="138"/>
      <c r="U89" s="138"/>
      <c r="V89" s="138"/>
      <c r="W89" s="128"/>
      <c r="X89" s="128"/>
      <c r="Y89" s="128"/>
      <c r="Z89" s="128"/>
      <c r="AA89" s="128"/>
      <c r="AB89" s="128"/>
      <c r="AC89" s="128"/>
      <c r="AD89" s="128"/>
      <c r="AE89" s="128" t="s">
        <v>218</v>
      </c>
      <c r="AF89" s="128">
        <v>0</v>
      </c>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35"/>
      <c r="B90" s="136"/>
      <c r="C90" s="167" t="s">
        <v>294</v>
      </c>
      <c r="D90" s="140"/>
      <c r="E90" s="141">
        <v>17.5</v>
      </c>
      <c r="F90" s="138"/>
      <c r="G90" s="138"/>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218</v>
      </c>
      <c r="AF90" s="128">
        <v>0</v>
      </c>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35"/>
      <c r="B91" s="136"/>
      <c r="C91" s="167" t="s">
        <v>295</v>
      </c>
      <c r="D91" s="140"/>
      <c r="E91" s="141">
        <v>28</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218</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35"/>
      <c r="B92" s="136"/>
      <c r="C92" s="177" t="s">
        <v>273</v>
      </c>
      <c r="D92" s="171"/>
      <c r="E92" s="172">
        <v>7850.0824000000002</v>
      </c>
      <c r="F92" s="138"/>
      <c r="G92" s="138"/>
      <c r="H92" s="138"/>
      <c r="I92" s="138"/>
      <c r="J92" s="138"/>
      <c r="K92" s="138"/>
      <c r="L92" s="138"/>
      <c r="M92" s="138"/>
      <c r="N92" s="138"/>
      <c r="O92" s="138"/>
      <c r="P92" s="138"/>
      <c r="Q92" s="138"/>
      <c r="R92" s="138"/>
      <c r="S92" s="138"/>
      <c r="T92" s="138"/>
      <c r="U92" s="138"/>
      <c r="V92" s="138"/>
      <c r="W92" s="128"/>
      <c r="X92" s="128"/>
      <c r="Y92" s="128"/>
      <c r="Z92" s="128"/>
      <c r="AA92" s="128"/>
      <c r="AB92" s="128"/>
      <c r="AC92" s="128"/>
      <c r="AD92" s="128"/>
      <c r="AE92" s="128" t="s">
        <v>218</v>
      </c>
      <c r="AF92" s="128">
        <v>1</v>
      </c>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35"/>
      <c r="B93" s="136"/>
      <c r="C93" s="167" t="s">
        <v>308</v>
      </c>
      <c r="D93" s="140"/>
      <c r="E93" s="141">
        <v>-6280.06592</v>
      </c>
      <c r="F93" s="138"/>
      <c r="G93" s="138"/>
      <c r="H93" s="138"/>
      <c r="I93" s="138"/>
      <c r="J93" s="138"/>
      <c r="K93" s="138"/>
      <c r="L93" s="138"/>
      <c r="M93" s="138"/>
      <c r="N93" s="138"/>
      <c r="O93" s="138"/>
      <c r="P93" s="138"/>
      <c r="Q93" s="138"/>
      <c r="R93" s="138"/>
      <c r="S93" s="138"/>
      <c r="T93" s="138"/>
      <c r="U93" s="138"/>
      <c r="V93" s="138"/>
      <c r="W93" s="128"/>
      <c r="X93" s="128"/>
      <c r="Y93" s="128"/>
      <c r="Z93" s="128"/>
      <c r="AA93" s="128"/>
      <c r="AB93" s="128"/>
      <c r="AC93" s="128"/>
      <c r="AD93" s="128"/>
      <c r="AE93" s="128" t="s">
        <v>218</v>
      </c>
      <c r="AF93" s="128">
        <v>0</v>
      </c>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outlineLevel="1" x14ac:dyDescent="0.2">
      <c r="A94" s="135"/>
      <c r="B94" s="136"/>
      <c r="C94" s="167" t="s">
        <v>309</v>
      </c>
      <c r="D94" s="140"/>
      <c r="E94" s="141">
        <v>8.3519999999999997E-2</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218</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12.75" outlineLevel="1" x14ac:dyDescent="0.2">
      <c r="A95" s="149">
        <v>18</v>
      </c>
      <c r="B95" s="150" t="s">
        <v>310</v>
      </c>
      <c r="C95" s="166" t="s">
        <v>311</v>
      </c>
      <c r="D95" s="151" t="s">
        <v>262</v>
      </c>
      <c r="E95" s="152">
        <v>785</v>
      </c>
      <c r="F95" s="153"/>
      <c r="G95" s="154">
        <f>ROUND(E95*F95,2)</f>
        <v>0</v>
      </c>
      <c r="H95" s="153"/>
      <c r="I95" s="154">
        <f>ROUND(E95*H95,2)</f>
        <v>0</v>
      </c>
      <c r="J95" s="153"/>
      <c r="K95" s="154">
        <f>ROUND(E95*J95,2)</f>
        <v>0</v>
      </c>
      <c r="L95" s="154">
        <v>21</v>
      </c>
      <c r="M95" s="154">
        <f>G95*(1+L95/100)</f>
        <v>0</v>
      </c>
      <c r="N95" s="154">
        <v>0</v>
      </c>
      <c r="O95" s="154">
        <f>ROUND(E95*N95,2)</f>
        <v>0</v>
      </c>
      <c r="P95" s="154">
        <v>0</v>
      </c>
      <c r="Q95" s="154">
        <f>ROUND(E95*P95,2)</f>
        <v>0</v>
      </c>
      <c r="R95" s="155" t="s">
        <v>194</v>
      </c>
      <c r="S95" s="138">
        <v>0.25</v>
      </c>
      <c r="T95" s="138">
        <f>ROUND(E95*S95,2)</f>
        <v>196.25</v>
      </c>
      <c r="U95" s="138"/>
      <c r="V95" s="138" t="s">
        <v>215</v>
      </c>
      <c r="W95" s="128"/>
      <c r="X95" s="128"/>
      <c r="Y95" s="128"/>
      <c r="Z95" s="128"/>
      <c r="AA95" s="128"/>
      <c r="AB95" s="128"/>
      <c r="AC95" s="128"/>
      <c r="AD95" s="128"/>
      <c r="AE95" s="128" t="s">
        <v>216</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33.75" outlineLevel="1" x14ac:dyDescent="0.2">
      <c r="A96" s="135"/>
      <c r="B96" s="136"/>
      <c r="C96" s="323" t="s">
        <v>290</v>
      </c>
      <c r="D96" s="324"/>
      <c r="E96" s="324"/>
      <c r="F96" s="324"/>
      <c r="G96" s="324"/>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249</v>
      </c>
      <c r="AF96" s="128"/>
      <c r="AG96" s="128"/>
      <c r="AH96" s="128"/>
      <c r="AI96" s="128"/>
      <c r="AJ96" s="128"/>
      <c r="AK96" s="128"/>
      <c r="AL96" s="128"/>
      <c r="AM96" s="128"/>
      <c r="AN96" s="128"/>
      <c r="AO96" s="128"/>
      <c r="AP96" s="128"/>
      <c r="AQ96" s="128"/>
      <c r="AR96" s="128"/>
      <c r="AS96" s="128"/>
      <c r="AT96" s="128"/>
      <c r="AU96" s="128"/>
      <c r="AV96" s="128"/>
      <c r="AW96" s="128"/>
      <c r="AX96" s="128"/>
      <c r="AY96" s="176" t="str">
        <f>C96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96" s="128"/>
      <c r="BA96" s="128"/>
      <c r="BB96" s="128"/>
      <c r="BC96" s="128"/>
      <c r="BD96" s="128"/>
      <c r="BE96" s="128"/>
      <c r="BF96" s="128"/>
    </row>
    <row r="97" spans="1:58" ht="12.75" outlineLevel="1" x14ac:dyDescent="0.2">
      <c r="A97" s="135"/>
      <c r="B97" s="136"/>
      <c r="C97" s="167" t="s">
        <v>291</v>
      </c>
      <c r="D97" s="140"/>
      <c r="E97" s="141">
        <v>6895.8</v>
      </c>
      <c r="F97" s="138"/>
      <c r="G97" s="138"/>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218</v>
      </c>
      <c r="AF97" s="128">
        <v>0</v>
      </c>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12.75" outlineLevel="1" x14ac:dyDescent="0.2">
      <c r="A98" s="135"/>
      <c r="B98" s="136"/>
      <c r="C98" s="167" t="s">
        <v>292</v>
      </c>
      <c r="D98" s="140"/>
      <c r="E98" s="141">
        <v>588.20000000000005</v>
      </c>
      <c r="F98" s="138"/>
      <c r="G98" s="138"/>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218</v>
      </c>
      <c r="AF98" s="128">
        <v>0</v>
      </c>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12.75" outlineLevel="1" x14ac:dyDescent="0.2">
      <c r="A99" s="135"/>
      <c r="B99" s="136"/>
      <c r="C99" s="167" t="s">
        <v>293</v>
      </c>
      <c r="D99" s="140"/>
      <c r="E99" s="141">
        <v>320.58240000000001</v>
      </c>
      <c r="F99" s="138"/>
      <c r="G99" s="138"/>
      <c r="H99" s="138"/>
      <c r="I99" s="138"/>
      <c r="J99" s="138"/>
      <c r="K99" s="138"/>
      <c r="L99" s="138"/>
      <c r="M99" s="138"/>
      <c r="N99" s="138"/>
      <c r="O99" s="138"/>
      <c r="P99" s="138"/>
      <c r="Q99" s="138"/>
      <c r="R99" s="138"/>
      <c r="S99" s="138"/>
      <c r="T99" s="138"/>
      <c r="U99" s="138"/>
      <c r="V99" s="138"/>
      <c r="W99" s="128"/>
      <c r="X99" s="128"/>
      <c r="Y99" s="128"/>
      <c r="Z99" s="128"/>
      <c r="AA99" s="128"/>
      <c r="AB99" s="128"/>
      <c r="AC99" s="128"/>
      <c r="AD99" s="128"/>
      <c r="AE99" s="128" t="s">
        <v>218</v>
      </c>
      <c r="AF99" s="128">
        <v>0</v>
      </c>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12.75" outlineLevel="1" x14ac:dyDescent="0.2">
      <c r="A100" s="135"/>
      <c r="B100" s="136"/>
      <c r="C100" s="167" t="s">
        <v>294</v>
      </c>
      <c r="D100" s="140"/>
      <c r="E100" s="141">
        <v>17.5</v>
      </c>
      <c r="F100" s="138"/>
      <c r="G100" s="138"/>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218</v>
      </c>
      <c r="AF100" s="128">
        <v>0</v>
      </c>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ht="12.75" outlineLevel="1" x14ac:dyDescent="0.2">
      <c r="A101" s="135"/>
      <c r="B101" s="136"/>
      <c r="C101" s="167" t="s">
        <v>295</v>
      </c>
      <c r="D101" s="140"/>
      <c r="E101" s="141">
        <v>28</v>
      </c>
      <c r="F101" s="138"/>
      <c r="G101" s="138"/>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218</v>
      </c>
      <c r="AF101" s="128">
        <v>0</v>
      </c>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12.75" outlineLevel="1" x14ac:dyDescent="0.2">
      <c r="A102" s="135"/>
      <c r="B102" s="136"/>
      <c r="C102" s="177" t="s">
        <v>273</v>
      </c>
      <c r="D102" s="171"/>
      <c r="E102" s="172">
        <v>7850.0824000000002</v>
      </c>
      <c r="F102" s="138"/>
      <c r="G102" s="138"/>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218</v>
      </c>
      <c r="AF102" s="128">
        <v>1</v>
      </c>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35"/>
      <c r="B103" s="136"/>
      <c r="C103" s="167" t="s">
        <v>312</v>
      </c>
      <c r="D103" s="140"/>
      <c r="E103" s="141">
        <v>-7065.0741600000001</v>
      </c>
      <c r="F103" s="138"/>
      <c r="G103" s="138"/>
      <c r="H103" s="138"/>
      <c r="I103" s="138"/>
      <c r="J103" s="138"/>
      <c r="K103" s="138"/>
      <c r="L103" s="138"/>
      <c r="M103" s="138"/>
      <c r="N103" s="138"/>
      <c r="O103" s="138"/>
      <c r="P103" s="138"/>
      <c r="Q103" s="138"/>
      <c r="R103" s="138"/>
      <c r="S103" s="138"/>
      <c r="T103" s="138"/>
      <c r="U103" s="138"/>
      <c r="V103" s="138"/>
      <c r="W103" s="128"/>
      <c r="X103" s="128"/>
      <c r="Y103" s="128"/>
      <c r="Z103" s="128"/>
      <c r="AA103" s="128"/>
      <c r="AB103" s="128"/>
      <c r="AC103" s="128"/>
      <c r="AD103" s="128"/>
      <c r="AE103" s="128" t="s">
        <v>218</v>
      </c>
      <c r="AF103" s="128">
        <v>0</v>
      </c>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12.75" outlineLevel="1" x14ac:dyDescent="0.2">
      <c r="A104" s="135"/>
      <c r="B104" s="136"/>
      <c r="C104" s="167" t="s">
        <v>313</v>
      </c>
      <c r="D104" s="140"/>
      <c r="E104" s="141">
        <v>-8.2400000000000008E-3</v>
      </c>
      <c r="F104" s="138"/>
      <c r="G104" s="138"/>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218</v>
      </c>
      <c r="AF104" s="128">
        <v>0</v>
      </c>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ht="12.75" outlineLevel="1" x14ac:dyDescent="0.2">
      <c r="A105" s="149">
        <v>19</v>
      </c>
      <c r="B105" s="150" t="s">
        <v>314</v>
      </c>
      <c r="C105" s="166" t="s">
        <v>315</v>
      </c>
      <c r="D105" s="151" t="s">
        <v>316</v>
      </c>
      <c r="E105" s="152">
        <v>12</v>
      </c>
      <c r="F105" s="153"/>
      <c r="G105" s="154">
        <f>ROUND(E105*F105,2)</f>
        <v>0</v>
      </c>
      <c r="H105" s="153"/>
      <c r="I105" s="154">
        <f>ROUND(E105*H105,2)</f>
        <v>0</v>
      </c>
      <c r="J105" s="153"/>
      <c r="K105" s="154">
        <f>ROUND(E105*J105,2)</f>
        <v>0</v>
      </c>
      <c r="L105" s="154">
        <v>21</v>
      </c>
      <c r="M105" s="154">
        <f>G105*(1+L105/100)</f>
        <v>0</v>
      </c>
      <c r="N105" s="154">
        <v>3.6999999999999999E-4</v>
      </c>
      <c r="O105" s="154">
        <f>ROUND(E105*N105,2)</f>
        <v>0</v>
      </c>
      <c r="P105" s="154">
        <v>0</v>
      </c>
      <c r="Q105" s="154">
        <f>ROUND(E105*P105,2)</f>
        <v>0</v>
      </c>
      <c r="R105" s="155" t="s">
        <v>194</v>
      </c>
      <c r="S105" s="138">
        <v>3.6901099999999998</v>
      </c>
      <c r="T105" s="138">
        <f>ROUND(E105*S105,2)</f>
        <v>44.28</v>
      </c>
      <c r="U105" s="138"/>
      <c r="V105" s="138" t="s">
        <v>215</v>
      </c>
      <c r="W105" s="128"/>
      <c r="X105" s="128"/>
      <c r="Y105" s="128"/>
      <c r="Z105" s="128"/>
      <c r="AA105" s="128"/>
      <c r="AB105" s="128"/>
      <c r="AC105" s="128"/>
      <c r="AD105" s="128"/>
      <c r="AE105" s="128" t="s">
        <v>216</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22.5" outlineLevel="1" x14ac:dyDescent="0.2">
      <c r="A106" s="135"/>
      <c r="B106" s="136"/>
      <c r="C106" s="323" t="s">
        <v>317</v>
      </c>
      <c r="D106" s="324"/>
      <c r="E106" s="324"/>
      <c r="F106" s="324"/>
      <c r="G106" s="324"/>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249</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76" t="str">
        <f>C106</f>
        <v>Protlačování trub v hornině 1 - 4 s výjimkou tekoucího písku a hornin kašovité konzistence metodou ramování (zatloukání) ocelových trub s následným čistěním.</v>
      </c>
      <c r="AZ106" s="128"/>
      <c r="BA106" s="128"/>
      <c r="BB106" s="128"/>
      <c r="BC106" s="128"/>
      <c r="BD106" s="128"/>
      <c r="BE106" s="128"/>
      <c r="BF106" s="128"/>
    </row>
    <row r="107" spans="1:58" ht="22.5" outlineLevel="1" x14ac:dyDescent="0.2">
      <c r="A107" s="135"/>
      <c r="B107" s="136"/>
      <c r="C107" s="325" t="s">
        <v>318</v>
      </c>
      <c r="D107" s="326"/>
      <c r="E107" s="326"/>
      <c r="F107" s="326"/>
      <c r="G107" s="326"/>
      <c r="H107" s="138"/>
      <c r="I107" s="138"/>
      <c r="J107" s="138"/>
      <c r="K107" s="138"/>
      <c r="L107" s="138"/>
      <c r="M107" s="138"/>
      <c r="N107" s="138"/>
      <c r="O107" s="138"/>
      <c r="P107" s="138"/>
      <c r="Q107" s="138"/>
      <c r="R107" s="138"/>
      <c r="S107" s="138"/>
      <c r="T107" s="138"/>
      <c r="U107" s="138"/>
      <c r="V107" s="138"/>
      <c r="W107" s="128"/>
      <c r="X107" s="128"/>
      <c r="Y107" s="128"/>
      <c r="Z107" s="128"/>
      <c r="AA107" s="128"/>
      <c r="AB107" s="128"/>
      <c r="AC107" s="128"/>
      <c r="AD107" s="128"/>
      <c r="AE107" s="128" t="s">
        <v>249</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76" t="str">
        <f>C107</f>
        <v>Úprava čela potrubí pro protlačení, spojování potlačovaných trub, odstranění horniny z protlačovaných trub stlačeným vzduchem, vodorovné a svislé přemístění výkopku z protlačovaného potrubí a montážní jámy na přilehlé území.</v>
      </c>
      <c r="AZ107" s="128"/>
      <c r="BA107" s="128"/>
      <c r="BB107" s="128"/>
      <c r="BC107" s="128"/>
      <c r="BD107" s="128"/>
      <c r="BE107" s="128"/>
      <c r="BF107" s="128"/>
    </row>
    <row r="108" spans="1:58" ht="12.75" outlineLevel="1" x14ac:dyDescent="0.2">
      <c r="A108" s="135"/>
      <c r="B108" s="136"/>
      <c r="C108" s="167" t="s">
        <v>319</v>
      </c>
      <c r="D108" s="140"/>
      <c r="E108" s="141">
        <v>12</v>
      </c>
      <c r="F108" s="138"/>
      <c r="G108" s="138"/>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218</v>
      </c>
      <c r="AF108" s="128">
        <v>0</v>
      </c>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ht="12.75" outlineLevel="1" x14ac:dyDescent="0.2">
      <c r="A109" s="149">
        <v>20</v>
      </c>
      <c r="B109" s="150" t="s">
        <v>320</v>
      </c>
      <c r="C109" s="166" t="s">
        <v>321</v>
      </c>
      <c r="D109" s="151" t="s">
        <v>233</v>
      </c>
      <c r="E109" s="152">
        <v>139.19999999999999</v>
      </c>
      <c r="F109" s="153"/>
      <c r="G109" s="154">
        <f>ROUND(E109*F109,2)</f>
        <v>0</v>
      </c>
      <c r="H109" s="153"/>
      <c r="I109" s="154">
        <f>ROUND(E109*H109,2)</f>
        <v>0</v>
      </c>
      <c r="J109" s="153"/>
      <c r="K109" s="154">
        <f>ROUND(E109*J109,2)</f>
        <v>0</v>
      </c>
      <c r="L109" s="154">
        <v>21</v>
      </c>
      <c r="M109" s="154">
        <f>G109*(1+L109/100)</f>
        <v>0</v>
      </c>
      <c r="N109" s="154">
        <v>9.8999999999999999E-4</v>
      </c>
      <c r="O109" s="154">
        <f>ROUND(E109*N109,2)</f>
        <v>0.14000000000000001</v>
      </c>
      <c r="P109" s="154">
        <v>0</v>
      </c>
      <c r="Q109" s="154">
        <f>ROUND(E109*P109,2)</f>
        <v>0</v>
      </c>
      <c r="R109" s="155" t="s">
        <v>194</v>
      </c>
      <c r="S109" s="138">
        <v>0.23599999999999999</v>
      </c>
      <c r="T109" s="138">
        <f>ROUND(E109*S109,2)</f>
        <v>32.85</v>
      </c>
      <c r="U109" s="138"/>
      <c r="V109" s="138" t="s">
        <v>215</v>
      </c>
      <c r="W109" s="128"/>
      <c r="X109" s="128"/>
      <c r="Y109" s="128"/>
      <c r="Z109" s="128"/>
      <c r="AA109" s="128"/>
      <c r="AB109" s="128"/>
      <c r="AC109" s="128"/>
      <c r="AD109" s="128"/>
      <c r="AE109" s="128" t="s">
        <v>216</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ht="12.75" outlineLevel="1" x14ac:dyDescent="0.2">
      <c r="A110" s="135"/>
      <c r="B110" s="136"/>
      <c r="C110" s="323" t="s">
        <v>322</v>
      </c>
      <c r="D110" s="324"/>
      <c r="E110" s="324"/>
      <c r="F110" s="324"/>
      <c r="G110" s="324"/>
      <c r="H110" s="138"/>
      <c r="I110" s="138"/>
      <c r="J110" s="138"/>
      <c r="K110" s="138"/>
      <c r="L110" s="138"/>
      <c r="M110" s="138"/>
      <c r="N110" s="138"/>
      <c r="O110" s="138"/>
      <c r="P110" s="138"/>
      <c r="Q110" s="138"/>
      <c r="R110" s="138"/>
      <c r="S110" s="138"/>
      <c r="T110" s="138"/>
      <c r="U110" s="138"/>
      <c r="V110" s="138"/>
      <c r="W110" s="128"/>
      <c r="X110" s="128"/>
      <c r="Y110" s="128"/>
      <c r="Z110" s="128"/>
      <c r="AA110" s="128"/>
      <c r="AB110" s="128"/>
      <c r="AC110" s="128"/>
      <c r="AD110" s="128"/>
      <c r="AE110" s="128" t="s">
        <v>249</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12.75" outlineLevel="1" x14ac:dyDescent="0.2">
      <c r="A111" s="135"/>
      <c r="B111" s="136"/>
      <c r="C111" s="167" t="s">
        <v>323</v>
      </c>
      <c r="D111" s="140"/>
      <c r="E111" s="141">
        <v>139.19999999999999</v>
      </c>
      <c r="F111" s="138"/>
      <c r="G111" s="138"/>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218</v>
      </c>
      <c r="AF111" s="128">
        <v>0</v>
      </c>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ht="12.75" outlineLevel="1" x14ac:dyDescent="0.2">
      <c r="A112" s="149">
        <v>21</v>
      </c>
      <c r="B112" s="150" t="s">
        <v>324</v>
      </c>
      <c r="C112" s="166" t="s">
        <v>325</v>
      </c>
      <c r="D112" s="151" t="s">
        <v>233</v>
      </c>
      <c r="E112" s="152">
        <v>11910.4</v>
      </c>
      <c r="F112" s="153"/>
      <c r="G112" s="154">
        <f>ROUND(E112*F112,2)</f>
        <v>0</v>
      </c>
      <c r="H112" s="153"/>
      <c r="I112" s="154">
        <f>ROUND(E112*H112,2)</f>
        <v>0</v>
      </c>
      <c r="J112" s="153"/>
      <c r="K112" s="154">
        <f>ROUND(E112*J112,2)</f>
        <v>0</v>
      </c>
      <c r="L112" s="154">
        <v>21</v>
      </c>
      <c r="M112" s="154">
        <f>G112*(1+L112/100)</f>
        <v>0</v>
      </c>
      <c r="N112" s="154">
        <v>8.5999999999999998E-4</v>
      </c>
      <c r="O112" s="154">
        <f>ROUND(E112*N112,2)</f>
        <v>10.24</v>
      </c>
      <c r="P112" s="154">
        <v>0</v>
      </c>
      <c r="Q112" s="154">
        <f>ROUND(E112*P112,2)</f>
        <v>0</v>
      </c>
      <c r="R112" s="155" t="s">
        <v>194</v>
      </c>
      <c r="S112" s="138">
        <v>0.47899999999999998</v>
      </c>
      <c r="T112" s="138">
        <f>ROUND(E112*S112,2)</f>
        <v>5705.08</v>
      </c>
      <c r="U112" s="138"/>
      <c r="V112" s="138" t="s">
        <v>215</v>
      </c>
      <c r="W112" s="128"/>
      <c r="X112" s="128"/>
      <c r="Y112" s="128"/>
      <c r="Z112" s="128"/>
      <c r="AA112" s="128"/>
      <c r="AB112" s="128"/>
      <c r="AC112" s="128"/>
      <c r="AD112" s="128"/>
      <c r="AE112" s="128" t="s">
        <v>216</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ht="12.75" outlineLevel="1" x14ac:dyDescent="0.2">
      <c r="A113" s="135"/>
      <c r="B113" s="136"/>
      <c r="C113" s="323" t="s">
        <v>322</v>
      </c>
      <c r="D113" s="324"/>
      <c r="E113" s="324"/>
      <c r="F113" s="324"/>
      <c r="G113" s="324"/>
      <c r="H113" s="138"/>
      <c r="I113" s="138"/>
      <c r="J113" s="138"/>
      <c r="K113" s="138"/>
      <c r="L113" s="138"/>
      <c r="M113" s="138"/>
      <c r="N113" s="138"/>
      <c r="O113" s="138"/>
      <c r="P113" s="138"/>
      <c r="Q113" s="138"/>
      <c r="R113" s="138"/>
      <c r="S113" s="138"/>
      <c r="T113" s="138"/>
      <c r="U113" s="138"/>
      <c r="V113" s="138"/>
      <c r="W113" s="128"/>
      <c r="X113" s="128"/>
      <c r="Y113" s="128"/>
      <c r="Z113" s="128"/>
      <c r="AA113" s="128"/>
      <c r="AB113" s="128"/>
      <c r="AC113" s="128"/>
      <c r="AD113" s="128"/>
      <c r="AE113" s="128" t="s">
        <v>249</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35"/>
      <c r="B114" s="136"/>
      <c r="C114" s="167" t="s">
        <v>326</v>
      </c>
      <c r="D114" s="140"/>
      <c r="E114" s="141">
        <v>11910.4</v>
      </c>
      <c r="F114" s="138"/>
      <c r="G114" s="138"/>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218</v>
      </c>
      <c r="AF114" s="128">
        <v>0</v>
      </c>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49">
        <v>22</v>
      </c>
      <c r="B115" s="150" t="s">
        <v>327</v>
      </c>
      <c r="C115" s="166" t="s">
        <v>328</v>
      </c>
      <c r="D115" s="151" t="s">
        <v>233</v>
      </c>
      <c r="E115" s="152">
        <v>139.19999999999999</v>
      </c>
      <c r="F115" s="153"/>
      <c r="G115" s="154">
        <f>ROUND(E115*F115,2)</f>
        <v>0</v>
      </c>
      <c r="H115" s="153"/>
      <c r="I115" s="154">
        <f>ROUND(E115*H115,2)</f>
        <v>0</v>
      </c>
      <c r="J115" s="153"/>
      <c r="K115" s="154">
        <f>ROUND(E115*J115,2)</f>
        <v>0</v>
      </c>
      <c r="L115" s="154">
        <v>21</v>
      </c>
      <c r="M115" s="154">
        <f>G115*(1+L115/100)</f>
        <v>0</v>
      </c>
      <c r="N115" s="154">
        <v>0</v>
      </c>
      <c r="O115" s="154">
        <f>ROUND(E115*N115,2)</f>
        <v>0</v>
      </c>
      <c r="P115" s="154">
        <v>0</v>
      </c>
      <c r="Q115" s="154">
        <f>ROUND(E115*P115,2)</f>
        <v>0</v>
      </c>
      <c r="R115" s="155" t="s">
        <v>194</v>
      </c>
      <c r="S115" s="138">
        <v>7.0000000000000007E-2</v>
      </c>
      <c r="T115" s="138">
        <f>ROUND(E115*S115,2)</f>
        <v>9.74</v>
      </c>
      <c r="U115" s="138"/>
      <c r="V115" s="138" t="s">
        <v>215</v>
      </c>
      <c r="W115" s="128"/>
      <c r="X115" s="128"/>
      <c r="Y115" s="128"/>
      <c r="Z115" s="128"/>
      <c r="AA115" s="128"/>
      <c r="AB115" s="128"/>
      <c r="AC115" s="128"/>
      <c r="AD115" s="128"/>
      <c r="AE115" s="128" t="s">
        <v>216</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ht="12.75" outlineLevel="1" x14ac:dyDescent="0.2">
      <c r="A116" s="135"/>
      <c r="B116" s="136"/>
      <c r="C116" s="323" t="s">
        <v>329</v>
      </c>
      <c r="D116" s="324"/>
      <c r="E116" s="324"/>
      <c r="F116" s="324"/>
      <c r="G116" s="324"/>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249</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12.75" outlineLevel="1" x14ac:dyDescent="0.2">
      <c r="A117" s="149">
        <v>23</v>
      </c>
      <c r="B117" s="150" t="s">
        <v>330</v>
      </c>
      <c r="C117" s="166" t="s">
        <v>331</v>
      </c>
      <c r="D117" s="151" t="s">
        <v>233</v>
      </c>
      <c r="E117" s="152">
        <v>11910.4</v>
      </c>
      <c r="F117" s="153"/>
      <c r="G117" s="154">
        <f>ROUND(E117*F117,2)</f>
        <v>0</v>
      </c>
      <c r="H117" s="153"/>
      <c r="I117" s="154">
        <f>ROUND(E117*H117,2)</f>
        <v>0</v>
      </c>
      <c r="J117" s="153"/>
      <c r="K117" s="154">
        <f>ROUND(E117*J117,2)</f>
        <v>0</v>
      </c>
      <c r="L117" s="154">
        <v>21</v>
      </c>
      <c r="M117" s="154">
        <f>G117*(1+L117/100)</f>
        <v>0</v>
      </c>
      <c r="N117" s="154">
        <v>0</v>
      </c>
      <c r="O117" s="154">
        <f>ROUND(E117*N117,2)</f>
        <v>0</v>
      </c>
      <c r="P117" s="154">
        <v>0</v>
      </c>
      <c r="Q117" s="154">
        <f>ROUND(E117*P117,2)</f>
        <v>0</v>
      </c>
      <c r="R117" s="155" t="s">
        <v>194</v>
      </c>
      <c r="S117" s="138">
        <v>0.32700000000000001</v>
      </c>
      <c r="T117" s="138">
        <f>ROUND(E117*S117,2)</f>
        <v>3894.7</v>
      </c>
      <c r="U117" s="138"/>
      <c r="V117" s="138" t="s">
        <v>215</v>
      </c>
      <c r="W117" s="128"/>
      <c r="X117" s="128"/>
      <c r="Y117" s="128"/>
      <c r="Z117" s="128"/>
      <c r="AA117" s="128"/>
      <c r="AB117" s="128"/>
      <c r="AC117" s="128"/>
      <c r="AD117" s="128"/>
      <c r="AE117" s="128" t="s">
        <v>216</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35"/>
      <c r="B118" s="136"/>
      <c r="C118" s="323" t="s">
        <v>329</v>
      </c>
      <c r="D118" s="324"/>
      <c r="E118" s="324"/>
      <c r="F118" s="324"/>
      <c r="G118" s="324"/>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249</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49">
        <v>24</v>
      </c>
      <c r="B119" s="150" t="s">
        <v>332</v>
      </c>
      <c r="C119" s="166" t="s">
        <v>333</v>
      </c>
      <c r="D119" s="151" t="s">
        <v>262</v>
      </c>
      <c r="E119" s="152">
        <v>3040.7</v>
      </c>
      <c r="F119" s="153"/>
      <c r="G119" s="154">
        <f>ROUND(E119*F119,2)</f>
        <v>0</v>
      </c>
      <c r="H119" s="153"/>
      <c r="I119" s="154">
        <f>ROUND(E119*H119,2)</f>
        <v>0</v>
      </c>
      <c r="J119" s="153"/>
      <c r="K119" s="154">
        <f>ROUND(E119*J119,2)</f>
        <v>0</v>
      </c>
      <c r="L119" s="154">
        <v>21</v>
      </c>
      <c r="M119" s="154">
        <f>G119*(1+L119/100)</f>
        <v>0</v>
      </c>
      <c r="N119" s="154">
        <v>0</v>
      </c>
      <c r="O119" s="154">
        <f>ROUND(E119*N119,2)</f>
        <v>0</v>
      </c>
      <c r="P119" s="154">
        <v>0</v>
      </c>
      <c r="Q119" s="154">
        <f>ROUND(E119*P119,2)</f>
        <v>0</v>
      </c>
      <c r="R119" s="155" t="s">
        <v>194</v>
      </c>
      <c r="S119" s="138">
        <v>0.34499999999999997</v>
      </c>
      <c r="T119" s="138">
        <f>ROUND(E119*S119,2)</f>
        <v>1049.04</v>
      </c>
      <c r="U119" s="138"/>
      <c r="V119" s="138" t="s">
        <v>215</v>
      </c>
      <c r="W119" s="128"/>
      <c r="X119" s="128"/>
      <c r="Y119" s="128"/>
      <c r="Z119" s="128"/>
      <c r="AA119" s="128"/>
      <c r="AB119" s="128"/>
      <c r="AC119" s="128"/>
      <c r="AD119" s="128"/>
      <c r="AE119" s="128" t="s">
        <v>216</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35"/>
      <c r="B120" s="136"/>
      <c r="C120" s="323" t="s">
        <v>334</v>
      </c>
      <c r="D120" s="324"/>
      <c r="E120" s="324"/>
      <c r="F120" s="324"/>
      <c r="G120" s="324"/>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249</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76" t="str">
        <f>C120</f>
        <v>bez naložení do dopravní nádoby, ale s vyprázdněním dopravní nádoby na hromadu nebo na dopravní prostředek,</v>
      </c>
      <c r="AZ120" s="128"/>
      <c r="BA120" s="128"/>
      <c r="BB120" s="128"/>
      <c r="BC120" s="128"/>
      <c r="BD120" s="128"/>
      <c r="BE120" s="128"/>
      <c r="BF120" s="128"/>
    </row>
    <row r="121" spans="1:58" ht="12.75" outlineLevel="1" x14ac:dyDescent="0.2">
      <c r="A121" s="149">
        <v>25</v>
      </c>
      <c r="B121" s="150" t="s">
        <v>335</v>
      </c>
      <c r="C121" s="166" t="s">
        <v>336</v>
      </c>
      <c r="D121" s="151" t="s">
        <v>262</v>
      </c>
      <c r="E121" s="152">
        <v>1304</v>
      </c>
      <c r="F121" s="153"/>
      <c r="G121" s="154">
        <f>ROUND(E121*F121,2)</f>
        <v>0</v>
      </c>
      <c r="H121" s="153"/>
      <c r="I121" s="154">
        <f>ROUND(E121*H121,2)</f>
        <v>0</v>
      </c>
      <c r="J121" s="153"/>
      <c r="K121" s="154">
        <f>ROUND(E121*J121,2)</f>
        <v>0</v>
      </c>
      <c r="L121" s="154">
        <v>21</v>
      </c>
      <c r="M121" s="154">
        <f>G121*(1+L121/100)</f>
        <v>0</v>
      </c>
      <c r="N121" s="154">
        <v>0</v>
      </c>
      <c r="O121" s="154">
        <f>ROUND(E121*N121,2)</f>
        <v>0</v>
      </c>
      <c r="P121" s="154">
        <v>0</v>
      </c>
      <c r="Q121" s="154">
        <f>ROUND(E121*P121,2)</f>
        <v>0</v>
      </c>
      <c r="R121" s="155" t="s">
        <v>194</v>
      </c>
      <c r="S121" s="138">
        <v>0.51900000000000002</v>
      </c>
      <c r="T121" s="138">
        <f>ROUND(E121*S121,2)</f>
        <v>676.78</v>
      </c>
      <c r="U121" s="138"/>
      <c r="V121" s="138" t="s">
        <v>215</v>
      </c>
      <c r="W121" s="128"/>
      <c r="X121" s="128"/>
      <c r="Y121" s="128"/>
      <c r="Z121" s="128"/>
      <c r="AA121" s="128"/>
      <c r="AB121" s="128"/>
      <c r="AC121" s="128"/>
      <c r="AD121" s="128"/>
      <c r="AE121" s="128" t="s">
        <v>216</v>
      </c>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12.75" outlineLevel="1" x14ac:dyDescent="0.2">
      <c r="A122" s="135"/>
      <c r="B122" s="136"/>
      <c r="C122" s="323" t="s">
        <v>334</v>
      </c>
      <c r="D122" s="324"/>
      <c r="E122" s="324"/>
      <c r="F122" s="324"/>
      <c r="G122" s="324"/>
      <c r="H122" s="138"/>
      <c r="I122" s="138"/>
      <c r="J122" s="138"/>
      <c r="K122" s="138"/>
      <c r="L122" s="138"/>
      <c r="M122" s="138"/>
      <c r="N122" s="138"/>
      <c r="O122" s="138"/>
      <c r="P122" s="138"/>
      <c r="Q122" s="138"/>
      <c r="R122" s="138"/>
      <c r="S122" s="138"/>
      <c r="T122" s="138"/>
      <c r="U122" s="138"/>
      <c r="V122" s="138"/>
      <c r="W122" s="128"/>
      <c r="X122" s="128"/>
      <c r="Y122" s="128"/>
      <c r="Z122" s="128"/>
      <c r="AA122" s="128"/>
      <c r="AB122" s="128"/>
      <c r="AC122" s="128"/>
      <c r="AD122" s="128"/>
      <c r="AE122" s="128" t="s">
        <v>249</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76" t="str">
        <f>C122</f>
        <v>bez naložení do dopravní nádoby, ale s vyprázdněním dopravní nádoby na hromadu nebo na dopravní prostředek,</v>
      </c>
      <c r="AZ122" s="128"/>
      <c r="BA122" s="128"/>
      <c r="BB122" s="128"/>
      <c r="BC122" s="128"/>
      <c r="BD122" s="128"/>
      <c r="BE122" s="128"/>
      <c r="BF122" s="128"/>
    </row>
    <row r="123" spans="1:58" ht="12.75" outlineLevel="1" x14ac:dyDescent="0.2">
      <c r="A123" s="149">
        <v>26</v>
      </c>
      <c r="B123" s="150" t="s">
        <v>337</v>
      </c>
      <c r="C123" s="166" t="s">
        <v>338</v>
      </c>
      <c r="D123" s="151" t="s">
        <v>262</v>
      </c>
      <c r="E123" s="152">
        <v>1396.2</v>
      </c>
      <c r="F123" s="153"/>
      <c r="G123" s="154">
        <f>ROUND(E123*F123,2)</f>
        <v>0</v>
      </c>
      <c r="H123" s="153"/>
      <c r="I123" s="154">
        <f>ROUND(E123*H123,2)</f>
        <v>0</v>
      </c>
      <c r="J123" s="153"/>
      <c r="K123" s="154">
        <f>ROUND(E123*J123,2)</f>
        <v>0</v>
      </c>
      <c r="L123" s="154">
        <v>21</v>
      </c>
      <c r="M123" s="154">
        <f>G123*(1+L123/100)</f>
        <v>0</v>
      </c>
      <c r="N123" s="154">
        <v>0</v>
      </c>
      <c r="O123" s="154">
        <f>ROUND(E123*N123,2)</f>
        <v>0</v>
      </c>
      <c r="P123" s="154">
        <v>0</v>
      </c>
      <c r="Q123" s="154">
        <f>ROUND(E123*P123,2)</f>
        <v>0</v>
      </c>
      <c r="R123" s="155" t="s">
        <v>194</v>
      </c>
      <c r="S123" s="138">
        <v>0.48399999999999999</v>
      </c>
      <c r="T123" s="138">
        <f>ROUND(E123*S123,2)</f>
        <v>675.76</v>
      </c>
      <c r="U123" s="138"/>
      <c r="V123" s="138" t="s">
        <v>215</v>
      </c>
      <c r="W123" s="128"/>
      <c r="X123" s="128"/>
      <c r="Y123" s="128"/>
      <c r="Z123" s="128"/>
      <c r="AA123" s="128"/>
      <c r="AB123" s="128"/>
      <c r="AC123" s="128"/>
      <c r="AD123" s="128"/>
      <c r="AE123" s="128" t="s">
        <v>216</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35"/>
      <c r="B124" s="136"/>
      <c r="C124" s="323" t="s">
        <v>334</v>
      </c>
      <c r="D124" s="324"/>
      <c r="E124" s="324"/>
      <c r="F124" s="324"/>
      <c r="G124" s="324"/>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249</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76" t="str">
        <f>C124</f>
        <v>bez naložení do dopravní nádoby, ale s vyprázdněním dopravní nádoby na hromadu nebo na dopravní prostředek,</v>
      </c>
      <c r="AZ124" s="128"/>
      <c r="BA124" s="128"/>
      <c r="BB124" s="128"/>
      <c r="BC124" s="128"/>
      <c r="BD124" s="128"/>
      <c r="BE124" s="128"/>
      <c r="BF124" s="128"/>
    </row>
    <row r="125" spans="1:58" ht="12.75" outlineLevel="1" x14ac:dyDescent="0.2">
      <c r="A125" s="149">
        <v>27</v>
      </c>
      <c r="B125" s="150" t="s">
        <v>339</v>
      </c>
      <c r="C125" s="166" t="s">
        <v>340</v>
      </c>
      <c r="D125" s="151" t="s">
        <v>262</v>
      </c>
      <c r="E125" s="152">
        <v>2460.4</v>
      </c>
      <c r="F125" s="153"/>
      <c r="G125" s="154">
        <f>ROUND(E125*F125,2)</f>
        <v>0</v>
      </c>
      <c r="H125" s="153"/>
      <c r="I125" s="154">
        <f>ROUND(E125*H125,2)</f>
        <v>0</v>
      </c>
      <c r="J125" s="153"/>
      <c r="K125" s="154">
        <f>ROUND(E125*J125,2)</f>
        <v>0</v>
      </c>
      <c r="L125" s="154">
        <v>21</v>
      </c>
      <c r="M125" s="154">
        <f>G125*(1+L125/100)</f>
        <v>0</v>
      </c>
      <c r="N125" s="154">
        <v>0</v>
      </c>
      <c r="O125" s="154">
        <f>ROUND(E125*N125,2)</f>
        <v>0</v>
      </c>
      <c r="P125" s="154">
        <v>0</v>
      </c>
      <c r="Q125" s="154">
        <f>ROUND(E125*P125,2)</f>
        <v>0</v>
      </c>
      <c r="R125" s="155" t="s">
        <v>194</v>
      </c>
      <c r="S125" s="138">
        <v>0.72899999999999998</v>
      </c>
      <c r="T125" s="138">
        <f>ROUND(E125*S125,2)</f>
        <v>1793.63</v>
      </c>
      <c r="U125" s="138"/>
      <c r="V125" s="138" t="s">
        <v>215</v>
      </c>
      <c r="W125" s="128"/>
      <c r="X125" s="128"/>
      <c r="Y125" s="128"/>
      <c r="Z125" s="128"/>
      <c r="AA125" s="128"/>
      <c r="AB125" s="128"/>
      <c r="AC125" s="128"/>
      <c r="AD125" s="128"/>
      <c r="AE125" s="128" t="s">
        <v>216</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12.75" outlineLevel="1" x14ac:dyDescent="0.2">
      <c r="A126" s="135"/>
      <c r="B126" s="136"/>
      <c r="C126" s="323" t="s">
        <v>334</v>
      </c>
      <c r="D126" s="324"/>
      <c r="E126" s="324"/>
      <c r="F126" s="324"/>
      <c r="G126" s="324"/>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249</v>
      </c>
      <c r="AF126" s="128"/>
      <c r="AG126" s="128"/>
      <c r="AH126" s="128"/>
      <c r="AI126" s="128"/>
      <c r="AJ126" s="128"/>
      <c r="AK126" s="128"/>
      <c r="AL126" s="128"/>
      <c r="AM126" s="128"/>
      <c r="AN126" s="128"/>
      <c r="AO126" s="128"/>
      <c r="AP126" s="128"/>
      <c r="AQ126" s="128"/>
      <c r="AR126" s="128"/>
      <c r="AS126" s="128"/>
      <c r="AT126" s="128"/>
      <c r="AU126" s="128"/>
      <c r="AV126" s="128"/>
      <c r="AW126" s="128"/>
      <c r="AX126" s="128"/>
      <c r="AY126" s="176" t="str">
        <f>C126</f>
        <v>bez naložení do dopravní nádoby, ale s vyprázdněním dopravní nádoby na hromadu nebo na dopravní prostředek,</v>
      </c>
      <c r="AZ126" s="128"/>
      <c r="BA126" s="128"/>
      <c r="BB126" s="128"/>
      <c r="BC126" s="128"/>
      <c r="BD126" s="128"/>
      <c r="BE126" s="128"/>
      <c r="BF126" s="128"/>
    </row>
    <row r="127" spans="1:58" ht="12.75" outlineLevel="1" x14ac:dyDescent="0.2">
      <c r="A127" s="149">
        <v>28</v>
      </c>
      <c r="B127" s="150" t="s">
        <v>341</v>
      </c>
      <c r="C127" s="166" t="s">
        <v>342</v>
      </c>
      <c r="D127" s="151" t="s">
        <v>262</v>
      </c>
      <c r="E127" s="152">
        <v>11111.6</v>
      </c>
      <c r="F127" s="153"/>
      <c r="G127" s="154">
        <f>ROUND(E127*F127,2)</f>
        <v>0</v>
      </c>
      <c r="H127" s="153"/>
      <c r="I127" s="154">
        <f>ROUND(E127*H127,2)</f>
        <v>0</v>
      </c>
      <c r="J127" s="153"/>
      <c r="K127" s="154">
        <f>ROUND(E127*J127,2)</f>
        <v>0</v>
      </c>
      <c r="L127" s="154">
        <v>21</v>
      </c>
      <c r="M127" s="154">
        <f>G127*(1+L127/100)</f>
        <v>0</v>
      </c>
      <c r="N127" s="154">
        <v>0</v>
      </c>
      <c r="O127" s="154">
        <f>ROUND(E127*N127,2)</f>
        <v>0</v>
      </c>
      <c r="P127" s="154">
        <v>0</v>
      </c>
      <c r="Q127" s="154">
        <f>ROUND(E127*P127,2)</f>
        <v>0</v>
      </c>
      <c r="R127" s="155" t="s">
        <v>194</v>
      </c>
      <c r="S127" s="138">
        <v>1.0999999999999999E-2</v>
      </c>
      <c r="T127" s="138">
        <f>ROUND(E127*S127,2)</f>
        <v>122.23</v>
      </c>
      <c r="U127" s="138"/>
      <c r="V127" s="138" t="s">
        <v>215</v>
      </c>
      <c r="W127" s="128"/>
      <c r="X127" s="128"/>
      <c r="Y127" s="128"/>
      <c r="Z127" s="128"/>
      <c r="AA127" s="128"/>
      <c r="AB127" s="128"/>
      <c r="AC127" s="128"/>
      <c r="AD127" s="128"/>
      <c r="AE127" s="128" t="s">
        <v>216</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12.75" outlineLevel="1" x14ac:dyDescent="0.2">
      <c r="A128" s="135"/>
      <c r="B128" s="136"/>
      <c r="C128" s="323" t="s">
        <v>343</v>
      </c>
      <c r="D128" s="324"/>
      <c r="E128" s="324"/>
      <c r="F128" s="324"/>
      <c r="G128" s="324"/>
      <c r="H128" s="138"/>
      <c r="I128" s="138"/>
      <c r="J128" s="138"/>
      <c r="K128" s="138"/>
      <c r="L128" s="138"/>
      <c r="M128" s="138"/>
      <c r="N128" s="138"/>
      <c r="O128" s="138"/>
      <c r="P128" s="138"/>
      <c r="Q128" s="138"/>
      <c r="R128" s="138"/>
      <c r="S128" s="138"/>
      <c r="T128" s="138"/>
      <c r="U128" s="138"/>
      <c r="V128" s="138"/>
      <c r="W128" s="128"/>
      <c r="X128" s="128"/>
      <c r="Y128" s="128"/>
      <c r="Z128" s="128"/>
      <c r="AA128" s="128"/>
      <c r="AB128" s="128"/>
      <c r="AC128" s="128"/>
      <c r="AD128" s="128"/>
      <c r="AE128" s="128" t="s">
        <v>249</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12.75" outlineLevel="1" x14ac:dyDescent="0.2">
      <c r="A129" s="135"/>
      <c r="B129" s="136"/>
      <c r="C129" s="167" t="s">
        <v>344</v>
      </c>
      <c r="D129" s="140"/>
      <c r="E129" s="141">
        <v>5555.8</v>
      </c>
      <c r="F129" s="138"/>
      <c r="G129" s="138"/>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218</v>
      </c>
      <c r="AF129" s="128">
        <v>0</v>
      </c>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35"/>
      <c r="B130" s="136"/>
      <c r="C130" s="167" t="s">
        <v>345</v>
      </c>
      <c r="D130" s="140"/>
      <c r="E130" s="141">
        <v>5555.8</v>
      </c>
      <c r="F130" s="138"/>
      <c r="G130" s="138"/>
      <c r="H130" s="138"/>
      <c r="I130" s="138"/>
      <c r="J130" s="138"/>
      <c r="K130" s="138"/>
      <c r="L130" s="138"/>
      <c r="M130" s="138"/>
      <c r="N130" s="138"/>
      <c r="O130" s="138"/>
      <c r="P130" s="138"/>
      <c r="Q130" s="138"/>
      <c r="R130" s="138"/>
      <c r="S130" s="138"/>
      <c r="T130" s="138"/>
      <c r="U130" s="138"/>
      <c r="V130" s="138"/>
      <c r="W130" s="128"/>
      <c r="X130" s="128"/>
      <c r="Y130" s="128"/>
      <c r="Z130" s="128"/>
      <c r="AA130" s="128"/>
      <c r="AB130" s="128"/>
      <c r="AC130" s="128"/>
      <c r="AD130" s="128"/>
      <c r="AE130" s="128" t="s">
        <v>218</v>
      </c>
      <c r="AF130" s="128">
        <v>0</v>
      </c>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49">
        <v>29</v>
      </c>
      <c r="B131" s="150" t="s">
        <v>346</v>
      </c>
      <c r="C131" s="166" t="s">
        <v>347</v>
      </c>
      <c r="D131" s="151" t="s">
        <v>262</v>
      </c>
      <c r="E131" s="152">
        <v>185.1</v>
      </c>
      <c r="F131" s="153"/>
      <c r="G131" s="154">
        <f>ROUND(E131*F131,2)</f>
        <v>0</v>
      </c>
      <c r="H131" s="153"/>
      <c r="I131" s="154">
        <f>ROUND(E131*H131,2)</f>
        <v>0</v>
      </c>
      <c r="J131" s="153"/>
      <c r="K131" s="154">
        <f>ROUND(E131*J131,2)</f>
        <v>0</v>
      </c>
      <c r="L131" s="154">
        <v>21</v>
      </c>
      <c r="M131" s="154">
        <f>G131*(1+L131/100)</f>
        <v>0</v>
      </c>
      <c r="N131" s="154">
        <v>0</v>
      </c>
      <c r="O131" s="154">
        <f>ROUND(E131*N131,2)</f>
        <v>0</v>
      </c>
      <c r="P131" s="154">
        <v>0</v>
      </c>
      <c r="Q131" s="154">
        <f>ROUND(E131*P131,2)</f>
        <v>0</v>
      </c>
      <c r="R131" s="155" t="s">
        <v>348</v>
      </c>
      <c r="S131" s="138">
        <v>5.1999999999999998E-3</v>
      </c>
      <c r="T131" s="138">
        <f>ROUND(E131*S131,2)</f>
        <v>0.96</v>
      </c>
      <c r="U131" s="138"/>
      <c r="V131" s="138" t="s">
        <v>215</v>
      </c>
      <c r="W131" s="128"/>
      <c r="X131" s="128"/>
      <c r="Y131" s="128"/>
      <c r="Z131" s="128"/>
      <c r="AA131" s="128"/>
      <c r="AB131" s="128"/>
      <c r="AC131" s="128"/>
      <c r="AD131" s="128"/>
      <c r="AE131" s="128" t="s">
        <v>216</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12.75" outlineLevel="1" x14ac:dyDescent="0.2">
      <c r="A132" s="135"/>
      <c r="B132" s="136"/>
      <c r="C132" s="323" t="s">
        <v>343</v>
      </c>
      <c r="D132" s="324"/>
      <c r="E132" s="324"/>
      <c r="F132" s="324"/>
      <c r="G132" s="324"/>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249</v>
      </c>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35"/>
      <c r="B133" s="136"/>
      <c r="C133" s="167" t="s">
        <v>349</v>
      </c>
      <c r="D133" s="140"/>
      <c r="E133" s="141">
        <v>185.1</v>
      </c>
      <c r="F133" s="138"/>
      <c r="G133" s="138"/>
      <c r="H133" s="138"/>
      <c r="I133" s="138"/>
      <c r="J133" s="138"/>
      <c r="K133" s="138"/>
      <c r="L133" s="138"/>
      <c r="M133" s="138"/>
      <c r="N133" s="138"/>
      <c r="O133" s="138"/>
      <c r="P133" s="138"/>
      <c r="Q133" s="138"/>
      <c r="R133" s="138"/>
      <c r="S133" s="138"/>
      <c r="T133" s="138"/>
      <c r="U133" s="138"/>
      <c r="V133" s="138"/>
      <c r="W133" s="128"/>
      <c r="X133" s="128"/>
      <c r="Y133" s="128"/>
      <c r="Z133" s="128"/>
      <c r="AA133" s="128"/>
      <c r="AB133" s="128"/>
      <c r="AC133" s="128"/>
      <c r="AD133" s="128"/>
      <c r="AE133" s="128" t="s">
        <v>218</v>
      </c>
      <c r="AF133" s="128">
        <v>0</v>
      </c>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49">
        <v>30</v>
      </c>
      <c r="B134" s="150" t="s">
        <v>350</v>
      </c>
      <c r="C134" s="166" t="s">
        <v>351</v>
      </c>
      <c r="D134" s="151" t="s">
        <v>262</v>
      </c>
      <c r="E134" s="152">
        <v>2460.4</v>
      </c>
      <c r="F134" s="153"/>
      <c r="G134" s="154">
        <f>ROUND(E134*F134,2)</f>
        <v>0</v>
      </c>
      <c r="H134" s="153"/>
      <c r="I134" s="154">
        <f>ROUND(E134*H134,2)</f>
        <v>0</v>
      </c>
      <c r="J134" s="153"/>
      <c r="K134" s="154">
        <f>ROUND(E134*J134,2)</f>
        <v>0</v>
      </c>
      <c r="L134" s="154">
        <v>21</v>
      </c>
      <c r="M134" s="154">
        <f>G134*(1+L134/100)</f>
        <v>0</v>
      </c>
      <c r="N134" s="154">
        <v>0</v>
      </c>
      <c r="O134" s="154">
        <f>ROUND(E134*N134,2)</f>
        <v>0</v>
      </c>
      <c r="P134" s="154">
        <v>0</v>
      </c>
      <c r="Q134" s="154">
        <f>ROUND(E134*P134,2)</f>
        <v>0</v>
      </c>
      <c r="R134" s="155" t="s">
        <v>194</v>
      </c>
      <c r="S134" s="138">
        <v>1.2E-2</v>
      </c>
      <c r="T134" s="138">
        <f>ROUND(E134*S134,2)</f>
        <v>29.52</v>
      </c>
      <c r="U134" s="138"/>
      <c r="V134" s="138" t="s">
        <v>215</v>
      </c>
      <c r="W134" s="128"/>
      <c r="X134" s="128"/>
      <c r="Y134" s="128"/>
      <c r="Z134" s="128"/>
      <c r="AA134" s="128"/>
      <c r="AB134" s="128"/>
      <c r="AC134" s="128"/>
      <c r="AD134" s="128"/>
      <c r="AE134" s="128" t="s">
        <v>216</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12.75" outlineLevel="1" x14ac:dyDescent="0.2">
      <c r="A135" s="135"/>
      <c r="B135" s="136"/>
      <c r="C135" s="323" t="s">
        <v>343</v>
      </c>
      <c r="D135" s="324"/>
      <c r="E135" s="324"/>
      <c r="F135" s="324"/>
      <c r="G135" s="324"/>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249</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ht="12.75" outlineLevel="1" x14ac:dyDescent="0.2">
      <c r="A136" s="135"/>
      <c r="B136" s="136"/>
      <c r="C136" s="167" t="s">
        <v>352</v>
      </c>
      <c r="D136" s="140"/>
      <c r="E136" s="141">
        <v>2460.4</v>
      </c>
      <c r="F136" s="138"/>
      <c r="G136" s="138"/>
      <c r="H136" s="138"/>
      <c r="I136" s="138"/>
      <c r="J136" s="138"/>
      <c r="K136" s="138"/>
      <c r="L136" s="138"/>
      <c r="M136" s="138"/>
      <c r="N136" s="138"/>
      <c r="O136" s="138"/>
      <c r="P136" s="138"/>
      <c r="Q136" s="138"/>
      <c r="R136" s="138"/>
      <c r="S136" s="138"/>
      <c r="T136" s="138"/>
      <c r="U136" s="138"/>
      <c r="V136" s="138"/>
      <c r="W136" s="128"/>
      <c r="X136" s="128"/>
      <c r="Y136" s="128"/>
      <c r="Z136" s="128"/>
      <c r="AA136" s="128"/>
      <c r="AB136" s="128"/>
      <c r="AC136" s="128"/>
      <c r="AD136" s="128"/>
      <c r="AE136" s="128" t="s">
        <v>218</v>
      </c>
      <c r="AF136" s="128">
        <v>0</v>
      </c>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33.75" outlineLevel="1" x14ac:dyDescent="0.2">
      <c r="A137" s="149">
        <v>31</v>
      </c>
      <c r="B137" s="150" t="s">
        <v>353</v>
      </c>
      <c r="C137" s="166" t="s">
        <v>354</v>
      </c>
      <c r="D137" s="151" t="s">
        <v>262</v>
      </c>
      <c r="E137" s="152">
        <v>39682.5</v>
      </c>
      <c r="F137" s="153"/>
      <c r="G137" s="154">
        <f>ROUND(E137*F137,2)</f>
        <v>0</v>
      </c>
      <c r="H137" s="153"/>
      <c r="I137" s="154">
        <f>ROUND(E137*H137,2)</f>
        <v>0</v>
      </c>
      <c r="J137" s="153"/>
      <c r="K137" s="154">
        <f>ROUND(E137*J137,2)</f>
        <v>0</v>
      </c>
      <c r="L137" s="154">
        <v>21</v>
      </c>
      <c r="M137" s="154">
        <f>G137*(1+L137/100)</f>
        <v>0</v>
      </c>
      <c r="N137" s="154">
        <v>0</v>
      </c>
      <c r="O137" s="154">
        <f>ROUND(E137*N137,2)</f>
        <v>0</v>
      </c>
      <c r="P137" s="154">
        <v>0</v>
      </c>
      <c r="Q137" s="154">
        <f>ROUND(E137*P137,2)</f>
        <v>0</v>
      </c>
      <c r="R137" s="155" t="s">
        <v>194</v>
      </c>
      <c r="S137" s="138">
        <v>0</v>
      </c>
      <c r="T137" s="138">
        <f>ROUND(E137*S137,2)</f>
        <v>0</v>
      </c>
      <c r="U137" s="138"/>
      <c r="V137" s="138" t="s">
        <v>215</v>
      </c>
      <c r="W137" s="128"/>
      <c r="X137" s="128"/>
      <c r="Y137" s="128"/>
      <c r="Z137" s="128"/>
      <c r="AA137" s="128"/>
      <c r="AB137" s="128"/>
      <c r="AC137" s="128"/>
      <c r="AD137" s="128"/>
      <c r="AE137" s="128" t="s">
        <v>216</v>
      </c>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35"/>
      <c r="B138" s="136"/>
      <c r="C138" s="323" t="s">
        <v>343</v>
      </c>
      <c r="D138" s="324"/>
      <c r="E138" s="324"/>
      <c r="F138" s="324"/>
      <c r="G138" s="324"/>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249</v>
      </c>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35"/>
      <c r="B139" s="136"/>
      <c r="C139" s="167" t="s">
        <v>355</v>
      </c>
      <c r="D139" s="140"/>
      <c r="E139" s="141">
        <v>39682.5</v>
      </c>
      <c r="F139" s="138"/>
      <c r="G139" s="138"/>
      <c r="H139" s="138"/>
      <c r="I139" s="138"/>
      <c r="J139" s="138"/>
      <c r="K139" s="138"/>
      <c r="L139" s="138"/>
      <c r="M139" s="138"/>
      <c r="N139" s="138"/>
      <c r="O139" s="138"/>
      <c r="P139" s="138"/>
      <c r="Q139" s="138"/>
      <c r="R139" s="138"/>
      <c r="S139" s="138"/>
      <c r="T139" s="138"/>
      <c r="U139" s="138"/>
      <c r="V139" s="138"/>
      <c r="W139" s="128"/>
      <c r="X139" s="128"/>
      <c r="Y139" s="128"/>
      <c r="Z139" s="128"/>
      <c r="AA139" s="128"/>
      <c r="AB139" s="128"/>
      <c r="AC139" s="128"/>
      <c r="AD139" s="128"/>
      <c r="AE139" s="128" t="s">
        <v>218</v>
      </c>
      <c r="AF139" s="128">
        <v>0</v>
      </c>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22.5" outlineLevel="1" x14ac:dyDescent="0.2">
      <c r="A140" s="149">
        <v>32</v>
      </c>
      <c r="B140" s="150" t="s">
        <v>356</v>
      </c>
      <c r="C140" s="166" t="s">
        <v>357</v>
      </c>
      <c r="D140" s="151" t="s">
        <v>262</v>
      </c>
      <c r="E140" s="152">
        <v>5555.8</v>
      </c>
      <c r="F140" s="153"/>
      <c r="G140" s="154">
        <f>ROUND(E140*F140,2)</f>
        <v>0</v>
      </c>
      <c r="H140" s="153"/>
      <c r="I140" s="154">
        <f>ROUND(E140*H140,2)</f>
        <v>0</v>
      </c>
      <c r="J140" s="153"/>
      <c r="K140" s="154">
        <f>ROUND(E140*J140,2)</f>
        <v>0</v>
      </c>
      <c r="L140" s="154">
        <v>21</v>
      </c>
      <c r="M140" s="154">
        <f>G140*(1+L140/100)</f>
        <v>0</v>
      </c>
      <c r="N140" s="154">
        <v>0</v>
      </c>
      <c r="O140" s="154">
        <f>ROUND(E140*N140,2)</f>
        <v>0</v>
      </c>
      <c r="P140" s="154">
        <v>0</v>
      </c>
      <c r="Q140" s="154">
        <f>ROUND(E140*P140,2)</f>
        <v>0</v>
      </c>
      <c r="R140" s="155" t="s">
        <v>194</v>
      </c>
      <c r="S140" s="138">
        <v>5.2999999999999999E-2</v>
      </c>
      <c r="T140" s="138">
        <f>ROUND(E140*S140,2)</f>
        <v>294.45999999999998</v>
      </c>
      <c r="U140" s="138"/>
      <c r="V140" s="138" t="s">
        <v>215</v>
      </c>
      <c r="W140" s="128"/>
      <c r="X140" s="128"/>
      <c r="Y140" s="128"/>
      <c r="Z140" s="128"/>
      <c r="AA140" s="128"/>
      <c r="AB140" s="128"/>
      <c r="AC140" s="128"/>
      <c r="AD140" s="128"/>
      <c r="AE140" s="128" t="s">
        <v>216</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12.75" outlineLevel="1" x14ac:dyDescent="0.2">
      <c r="A141" s="135"/>
      <c r="B141" s="136"/>
      <c r="C141" s="167" t="s">
        <v>358</v>
      </c>
      <c r="D141" s="140"/>
      <c r="E141" s="141">
        <v>5555.8</v>
      </c>
      <c r="F141" s="138"/>
      <c r="G141" s="138"/>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218</v>
      </c>
      <c r="AF141" s="128">
        <v>0</v>
      </c>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ht="22.5" outlineLevel="1" x14ac:dyDescent="0.2">
      <c r="A142" s="149">
        <v>33</v>
      </c>
      <c r="B142" s="150" t="s">
        <v>359</v>
      </c>
      <c r="C142" s="166" t="s">
        <v>360</v>
      </c>
      <c r="D142" s="151" t="s">
        <v>262</v>
      </c>
      <c r="E142" s="152">
        <v>0</v>
      </c>
      <c r="F142" s="153"/>
      <c r="G142" s="154">
        <f>ROUND(E142*F142,2)</f>
        <v>0</v>
      </c>
      <c r="H142" s="153"/>
      <c r="I142" s="154">
        <f>ROUND(E142*H142,2)</f>
        <v>0</v>
      </c>
      <c r="J142" s="153"/>
      <c r="K142" s="154">
        <f>ROUND(E142*J142,2)</f>
        <v>0</v>
      </c>
      <c r="L142" s="154">
        <v>21</v>
      </c>
      <c r="M142" s="154">
        <f>G142*(1+L142/100)</f>
        <v>0</v>
      </c>
      <c r="N142" s="154">
        <v>0</v>
      </c>
      <c r="O142" s="154">
        <f>ROUND(E142*N142,2)</f>
        <v>0</v>
      </c>
      <c r="P142" s="154">
        <v>0</v>
      </c>
      <c r="Q142" s="154">
        <f>ROUND(E142*P142,2)</f>
        <v>0</v>
      </c>
      <c r="R142" s="155" t="s">
        <v>194</v>
      </c>
      <c r="S142" s="138">
        <v>6.0999999999999999E-2</v>
      </c>
      <c r="T142" s="138">
        <f>ROUND(E142*S142,2)</f>
        <v>0</v>
      </c>
      <c r="U142" s="138"/>
      <c r="V142" s="138" t="s">
        <v>215</v>
      </c>
      <c r="W142" s="128"/>
      <c r="X142" s="128"/>
      <c r="Y142" s="128"/>
      <c r="Z142" s="128"/>
      <c r="AA142" s="128"/>
      <c r="AB142" s="128"/>
      <c r="AC142" s="128"/>
      <c r="AD142" s="128"/>
      <c r="AE142" s="128" t="s">
        <v>216</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35"/>
      <c r="B143" s="136"/>
      <c r="C143" s="167" t="s">
        <v>361</v>
      </c>
      <c r="D143" s="140"/>
      <c r="E143" s="141"/>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218</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22.5" outlineLevel="1" x14ac:dyDescent="0.2">
      <c r="A144" s="149">
        <v>34</v>
      </c>
      <c r="B144" s="150" t="s">
        <v>362</v>
      </c>
      <c r="C144" s="166" t="s">
        <v>363</v>
      </c>
      <c r="D144" s="151" t="s">
        <v>262</v>
      </c>
      <c r="E144" s="152">
        <v>5555.8</v>
      </c>
      <c r="F144" s="153"/>
      <c r="G144" s="154">
        <f>ROUND(E144*F144,2)</f>
        <v>0</v>
      </c>
      <c r="H144" s="153"/>
      <c r="I144" s="154">
        <f>ROUND(E144*H144,2)</f>
        <v>0</v>
      </c>
      <c r="J144" s="153"/>
      <c r="K144" s="154">
        <f>ROUND(E144*J144,2)</f>
        <v>0</v>
      </c>
      <c r="L144" s="154">
        <v>21</v>
      </c>
      <c r="M144" s="154">
        <f>G144*(1+L144/100)</f>
        <v>0</v>
      </c>
      <c r="N144" s="154">
        <v>0</v>
      </c>
      <c r="O144" s="154">
        <f>ROUND(E144*N144,2)</f>
        <v>0</v>
      </c>
      <c r="P144" s="154">
        <v>0</v>
      </c>
      <c r="Q144" s="154">
        <f>ROUND(E144*P144,2)</f>
        <v>0</v>
      </c>
      <c r="R144" s="155" t="s">
        <v>194</v>
      </c>
      <c r="S144" s="138">
        <v>8.9999999999999993E-3</v>
      </c>
      <c r="T144" s="138">
        <f>ROUND(E144*S144,2)</f>
        <v>50</v>
      </c>
      <c r="U144" s="138"/>
      <c r="V144" s="138" t="s">
        <v>215</v>
      </c>
      <c r="W144" s="128"/>
      <c r="X144" s="128"/>
      <c r="Y144" s="128"/>
      <c r="Z144" s="128"/>
      <c r="AA144" s="128"/>
      <c r="AB144" s="128"/>
      <c r="AC144" s="128"/>
      <c r="AD144" s="128"/>
      <c r="AE144" s="128" t="s">
        <v>216</v>
      </c>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ht="12.75" outlineLevel="1" x14ac:dyDescent="0.2">
      <c r="A145" s="135"/>
      <c r="B145" s="136"/>
      <c r="C145" s="167" t="s">
        <v>364</v>
      </c>
      <c r="D145" s="140"/>
      <c r="E145" s="141">
        <v>5555.8</v>
      </c>
      <c r="F145" s="138"/>
      <c r="G145" s="138"/>
      <c r="H145" s="138"/>
      <c r="I145" s="138"/>
      <c r="J145" s="138"/>
      <c r="K145" s="138"/>
      <c r="L145" s="138"/>
      <c r="M145" s="138"/>
      <c r="N145" s="138"/>
      <c r="O145" s="138"/>
      <c r="P145" s="138"/>
      <c r="Q145" s="138"/>
      <c r="R145" s="138"/>
      <c r="S145" s="138"/>
      <c r="T145" s="138"/>
      <c r="U145" s="138"/>
      <c r="V145" s="138"/>
      <c r="W145" s="128"/>
      <c r="X145" s="128"/>
      <c r="Y145" s="128"/>
      <c r="Z145" s="128"/>
      <c r="AA145" s="128"/>
      <c r="AB145" s="128"/>
      <c r="AC145" s="128"/>
      <c r="AD145" s="128"/>
      <c r="AE145" s="128" t="s">
        <v>218</v>
      </c>
      <c r="AF145" s="128">
        <v>0</v>
      </c>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22.5" outlineLevel="1" x14ac:dyDescent="0.2">
      <c r="A146" s="149">
        <v>35</v>
      </c>
      <c r="B146" s="150" t="s">
        <v>365</v>
      </c>
      <c r="C146" s="166" t="s">
        <v>366</v>
      </c>
      <c r="D146" s="151" t="s">
        <v>262</v>
      </c>
      <c r="E146" s="152">
        <v>6709.3</v>
      </c>
      <c r="F146" s="153"/>
      <c r="G146" s="154">
        <f>ROUND(E146*F146,2)</f>
        <v>0</v>
      </c>
      <c r="H146" s="153"/>
      <c r="I146" s="154">
        <f>ROUND(E146*H146,2)</f>
        <v>0</v>
      </c>
      <c r="J146" s="153"/>
      <c r="K146" s="154">
        <f>ROUND(E146*J146,2)</f>
        <v>0</v>
      </c>
      <c r="L146" s="154">
        <v>21</v>
      </c>
      <c r="M146" s="154">
        <f>G146*(1+L146/100)</f>
        <v>0</v>
      </c>
      <c r="N146" s="154">
        <v>0</v>
      </c>
      <c r="O146" s="154">
        <f>ROUND(E146*N146,2)</f>
        <v>0</v>
      </c>
      <c r="P146" s="154">
        <v>0</v>
      </c>
      <c r="Q146" s="154">
        <f>ROUND(E146*P146,2)</f>
        <v>0</v>
      </c>
      <c r="R146" s="155" t="s">
        <v>194</v>
      </c>
      <c r="S146" s="138">
        <v>0.20200000000000001</v>
      </c>
      <c r="T146" s="138">
        <f>ROUND(E146*S146,2)</f>
        <v>1355.28</v>
      </c>
      <c r="U146" s="138"/>
      <c r="V146" s="138" t="s">
        <v>215</v>
      </c>
      <c r="W146" s="128"/>
      <c r="X146" s="128"/>
      <c r="Y146" s="128"/>
      <c r="Z146" s="128"/>
      <c r="AA146" s="128"/>
      <c r="AB146" s="128"/>
      <c r="AC146" s="128"/>
      <c r="AD146" s="128"/>
      <c r="AE146" s="128" t="s">
        <v>216</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ht="12.75" outlineLevel="1" x14ac:dyDescent="0.2">
      <c r="A147" s="135"/>
      <c r="B147" s="136"/>
      <c r="C147" s="323" t="s">
        <v>367</v>
      </c>
      <c r="D147" s="324"/>
      <c r="E147" s="324"/>
      <c r="F147" s="324"/>
      <c r="G147" s="324"/>
      <c r="H147" s="138"/>
      <c r="I147" s="138"/>
      <c r="J147" s="138"/>
      <c r="K147" s="138"/>
      <c r="L147" s="138"/>
      <c r="M147" s="138"/>
      <c r="N147" s="138"/>
      <c r="O147" s="138"/>
      <c r="P147" s="138"/>
      <c r="Q147" s="138"/>
      <c r="R147" s="138"/>
      <c r="S147" s="138"/>
      <c r="T147" s="138"/>
      <c r="U147" s="138"/>
      <c r="V147" s="138"/>
      <c r="W147" s="128"/>
      <c r="X147" s="128"/>
      <c r="Y147" s="128"/>
      <c r="Z147" s="128"/>
      <c r="AA147" s="128"/>
      <c r="AB147" s="128"/>
      <c r="AC147" s="128"/>
      <c r="AD147" s="128"/>
      <c r="AE147" s="128" t="s">
        <v>249</v>
      </c>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ht="12.75" outlineLevel="1" x14ac:dyDescent="0.2">
      <c r="A148" s="135"/>
      <c r="B148" s="136"/>
      <c r="C148" s="167" t="s">
        <v>368</v>
      </c>
      <c r="D148" s="140"/>
      <c r="E148" s="141">
        <v>6358.3</v>
      </c>
      <c r="F148" s="138"/>
      <c r="G148" s="138"/>
      <c r="H148" s="138"/>
      <c r="I148" s="138"/>
      <c r="J148" s="138"/>
      <c r="K148" s="138"/>
      <c r="L148" s="138"/>
      <c r="M148" s="138"/>
      <c r="N148" s="138"/>
      <c r="O148" s="138"/>
      <c r="P148" s="138"/>
      <c r="Q148" s="138"/>
      <c r="R148" s="138"/>
      <c r="S148" s="138"/>
      <c r="T148" s="138"/>
      <c r="U148" s="138"/>
      <c r="V148" s="138"/>
      <c r="W148" s="128"/>
      <c r="X148" s="128"/>
      <c r="Y148" s="128"/>
      <c r="Z148" s="128"/>
      <c r="AA148" s="128"/>
      <c r="AB148" s="128"/>
      <c r="AC148" s="128"/>
      <c r="AD148" s="128"/>
      <c r="AE148" s="128" t="s">
        <v>218</v>
      </c>
      <c r="AF148" s="128">
        <v>0</v>
      </c>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ht="12.75" outlineLevel="1" x14ac:dyDescent="0.2">
      <c r="A149" s="135"/>
      <c r="B149" s="136"/>
      <c r="C149" s="167" t="s">
        <v>369</v>
      </c>
      <c r="D149" s="140"/>
      <c r="E149" s="141">
        <v>351</v>
      </c>
      <c r="F149" s="138"/>
      <c r="G149" s="138"/>
      <c r="H149" s="138"/>
      <c r="I149" s="138"/>
      <c r="J149" s="138"/>
      <c r="K149" s="138"/>
      <c r="L149" s="138"/>
      <c r="M149" s="138"/>
      <c r="N149" s="138"/>
      <c r="O149" s="138"/>
      <c r="P149" s="138"/>
      <c r="Q149" s="138"/>
      <c r="R149" s="138"/>
      <c r="S149" s="138"/>
      <c r="T149" s="138"/>
      <c r="U149" s="138"/>
      <c r="V149" s="138"/>
      <c r="W149" s="128"/>
      <c r="X149" s="128"/>
      <c r="Y149" s="128"/>
      <c r="Z149" s="128"/>
      <c r="AA149" s="128"/>
      <c r="AB149" s="128"/>
      <c r="AC149" s="128"/>
      <c r="AD149" s="128"/>
      <c r="AE149" s="128" t="s">
        <v>218</v>
      </c>
      <c r="AF149" s="128">
        <v>0</v>
      </c>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row>
    <row r="150" spans="1:58" ht="12.75" outlineLevel="1" x14ac:dyDescent="0.2">
      <c r="A150" s="149">
        <v>36</v>
      </c>
      <c r="B150" s="150" t="s">
        <v>370</v>
      </c>
      <c r="C150" s="166" t="s">
        <v>371</v>
      </c>
      <c r="D150" s="151" t="s">
        <v>262</v>
      </c>
      <c r="E150" s="152">
        <v>1189.9000000000001</v>
      </c>
      <c r="F150" s="153"/>
      <c r="G150" s="154">
        <f>ROUND(E150*F150,2)</f>
        <v>0</v>
      </c>
      <c r="H150" s="153"/>
      <c r="I150" s="154">
        <f>ROUND(E150*H150,2)</f>
        <v>0</v>
      </c>
      <c r="J150" s="153"/>
      <c r="K150" s="154">
        <f>ROUND(E150*J150,2)</f>
        <v>0</v>
      </c>
      <c r="L150" s="154">
        <v>21</v>
      </c>
      <c r="M150" s="154">
        <f>G150*(1+L150/100)</f>
        <v>0</v>
      </c>
      <c r="N150" s="154">
        <v>1.7</v>
      </c>
      <c r="O150" s="154">
        <f>ROUND(E150*N150,2)</f>
        <v>2022.83</v>
      </c>
      <c r="P150" s="154">
        <v>0</v>
      </c>
      <c r="Q150" s="154">
        <f>ROUND(E150*P150,2)</f>
        <v>0</v>
      </c>
      <c r="R150" s="155" t="s">
        <v>194</v>
      </c>
      <c r="S150" s="138">
        <v>1.587</v>
      </c>
      <c r="T150" s="138">
        <f>ROUND(E150*S150,2)</f>
        <v>1888.37</v>
      </c>
      <c r="U150" s="138"/>
      <c r="V150" s="138" t="s">
        <v>215</v>
      </c>
      <c r="W150" s="128"/>
      <c r="X150" s="128"/>
      <c r="Y150" s="128"/>
      <c r="Z150" s="128"/>
      <c r="AA150" s="128"/>
      <c r="AB150" s="128"/>
      <c r="AC150" s="128"/>
      <c r="AD150" s="128"/>
      <c r="AE150" s="128" t="s">
        <v>216</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ht="22.5" outlineLevel="1" x14ac:dyDescent="0.2">
      <c r="A151" s="135"/>
      <c r="B151" s="136"/>
      <c r="C151" s="323" t="s">
        <v>372</v>
      </c>
      <c r="D151" s="324"/>
      <c r="E151" s="324"/>
      <c r="F151" s="324"/>
      <c r="G151" s="324"/>
      <c r="H151" s="138"/>
      <c r="I151" s="138"/>
      <c r="J151" s="138"/>
      <c r="K151" s="138"/>
      <c r="L151" s="138"/>
      <c r="M151" s="138"/>
      <c r="N151" s="138"/>
      <c r="O151" s="138"/>
      <c r="P151" s="138"/>
      <c r="Q151" s="138"/>
      <c r="R151" s="138"/>
      <c r="S151" s="138"/>
      <c r="T151" s="138"/>
      <c r="U151" s="138"/>
      <c r="V151" s="138"/>
      <c r="W151" s="128"/>
      <c r="X151" s="128"/>
      <c r="Y151" s="128"/>
      <c r="Z151" s="128"/>
      <c r="AA151" s="128"/>
      <c r="AB151" s="128"/>
      <c r="AC151" s="128"/>
      <c r="AD151" s="128"/>
      <c r="AE151" s="128" t="s">
        <v>249</v>
      </c>
      <c r="AF151" s="128"/>
      <c r="AG151" s="128"/>
      <c r="AH151" s="128"/>
      <c r="AI151" s="128"/>
      <c r="AJ151" s="128"/>
      <c r="AK151" s="128"/>
      <c r="AL151" s="128"/>
      <c r="AM151" s="128"/>
      <c r="AN151" s="128"/>
      <c r="AO151" s="128"/>
      <c r="AP151" s="128"/>
      <c r="AQ151" s="128"/>
      <c r="AR151" s="128"/>
      <c r="AS151" s="128"/>
      <c r="AT151" s="128"/>
      <c r="AU151" s="128"/>
      <c r="AV151" s="128"/>
      <c r="AW151" s="128"/>
      <c r="AX151" s="128"/>
      <c r="AY151" s="176" t="str">
        <f>C151</f>
        <v>sypaninou z vhodných hornin tř. 1 - 4 nebo materiálem připraveným podél výkopu ve vzdálenosti do 3 m od jeho kraje, pro jakoukoliv hloubku výkopu a jakoukoliv míru zhutnění,</v>
      </c>
      <c r="AZ151" s="128"/>
      <c r="BA151" s="128"/>
      <c r="BB151" s="128"/>
      <c r="BC151" s="128"/>
      <c r="BD151" s="128"/>
      <c r="BE151" s="128"/>
      <c r="BF151" s="128"/>
    </row>
    <row r="152" spans="1:58" ht="12.75" outlineLevel="1" x14ac:dyDescent="0.2">
      <c r="A152" s="135"/>
      <c r="B152" s="136"/>
      <c r="C152" s="167" t="s">
        <v>373</v>
      </c>
      <c r="D152" s="140"/>
      <c r="E152" s="141">
        <v>1127.664</v>
      </c>
      <c r="F152" s="138"/>
      <c r="G152" s="138"/>
      <c r="H152" s="138"/>
      <c r="I152" s="138"/>
      <c r="J152" s="138"/>
      <c r="K152" s="138"/>
      <c r="L152" s="138"/>
      <c r="M152" s="138"/>
      <c r="N152" s="138"/>
      <c r="O152" s="138"/>
      <c r="P152" s="138"/>
      <c r="Q152" s="138"/>
      <c r="R152" s="138"/>
      <c r="S152" s="138"/>
      <c r="T152" s="138"/>
      <c r="U152" s="138"/>
      <c r="V152" s="138"/>
      <c r="W152" s="128"/>
      <c r="X152" s="128"/>
      <c r="Y152" s="128"/>
      <c r="Z152" s="128"/>
      <c r="AA152" s="128"/>
      <c r="AB152" s="128"/>
      <c r="AC152" s="128"/>
      <c r="AD152" s="128"/>
      <c r="AE152" s="128" t="s">
        <v>218</v>
      </c>
      <c r="AF152" s="128">
        <v>0</v>
      </c>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ht="12.75" outlineLevel="1" x14ac:dyDescent="0.2">
      <c r="A153" s="135"/>
      <c r="B153" s="136"/>
      <c r="C153" s="167" t="s">
        <v>374</v>
      </c>
      <c r="D153" s="140"/>
      <c r="E153" s="141">
        <v>54.335999999999999</v>
      </c>
      <c r="F153" s="138"/>
      <c r="G153" s="138"/>
      <c r="H153" s="138"/>
      <c r="I153" s="138"/>
      <c r="J153" s="138"/>
      <c r="K153" s="138"/>
      <c r="L153" s="138"/>
      <c r="M153" s="138"/>
      <c r="N153" s="138"/>
      <c r="O153" s="138"/>
      <c r="P153" s="138"/>
      <c r="Q153" s="138"/>
      <c r="R153" s="138"/>
      <c r="S153" s="138"/>
      <c r="T153" s="138"/>
      <c r="U153" s="138"/>
      <c r="V153" s="138"/>
      <c r="W153" s="128"/>
      <c r="X153" s="128"/>
      <c r="Y153" s="128"/>
      <c r="Z153" s="128"/>
      <c r="AA153" s="128"/>
      <c r="AB153" s="128"/>
      <c r="AC153" s="128"/>
      <c r="AD153" s="128"/>
      <c r="AE153" s="128" t="s">
        <v>218</v>
      </c>
      <c r="AF153" s="128">
        <v>0</v>
      </c>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12.75" outlineLevel="1" x14ac:dyDescent="0.2">
      <c r="A154" s="135"/>
      <c r="B154" s="136"/>
      <c r="C154" s="167" t="s">
        <v>375</v>
      </c>
      <c r="D154" s="140"/>
      <c r="E154" s="141">
        <v>7</v>
      </c>
      <c r="F154" s="138"/>
      <c r="G154" s="138"/>
      <c r="H154" s="138"/>
      <c r="I154" s="138"/>
      <c r="J154" s="138"/>
      <c r="K154" s="138"/>
      <c r="L154" s="138"/>
      <c r="M154" s="138"/>
      <c r="N154" s="138"/>
      <c r="O154" s="138"/>
      <c r="P154" s="138"/>
      <c r="Q154" s="138"/>
      <c r="R154" s="138"/>
      <c r="S154" s="138"/>
      <c r="T154" s="138"/>
      <c r="U154" s="138"/>
      <c r="V154" s="138"/>
      <c r="W154" s="128"/>
      <c r="X154" s="128"/>
      <c r="Y154" s="128"/>
      <c r="Z154" s="128"/>
      <c r="AA154" s="128"/>
      <c r="AB154" s="128"/>
      <c r="AC154" s="128"/>
      <c r="AD154" s="128"/>
      <c r="AE154" s="128" t="s">
        <v>218</v>
      </c>
      <c r="AF154" s="128">
        <v>0</v>
      </c>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ht="12.75" outlineLevel="1" x14ac:dyDescent="0.2">
      <c r="A155" s="135"/>
      <c r="B155" s="136"/>
      <c r="C155" s="167" t="s">
        <v>376</v>
      </c>
      <c r="D155" s="140"/>
      <c r="E155" s="141">
        <v>0.84</v>
      </c>
      <c r="F155" s="138"/>
      <c r="G155" s="138"/>
      <c r="H155" s="138"/>
      <c r="I155" s="138"/>
      <c r="J155" s="138"/>
      <c r="K155" s="138"/>
      <c r="L155" s="138"/>
      <c r="M155" s="138"/>
      <c r="N155" s="138"/>
      <c r="O155" s="138"/>
      <c r="P155" s="138"/>
      <c r="Q155" s="138"/>
      <c r="R155" s="138"/>
      <c r="S155" s="138"/>
      <c r="T155" s="138"/>
      <c r="U155" s="138"/>
      <c r="V155" s="138"/>
      <c r="W155" s="128"/>
      <c r="X155" s="128"/>
      <c r="Y155" s="128"/>
      <c r="Z155" s="128"/>
      <c r="AA155" s="128"/>
      <c r="AB155" s="128"/>
      <c r="AC155" s="128"/>
      <c r="AD155" s="128"/>
      <c r="AE155" s="128" t="s">
        <v>218</v>
      </c>
      <c r="AF155" s="128">
        <v>0</v>
      </c>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ht="12.75" outlineLevel="1" x14ac:dyDescent="0.2">
      <c r="A156" s="135"/>
      <c r="B156" s="136"/>
      <c r="C156" s="167" t="s">
        <v>377</v>
      </c>
      <c r="D156" s="140"/>
      <c r="E156" s="141">
        <v>0.06</v>
      </c>
      <c r="F156" s="138"/>
      <c r="G156" s="138"/>
      <c r="H156" s="138"/>
      <c r="I156" s="138"/>
      <c r="J156" s="138"/>
      <c r="K156" s="138"/>
      <c r="L156" s="138"/>
      <c r="M156" s="138"/>
      <c r="N156" s="138"/>
      <c r="O156" s="138"/>
      <c r="P156" s="138"/>
      <c r="Q156" s="138"/>
      <c r="R156" s="138"/>
      <c r="S156" s="138"/>
      <c r="T156" s="138"/>
      <c r="U156" s="138"/>
      <c r="V156" s="138"/>
      <c r="W156" s="128"/>
      <c r="X156" s="128"/>
      <c r="Y156" s="128"/>
      <c r="Z156" s="128"/>
      <c r="AA156" s="128"/>
      <c r="AB156" s="128"/>
      <c r="AC156" s="128"/>
      <c r="AD156" s="128"/>
      <c r="AE156" s="128" t="s">
        <v>218</v>
      </c>
      <c r="AF156" s="128">
        <v>0</v>
      </c>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ht="22.5" outlineLevel="1" x14ac:dyDescent="0.2">
      <c r="A157" s="149">
        <v>37</v>
      </c>
      <c r="B157" s="150" t="s">
        <v>378</v>
      </c>
      <c r="C157" s="166" t="s">
        <v>379</v>
      </c>
      <c r="D157" s="151" t="s">
        <v>316</v>
      </c>
      <c r="E157" s="152">
        <v>12.6</v>
      </c>
      <c r="F157" s="153"/>
      <c r="G157" s="154">
        <f>ROUND(E157*F157,2)</f>
        <v>0</v>
      </c>
      <c r="H157" s="153"/>
      <c r="I157" s="154">
        <f>ROUND(E157*H157,2)</f>
        <v>0</v>
      </c>
      <c r="J157" s="153"/>
      <c r="K157" s="154">
        <f>ROUND(E157*J157,2)</f>
        <v>0</v>
      </c>
      <c r="L157" s="154">
        <v>21</v>
      </c>
      <c r="M157" s="154">
        <f>G157*(1+L157/100)</f>
        <v>0</v>
      </c>
      <c r="N157" s="154">
        <v>0.112</v>
      </c>
      <c r="O157" s="154">
        <f>ROUND(E157*N157,2)</f>
        <v>1.41</v>
      </c>
      <c r="P157" s="154">
        <v>0</v>
      </c>
      <c r="Q157" s="154">
        <f>ROUND(E157*P157,2)</f>
        <v>0</v>
      </c>
      <c r="R157" s="155" t="s">
        <v>194</v>
      </c>
      <c r="S157" s="138">
        <v>0</v>
      </c>
      <c r="T157" s="138">
        <f>ROUND(E157*S157,2)</f>
        <v>0</v>
      </c>
      <c r="U157" s="138"/>
      <c r="V157" s="138" t="s">
        <v>87</v>
      </c>
      <c r="W157" s="128"/>
      <c r="X157" s="128"/>
      <c r="Y157" s="128"/>
      <c r="Z157" s="128"/>
      <c r="AA157" s="128"/>
      <c r="AB157" s="128"/>
      <c r="AC157" s="128"/>
      <c r="AD157" s="128"/>
      <c r="AE157" s="128" t="s">
        <v>380</v>
      </c>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ht="12.75" outlineLevel="1" x14ac:dyDescent="0.2">
      <c r="A158" s="135"/>
      <c r="B158" s="136"/>
      <c r="C158" s="167" t="s">
        <v>381</v>
      </c>
      <c r="D158" s="140"/>
      <c r="E158" s="141">
        <v>12.6</v>
      </c>
      <c r="F158" s="138"/>
      <c r="G158" s="138"/>
      <c r="H158" s="138"/>
      <c r="I158" s="138"/>
      <c r="J158" s="138"/>
      <c r="K158" s="138"/>
      <c r="L158" s="138"/>
      <c r="M158" s="138"/>
      <c r="N158" s="138"/>
      <c r="O158" s="138"/>
      <c r="P158" s="138"/>
      <c r="Q158" s="138"/>
      <c r="R158" s="138"/>
      <c r="S158" s="138"/>
      <c r="T158" s="138"/>
      <c r="U158" s="138"/>
      <c r="V158" s="138"/>
      <c r="W158" s="128"/>
      <c r="X158" s="128"/>
      <c r="Y158" s="128"/>
      <c r="Z158" s="128"/>
      <c r="AA158" s="128"/>
      <c r="AB158" s="128"/>
      <c r="AC158" s="128"/>
      <c r="AD158" s="128"/>
      <c r="AE158" s="128" t="s">
        <v>218</v>
      </c>
      <c r="AF158" s="128">
        <v>0</v>
      </c>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12.75" outlineLevel="1" x14ac:dyDescent="0.2">
      <c r="A159" s="149">
        <v>38</v>
      </c>
      <c r="B159" s="150" t="s">
        <v>382</v>
      </c>
      <c r="C159" s="166" t="s">
        <v>383</v>
      </c>
      <c r="D159" s="151" t="s">
        <v>384</v>
      </c>
      <c r="E159" s="152">
        <v>5898.74125</v>
      </c>
      <c r="F159" s="153"/>
      <c r="G159" s="154">
        <f>ROUND(E159*F159,2)</f>
        <v>0</v>
      </c>
      <c r="H159" s="153"/>
      <c r="I159" s="154">
        <f>ROUND(E159*H159,2)</f>
        <v>0</v>
      </c>
      <c r="J159" s="153"/>
      <c r="K159" s="154">
        <f>ROUND(E159*J159,2)</f>
        <v>0</v>
      </c>
      <c r="L159" s="154">
        <v>21</v>
      </c>
      <c r="M159" s="154">
        <f>G159*(1+L159/100)</f>
        <v>0</v>
      </c>
      <c r="N159" s="154">
        <v>1</v>
      </c>
      <c r="O159" s="154">
        <f>ROUND(E159*N159,2)</f>
        <v>5898.74</v>
      </c>
      <c r="P159" s="154">
        <v>0</v>
      </c>
      <c r="Q159" s="154">
        <f>ROUND(E159*P159,2)</f>
        <v>0</v>
      </c>
      <c r="R159" s="155" t="s">
        <v>194</v>
      </c>
      <c r="S159" s="138">
        <v>0</v>
      </c>
      <c r="T159" s="138">
        <f>ROUND(E159*S159,2)</f>
        <v>0</v>
      </c>
      <c r="U159" s="138"/>
      <c r="V159" s="138" t="s">
        <v>87</v>
      </c>
      <c r="W159" s="128"/>
      <c r="X159" s="128"/>
      <c r="Y159" s="128"/>
      <c r="Z159" s="128"/>
      <c r="AA159" s="128"/>
      <c r="AB159" s="128"/>
      <c r="AC159" s="128"/>
      <c r="AD159" s="128"/>
      <c r="AE159" s="128" t="s">
        <v>380</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row>
    <row r="160" spans="1:58" ht="12.75" outlineLevel="1" x14ac:dyDescent="0.2">
      <c r="A160" s="135"/>
      <c r="B160" s="136"/>
      <c r="C160" s="167" t="s">
        <v>385</v>
      </c>
      <c r="D160" s="140"/>
      <c r="E160" s="141">
        <v>5898.74125</v>
      </c>
      <c r="F160" s="138"/>
      <c r="G160" s="138"/>
      <c r="H160" s="138"/>
      <c r="I160" s="138"/>
      <c r="J160" s="138"/>
      <c r="K160" s="138"/>
      <c r="L160" s="138"/>
      <c r="M160" s="138"/>
      <c r="N160" s="138"/>
      <c r="O160" s="138"/>
      <c r="P160" s="138"/>
      <c r="Q160" s="138"/>
      <c r="R160" s="138"/>
      <c r="S160" s="138"/>
      <c r="T160" s="138"/>
      <c r="U160" s="138"/>
      <c r="V160" s="138"/>
      <c r="W160" s="128"/>
      <c r="X160" s="128"/>
      <c r="Y160" s="128"/>
      <c r="Z160" s="128"/>
      <c r="AA160" s="128"/>
      <c r="AB160" s="128"/>
      <c r="AC160" s="128"/>
      <c r="AD160" s="128"/>
      <c r="AE160" s="128" t="s">
        <v>218</v>
      </c>
      <c r="AF160" s="128">
        <v>0</v>
      </c>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ht="12.75" outlineLevel="1" x14ac:dyDescent="0.2">
      <c r="A161" s="149">
        <v>39</v>
      </c>
      <c r="B161" s="150" t="s">
        <v>386</v>
      </c>
      <c r="C161" s="166" t="s">
        <v>387</v>
      </c>
      <c r="D161" s="151" t="s">
        <v>262</v>
      </c>
      <c r="E161" s="152">
        <v>2645.8</v>
      </c>
      <c r="F161" s="153"/>
      <c r="G161" s="154">
        <f>ROUND(E161*F161,2)</f>
        <v>0</v>
      </c>
      <c r="H161" s="153"/>
      <c r="I161" s="154">
        <f>ROUND(E161*H161,2)</f>
        <v>0</v>
      </c>
      <c r="J161" s="153"/>
      <c r="K161" s="154">
        <f>ROUND(E161*J161,2)</f>
        <v>0</v>
      </c>
      <c r="L161" s="154">
        <v>21</v>
      </c>
      <c r="M161" s="154">
        <f>G161*(1+L161/100)</f>
        <v>0</v>
      </c>
      <c r="N161" s="154">
        <v>0</v>
      </c>
      <c r="O161" s="154">
        <f>ROUND(E161*N161,2)</f>
        <v>0</v>
      </c>
      <c r="P161" s="154">
        <v>0</v>
      </c>
      <c r="Q161" s="154">
        <f>ROUND(E161*P161,2)</f>
        <v>0</v>
      </c>
      <c r="R161" s="155" t="s">
        <v>194</v>
      </c>
      <c r="S161" s="138">
        <v>0</v>
      </c>
      <c r="T161" s="138">
        <f>ROUND(E161*S161,2)</f>
        <v>0</v>
      </c>
      <c r="U161" s="138"/>
      <c r="V161" s="138" t="s">
        <v>215</v>
      </c>
      <c r="W161" s="128"/>
      <c r="X161" s="128"/>
      <c r="Y161" s="128"/>
      <c r="Z161" s="128"/>
      <c r="AA161" s="128"/>
      <c r="AB161" s="128"/>
      <c r="AC161" s="128"/>
      <c r="AD161" s="128"/>
      <c r="AE161" s="128" t="s">
        <v>216</v>
      </c>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ht="12.75" outlineLevel="1" x14ac:dyDescent="0.2">
      <c r="A162" s="135"/>
      <c r="B162" s="136"/>
      <c r="C162" s="167" t="s">
        <v>388</v>
      </c>
      <c r="D162" s="140"/>
      <c r="E162" s="141">
        <v>2645.8</v>
      </c>
      <c r="F162" s="138"/>
      <c r="G162" s="138"/>
      <c r="H162" s="138"/>
      <c r="I162" s="138"/>
      <c r="J162" s="138"/>
      <c r="K162" s="138"/>
      <c r="L162" s="138"/>
      <c r="M162" s="138"/>
      <c r="N162" s="138"/>
      <c r="O162" s="138"/>
      <c r="P162" s="138"/>
      <c r="Q162" s="138"/>
      <c r="R162" s="138"/>
      <c r="S162" s="138"/>
      <c r="T162" s="138"/>
      <c r="U162" s="138"/>
      <c r="V162" s="138"/>
      <c r="W162" s="128"/>
      <c r="X162" s="128"/>
      <c r="Y162" s="128"/>
      <c r="Z162" s="128"/>
      <c r="AA162" s="128"/>
      <c r="AB162" s="128"/>
      <c r="AC162" s="128"/>
      <c r="AD162" s="128"/>
      <c r="AE162" s="128" t="s">
        <v>218</v>
      </c>
      <c r="AF162" s="128">
        <v>0</v>
      </c>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12.75" outlineLevel="1" x14ac:dyDescent="0.2">
      <c r="A163" s="156">
        <v>40</v>
      </c>
      <c r="B163" s="157" t="s">
        <v>389</v>
      </c>
      <c r="C163" s="165" t="s">
        <v>390</v>
      </c>
      <c r="D163" s="158" t="s">
        <v>391</v>
      </c>
      <c r="E163" s="159">
        <v>15</v>
      </c>
      <c r="F163" s="160"/>
      <c r="G163" s="161">
        <f>ROUND(E163*F163,2)</f>
        <v>0</v>
      </c>
      <c r="H163" s="160"/>
      <c r="I163" s="161">
        <f>ROUND(E163*H163,2)</f>
        <v>0</v>
      </c>
      <c r="J163" s="160"/>
      <c r="K163" s="161">
        <f>ROUND(E163*J163,2)</f>
        <v>0</v>
      </c>
      <c r="L163" s="161">
        <v>21</v>
      </c>
      <c r="M163" s="161">
        <f>G163*(1+L163/100)</f>
        <v>0</v>
      </c>
      <c r="N163" s="161">
        <v>0</v>
      </c>
      <c r="O163" s="161">
        <f>ROUND(E163*N163,2)</f>
        <v>0</v>
      </c>
      <c r="P163" s="161">
        <v>0</v>
      </c>
      <c r="Q163" s="161">
        <f>ROUND(E163*P163,2)</f>
        <v>0</v>
      </c>
      <c r="R163" s="162" t="s">
        <v>194</v>
      </c>
      <c r="S163" s="138">
        <v>0</v>
      </c>
      <c r="T163" s="138">
        <f>ROUND(E163*S163,2)</f>
        <v>0</v>
      </c>
      <c r="U163" s="138"/>
      <c r="V163" s="138" t="s">
        <v>215</v>
      </c>
      <c r="W163" s="128"/>
      <c r="X163" s="128"/>
      <c r="Y163" s="128"/>
      <c r="Z163" s="128"/>
      <c r="AA163" s="128"/>
      <c r="AB163" s="128"/>
      <c r="AC163" s="128"/>
      <c r="AD163" s="128"/>
      <c r="AE163" s="128" t="s">
        <v>216</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ht="12.75" x14ac:dyDescent="0.15">
      <c r="A164" s="143" t="s">
        <v>188</v>
      </c>
      <c r="B164" s="144" t="s">
        <v>83</v>
      </c>
      <c r="C164" s="164" t="s">
        <v>84</v>
      </c>
      <c r="D164" s="145"/>
      <c r="E164" s="146"/>
      <c r="F164" s="147"/>
      <c r="G164" s="147">
        <f>SUMIF(AE165:AE196,"&lt;&gt;NOR",G165:G196)</f>
        <v>0</v>
      </c>
      <c r="H164" s="147"/>
      <c r="I164" s="147">
        <f>SUM(I165:I196)</f>
        <v>0</v>
      </c>
      <c r="J164" s="147"/>
      <c r="K164" s="147">
        <f>SUM(K165:K196)</f>
        <v>0</v>
      </c>
      <c r="L164" s="147"/>
      <c r="M164" s="147">
        <f>SUM(M165:M196)</f>
        <v>0</v>
      </c>
      <c r="N164" s="147"/>
      <c r="O164" s="147">
        <f>SUM(O165:O196)</f>
        <v>386.31</v>
      </c>
      <c r="P164" s="147"/>
      <c r="Q164" s="147">
        <f>SUM(Q165:Q196)</f>
        <v>0</v>
      </c>
      <c r="R164" s="148"/>
      <c r="S164" s="142"/>
      <c r="T164" s="142">
        <f>SUM(T165:T196)</f>
        <v>665.1099999999999</v>
      </c>
      <c r="U164" s="142"/>
      <c r="V164" s="142"/>
      <c r="AE164" t="s">
        <v>189</v>
      </c>
    </row>
    <row r="165" spans="1:58" ht="12.75" outlineLevel="1" x14ac:dyDescent="0.2">
      <c r="A165" s="149">
        <v>41</v>
      </c>
      <c r="B165" s="150" t="s">
        <v>392</v>
      </c>
      <c r="C165" s="166" t="s">
        <v>393</v>
      </c>
      <c r="D165" s="151" t="s">
        <v>262</v>
      </c>
      <c r="E165" s="152">
        <v>212.6</v>
      </c>
      <c r="F165" s="153"/>
      <c r="G165" s="154">
        <f>ROUND(E165*F165,2)</f>
        <v>0</v>
      </c>
      <c r="H165" s="153"/>
      <c r="I165" s="154">
        <f>ROUND(E165*H165,2)</f>
        <v>0</v>
      </c>
      <c r="J165" s="153"/>
      <c r="K165" s="154">
        <f>ROUND(E165*J165,2)</f>
        <v>0</v>
      </c>
      <c r="L165" s="154">
        <v>21</v>
      </c>
      <c r="M165" s="154">
        <f>G165*(1+L165/100)</f>
        <v>0</v>
      </c>
      <c r="N165" s="154">
        <v>1.63</v>
      </c>
      <c r="O165" s="154">
        <f>ROUND(E165*N165,2)</f>
        <v>346.54</v>
      </c>
      <c r="P165" s="154">
        <v>0</v>
      </c>
      <c r="Q165" s="154">
        <f>ROUND(E165*P165,2)</f>
        <v>0</v>
      </c>
      <c r="R165" s="155" t="s">
        <v>194</v>
      </c>
      <c r="S165" s="138">
        <v>0.92</v>
      </c>
      <c r="T165" s="138">
        <f>ROUND(E165*S165,2)</f>
        <v>195.59</v>
      </c>
      <c r="U165" s="138"/>
      <c r="V165" s="138" t="s">
        <v>215</v>
      </c>
      <c r="W165" s="128"/>
      <c r="X165" s="128"/>
      <c r="Y165" s="128"/>
      <c r="Z165" s="128"/>
      <c r="AA165" s="128"/>
      <c r="AB165" s="128"/>
      <c r="AC165" s="128"/>
      <c r="AD165" s="128"/>
      <c r="AE165" s="128" t="s">
        <v>394</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ht="12.75" outlineLevel="1" x14ac:dyDescent="0.2">
      <c r="A166" s="135"/>
      <c r="B166" s="136"/>
      <c r="C166" s="323" t="s">
        <v>395</v>
      </c>
      <c r="D166" s="324"/>
      <c r="E166" s="324"/>
      <c r="F166" s="324"/>
      <c r="G166" s="324"/>
      <c r="H166" s="138"/>
      <c r="I166" s="138"/>
      <c r="J166" s="138"/>
      <c r="K166" s="138"/>
      <c r="L166" s="138"/>
      <c r="M166" s="138"/>
      <c r="N166" s="138"/>
      <c r="O166" s="138"/>
      <c r="P166" s="138"/>
      <c r="Q166" s="138"/>
      <c r="R166" s="138"/>
      <c r="S166" s="138"/>
      <c r="T166" s="138"/>
      <c r="U166" s="138"/>
      <c r="V166" s="138"/>
      <c r="W166" s="128"/>
      <c r="X166" s="128"/>
      <c r="Y166" s="128"/>
      <c r="Z166" s="128"/>
      <c r="AA166" s="128"/>
      <c r="AB166" s="128"/>
      <c r="AC166" s="128"/>
      <c r="AD166" s="128"/>
      <c r="AE166" s="128" t="s">
        <v>249</v>
      </c>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12.75" outlineLevel="1" x14ac:dyDescent="0.2">
      <c r="A167" s="135"/>
      <c r="B167" s="136"/>
      <c r="C167" s="167" t="s">
        <v>396</v>
      </c>
      <c r="D167" s="140"/>
      <c r="E167" s="141">
        <v>212.517</v>
      </c>
      <c r="F167" s="138"/>
      <c r="G167" s="138"/>
      <c r="H167" s="138"/>
      <c r="I167" s="138"/>
      <c r="J167" s="138"/>
      <c r="K167" s="138"/>
      <c r="L167" s="138"/>
      <c r="M167" s="138"/>
      <c r="N167" s="138"/>
      <c r="O167" s="138"/>
      <c r="P167" s="138"/>
      <c r="Q167" s="138"/>
      <c r="R167" s="138"/>
      <c r="S167" s="138"/>
      <c r="T167" s="138"/>
      <c r="U167" s="138"/>
      <c r="V167" s="138"/>
      <c r="W167" s="128"/>
      <c r="X167" s="128"/>
      <c r="Y167" s="128"/>
      <c r="Z167" s="128"/>
      <c r="AA167" s="128"/>
      <c r="AB167" s="128"/>
      <c r="AC167" s="128"/>
      <c r="AD167" s="128"/>
      <c r="AE167" s="128" t="s">
        <v>218</v>
      </c>
      <c r="AF167" s="128">
        <v>0</v>
      </c>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ht="12.75" outlineLevel="1" x14ac:dyDescent="0.2">
      <c r="A168" s="135"/>
      <c r="B168" s="136"/>
      <c r="C168" s="167" t="s">
        <v>397</v>
      </c>
      <c r="D168" s="140"/>
      <c r="E168" s="141">
        <v>8.3000000000000004E-2</v>
      </c>
      <c r="F168" s="138"/>
      <c r="G168" s="138"/>
      <c r="H168" s="138"/>
      <c r="I168" s="138"/>
      <c r="J168" s="138"/>
      <c r="K168" s="138"/>
      <c r="L168" s="138"/>
      <c r="M168" s="138"/>
      <c r="N168" s="138"/>
      <c r="O168" s="138"/>
      <c r="P168" s="138"/>
      <c r="Q168" s="138"/>
      <c r="R168" s="138"/>
      <c r="S168" s="138"/>
      <c r="T168" s="138"/>
      <c r="U168" s="138"/>
      <c r="V168" s="138"/>
      <c r="W168" s="128"/>
      <c r="X168" s="128"/>
      <c r="Y168" s="128"/>
      <c r="Z168" s="128"/>
      <c r="AA168" s="128"/>
      <c r="AB168" s="128"/>
      <c r="AC168" s="128"/>
      <c r="AD168" s="128"/>
      <c r="AE168" s="128" t="s">
        <v>218</v>
      </c>
      <c r="AF168" s="128">
        <v>0</v>
      </c>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12.75" outlineLevel="1" x14ac:dyDescent="0.2">
      <c r="A169" s="149">
        <v>42</v>
      </c>
      <c r="B169" s="150" t="s">
        <v>398</v>
      </c>
      <c r="C169" s="166" t="s">
        <v>399</v>
      </c>
      <c r="D169" s="151" t="s">
        <v>233</v>
      </c>
      <c r="E169" s="152">
        <v>2834</v>
      </c>
      <c r="F169" s="153"/>
      <c r="G169" s="154">
        <f>ROUND(E169*F169,2)</f>
        <v>0</v>
      </c>
      <c r="H169" s="153"/>
      <c r="I169" s="154">
        <f>ROUND(E169*H169,2)</f>
        <v>0</v>
      </c>
      <c r="J169" s="153"/>
      <c r="K169" s="154">
        <f>ROUND(E169*J169,2)</f>
        <v>0</v>
      </c>
      <c r="L169" s="154">
        <v>21</v>
      </c>
      <c r="M169" s="154">
        <f>G169*(1+L169/100)</f>
        <v>0</v>
      </c>
      <c r="N169" s="154">
        <v>1.8000000000000001E-4</v>
      </c>
      <c r="O169" s="154">
        <f>ROUND(E169*N169,2)</f>
        <v>0.51</v>
      </c>
      <c r="P169" s="154">
        <v>0</v>
      </c>
      <c r="Q169" s="154">
        <f>ROUND(E169*P169,2)</f>
        <v>0</v>
      </c>
      <c r="R169" s="155" t="s">
        <v>194</v>
      </c>
      <c r="S169" s="138">
        <v>0.08</v>
      </c>
      <c r="T169" s="138">
        <f>ROUND(E169*S169,2)</f>
        <v>226.72</v>
      </c>
      <c r="U169" s="138"/>
      <c r="V169" s="138" t="s">
        <v>215</v>
      </c>
      <c r="W169" s="128"/>
      <c r="X169" s="128"/>
      <c r="Y169" s="128"/>
      <c r="Z169" s="128"/>
      <c r="AA169" s="128"/>
      <c r="AB169" s="128"/>
      <c r="AC169" s="128"/>
      <c r="AD169" s="128"/>
      <c r="AE169" s="128" t="s">
        <v>394</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12.75" outlineLevel="1" x14ac:dyDescent="0.2">
      <c r="A170" s="135"/>
      <c r="B170" s="136"/>
      <c r="C170" s="323" t="s">
        <v>400</v>
      </c>
      <c r="D170" s="324"/>
      <c r="E170" s="324"/>
      <c r="F170" s="324"/>
      <c r="G170" s="324"/>
      <c r="H170" s="138"/>
      <c r="I170" s="138"/>
      <c r="J170" s="138"/>
      <c r="K170" s="138"/>
      <c r="L170" s="138"/>
      <c r="M170" s="138"/>
      <c r="N170" s="138"/>
      <c r="O170" s="138"/>
      <c r="P170" s="138"/>
      <c r="Q170" s="138"/>
      <c r="R170" s="138"/>
      <c r="S170" s="138"/>
      <c r="T170" s="138"/>
      <c r="U170" s="138"/>
      <c r="V170" s="138"/>
      <c r="W170" s="128"/>
      <c r="X170" s="128"/>
      <c r="Y170" s="128"/>
      <c r="Z170" s="128"/>
      <c r="AA170" s="128"/>
      <c r="AB170" s="128"/>
      <c r="AC170" s="128"/>
      <c r="AD170" s="128"/>
      <c r="AE170" s="128" t="s">
        <v>249</v>
      </c>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12.75" outlineLevel="1" x14ac:dyDescent="0.2">
      <c r="A171" s="135"/>
      <c r="B171" s="136"/>
      <c r="C171" s="167" t="s">
        <v>401</v>
      </c>
      <c r="D171" s="140"/>
      <c r="E171" s="141">
        <v>2833.56</v>
      </c>
      <c r="F171" s="138"/>
      <c r="G171" s="138"/>
      <c r="H171" s="138"/>
      <c r="I171" s="138"/>
      <c r="J171" s="138"/>
      <c r="K171" s="138"/>
      <c r="L171" s="138"/>
      <c r="M171" s="138"/>
      <c r="N171" s="138"/>
      <c r="O171" s="138"/>
      <c r="P171" s="138"/>
      <c r="Q171" s="138"/>
      <c r="R171" s="138"/>
      <c r="S171" s="138"/>
      <c r="T171" s="138"/>
      <c r="U171" s="138"/>
      <c r="V171" s="138"/>
      <c r="W171" s="128"/>
      <c r="X171" s="128"/>
      <c r="Y171" s="128"/>
      <c r="Z171" s="128"/>
      <c r="AA171" s="128"/>
      <c r="AB171" s="128"/>
      <c r="AC171" s="128"/>
      <c r="AD171" s="128"/>
      <c r="AE171" s="128" t="s">
        <v>218</v>
      </c>
      <c r="AF171" s="128">
        <v>0</v>
      </c>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ht="12.75" outlineLevel="1" x14ac:dyDescent="0.2">
      <c r="A172" s="135"/>
      <c r="B172" s="136"/>
      <c r="C172" s="167" t="s">
        <v>402</v>
      </c>
      <c r="D172" s="140"/>
      <c r="E172" s="141">
        <v>0.44</v>
      </c>
      <c r="F172" s="138"/>
      <c r="G172" s="138"/>
      <c r="H172" s="138"/>
      <c r="I172" s="138"/>
      <c r="J172" s="138"/>
      <c r="K172" s="138"/>
      <c r="L172" s="138"/>
      <c r="M172" s="138"/>
      <c r="N172" s="138"/>
      <c r="O172" s="138"/>
      <c r="P172" s="138"/>
      <c r="Q172" s="138"/>
      <c r="R172" s="138"/>
      <c r="S172" s="138"/>
      <c r="T172" s="138"/>
      <c r="U172" s="138"/>
      <c r="V172" s="138"/>
      <c r="W172" s="128"/>
      <c r="X172" s="128"/>
      <c r="Y172" s="128"/>
      <c r="Z172" s="128"/>
      <c r="AA172" s="128"/>
      <c r="AB172" s="128"/>
      <c r="AC172" s="128"/>
      <c r="AD172" s="128"/>
      <c r="AE172" s="128" t="s">
        <v>218</v>
      </c>
      <c r="AF172" s="128">
        <v>0</v>
      </c>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ht="12.75" outlineLevel="1" x14ac:dyDescent="0.2">
      <c r="A173" s="149">
        <v>43</v>
      </c>
      <c r="B173" s="150" t="s">
        <v>403</v>
      </c>
      <c r="C173" s="166" t="s">
        <v>404</v>
      </c>
      <c r="D173" s="151" t="s">
        <v>262</v>
      </c>
      <c r="E173" s="152">
        <v>13.1</v>
      </c>
      <c r="F173" s="153"/>
      <c r="G173" s="154">
        <f>ROUND(E173*F173,2)</f>
        <v>0</v>
      </c>
      <c r="H173" s="153"/>
      <c r="I173" s="154">
        <f>ROUND(E173*H173,2)</f>
        <v>0</v>
      </c>
      <c r="J173" s="153"/>
      <c r="K173" s="154">
        <f>ROUND(E173*J173,2)</f>
        <v>0</v>
      </c>
      <c r="L173" s="154">
        <v>21</v>
      </c>
      <c r="M173" s="154">
        <f>G173*(1+L173/100)</f>
        <v>0</v>
      </c>
      <c r="N173" s="154">
        <v>2.5249999999999999</v>
      </c>
      <c r="O173" s="154">
        <f>ROUND(E173*N173,2)</f>
        <v>33.08</v>
      </c>
      <c r="P173" s="154">
        <v>0</v>
      </c>
      <c r="Q173" s="154">
        <f>ROUND(E173*P173,2)</f>
        <v>0</v>
      </c>
      <c r="R173" s="155" t="s">
        <v>194</v>
      </c>
      <c r="S173" s="138">
        <v>0.48</v>
      </c>
      <c r="T173" s="138">
        <f>ROUND(E173*S173,2)</f>
        <v>6.29</v>
      </c>
      <c r="U173" s="138"/>
      <c r="V173" s="138" t="s">
        <v>215</v>
      </c>
      <c r="W173" s="128"/>
      <c r="X173" s="128"/>
      <c r="Y173" s="128"/>
      <c r="Z173" s="128"/>
      <c r="AA173" s="128"/>
      <c r="AB173" s="128"/>
      <c r="AC173" s="128"/>
      <c r="AD173" s="128"/>
      <c r="AE173" s="128" t="s">
        <v>394</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12.75" outlineLevel="1" x14ac:dyDescent="0.2">
      <c r="A174" s="135"/>
      <c r="B174" s="136"/>
      <c r="C174" s="323" t="s">
        <v>405</v>
      </c>
      <c r="D174" s="324"/>
      <c r="E174" s="324"/>
      <c r="F174" s="324"/>
      <c r="G174" s="324"/>
      <c r="H174" s="138"/>
      <c r="I174" s="138"/>
      <c r="J174" s="138"/>
      <c r="K174" s="138"/>
      <c r="L174" s="138"/>
      <c r="M174" s="138"/>
      <c r="N174" s="138"/>
      <c r="O174" s="138"/>
      <c r="P174" s="138"/>
      <c r="Q174" s="138"/>
      <c r="R174" s="138"/>
      <c r="S174" s="138"/>
      <c r="T174" s="138"/>
      <c r="U174" s="138"/>
      <c r="V174" s="138"/>
      <c r="W174" s="128"/>
      <c r="X174" s="128"/>
      <c r="Y174" s="128"/>
      <c r="Z174" s="128"/>
      <c r="AA174" s="128"/>
      <c r="AB174" s="128"/>
      <c r="AC174" s="128"/>
      <c r="AD174" s="128"/>
      <c r="AE174" s="128" t="s">
        <v>249</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ht="12.75" outlineLevel="1" x14ac:dyDescent="0.2">
      <c r="A175" s="135"/>
      <c r="B175" s="136"/>
      <c r="C175" s="167" t="s">
        <v>406</v>
      </c>
      <c r="D175" s="140"/>
      <c r="E175" s="141">
        <v>13.0032</v>
      </c>
      <c r="F175" s="138"/>
      <c r="G175" s="138"/>
      <c r="H175" s="138"/>
      <c r="I175" s="138"/>
      <c r="J175" s="138"/>
      <c r="K175" s="138"/>
      <c r="L175" s="138"/>
      <c r="M175" s="138"/>
      <c r="N175" s="138"/>
      <c r="O175" s="138"/>
      <c r="P175" s="138"/>
      <c r="Q175" s="138"/>
      <c r="R175" s="138"/>
      <c r="S175" s="138"/>
      <c r="T175" s="138"/>
      <c r="U175" s="138"/>
      <c r="V175" s="138"/>
      <c r="W175" s="128"/>
      <c r="X175" s="128"/>
      <c r="Y175" s="128"/>
      <c r="Z175" s="128"/>
      <c r="AA175" s="128"/>
      <c r="AB175" s="128"/>
      <c r="AC175" s="128"/>
      <c r="AD175" s="128"/>
      <c r="AE175" s="128" t="s">
        <v>218</v>
      </c>
      <c r="AF175" s="128">
        <v>0</v>
      </c>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ht="12.75" outlineLevel="1" x14ac:dyDescent="0.2">
      <c r="A176" s="135"/>
      <c r="B176" s="136"/>
      <c r="C176" s="167" t="s">
        <v>407</v>
      </c>
      <c r="D176" s="140"/>
      <c r="E176" s="141">
        <v>9.6799999999999997E-2</v>
      </c>
      <c r="F176" s="138"/>
      <c r="G176" s="138"/>
      <c r="H176" s="138"/>
      <c r="I176" s="138"/>
      <c r="J176" s="138"/>
      <c r="K176" s="138"/>
      <c r="L176" s="138"/>
      <c r="M176" s="138"/>
      <c r="N176" s="138"/>
      <c r="O176" s="138"/>
      <c r="P176" s="138"/>
      <c r="Q176" s="138"/>
      <c r="R176" s="138"/>
      <c r="S176" s="138"/>
      <c r="T176" s="138"/>
      <c r="U176" s="138"/>
      <c r="V176" s="138"/>
      <c r="W176" s="128"/>
      <c r="X176" s="128"/>
      <c r="Y176" s="128"/>
      <c r="Z176" s="128"/>
      <c r="AA176" s="128"/>
      <c r="AB176" s="128"/>
      <c r="AC176" s="128"/>
      <c r="AD176" s="128"/>
      <c r="AE176" s="128" t="s">
        <v>218</v>
      </c>
      <c r="AF176" s="128">
        <v>0</v>
      </c>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ht="12.75" outlineLevel="1" x14ac:dyDescent="0.2">
      <c r="A177" s="149">
        <v>44</v>
      </c>
      <c r="B177" s="150" t="s">
        <v>408</v>
      </c>
      <c r="C177" s="166" t="s">
        <v>409</v>
      </c>
      <c r="D177" s="151" t="s">
        <v>233</v>
      </c>
      <c r="E177" s="152">
        <v>82.6</v>
      </c>
      <c r="F177" s="153"/>
      <c r="G177" s="154">
        <f>ROUND(E177*F177,2)</f>
        <v>0</v>
      </c>
      <c r="H177" s="153"/>
      <c r="I177" s="154">
        <f>ROUND(E177*H177,2)</f>
        <v>0</v>
      </c>
      <c r="J177" s="153"/>
      <c r="K177" s="154">
        <f>ROUND(E177*J177,2)</f>
        <v>0</v>
      </c>
      <c r="L177" s="154">
        <v>21</v>
      </c>
      <c r="M177" s="154">
        <f>G177*(1+L177/100)</f>
        <v>0</v>
      </c>
      <c r="N177" s="154">
        <v>3.9199999999999999E-2</v>
      </c>
      <c r="O177" s="154">
        <f>ROUND(E177*N177,2)</f>
        <v>3.24</v>
      </c>
      <c r="P177" s="154">
        <v>0</v>
      </c>
      <c r="Q177" s="154">
        <f>ROUND(E177*P177,2)</f>
        <v>0</v>
      </c>
      <c r="R177" s="155" t="s">
        <v>194</v>
      </c>
      <c r="S177" s="138">
        <v>1.6</v>
      </c>
      <c r="T177" s="138">
        <f>ROUND(E177*S177,2)</f>
        <v>132.16</v>
      </c>
      <c r="U177" s="138"/>
      <c r="V177" s="138" t="s">
        <v>215</v>
      </c>
      <c r="W177" s="128"/>
      <c r="X177" s="128"/>
      <c r="Y177" s="128"/>
      <c r="Z177" s="128"/>
      <c r="AA177" s="128"/>
      <c r="AB177" s="128"/>
      <c r="AC177" s="128"/>
      <c r="AD177" s="128"/>
      <c r="AE177" s="128" t="s">
        <v>394</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22.5" outlineLevel="1" x14ac:dyDescent="0.2">
      <c r="A178" s="135"/>
      <c r="B178" s="136"/>
      <c r="C178" s="323" t="s">
        <v>410</v>
      </c>
      <c r="D178" s="324"/>
      <c r="E178" s="324"/>
      <c r="F178" s="324"/>
      <c r="G178" s="324"/>
      <c r="H178" s="138"/>
      <c r="I178" s="138"/>
      <c r="J178" s="138"/>
      <c r="K178" s="138"/>
      <c r="L178" s="138"/>
      <c r="M178" s="138"/>
      <c r="N178" s="138"/>
      <c r="O178" s="138"/>
      <c r="P178" s="138"/>
      <c r="Q178" s="138"/>
      <c r="R178" s="138"/>
      <c r="S178" s="138"/>
      <c r="T178" s="138"/>
      <c r="U178" s="138"/>
      <c r="V178" s="138"/>
      <c r="W178" s="128"/>
      <c r="X178" s="128"/>
      <c r="Y178" s="128"/>
      <c r="Z178" s="128"/>
      <c r="AA178" s="128"/>
      <c r="AB178" s="128"/>
      <c r="AC178" s="128"/>
      <c r="AD178" s="128"/>
      <c r="AE178" s="128" t="s">
        <v>249</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76" t="str">
        <f>C178</f>
        <v>svislé nebo šikmé (odkloněné) , půdorysně přímé nebo zalomené, stěn základových desek ve volných nebo zapažených jámách, rýhách, šachtách, včetně případných vzpěr,</v>
      </c>
      <c r="AZ178" s="128"/>
      <c r="BA178" s="128"/>
      <c r="BB178" s="128"/>
      <c r="BC178" s="128"/>
      <c r="BD178" s="128"/>
      <c r="BE178" s="128"/>
      <c r="BF178" s="128"/>
    </row>
    <row r="179" spans="1:58" ht="12.75" outlineLevel="1" x14ac:dyDescent="0.2">
      <c r="A179" s="135"/>
      <c r="B179" s="136"/>
      <c r="C179" s="167" t="s">
        <v>411</v>
      </c>
      <c r="D179" s="140"/>
      <c r="E179" s="141">
        <v>82.56</v>
      </c>
      <c r="F179" s="138"/>
      <c r="G179" s="138"/>
      <c r="H179" s="138"/>
      <c r="I179" s="138"/>
      <c r="J179" s="138"/>
      <c r="K179" s="138"/>
      <c r="L179" s="138"/>
      <c r="M179" s="138"/>
      <c r="N179" s="138"/>
      <c r="O179" s="138"/>
      <c r="P179" s="138"/>
      <c r="Q179" s="138"/>
      <c r="R179" s="138"/>
      <c r="S179" s="138"/>
      <c r="T179" s="138"/>
      <c r="U179" s="138"/>
      <c r="V179" s="138"/>
      <c r="W179" s="128"/>
      <c r="X179" s="128"/>
      <c r="Y179" s="128"/>
      <c r="Z179" s="128"/>
      <c r="AA179" s="128"/>
      <c r="AB179" s="128"/>
      <c r="AC179" s="128"/>
      <c r="AD179" s="128"/>
      <c r="AE179" s="128" t="s">
        <v>218</v>
      </c>
      <c r="AF179" s="128">
        <v>0</v>
      </c>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ht="12.75" outlineLevel="1" x14ac:dyDescent="0.2">
      <c r="A180" s="135"/>
      <c r="B180" s="136"/>
      <c r="C180" s="167" t="s">
        <v>412</v>
      </c>
      <c r="D180" s="140"/>
      <c r="E180" s="141">
        <v>0.04</v>
      </c>
      <c r="F180" s="138"/>
      <c r="G180" s="138"/>
      <c r="H180" s="138"/>
      <c r="I180" s="138"/>
      <c r="J180" s="138"/>
      <c r="K180" s="138"/>
      <c r="L180" s="138"/>
      <c r="M180" s="138"/>
      <c r="N180" s="138"/>
      <c r="O180" s="138"/>
      <c r="P180" s="138"/>
      <c r="Q180" s="138"/>
      <c r="R180" s="138"/>
      <c r="S180" s="138"/>
      <c r="T180" s="138"/>
      <c r="U180" s="138"/>
      <c r="V180" s="138"/>
      <c r="W180" s="128"/>
      <c r="X180" s="128"/>
      <c r="Y180" s="128"/>
      <c r="Z180" s="128"/>
      <c r="AA180" s="128"/>
      <c r="AB180" s="128"/>
      <c r="AC180" s="128"/>
      <c r="AD180" s="128"/>
      <c r="AE180" s="128" t="s">
        <v>218</v>
      </c>
      <c r="AF180" s="128">
        <v>0</v>
      </c>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ht="12.75" outlineLevel="1" x14ac:dyDescent="0.2">
      <c r="A181" s="149">
        <v>45</v>
      </c>
      <c r="B181" s="150" t="s">
        <v>413</v>
      </c>
      <c r="C181" s="166" t="s">
        <v>414</v>
      </c>
      <c r="D181" s="151" t="s">
        <v>233</v>
      </c>
      <c r="E181" s="152">
        <v>82.6</v>
      </c>
      <c r="F181" s="153"/>
      <c r="G181" s="154">
        <f>ROUND(E181*F181,2)</f>
        <v>0</v>
      </c>
      <c r="H181" s="153"/>
      <c r="I181" s="154">
        <f>ROUND(E181*H181,2)</f>
        <v>0</v>
      </c>
      <c r="J181" s="153"/>
      <c r="K181" s="154">
        <f>ROUND(E181*J181,2)</f>
        <v>0</v>
      </c>
      <c r="L181" s="154">
        <v>21</v>
      </c>
      <c r="M181" s="154">
        <f>G181*(1+L181/100)</f>
        <v>0</v>
      </c>
      <c r="N181" s="154">
        <v>0</v>
      </c>
      <c r="O181" s="154">
        <f>ROUND(E181*N181,2)</f>
        <v>0</v>
      </c>
      <c r="P181" s="154">
        <v>0</v>
      </c>
      <c r="Q181" s="154">
        <f>ROUND(E181*P181,2)</f>
        <v>0</v>
      </c>
      <c r="R181" s="155" t="s">
        <v>194</v>
      </c>
      <c r="S181" s="138">
        <v>0.32</v>
      </c>
      <c r="T181" s="138">
        <f>ROUND(E181*S181,2)</f>
        <v>26.43</v>
      </c>
      <c r="U181" s="138"/>
      <c r="V181" s="138" t="s">
        <v>215</v>
      </c>
      <c r="W181" s="128"/>
      <c r="X181" s="128"/>
      <c r="Y181" s="128"/>
      <c r="Z181" s="128"/>
      <c r="AA181" s="128"/>
      <c r="AB181" s="128"/>
      <c r="AC181" s="128"/>
      <c r="AD181" s="128"/>
      <c r="AE181" s="128" t="s">
        <v>394</v>
      </c>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ht="22.5" outlineLevel="1" x14ac:dyDescent="0.2">
      <c r="A182" s="135"/>
      <c r="B182" s="136"/>
      <c r="C182" s="323" t="s">
        <v>410</v>
      </c>
      <c r="D182" s="324"/>
      <c r="E182" s="324"/>
      <c r="F182" s="324"/>
      <c r="G182" s="324"/>
      <c r="H182" s="138"/>
      <c r="I182" s="138"/>
      <c r="J182" s="138"/>
      <c r="K182" s="138"/>
      <c r="L182" s="138"/>
      <c r="M182" s="138"/>
      <c r="N182" s="138"/>
      <c r="O182" s="138"/>
      <c r="P182" s="138"/>
      <c r="Q182" s="138"/>
      <c r="R182" s="138"/>
      <c r="S182" s="138"/>
      <c r="T182" s="138"/>
      <c r="U182" s="138"/>
      <c r="V182" s="138"/>
      <c r="W182" s="128"/>
      <c r="X182" s="128"/>
      <c r="Y182" s="128"/>
      <c r="Z182" s="128"/>
      <c r="AA182" s="128"/>
      <c r="AB182" s="128"/>
      <c r="AC182" s="128"/>
      <c r="AD182" s="128"/>
      <c r="AE182" s="128" t="s">
        <v>249</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76" t="str">
        <f>C182</f>
        <v>svislé nebo šikmé (odkloněné) , půdorysně přímé nebo zalomené, stěn základových desek ve volných nebo zapažených jámách, rýhách, šachtách, včetně případných vzpěr,</v>
      </c>
      <c r="AZ182" s="128"/>
      <c r="BA182" s="128"/>
      <c r="BB182" s="128"/>
      <c r="BC182" s="128"/>
      <c r="BD182" s="128"/>
      <c r="BE182" s="128"/>
      <c r="BF182" s="128"/>
    </row>
    <row r="183" spans="1:58" ht="12.75" outlineLevel="1" x14ac:dyDescent="0.2">
      <c r="A183" s="149">
        <v>46</v>
      </c>
      <c r="B183" s="150" t="s">
        <v>415</v>
      </c>
      <c r="C183" s="166" t="s">
        <v>416</v>
      </c>
      <c r="D183" s="151" t="s">
        <v>316</v>
      </c>
      <c r="E183" s="152">
        <v>2361.3000000000002</v>
      </c>
      <c r="F183" s="153"/>
      <c r="G183" s="154">
        <f>ROUND(E183*F183,2)</f>
        <v>0</v>
      </c>
      <c r="H183" s="153"/>
      <c r="I183" s="154">
        <f>ROUND(E183*H183,2)</f>
        <v>0</v>
      </c>
      <c r="J183" s="153"/>
      <c r="K183" s="154">
        <f>ROUND(E183*J183,2)</f>
        <v>0</v>
      </c>
      <c r="L183" s="154">
        <v>21</v>
      </c>
      <c r="M183" s="154">
        <f>G183*(1+L183/100)</f>
        <v>0</v>
      </c>
      <c r="N183" s="154">
        <v>0</v>
      </c>
      <c r="O183" s="154">
        <f>ROUND(E183*N183,2)</f>
        <v>0</v>
      </c>
      <c r="P183" s="154">
        <v>0</v>
      </c>
      <c r="Q183" s="154">
        <f>ROUND(E183*P183,2)</f>
        <v>0</v>
      </c>
      <c r="R183" s="155" t="s">
        <v>194</v>
      </c>
      <c r="S183" s="138">
        <v>3.3000000000000002E-2</v>
      </c>
      <c r="T183" s="138">
        <f>ROUND(E183*S183,2)</f>
        <v>77.92</v>
      </c>
      <c r="U183" s="138"/>
      <c r="V183" s="138" t="s">
        <v>215</v>
      </c>
      <c r="W183" s="128"/>
      <c r="X183" s="128"/>
      <c r="Y183" s="128"/>
      <c r="Z183" s="128"/>
      <c r="AA183" s="128"/>
      <c r="AB183" s="128"/>
      <c r="AC183" s="128"/>
      <c r="AD183" s="128"/>
      <c r="AE183" s="128" t="s">
        <v>216</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row>
    <row r="184" spans="1:58" ht="12.75" outlineLevel="1" x14ac:dyDescent="0.2">
      <c r="A184" s="135"/>
      <c r="B184" s="136"/>
      <c r="C184" s="167" t="s">
        <v>417</v>
      </c>
      <c r="D184" s="140"/>
      <c r="E184" s="141">
        <v>680.5</v>
      </c>
      <c r="F184" s="138"/>
      <c r="G184" s="138"/>
      <c r="H184" s="138"/>
      <c r="I184" s="138"/>
      <c r="J184" s="138"/>
      <c r="K184" s="138"/>
      <c r="L184" s="138"/>
      <c r="M184" s="138"/>
      <c r="N184" s="138"/>
      <c r="O184" s="138"/>
      <c r="P184" s="138"/>
      <c r="Q184" s="138"/>
      <c r="R184" s="138"/>
      <c r="S184" s="138"/>
      <c r="T184" s="138"/>
      <c r="U184" s="138"/>
      <c r="V184" s="138"/>
      <c r="W184" s="128"/>
      <c r="X184" s="128"/>
      <c r="Y184" s="128"/>
      <c r="Z184" s="128"/>
      <c r="AA184" s="128"/>
      <c r="AB184" s="128"/>
      <c r="AC184" s="128"/>
      <c r="AD184" s="128"/>
      <c r="AE184" s="128" t="s">
        <v>218</v>
      </c>
      <c r="AF184" s="128">
        <v>0</v>
      </c>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ht="12.75" outlineLevel="1" x14ac:dyDescent="0.2">
      <c r="A185" s="135"/>
      <c r="B185" s="136"/>
      <c r="C185" s="167" t="s">
        <v>418</v>
      </c>
      <c r="D185" s="140"/>
      <c r="E185" s="141">
        <v>969.7</v>
      </c>
      <c r="F185" s="138"/>
      <c r="G185" s="138"/>
      <c r="H185" s="138"/>
      <c r="I185" s="138"/>
      <c r="J185" s="138"/>
      <c r="K185" s="138"/>
      <c r="L185" s="138"/>
      <c r="M185" s="138"/>
      <c r="N185" s="138"/>
      <c r="O185" s="138"/>
      <c r="P185" s="138"/>
      <c r="Q185" s="138"/>
      <c r="R185" s="138"/>
      <c r="S185" s="138"/>
      <c r="T185" s="138"/>
      <c r="U185" s="138"/>
      <c r="V185" s="138"/>
      <c r="W185" s="128"/>
      <c r="X185" s="128"/>
      <c r="Y185" s="128"/>
      <c r="Z185" s="128"/>
      <c r="AA185" s="128"/>
      <c r="AB185" s="128"/>
      <c r="AC185" s="128"/>
      <c r="AD185" s="128"/>
      <c r="AE185" s="128" t="s">
        <v>218</v>
      </c>
      <c r="AF185" s="128">
        <v>0</v>
      </c>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12.75" outlineLevel="1" x14ac:dyDescent="0.2">
      <c r="A186" s="135"/>
      <c r="B186" s="136"/>
      <c r="C186" s="167" t="s">
        <v>419</v>
      </c>
      <c r="D186" s="140"/>
      <c r="E186" s="141">
        <v>20</v>
      </c>
      <c r="F186" s="138"/>
      <c r="G186" s="138"/>
      <c r="H186" s="138"/>
      <c r="I186" s="138"/>
      <c r="J186" s="138"/>
      <c r="K186" s="138"/>
      <c r="L186" s="138"/>
      <c r="M186" s="138"/>
      <c r="N186" s="138"/>
      <c r="O186" s="138"/>
      <c r="P186" s="138"/>
      <c r="Q186" s="138"/>
      <c r="R186" s="138"/>
      <c r="S186" s="138"/>
      <c r="T186" s="138"/>
      <c r="U186" s="138"/>
      <c r="V186" s="138"/>
      <c r="W186" s="128"/>
      <c r="X186" s="128"/>
      <c r="Y186" s="128"/>
      <c r="Z186" s="128"/>
      <c r="AA186" s="128"/>
      <c r="AB186" s="128"/>
      <c r="AC186" s="128"/>
      <c r="AD186" s="128"/>
      <c r="AE186" s="128" t="s">
        <v>218</v>
      </c>
      <c r="AF186" s="128">
        <v>0</v>
      </c>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ht="12.75" outlineLevel="1" x14ac:dyDescent="0.2">
      <c r="A187" s="135"/>
      <c r="B187" s="136"/>
      <c r="C187" s="167" t="s">
        <v>420</v>
      </c>
      <c r="D187" s="140"/>
      <c r="E187" s="141">
        <v>18</v>
      </c>
      <c r="F187" s="138"/>
      <c r="G187" s="138"/>
      <c r="H187" s="138"/>
      <c r="I187" s="138"/>
      <c r="J187" s="138"/>
      <c r="K187" s="138"/>
      <c r="L187" s="138"/>
      <c r="M187" s="138"/>
      <c r="N187" s="138"/>
      <c r="O187" s="138"/>
      <c r="P187" s="138"/>
      <c r="Q187" s="138"/>
      <c r="R187" s="138"/>
      <c r="S187" s="138"/>
      <c r="T187" s="138"/>
      <c r="U187" s="138"/>
      <c r="V187" s="138"/>
      <c r="W187" s="128"/>
      <c r="X187" s="128"/>
      <c r="Y187" s="128"/>
      <c r="Z187" s="128"/>
      <c r="AA187" s="128"/>
      <c r="AB187" s="128"/>
      <c r="AC187" s="128"/>
      <c r="AD187" s="128"/>
      <c r="AE187" s="128" t="s">
        <v>218</v>
      </c>
      <c r="AF187" s="128">
        <v>0</v>
      </c>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12.75" outlineLevel="1" x14ac:dyDescent="0.2">
      <c r="A188" s="135"/>
      <c r="B188" s="136"/>
      <c r="C188" s="167" t="s">
        <v>421</v>
      </c>
      <c r="D188" s="140"/>
      <c r="E188" s="141">
        <v>19</v>
      </c>
      <c r="F188" s="138"/>
      <c r="G188" s="138"/>
      <c r="H188" s="138"/>
      <c r="I188" s="138"/>
      <c r="J188" s="138"/>
      <c r="K188" s="138"/>
      <c r="L188" s="138"/>
      <c r="M188" s="138"/>
      <c r="N188" s="138"/>
      <c r="O188" s="138"/>
      <c r="P188" s="138"/>
      <c r="Q188" s="138"/>
      <c r="R188" s="138"/>
      <c r="S188" s="138"/>
      <c r="T188" s="138"/>
      <c r="U188" s="138"/>
      <c r="V188" s="138"/>
      <c r="W188" s="128"/>
      <c r="X188" s="128"/>
      <c r="Y188" s="128"/>
      <c r="Z188" s="128"/>
      <c r="AA188" s="128"/>
      <c r="AB188" s="128"/>
      <c r="AC188" s="128"/>
      <c r="AD188" s="128"/>
      <c r="AE188" s="128" t="s">
        <v>218</v>
      </c>
      <c r="AF188" s="128">
        <v>0</v>
      </c>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12.75" outlineLevel="1" x14ac:dyDescent="0.2">
      <c r="A189" s="135"/>
      <c r="B189" s="136"/>
      <c r="C189" s="167" t="s">
        <v>422</v>
      </c>
      <c r="D189" s="140"/>
      <c r="E189" s="141">
        <v>70</v>
      </c>
      <c r="F189" s="138"/>
      <c r="G189" s="138"/>
      <c r="H189" s="138"/>
      <c r="I189" s="138"/>
      <c r="J189" s="138"/>
      <c r="K189" s="138"/>
      <c r="L189" s="138"/>
      <c r="M189" s="138"/>
      <c r="N189" s="138"/>
      <c r="O189" s="138"/>
      <c r="P189" s="138"/>
      <c r="Q189" s="138"/>
      <c r="R189" s="138"/>
      <c r="S189" s="138"/>
      <c r="T189" s="138"/>
      <c r="U189" s="138"/>
      <c r="V189" s="138"/>
      <c r="W189" s="128"/>
      <c r="X189" s="128"/>
      <c r="Y189" s="128"/>
      <c r="Z189" s="128"/>
      <c r="AA189" s="128"/>
      <c r="AB189" s="128"/>
      <c r="AC189" s="128"/>
      <c r="AD189" s="128"/>
      <c r="AE189" s="128" t="s">
        <v>218</v>
      </c>
      <c r="AF189" s="128">
        <v>0</v>
      </c>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row>
    <row r="190" spans="1:58" ht="12.75" outlineLevel="1" x14ac:dyDescent="0.2">
      <c r="A190" s="135"/>
      <c r="B190" s="136"/>
      <c r="C190" s="167" t="s">
        <v>423</v>
      </c>
      <c r="D190" s="140"/>
      <c r="E190" s="141">
        <v>197.5</v>
      </c>
      <c r="F190" s="138"/>
      <c r="G190" s="138"/>
      <c r="H190" s="138"/>
      <c r="I190" s="138"/>
      <c r="J190" s="138"/>
      <c r="K190" s="138"/>
      <c r="L190" s="138"/>
      <c r="M190" s="138"/>
      <c r="N190" s="138"/>
      <c r="O190" s="138"/>
      <c r="P190" s="138"/>
      <c r="Q190" s="138"/>
      <c r="R190" s="138"/>
      <c r="S190" s="138"/>
      <c r="T190" s="138"/>
      <c r="U190" s="138"/>
      <c r="V190" s="138"/>
      <c r="W190" s="128"/>
      <c r="X190" s="128"/>
      <c r="Y190" s="128"/>
      <c r="Z190" s="128"/>
      <c r="AA190" s="128"/>
      <c r="AB190" s="128"/>
      <c r="AC190" s="128"/>
      <c r="AD190" s="128"/>
      <c r="AE190" s="128" t="s">
        <v>218</v>
      </c>
      <c r="AF190" s="128">
        <v>0</v>
      </c>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ht="12.75" outlineLevel="1" x14ac:dyDescent="0.2">
      <c r="A191" s="135"/>
      <c r="B191" s="136"/>
      <c r="C191" s="167" t="s">
        <v>424</v>
      </c>
      <c r="D191" s="140"/>
      <c r="E191" s="141">
        <v>116.8</v>
      </c>
      <c r="F191" s="138"/>
      <c r="G191" s="138"/>
      <c r="H191" s="138"/>
      <c r="I191" s="138"/>
      <c r="J191" s="138"/>
      <c r="K191" s="138"/>
      <c r="L191" s="138"/>
      <c r="M191" s="138"/>
      <c r="N191" s="138"/>
      <c r="O191" s="138"/>
      <c r="P191" s="138"/>
      <c r="Q191" s="138"/>
      <c r="R191" s="138"/>
      <c r="S191" s="138"/>
      <c r="T191" s="138"/>
      <c r="U191" s="138"/>
      <c r="V191" s="138"/>
      <c r="W191" s="128"/>
      <c r="X191" s="128"/>
      <c r="Y191" s="128"/>
      <c r="Z191" s="128"/>
      <c r="AA191" s="128"/>
      <c r="AB191" s="128"/>
      <c r="AC191" s="128"/>
      <c r="AD191" s="128"/>
      <c r="AE191" s="128" t="s">
        <v>218</v>
      </c>
      <c r="AF191" s="128">
        <v>0</v>
      </c>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ht="12.75" outlineLevel="1" x14ac:dyDescent="0.2">
      <c r="A192" s="135"/>
      <c r="B192" s="136"/>
      <c r="C192" s="167" t="s">
        <v>425</v>
      </c>
      <c r="D192" s="140"/>
      <c r="E192" s="141">
        <v>82</v>
      </c>
      <c r="F192" s="138"/>
      <c r="G192" s="138"/>
      <c r="H192" s="138"/>
      <c r="I192" s="138"/>
      <c r="J192" s="138"/>
      <c r="K192" s="138"/>
      <c r="L192" s="138"/>
      <c r="M192" s="138"/>
      <c r="N192" s="138"/>
      <c r="O192" s="138"/>
      <c r="P192" s="138"/>
      <c r="Q192" s="138"/>
      <c r="R192" s="138"/>
      <c r="S192" s="138"/>
      <c r="T192" s="138"/>
      <c r="U192" s="138"/>
      <c r="V192" s="138"/>
      <c r="W192" s="128"/>
      <c r="X192" s="128"/>
      <c r="Y192" s="128"/>
      <c r="Z192" s="128"/>
      <c r="AA192" s="128"/>
      <c r="AB192" s="128"/>
      <c r="AC192" s="128"/>
      <c r="AD192" s="128"/>
      <c r="AE192" s="128" t="s">
        <v>218</v>
      </c>
      <c r="AF192" s="128">
        <v>0</v>
      </c>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row>
    <row r="193" spans="1:58" ht="12.75" outlineLevel="1" x14ac:dyDescent="0.2">
      <c r="A193" s="135"/>
      <c r="B193" s="136"/>
      <c r="C193" s="167" t="s">
        <v>426</v>
      </c>
      <c r="D193" s="140"/>
      <c r="E193" s="141">
        <v>187.8</v>
      </c>
      <c r="F193" s="138"/>
      <c r="G193" s="138"/>
      <c r="H193" s="138"/>
      <c r="I193" s="138"/>
      <c r="J193" s="138"/>
      <c r="K193" s="138"/>
      <c r="L193" s="138"/>
      <c r="M193" s="138"/>
      <c r="N193" s="138"/>
      <c r="O193" s="138"/>
      <c r="P193" s="138"/>
      <c r="Q193" s="138"/>
      <c r="R193" s="138"/>
      <c r="S193" s="138"/>
      <c r="T193" s="138"/>
      <c r="U193" s="138"/>
      <c r="V193" s="138"/>
      <c r="W193" s="128"/>
      <c r="X193" s="128"/>
      <c r="Y193" s="128"/>
      <c r="Z193" s="128"/>
      <c r="AA193" s="128"/>
      <c r="AB193" s="128"/>
      <c r="AC193" s="128"/>
      <c r="AD193" s="128"/>
      <c r="AE193" s="128" t="s">
        <v>218</v>
      </c>
      <c r="AF193" s="128">
        <v>0</v>
      </c>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ht="22.5" outlineLevel="1" x14ac:dyDescent="0.2">
      <c r="A194" s="149">
        <v>47</v>
      </c>
      <c r="B194" s="150" t="s">
        <v>427</v>
      </c>
      <c r="C194" s="166" t="s">
        <v>428</v>
      </c>
      <c r="D194" s="151" t="s">
        <v>316</v>
      </c>
      <c r="E194" s="152">
        <v>2409</v>
      </c>
      <c r="F194" s="153"/>
      <c r="G194" s="154">
        <f>ROUND(E194*F194,2)</f>
        <v>0</v>
      </c>
      <c r="H194" s="153"/>
      <c r="I194" s="154">
        <f>ROUND(E194*H194,2)</f>
        <v>0</v>
      </c>
      <c r="J194" s="153"/>
      <c r="K194" s="154">
        <f>ROUND(E194*J194,2)</f>
        <v>0</v>
      </c>
      <c r="L194" s="154">
        <v>21</v>
      </c>
      <c r="M194" s="154">
        <f>G194*(1+L194/100)</f>
        <v>0</v>
      </c>
      <c r="N194" s="154">
        <v>1.2199999999999999E-3</v>
      </c>
      <c r="O194" s="154">
        <f>ROUND(E194*N194,2)</f>
        <v>2.94</v>
      </c>
      <c r="P194" s="154">
        <v>0</v>
      </c>
      <c r="Q194" s="154">
        <f>ROUND(E194*P194,2)</f>
        <v>0</v>
      </c>
      <c r="R194" s="155" t="s">
        <v>194</v>
      </c>
      <c r="S194" s="138">
        <v>0</v>
      </c>
      <c r="T194" s="138">
        <f>ROUND(E194*S194,2)</f>
        <v>0</v>
      </c>
      <c r="U194" s="138"/>
      <c r="V194" s="138" t="s">
        <v>87</v>
      </c>
      <c r="W194" s="128"/>
      <c r="X194" s="128"/>
      <c r="Y194" s="128"/>
      <c r="Z194" s="128"/>
      <c r="AA194" s="128"/>
      <c r="AB194" s="128"/>
      <c r="AC194" s="128"/>
      <c r="AD194" s="128"/>
      <c r="AE194" s="128" t="s">
        <v>380</v>
      </c>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ht="12.75" outlineLevel="1" x14ac:dyDescent="0.2">
      <c r="A195" s="135"/>
      <c r="B195" s="136"/>
      <c r="C195" s="167" t="s">
        <v>429</v>
      </c>
      <c r="D195" s="140"/>
      <c r="E195" s="141">
        <v>2408.5259999999998</v>
      </c>
      <c r="F195" s="138"/>
      <c r="G195" s="138"/>
      <c r="H195" s="138"/>
      <c r="I195" s="138"/>
      <c r="J195" s="138"/>
      <c r="K195" s="138"/>
      <c r="L195" s="138"/>
      <c r="M195" s="138"/>
      <c r="N195" s="138"/>
      <c r="O195" s="138"/>
      <c r="P195" s="138"/>
      <c r="Q195" s="138"/>
      <c r="R195" s="138"/>
      <c r="S195" s="138"/>
      <c r="T195" s="138"/>
      <c r="U195" s="138"/>
      <c r="V195" s="138"/>
      <c r="W195" s="128"/>
      <c r="X195" s="128"/>
      <c r="Y195" s="128"/>
      <c r="Z195" s="128"/>
      <c r="AA195" s="128"/>
      <c r="AB195" s="128"/>
      <c r="AC195" s="128"/>
      <c r="AD195" s="128"/>
      <c r="AE195" s="128" t="s">
        <v>218</v>
      </c>
      <c r="AF195" s="128">
        <v>0</v>
      </c>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ht="12.75" outlineLevel="1" x14ac:dyDescent="0.2">
      <c r="A196" s="135"/>
      <c r="B196" s="136"/>
      <c r="C196" s="167" t="s">
        <v>430</v>
      </c>
      <c r="D196" s="140"/>
      <c r="E196" s="141">
        <v>0.47399999999999998</v>
      </c>
      <c r="F196" s="138"/>
      <c r="G196" s="138"/>
      <c r="H196" s="138"/>
      <c r="I196" s="138"/>
      <c r="J196" s="138"/>
      <c r="K196" s="138"/>
      <c r="L196" s="138"/>
      <c r="M196" s="138"/>
      <c r="N196" s="138"/>
      <c r="O196" s="138"/>
      <c r="P196" s="138"/>
      <c r="Q196" s="138"/>
      <c r="R196" s="138"/>
      <c r="S196" s="138"/>
      <c r="T196" s="138"/>
      <c r="U196" s="138"/>
      <c r="V196" s="138"/>
      <c r="W196" s="128"/>
      <c r="X196" s="128"/>
      <c r="Y196" s="128"/>
      <c r="Z196" s="128"/>
      <c r="AA196" s="128"/>
      <c r="AB196" s="128"/>
      <c r="AC196" s="128"/>
      <c r="AD196" s="128"/>
      <c r="AE196" s="128" t="s">
        <v>218</v>
      </c>
      <c r="AF196" s="128">
        <v>0</v>
      </c>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row>
    <row r="197" spans="1:58" ht="12.75" x14ac:dyDescent="0.15">
      <c r="A197" s="143" t="s">
        <v>188</v>
      </c>
      <c r="B197" s="144" t="s">
        <v>94</v>
      </c>
      <c r="C197" s="164" t="s">
        <v>95</v>
      </c>
      <c r="D197" s="145"/>
      <c r="E197" s="146"/>
      <c r="F197" s="147"/>
      <c r="G197" s="147">
        <f>SUMIF(AE198:AE204,"&lt;&gt;NOR",G198:G204)</f>
        <v>0</v>
      </c>
      <c r="H197" s="147"/>
      <c r="I197" s="147">
        <f>SUM(I198:I204)</f>
        <v>0</v>
      </c>
      <c r="J197" s="147"/>
      <c r="K197" s="147">
        <f>SUM(K198:K204)</f>
        <v>0</v>
      </c>
      <c r="L197" s="147"/>
      <c r="M197" s="147">
        <f>SUM(M198:M204)</f>
        <v>0</v>
      </c>
      <c r="N197" s="147"/>
      <c r="O197" s="147">
        <f>SUM(O198:O204)</f>
        <v>571.20000000000005</v>
      </c>
      <c r="P197" s="147"/>
      <c r="Q197" s="147">
        <f>SUM(Q198:Q204)</f>
        <v>0</v>
      </c>
      <c r="R197" s="148"/>
      <c r="S197" s="142"/>
      <c r="T197" s="142">
        <f>SUM(T198:T204)</f>
        <v>512.05999999999995</v>
      </c>
      <c r="U197" s="142"/>
      <c r="V197" s="142"/>
      <c r="AE197" t="s">
        <v>189</v>
      </c>
    </row>
    <row r="198" spans="1:58" ht="12.75" outlineLevel="1" x14ac:dyDescent="0.2">
      <c r="A198" s="149">
        <v>48</v>
      </c>
      <c r="B198" s="150" t="s">
        <v>431</v>
      </c>
      <c r="C198" s="166" t="s">
        <v>432</v>
      </c>
      <c r="D198" s="151" t="s">
        <v>262</v>
      </c>
      <c r="E198" s="152">
        <v>302.10000000000002</v>
      </c>
      <c r="F198" s="153"/>
      <c r="G198" s="154">
        <f>ROUND(E198*F198,2)</f>
        <v>0</v>
      </c>
      <c r="H198" s="153"/>
      <c r="I198" s="154">
        <f>ROUND(E198*H198,2)</f>
        <v>0</v>
      </c>
      <c r="J198" s="153"/>
      <c r="K198" s="154">
        <f>ROUND(E198*J198,2)</f>
        <v>0</v>
      </c>
      <c r="L198" s="154">
        <v>21</v>
      </c>
      <c r="M198" s="154">
        <f>G198*(1+L198/100)</f>
        <v>0</v>
      </c>
      <c r="N198" s="154">
        <v>1.8907700000000001</v>
      </c>
      <c r="O198" s="154">
        <f>ROUND(E198*N198,2)</f>
        <v>571.20000000000005</v>
      </c>
      <c r="P198" s="154">
        <v>0</v>
      </c>
      <c r="Q198" s="154">
        <f>ROUND(E198*P198,2)</f>
        <v>0</v>
      </c>
      <c r="R198" s="155" t="s">
        <v>194</v>
      </c>
      <c r="S198" s="138">
        <v>1.6950000000000001</v>
      </c>
      <c r="T198" s="138">
        <f>ROUND(E198*S198,2)</f>
        <v>512.05999999999995</v>
      </c>
      <c r="U198" s="138"/>
      <c r="V198" s="138" t="s">
        <v>215</v>
      </c>
      <c r="W198" s="128"/>
      <c r="X198" s="128"/>
      <c r="Y198" s="128"/>
      <c r="Z198" s="128"/>
      <c r="AA198" s="128"/>
      <c r="AB198" s="128"/>
      <c r="AC198" s="128"/>
      <c r="AD198" s="128"/>
      <c r="AE198" s="128" t="s">
        <v>216</v>
      </c>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ht="12.75" outlineLevel="1" x14ac:dyDescent="0.2">
      <c r="A199" s="135"/>
      <c r="B199" s="136"/>
      <c r="C199" s="323" t="s">
        <v>433</v>
      </c>
      <c r="D199" s="324"/>
      <c r="E199" s="324"/>
      <c r="F199" s="324"/>
      <c r="G199" s="324"/>
      <c r="H199" s="138"/>
      <c r="I199" s="138"/>
      <c r="J199" s="138"/>
      <c r="K199" s="138"/>
      <c r="L199" s="138"/>
      <c r="M199" s="138"/>
      <c r="N199" s="138"/>
      <c r="O199" s="138"/>
      <c r="P199" s="138"/>
      <c r="Q199" s="138"/>
      <c r="R199" s="138"/>
      <c r="S199" s="138"/>
      <c r="T199" s="138"/>
      <c r="U199" s="138"/>
      <c r="V199" s="138"/>
      <c r="W199" s="128"/>
      <c r="X199" s="128"/>
      <c r="Y199" s="128"/>
      <c r="Z199" s="128"/>
      <c r="AA199" s="128"/>
      <c r="AB199" s="128"/>
      <c r="AC199" s="128"/>
      <c r="AD199" s="128"/>
      <c r="AE199" s="128" t="s">
        <v>249</v>
      </c>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ht="12.75" outlineLevel="1" x14ac:dyDescent="0.2">
      <c r="A200" s="135"/>
      <c r="B200" s="136"/>
      <c r="C200" s="167" t="s">
        <v>434</v>
      </c>
      <c r="D200" s="140"/>
      <c r="E200" s="141">
        <v>281.916</v>
      </c>
      <c r="F200" s="138"/>
      <c r="G200" s="138"/>
      <c r="H200" s="138"/>
      <c r="I200" s="138"/>
      <c r="J200" s="138"/>
      <c r="K200" s="138"/>
      <c r="L200" s="138"/>
      <c r="M200" s="138"/>
      <c r="N200" s="138"/>
      <c r="O200" s="138"/>
      <c r="P200" s="138"/>
      <c r="Q200" s="138"/>
      <c r="R200" s="138"/>
      <c r="S200" s="138"/>
      <c r="T200" s="138"/>
      <c r="U200" s="138"/>
      <c r="V200" s="138"/>
      <c r="W200" s="128"/>
      <c r="X200" s="128"/>
      <c r="Y200" s="128"/>
      <c r="Z200" s="128"/>
      <c r="AA200" s="128"/>
      <c r="AB200" s="128"/>
      <c r="AC200" s="128"/>
      <c r="AD200" s="128"/>
      <c r="AE200" s="128" t="s">
        <v>218</v>
      </c>
      <c r="AF200" s="128">
        <v>0</v>
      </c>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ht="12.75" outlineLevel="1" x14ac:dyDescent="0.2">
      <c r="A201" s="135"/>
      <c r="B201" s="136"/>
      <c r="C201" s="167" t="s">
        <v>435</v>
      </c>
      <c r="D201" s="140"/>
      <c r="E201" s="141">
        <v>18.111999999999998</v>
      </c>
      <c r="F201" s="138"/>
      <c r="G201" s="138"/>
      <c r="H201" s="138"/>
      <c r="I201" s="138"/>
      <c r="J201" s="138"/>
      <c r="K201" s="138"/>
      <c r="L201" s="138"/>
      <c r="M201" s="138"/>
      <c r="N201" s="138"/>
      <c r="O201" s="138"/>
      <c r="P201" s="138"/>
      <c r="Q201" s="138"/>
      <c r="R201" s="138"/>
      <c r="S201" s="138"/>
      <c r="T201" s="138"/>
      <c r="U201" s="138"/>
      <c r="V201" s="138"/>
      <c r="W201" s="128"/>
      <c r="X201" s="128"/>
      <c r="Y201" s="128"/>
      <c r="Z201" s="128"/>
      <c r="AA201" s="128"/>
      <c r="AB201" s="128"/>
      <c r="AC201" s="128"/>
      <c r="AD201" s="128"/>
      <c r="AE201" s="128" t="s">
        <v>218</v>
      </c>
      <c r="AF201" s="128">
        <v>0</v>
      </c>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row>
    <row r="202" spans="1:58" ht="12.75" outlineLevel="1" x14ac:dyDescent="0.2">
      <c r="A202" s="135"/>
      <c r="B202" s="136"/>
      <c r="C202" s="167" t="s">
        <v>436</v>
      </c>
      <c r="D202" s="140"/>
      <c r="E202" s="141">
        <v>1.75</v>
      </c>
      <c r="F202" s="138"/>
      <c r="G202" s="138"/>
      <c r="H202" s="138"/>
      <c r="I202" s="138"/>
      <c r="J202" s="138"/>
      <c r="K202" s="138"/>
      <c r="L202" s="138"/>
      <c r="M202" s="138"/>
      <c r="N202" s="138"/>
      <c r="O202" s="138"/>
      <c r="P202" s="138"/>
      <c r="Q202" s="138"/>
      <c r="R202" s="138"/>
      <c r="S202" s="138"/>
      <c r="T202" s="138"/>
      <c r="U202" s="138"/>
      <c r="V202" s="138"/>
      <c r="W202" s="128"/>
      <c r="X202" s="128"/>
      <c r="Y202" s="128"/>
      <c r="Z202" s="128"/>
      <c r="AA202" s="128"/>
      <c r="AB202" s="128"/>
      <c r="AC202" s="128"/>
      <c r="AD202" s="128"/>
      <c r="AE202" s="128" t="s">
        <v>218</v>
      </c>
      <c r="AF202" s="128">
        <v>0</v>
      </c>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row>
    <row r="203" spans="1:58" ht="12.75" outlineLevel="1" x14ac:dyDescent="0.2">
      <c r="A203" s="135"/>
      <c r="B203" s="136"/>
      <c r="C203" s="167" t="s">
        <v>437</v>
      </c>
      <c r="D203" s="140"/>
      <c r="E203" s="141">
        <v>0.28000000000000003</v>
      </c>
      <c r="F203" s="138"/>
      <c r="G203" s="138"/>
      <c r="H203" s="138"/>
      <c r="I203" s="138"/>
      <c r="J203" s="138"/>
      <c r="K203" s="138"/>
      <c r="L203" s="138"/>
      <c r="M203" s="138"/>
      <c r="N203" s="138"/>
      <c r="O203" s="138"/>
      <c r="P203" s="138"/>
      <c r="Q203" s="138"/>
      <c r="R203" s="138"/>
      <c r="S203" s="138"/>
      <c r="T203" s="138"/>
      <c r="U203" s="138"/>
      <c r="V203" s="138"/>
      <c r="W203" s="128"/>
      <c r="X203" s="128"/>
      <c r="Y203" s="128"/>
      <c r="Z203" s="128"/>
      <c r="AA203" s="128"/>
      <c r="AB203" s="128"/>
      <c r="AC203" s="128"/>
      <c r="AD203" s="128"/>
      <c r="AE203" s="128" t="s">
        <v>218</v>
      </c>
      <c r="AF203" s="128">
        <v>0</v>
      </c>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row>
    <row r="204" spans="1:58" ht="12.75" outlineLevel="1" x14ac:dyDescent="0.2">
      <c r="A204" s="135"/>
      <c r="B204" s="136"/>
      <c r="C204" s="167" t="s">
        <v>438</v>
      </c>
      <c r="D204" s="140"/>
      <c r="E204" s="141">
        <v>4.2000000000000003E-2</v>
      </c>
      <c r="F204" s="138"/>
      <c r="G204" s="138"/>
      <c r="H204" s="138"/>
      <c r="I204" s="138"/>
      <c r="J204" s="138"/>
      <c r="K204" s="138"/>
      <c r="L204" s="138"/>
      <c r="M204" s="138"/>
      <c r="N204" s="138"/>
      <c r="O204" s="138"/>
      <c r="P204" s="138"/>
      <c r="Q204" s="138"/>
      <c r="R204" s="138"/>
      <c r="S204" s="138"/>
      <c r="T204" s="138"/>
      <c r="U204" s="138"/>
      <c r="V204" s="138"/>
      <c r="W204" s="128"/>
      <c r="X204" s="128"/>
      <c r="Y204" s="128"/>
      <c r="Z204" s="128"/>
      <c r="AA204" s="128"/>
      <c r="AB204" s="128"/>
      <c r="AC204" s="128"/>
      <c r="AD204" s="128"/>
      <c r="AE204" s="128" t="s">
        <v>218</v>
      </c>
      <c r="AF204" s="128">
        <v>0</v>
      </c>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row>
    <row r="205" spans="1:58" ht="12.75" x14ac:dyDescent="0.15">
      <c r="A205" s="143" t="s">
        <v>188</v>
      </c>
      <c r="B205" s="144" t="s">
        <v>96</v>
      </c>
      <c r="C205" s="164" t="s">
        <v>97</v>
      </c>
      <c r="D205" s="145"/>
      <c r="E205" s="146"/>
      <c r="F205" s="147"/>
      <c r="G205" s="147">
        <f>SUMIF(AE206:AE253,"&lt;&gt;NOR",G206:G253)</f>
        <v>0</v>
      </c>
      <c r="H205" s="147"/>
      <c r="I205" s="147">
        <f>SUM(I206:I253)</f>
        <v>0</v>
      </c>
      <c r="J205" s="147"/>
      <c r="K205" s="147">
        <f>SUM(K206:K253)</f>
        <v>0</v>
      </c>
      <c r="L205" s="147"/>
      <c r="M205" s="147">
        <f>SUM(M206:M253)</f>
        <v>0</v>
      </c>
      <c r="N205" s="147"/>
      <c r="O205" s="147">
        <f>SUM(O206:O253)</f>
        <v>5598.8700000000008</v>
      </c>
      <c r="P205" s="147"/>
      <c r="Q205" s="147">
        <f>SUM(Q206:Q253)</f>
        <v>0</v>
      </c>
      <c r="R205" s="148"/>
      <c r="S205" s="142"/>
      <c r="T205" s="142">
        <f>SUM(T206:T253)</f>
        <v>1852.67</v>
      </c>
      <c r="U205" s="142"/>
      <c r="V205" s="142"/>
      <c r="AE205" t="s">
        <v>189</v>
      </c>
    </row>
    <row r="206" spans="1:58" ht="22.5" outlineLevel="1" x14ac:dyDescent="0.2">
      <c r="A206" s="149">
        <v>49</v>
      </c>
      <c r="B206" s="150" t="s">
        <v>439</v>
      </c>
      <c r="C206" s="166" t="s">
        <v>440</v>
      </c>
      <c r="D206" s="151" t="s">
        <v>233</v>
      </c>
      <c r="E206" s="152">
        <v>2133.6</v>
      </c>
      <c r="F206" s="153"/>
      <c r="G206" s="154">
        <f>ROUND(E206*F206,2)</f>
        <v>0</v>
      </c>
      <c r="H206" s="153"/>
      <c r="I206" s="154">
        <f>ROUND(E206*H206,2)</f>
        <v>0</v>
      </c>
      <c r="J206" s="153"/>
      <c r="K206" s="154">
        <f>ROUND(E206*J206,2)</f>
        <v>0</v>
      </c>
      <c r="L206" s="154">
        <v>21</v>
      </c>
      <c r="M206" s="154">
        <f>G206*(1+L206/100)</f>
        <v>0</v>
      </c>
      <c r="N206" s="154">
        <v>0.42</v>
      </c>
      <c r="O206" s="154">
        <f>ROUND(E206*N206,2)</f>
        <v>896.11</v>
      </c>
      <c r="P206" s="154">
        <v>0</v>
      </c>
      <c r="Q206" s="154">
        <f>ROUND(E206*P206,2)</f>
        <v>0</v>
      </c>
      <c r="R206" s="155" t="s">
        <v>348</v>
      </c>
      <c r="S206" s="138">
        <v>1.9E-2</v>
      </c>
      <c r="T206" s="138">
        <f>ROUND(E206*S206,2)</f>
        <v>40.54</v>
      </c>
      <c r="U206" s="138"/>
      <c r="V206" s="138" t="s">
        <v>215</v>
      </c>
      <c r="W206" s="128"/>
      <c r="X206" s="128"/>
      <c r="Y206" s="128"/>
      <c r="Z206" s="128"/>
      <c r="AA206" s="128"/>
      <c r="AB206" s="128"/>
      <c r="AC206" s="128"/>
      <c r="AD206" s="128"/>
      <c r="AE206" s="128" t="s">
        <v>216</v>
      </c>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row>
    <row r="207" spans="1:58" ht="12.75" outlineLevel="1" x14ac:dyDescent="0.2">
      <c r="A207" s="135"/>
      <c r="B207" s="136"/>
      <c r="C207" s="323" t="s">
        <v>2346</v>
      </c>
      <c r="D207" s="324"/>
      <c r="E207" s="324"/>
      <c r="F207" s="324"/>
      <c r="G207" s="324"/>
      <c r="H207" s="138"/>
      <c r="I207" s="138"/>
      <c r="J207" s="138"/>
      <c r="K207" s="138"/>
      <c r="L207" s="138"/>
      <c r="M207" s="138"/>
      <c r="N207" s="138"/>
      <c r="O207" s="138"/>
      <c r="P207" s="138"/>
      <c r="Q207" s="138"/>
      <c r="R207" s="138"/>
      <c r="S207" s="138"/>
      <c r="T207" s="138"/>
      <c r="U207" s="138"/>
      <c r="V207" s="138"/>
      <c r="W207" s="128"/>
      <c r="X207" s="128"/>
      <c r="Y207" s="128"/>
      <c r="Z207" s="128"/>
      <c r="AA207" s="128"/>
      <c r="AB207" s="128"/>
      <c r="AC207" s="128"/>
      <c r="AD207" s="128"/>
      <c r="AE207" s="128" t="s">
        <v>249</v>
      </c>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row>
    <row r="208" spans="1:58" ht="12.75" outlineLevel="1" x14ac:dyDescent="0.2">
      <c r="A208" s="135"/>
      <c r="B208" s="136"/>
      <c r="C208" s="167" t="s">
        <v>235</v>
      </c>
      <c r="D208" s="140"/>
      <c r="E208" s="141">
        <v>732</v>
      </c>
      <c r="F208" s="138"/>
      <c r="G208" s="138"/>
      <c r="H208" s="138"/>
      <c r="I208" s="138"/>
      <c r="J208" s="138"/>
      <c r="K208" s="138"/>
      <c r="L208" s="138"/>
      <c r="M208" s="138"/>
      <c r="N208" s="138"/>
      <c r="O208" s="138"/>
      <c r="P208" s="138"/>
      <c r="Q208" s="138"/>
      <c r="R208" s="138"/>
      <c r="S208" s="138"/>
      <c r="T208" s="138"/>
      <c r="U208" s="138"/>
      <c r="V208" s="138"/>
      <c r="W208" s="128"/>
      <c r="X208" s="128"/>
      <c r="Y208" s="128"/>
      <c r="Z208" s="128"/>
      <c r="AA208" s="128"/>
      <c r="AB208" s="128"/>
      <c r="AC208" s="128"/>
      <c r="AD208" s="128"/>
      <c r="AE208" s="128" t="s">
        <v>218</v>
      </c>
      <c r="AF208" s="128">
        <v>0</v>
      </c>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row>
    <row r="209" spans="1:58" ht="12.75" outlineLevel="1" x14ac:dyDescent="0.2">
      <c r="A209" s="135"/>
      <c r="B209" s="136"/>
      <c r="C209" s="167" t="s">
        <v>236</v>
      </c>
      <c r="D209" s="140"/>
      <c r="E209" s="141">
        <v>1044</v>
      </c>
      <c r="F209" s="138"/>
      <c r="G209" s="138"/>
      <c r="H209" s="138"/>
      <c r="I209" s="138"/>
      <c r="J209" s="138"/>
      <c r="K209" s="138"/>
      <c r="L209" s="138"/>
      <c r="M209" s="138"/>
      <c r="N209" s="138"/>
      <c r="O209" s="138"/>
      <c r="P209" s="138"/>
      <c r="Q209" s="138"/>
      <c r="R209" s="138"/>
      <c r="S209" s="138"/>
      <c r="T209" s="138"/>
      <c r="U209" s="138"/>
      <c r="V209" s="138"/>
      <c r="W209" s="128"/>
      <c r="X209" s="128"/>
      <c r="Y209" s="128"/>
      <c r="Z209" s="128"/>
      <c r="AA209" s="128"/>
      <c r="AB209" s="128"/>
      <c r="AC209" s="128"/>
      <c r="AD209" s="128"/>
      <c r="AE209" s="128" t="s">
        <v>218</v>
      </c>
      <c r="AF209" s="128">
        <v>0</v>
      </c>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row>
    <row r="210" spans="1:58" ht="12.75" outlineLevel="1" x14ac:dyDescent="0.2">
      <c r="A210" s="135"/>
      <c r="B210" s="136"/>
      <c r="C210" s="167" t="s">
        <v>237</v>
      </c>
      <c r="D210" s="140"/>
      <c r="E210" s="141">
        <v>12</v>
      </c>
      <c r="F210" s="138"/>
      <c r="G210" s="138"/>
      <c r="H210" s="138"/>
      <c r="I210" s="138"/>
      <c r="J210" s="138"/>
      <c r="K210" s="138"/>
      <c r="L210" s="138"/>
      <c r="M210" s="138"/>
      <c r="N210" s="138"/>
      <c r="O210" s="138"/>
      <c r="P210" s="138"/>
      <c r="Q210" s="138"/>
      <c r="R210" s="138"/>
      <c r="S210" s="138"/>
      <c r="T210" s="138"/>
      <c r="U210" s="138"/>
      <c r="V210" s="138"/>
      <c r="W210" s="128"/>
      <c r="X210" s="128"/>
      <c r="Y210" s="128"/>
      <c r="Z210" s="128"/>
      <c r="AA210" s="128"/>
      <c r="AB210" s="128"/>
      <c r="AC210" s="128"/>
      <c r="AD210" s="128"/>
      <c r="AE210" s="128" t="s">
        <v>218</v>
      </c>
      <c r="AF210" s="128">
        <v>0</v>
      </c>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row>
    <row r="211" spans="1:58" ht="12.75" outlineLevel="1" x14ac:dyDescent="0.2">
      <c r="A211" s="135"/>
      <c r="B211" s="136"/>
      <c r="C211" s="167" t="s">
        <v>238</v>
      </c>
      <c r="D211" s="140"/>
      <c r="E211" s="141">
        <v>22.8</v>
      </c>
      <c r="F211" s="138"/>
      <c r="G211" s="138"/>
      <c r="H211" s="138"/>
      <c r="I211" s="138"/>
      <c r="J211" s="138"/>
      <c r="K211" s="138"/>
      <c r="L211" s="138"/>
      <c r="M211" s="138"/>
      <c r="N211" s="138"/>
      <c r="O211" s="138"/>
      <c r="P211" s="138"/>
      <c r="Q211" s="138"/>
      <c r="R211" s="138"/>
      <c r="S211" s="138"/>
      <c r="T211" s="138"/>
      <c r="U211" s="138"/>
      <c r="V211" s="138"/>
      <c r="W211" s="128"/>
      <c r="X211" s="128"/>
      <c r="Y211" s="128"/>
      <c r="Z211" s="128"/>
      <c r="AA211" s="128"/>
      <c r="AB211" s="128"/>
      <c r="AC211" s="128"/>
      <c r="AD211" s="128"/>
      <c r="AE211" s="128" t="s">
        <v>218</v>
      </c>
      <c r="AF211" s="128">
        <v>0</v>
      </c>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row>
    <row r="212" spans="1:58" ht="12.75" outlineLevel="1" x14ac:dyDescent="0.2">
      <c r="A212" s="135"/>
      <c r="B212" s="136"/>
      <c r="C212" s="167" t="s">
        <v>239</v>
      </c>
      <c r="D212" s="140"/>
      <c r="E212" s="141">
        <v>84</v>
      </c>
      <c r="F212" s="138"/>
      <c r="G212" s="138"/>
      <c r="H212" s="138"/>
      <c r="I212" s="138"/>
      <c r="J212" s="138"/>
      <c r="K212" s="138"/>
      <c r="L212" s="138"/>
      <c r="M212" s="138"/>
      <c r="N212" s="138"/>
      <c r="O212" s="138"/>
      <c r="P212" s="138"/>
      <c r="Q212" s="138"/>
      <c r="R212" s="138"/>
      <c r="S212" s="138"/>
      <c r="T212" s="138"/>
      <c r="U212" s="138"/>
      <c r="V212" s="138"/>
      <c r="W212" s="128"/>
      <c r="X212" s="128"/>
      <c r="Y212" s="128"/>
      <c r="Z212" s="128"/>
      <c r="AA212" s="128"/>
      <c r="AB212" s="128"/>
      <c r="AC212" s="128"/>
      <c r="AD212" s="128"/>
      <c r="AE212" s="128" t="s">
        <v>218</v>
      </c>
      <c r="AF212" s="128">
        <v>0</v>
      </c>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row>
    <row r="213" spans="1:58" ht="12.75" outlineLevel="1" x14ac:dyDescent="0.2">
      <c r="A213" s="135"/>
      <c r="B213" s="136"/>
      <c r="C213" s="167" t="s">
        <v>240</v>
      </c>
      <c r="D213" s="140"/>
      <c r="E213" s="141">
        <v>132</v>
      </c>
      <c r="F213" s="138"/>
      <c r="G213" s="138"/>
      <c r="H213" s="138"/>
      <c r="I213" s="138"/>
      <c r="J213" s="138"/>
      <c r="K213" s="138"/>
      <c r="L213" s="138"/>
      <c r="M213" s="138"/>
      <c r="N213" s="138"/>
      <c r="O213" s="138"/>
      <c r="P213" s="138"/>
      <c r="Q213" s="138"/>
      <c r="R213" s="138"/>
      <c r="S213" s="138"/>
      <c r="T213" s="138"/>
      <c r="U213" s="138"/>
      <c r="V213" s="138"/>
      <c r="W213" s="128"/>
      <c r="X213" s="128"/>
      <c r="Y213" s="128"/>
      <c r="Z213" s="128"/>
      <c r="AA213" s="128"/>
      <c r="AB213" s="128"/>
      <c r="AC213" s="128"/>
      <c r="AD213" s="128"/>
      <c r="AE213" s="128" t="s">
        <v>218</v>
      </c>
      <c r="AF213" s="128">
        <v>0</v>
      </c>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row>
    <row r="214" spans="1:58" ht="12.75" outlineLevel="1" x14ac:dyDescent="0.2">
      <c r="A214" s="135"/>
      <c r="B214" s="136"/>
      <c r="C214" s="167" t="s">
        <v>241</v>
      </c>
      <c r="D214" s="140"/>
      <c r="E214" s="141">
        <v>8.4</v>
      </c>
      <c r="F214" s="138"/>
      <c r="G214" s="138"/>
      <c r="H214" s="138"/>
      <c r="I214" s="138"/>
      <c r="J214" s="138"/>
      <c r="K214" s="138"/>
      <c r="L214" s="138"/>
      <c r="M214" s="138"/>
      <c r="N214" s="138"/>
      <c r="O214" s="138"/>
      <c r="P214" s="138"/>
      <c r="Q214" s="138"/>
      <c r="R214" s="138"/>
      <c r="S214" s="138"/>
      <c r="T214" s="138"/>
      <c r="U214" s="138"/>
      <c r="V214" s="138"/>
      <c r="W214" s="128"/>
      <c r="X214" s="128"/>
      <c r="Y214" s="128"/>
      <c r="Z214" s="128"/>
      <c r="AA214" s="128"/>
      <c r="AB214" s="128"/>
      <c r="AC214" s="128"/>
      <c r="AD214" s="128"/>
      <c r="AE214" s="128" t="s">
        <v>218</v>
      </c>
      <c r="AF214" s="128">
        <v>0</v>
      </c>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row>
    <row r="215" spans="1:58" ht="12.75" outlineLevel="1" x14ac:dyDescent="0.2">
      <c r="A215" s="135"/>
      <c r="B215" s="136"/>
      <c r="C215" s="167" t="s">
        <v>242</v>
      </c>
      <c r="D215" s="140"/>
      <c r="E215" s="141">
        <v>98.4</v>
      </c>
      <c r="F215" s="138"/>
      <c r="G215" s="138"/>
      <c r="H215" s="138"/>
      <c r="I215" s="138"/>
      <c r="J215" s="138"/>
      <c r="K215" s="138"/>
      <c r="L215" s="138"/>
      <c r="M215" s="138"/>
      <c r="N215" s="138"/>
      <c r="O215" s="138"/>
      <c r="P215" s="138"/>
      <c r="Q215" s="138"/>
      <c r="R215" s="138"/>
      <c r="S215" s="138"/>
      <c r="T215" s="138"/>
      <c r="U215" s="138"/>
      <c r="V215" s="138"/>
      <c r="W215" s="128"/>
      <c r="X215" s="128"/>
      <c r="Y215" s="128"/>
      <c r="Z215" s="128"/>
      <c r="AA215" s="128"/>
      <c r="AB215" s="128"/>
      <c r="AC215" s="128"/>
      <c r="AD215" s="128"/>
      <c r="AE215" s="128" t="s">
        <v>218</v>
      </c>
      <c r="AF215" s="128">
        <v>0</v>
      </c>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row>
    <row r="216" spans="1:58" ht="12.75" outlineLevel="1" x14ac:dyDescent="0.2">
      <c r="A216" s="135"/>
      <c r="B216" s="136"/>
      <c r="C216" s="167" t="s">
        <v>243</v>
      </c>
      <c r="D216" s="140"/>
      <c r="E216" s="141"/>
      <c r="F216" s="138"/>
      <c r="G216" s="138"/>
      <c r="H216" s="138"/>
      <c r="I216" s="138"/>
      <c r="J216" s="138"/>
      <c r="K216" s="138"/>
      <c r="L216" s="138"/>
      <c r="M216" s="138"/>
      <c r="N216" s="138"/>
      <c r="O216" s="138"/>
      <c r="P216" s="138"/>
      <c r="Q216" s="138"/>
      <c r="R216" s="138"/>
      <c r="S216" s="138"/>
      <c r="T216" s="138"/>
      <c r="U216" s="138"/>
      <c r="V216" s="138"/>
      <c r="W216" s="128"/>
      <c r="X216" s="128"/>
      <c r="Y216" s="128"/>
      <c r="Z216" s="128"/>
      <c r="AA216" s="128"/>
      <c r="AB216" s="128"/>
      <c r="AC216" s="128"/>
      <c r="AD216" s="128"/>
      <c r="AE216" s="128" t="s">
        <v>218</v>
      </c>
      <c r="AF216" s="128">
        <v>0</v>
      </c>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row>
    <row r="217" spans="1:58" ht="22.5" outlineLevel="1" x14ac:dyDescent="0.2">
      <c r="A217" s="149">
        <v>50</v>
      </c>
      <c r="B217" s="150" t="s">
        <v>441</v>
      </c>
      <c r="C217" s="166" t="s">
        <v>442</v>
      </c>
      <c r="D217" s="151" t="s">
        <v>233</v>
      </c>
      <c r="E217" s="152">
        <v>1360.2</v>
      </c>
      <c r="F217" s="153"/>
      <c r="G217" s="154">
        <f>ROUND(E217*F217,2)</f>
        <v>0</v>
      </c>
      <c r="H217" s="153"/>
      <c r="I217" s="154">
        <f>ROUND(E217*H217,2)</f>
        <v>0</v>
      </c>
      <c r="J217" s="153"/>
      <c r="K217" s="154">
        <f>ROUND(E217*J217,2)</f>
        <v>0</v>
      </c>
      <c r="L217" s="154">
        <v>21</v>
      </c>
      <c r="M217" s="154">
        <f>G217*(1+L217/100)</f>
        <v>0</v>
      </c>
      <c r="N217" s="154">
        <v>0.441</v>
      </c>
      <c r="O217" s="154">
        <f>ROUND(E217*N217,2)</f>
        <v>599.85</v>
      </c>
      <c r="P217" s="154">
        <v>0</v>
      </c>
      <c r="Q217" s="154">
        <f>ROUND(E217*P217,2)</f>
        <v>0</v>
      </c>
      <c r="R217" s="155" t="s">
        <v>194</v>
      </c>
      <c r="S217" s="138">
        <v>2.9000000000000001E-2</v>
      </c>
      <c r="T217" s="138">
        <f>ROUND(E217*S217,2)</f>
        <v>39.450000000000003</v>
      </c>
      <c r="U217" s="138"/>
      <c r="V217" s="138" t="s">
        <v>215</v>
      </c>
      <c r="W217" s="128"/>
      <c r="X217" s="128"/>
      <c r="Y217" s="128"/>
      <c r="Z217" s="128"/>
      <c r="AA217" s="128"/>
      <c r="AB217" s="128"/>
      <c r="AC217" s="128"/>
      <c r="AD217" s="128"/>
      <c r="AE217" s="128" t="s">
        <v>216</v>
      </c>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row>
    <row r="218" spans="1:58" ht="12.75" outlineLevel="1" x14ac:dyDescent="0.2">
      <c r="A218" s="135"/>
      <c r="B218" s="136"/>
      <c r="C218" s="167" t="s">
        <v>443</v>
      </c>
      <c r="D218" s="140"/>
      <c r="E218" s="141">
        <v>2173.5</v>
      </c>
      <c r="F218" s="138"/>
      <c r="G218" s="138"/>
      <c r="H218" s="138"/>
      <c r="I218" s="138"/>
      <c r="J218" s="138"/>
      <c r="K218" s="138"/>
      <c r="L218" s="138"/>
      <c r="M218" s="138"/>
      <c r="N218" s="138"/>
      <c r="O218" s="138"/>
      <c r="P218" s="138"/>
      <c r="Q218" s="138"/>
      <c r="R218" s="138"/>
      <c r="S218" s="138"/>
      <c r="T218" s="138"/>
      <c r="U218" s="138"/>
      <c r="V218" s="138"/>
      <c r="W218" s="128"/>
      <c r="X218" s="128"/>
      <c r="Y218" s="128"/>
      <c r="Z218" s="128"/>
      <c r="AA218" s="128"/>
      <c r="AB218" s="128"/>
      <c r="AC218" s="128"/>
      <c r="AD218" s="128"/>
      <c r="AE218" s="128" t="s">
        <v>218</v>
      </c>
      <c r="AF218" s="128">
        <v>0</v>
      </c>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row>
    <row r="219" spans="1:58" ht="12.75" outlineLevel="1" x14ac:dyDescent="0.2">
      <c r="A219" s="135"/>
      <c r="B219" s="136"/>
      <c r="C219" s="167" t="s">
        <v>444</v>
      </c>
      <c r="D219" s="140"/>
      <c r="E219" s="141">
        <v>-1040</v>
      </c>
      <c r="F219" s="138"/>
      <c r="G219" s="138"/>
      <c r="H219" s="138"/>
      <c r="I219" s="138"/>
      <c r="J219" s="138"/>
      <c r="K219" s="138"/>
      <c r="L219" s="138"/>
      <c r="M219" s="138"/>
      <c r="N219" s="138"/>
      <c r="O219" s="138"/>
      <c r="P219" s="138"/>
      <c r="Q219" s="138"/>
      <c r="R219" s="138"/>
      <c r="S219" s="138"/>
      <c r="T219" s="138"/>
      <c r="U219" s="138"/>
      <c r="V219" s="138"/>
      <c r="W219" s="128"/>
      <c r="X219" s="128"/>
      <c r="Y219" s="128"/>
      <c r="Z219" s="128"/>
      <c r="AA219" s="128"/>
      <c r="AB219" s="128"/>
      <c r="AC219" s="128"/>
      <c r="AD219" s="128"/>
      <c r="AE219" s="128" t="s">
        <v>218</v>
      </c>
      <c r="AF219" s="128">
        <v>0</v>
      </c>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row>
    <row r="220" spans="1:58" ht="12.75" outlineLevel="1" x14ac:dyDescent="0.2">
      <c r="A220" s="135"/>
      <c r="B220" s="136"/>
      <c r="C220" s="177" t="s">
        <v>273</v>
      </c>
      <c r="D220" s="171"/>
      <c r="E220" s="172">
        <v>1133.5</v>
      </c>
      <c r="F220" s="138"/>
      <c r="G220" s="138"/>
      <c r="H220" s="138"/>
      <c r="I220" s="138"/>
      <c r="J220" s="138"/>
      <c r="K220" s="138"/>
      <c r="L220" s="138"/>
      <c r="M220" s="138"/>
      <c r="N220" s="138"/>
      <c r="O220" s="138"/>
      <c r="P220" s="138"/>
      <c r="Q220" s="138"/>
      <c r="R220" s="138"/>
      <c r="S220" s="138"/>
      <c r="T220" s="138"/>
      <c r="U220" s="138"/>
      <c r="V220" s="138"/>
      <c r="W220" s="128"/>
      <c r="X220" s="128"/>
      <c r="Y220" s="128"/>
      <c r="Z220" s="128"/>
      <c r="AA220" s="128"/>
      <c r="AB220" s="128"/>
      <c r="AC220" s="128"/>
      <c r="AD220" s="128"/>
      <c r="AE220" s="128" t="s">
        <v>218</v>
      </c>
      <c r="AF220" s="128">
        <v>1</v>
      </c>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row>
    <row r="221" spans="1:58" ht="12.75" outlineLevel="1" x14ac:dyDescent="0.2">
      <c r="A221" s="135"/>
      <c r="B221" s="136"/>
      <c r="C221" s="167" t="s">
        <v>445</v>
      </c>
      <c r="D221" s="140"/>
      <c r="E221" s="141">
        <v>226.7</v>
      </c>
      <c r="F221" s="138"/>
      <c r="G221" s="138"/>
      <c r="H221" s="138"/>
      <c r="I221" s="138"/>
      <c r="J221" s="138"/>
      <c r="K221" s="138"/>
      <c r="L221" s="138"/>
      <c r="M221" s="138"/>
      <c r="N221" s="138"/>
      <c r="O221" s="138"/>
      <c r="P221" s="138"/>
      <c r="Q221" s="138"/>
      <c r="R221" s="138"/>
      <c r="S221" s="138"/>
      <c r="T221" s="138"/>
      <c r="U221" s="138"/>
      <c r="V221" s="138"/>
      <c r="W221" s="128"/>
      <c r="X221" s="128"/>
      <c r="Y221" s="128"/>
      <c r="Z221" s="128"/>
      <c r="AA221" s="128"/>
      <c r="AB221" s="128"/>
      <c r="AC221" s="128"/>
      <c r="AD221" s="128"/>
      <c r="AE221" s="128" t="s">
        <v>218</v>
      </c>
      <c r="AF221" s="128">
        <v>0</v>
      </c>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row>
    <row r="222" spans="1:58" ht="22.5" outlineLevel="1" x14ac:dyDescent="0.2">
      <c r="A222" s="149">
        <v>51</v>
      </c>
      <c r="B222" s="150" t="s">
        <v>446</v>
      </c>
      <c r="C222" s="166" t="s">
        <v>447</v>
      </c>
      <c r="D222" s="151" t="s">
        <v>233</v>
      </c>
      <c r="E222" s="152">
        <v>2608.1999999999998</v>
      </c>
      <c r="F222" s="153"/>
      <c r="G222" s="154">
        <f>ROUND(E222*F222,2)</f>
        <v>0</v>
      </c>
      <c r="H222" s="153"/>
      <c r="I222" s="154">
        <f>ROUND(E222*H222,2)</f>
        <v>0</v>
      </c>
      <c r="J222" s="153"/>
      <c r="K222" s="154">
        <f>ROUND(E222*J222,2)</f>
        <v>0</v>
      </c>
      <c r="L222" s="154">
        <v>21</v>
      </c>
      <c r="M222" s="154">
        <f>G222*(1+L222/100)</f>
        <v>0</v>
      </c>
      <c r="N222" s="154">
        <v>0.441</v>
      </c>
      <c r="O222" s="154">
        <f>ROUND(E222*N222,2)</f>
        <v>1150.22</v>
      </c>
      <c r="P222" s="154">
        <v>0</v>
      </c>
      <c r="Q222" s="154">
        <f>ROUND(E222*P222,2)</f>
        <v>0</v>
      </c>
      <c r="R222" s="155" t="s">
        <v>194</v>
      </c>
      <c r="S222" s="138">
        <v>2.9000000000000001E-2</v>
      </c>
      <c r="T222" s="138">
        <f>ROUND(E222*S222,2)</f>
        <v>75.64</v>
      </c>
      <c r="U222" s="138"/>
      <c r="V222" s="138" t="s">
        <v>215</v>
      </c>
      <c r="W222" s="128"/>
      <c r="X222" s="128"/>
      <c r="Y222" s="128"/>
      <c r="Z222" s="128"/>
      <c r="AA222" s="128"/>
      <c r="AB222" s="128"/>
      <c r="AC222" s="128"/>
      <c r="AD222" s="128"/>
      <c r="AE222" s="128" t="s">
        <v>216</v>
      </c>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row>
    <row r="223" spans="1:58" ht="12.75" outlineLevel="1" x14ac:dyDescent="0.2">
      <c r="A223" s="135"/>
      <c r="B223" s="136"/>
      <c r="C223" s="167" t="s">
        <v>448</v>
      </c>
      <c r="D223" s="140"/>
      <c r="E223" s="141">
        <v>2608.1999999999998</v>
      </c>
      <c r="F223" s="138"/>
      <c r="G223" s="138"/>
      <c r="H223" s="138"/>
      <c r="I223" s="138"/>
      <c r="J223" s="138"/>
      <c r="K223" s="138"/>
      <c r="L223" s="138"/>
      <c r="M223" s="138"/>
      <c r="N223" s="138"/>
      <c r="O223" s="138"/>
      <c r="P223" s="138"/>
      <c r="Q223" s="138"/>
      <c r="R223" s="138"/>
      <c r="S223" s="138"/>
      <c r="T223" s="138"/>
      <c r="U223" s="138"/>
      <c r="V223" s="138"/>
      <c r="W223" s="128"/>
      <c r="X223" s="128"/>
      <c r="Y223" s="128"/>
      <c r="Z223" s="128"/>
      <c r="AA223" s="128"/>
      <c r="AB223" s="128"/>
      <c r="AC223" s="128"/>
      <c r="AD223" s="128"/>
      <c r="AE223" s="128" t="s">
        <v>218</v>
      </c>
      <c r="AF223" s="128">
        <v>0</v>
      </c>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row>
    <row r="224" spans="1:58" ht="12.75" outlineLevel="1" x14ac:dyDescent="0.2">
      <c r="A224" s="149">
        <v>52</v>
      </c>
      <c r="B224" s="150" t="s">
        <v>449</v>
      </c>
      <c r="C224" s="166" t="s">
        <v>450</v>
      </c>
      <c r="D224" s="151" t="s">
        <v>233</v>
      </c>
      <c r="E224" s="152">
        <v>5050</v>
      </c>
      <c r="F224" s="153"/>
      <c r="G224" s="154">
        <f>ROUND(E224*F224,2)</f>
        <v>0</v>
      </c>
      <c r="H224" s="153"/>
      <c r="I224" s="154">
        <f>ROUND(E224*H224,2)</f>
        <v>0</v>
      </c>
      <c r="J224" s="153"/>
      <c r="K224" s="154">
        <f>ROUND(E224*J224,2)</f>
        <v>0</v>
      </c>
      <c r="L224" s="154">
        <v>21</v>
      </c>
      <c r="M224" s="154">
        <f>G224*(1+L224/100)</f>
        <v>0</v>
      </c>
      <c r="N224" s="154">
        <v>0.13769000000000001</v>
      </c>
      <c r="O224" s="154">
        <f>ROUND(E224*N224,2)</f>
        <v>695.33</v>
      </c>
      <c r="P224" s="154">
        <v>0</v>
      </c>
      <c r="Q224" s="154">
        <f>ROUND(E224*P224,2)</f>
        <v>0</v>
      </c>
      <c r="R224" s="155" t="s">
        <v>194</v>
      </c>
      <c r="S224" s="138">
        <v>2.9499999999999998E-2</v>
      </c>
      <c r="T224" s="138">
        <f>ROUND(E224*S224,2)</f>
        <v>148.97999999999999</v>
      </c>
      <c r="U224" s="138"/>
      <c r="V224" s="138" t="s">
        <v>215</v>
      </c>
      <c r="W224" s="128"/>
      <c r="X224" s="128"/>
      <c r="Y224" s="128"/>
      <c r="Z224" s="128"/>
      <c r="AA224" s="128"/>
      <c r="AB224" s="128"/>
      <c r="AC224" s="128"/>
      <c r="AD224" s="128"/>
      <c r="AE224" s="128" t="s">
        <v>216</v>
      </c>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row>
    <row r="225" spans="1:58" ht="22.5" outlineLevel="1" x14ac:dyDescent="0.2">
      <c r="A225" s="135"/>
      <c r="B225" s="136"/>
      <c r="C225" s="323" t="s">
        <v>451</v>
      </c>
      <c r="D225" s="324"/>
      <c r="E225" s="324"/>
      <c r="F225" s="324"/>
      <c r="G225" s="324"/>
      <c r="H225" s="138"/>
      <c r="I225" s="138"/>
      <c r="J225" s="138"/>
      <c r="K225" s="138"/>
      <c r="L225" s="138"/>
      <c r="M225" s="138"/>
      <c r="N225" s="138"/>
      <c r="O225" s="138"/>
      <c r="P225" s="138"/>
      <c r="Q225" s="138"/>
      <c r="R225" s="138"/>
      <c r="S225" s="138"/>
      <c r="T225" s="138"/>
      <c r="U225" s="138"/>
      <c r="V225" s="138"/>
      <c r="W225" s="128"/>
      <c r="X225" s="128"/>
      <c r="Y225" s="128"/>
      <c r="Z225" s="128"/>
      <c r="AA225" s="128"/>
      <c r="AB225" s="128"/>
      <c r="AC225" s="128"/>
      <c r="AD225" s="128"/>
      <c r="AE225" s="128" t="s">
        <v>249</v>
      </c>
      <c r="AF225" s="128"/>
      <c r="AG225" s="128"/>
      <c r="AH225" s="128"/>
      <c r="AI225" s="128"/>
      <c r="AJ225" s="128"/>
      <c r="AK225" s="128"/>
      <c r="AL225" s="128"/>
      <c r="AM225" s="128"/>
      <c r="AN225" s="128"/>
      <c r="AO225" s="128"/>
      <c r="AP225" s="128"/>
      <c r="AQ225" s="128"/>
      <c r="AR225" s="128"/>
      <c r="AS225" s="128"/>
      <c r="AT225" s="128"/>
      <c r="AU225" s="128"/>
      <c r="AV225" s="128"/>
      <c r="AW225" s="128"/>
      <c r="AX225" s="128"/>
      <c r="AY225" s="176" t="str">
        <f>C225</f>
        <v>rozhrnutí přidávaného kameniva, sejmutí na hloubku 250 mm a smísení hmot s vlhčením a uložení zpět, vyrovnání profilu v příčném i podélném směru, zhutnění</v>
      </c>
      <c r="AZ225" s="128"/>
      <c r="BA225" s="128"/>
      <c r="BB225" s="128"/>
      <c r="BC225" s="128"/>
      <c r="BD225" s="128"/>
      <c r="BE225" s="128"/>
      <c r="BF225" s="128"/>
    </row>
    <row r="226" spans="1:58" ht="12.75" outlineLevel="1" x14ac:dyDescent="0.2">
      <c r="A226" s="135"/>
      <c r="B226" s="136"/>
      <c r="C226" s="167" t="s">
        <v>452</v>
      </c>
      <c r="D226" s="140"/>
      <c r="E226" s="141">
        <v>1147.2</v>
      </c>
      <c r="F226" s="138"/>
      <c r="G226" s="138"/>
      <c r="H226" s="138"/>
      <c r="I226" s="138"/>
      <c r="J226" s="138"/>
      <c r="K226" s="138"/>
      <c r="L226" s="138"/>
      <c r="M226" s="138"/>
      <c r="N226" s="138"/>
      <c r="O226" s="138"/>
      <c r="P226" s="138"/>
      <c r="Q226" s="138"/>
      <c r="R226" s="138"/>
      <c r="S226" s="138"/>
      <c r="T226" s="138"/>
      <c r="U226" s="138"/>
      <c r="V226" s="138"/>
      <c r="W226" s="128"/>
      <c r="X226" s="128"/>
      <c r="Y226" s="128"/>
      <c r="Z226" s="128"/>
      <c r="AA226" s="128"/>
      <c r="AB226" s="128"/>
      <c r="AC226" s="128"/>
      <c r="AD226" s="128"/>
      <c r="AE226" s="128" t="s">
        <v>218</v>
      </c>
      <c r="AF226" s="128">
        <v>0</v>
      </c>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row>
    <row r="227" spans="1:58" ht="22.5" outlineLevel="1" x14ac:dyDescent="0.2">
      <c r="A227" s="149">
        <v>53</v>
      </c>
      <c r="B227" s="150" t="s">
        <v>453</v>
      </c>
      <c r="C227" s="166" t="s">
        <v>454</v>
      </c>
      <c r="D227" s="151" t="s">
        <v>233</v>
      </c>
      <c r="E227" s="152">
        <v>5050</v>
      </c>
      <c r="F227" s="153"/>
      <c r="G227" s="154">
        <f>ROUND(E227*F227,2)</f>
        <v>0</v>
      </c>
      <c r="H227" s="153"/>
      <c r="I227" s="154">
        <f>ROUND(E227*H227,2)</f>
        <v>0</v>
      </c>
      <c r="J227" s="153"/>
      <c r="K227" s="154">
        <f>ROUND(E227*J227,2)</f>
        <v>0</v>
      </c>
      <c r="L227" s="154">
        <v>21</v>
      </c>
      <c r="M227" s="154">
        <f>G227*(1+L227/100)</f>
        <v>0</v>
      </c>
      <c r="N227" s="154">
        <v>0.13188</v>
      </c>
      <c r="O227" s="154">
        <f>ROUND(E227*N227,2)</f>
        <v>665.99</v>
      </c>
      <c r="P227" s="154">
        <v>0</v>
      </c>
      <c r="Q227" s="154">
        <f>ROUND(E227*P227,2)</f>
        <v>0</v>
      </c>
      <c r="R227" s="155" t="s">
        <v>194</v>
      </c>
      <c r="S227" s="138">
        <v>4.9000000000000002E-2</v>
      </c>
      <c r="T227" s="138">
        <f>ROUND(E227*S227,2)</f>
        <v>247.45</v>
      </c>
      <c r="U227" s="138"/>
      <c r="V227" s="138" t="s">
        <v>215</v>
      </c>
      <c r="W227" s="128"/>
      <c r="X227" s="128"/>
      <c r="Y227" s="128"/>
      <c r="Z227" s="128"/>
      <c r="AA227" s="128"/>
      <c r="AB227" s="128"/>
      <c r="AC227" s="128"/>
      <c r="AD227" s="128"/>
      <c r="AE227" s="128" t="s">
        <v>216</v>
      </c>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row>
    <row r="228" spans="1:58" ht="12.75" outlineLevel="1" x14ac:dyDescent="0.2">
      <c r="A228" s="135"/>
      <c r="B228" s="136"/>
      <c r="C228" s="323" t="s">
        <v>455</v>
      </c>
      <c r="D228" s="324"/>
      <c r="E228" s="324"/>
      <c r="F228" s="324"/>
      <c r="G228" s="324"/>
      <c r="H228" s="138"/>
      <c r="I228" s="138"/>
      <c r="J228" s="138"/>
      <c r="K228" s="138"/>
      <c r="L228" s="138"/>
      <c r="M228" s="138"/>
      <c r="N228" s="138"/>
      <c r="O228" s="138"/>
      <c r="P228" s="138"/>
      <c r="Q228" s="138"/>
      <c r="R228" s="138"/>
      <c r="S228" s="138"/>
      <c r="T228" s="138"/>
      <c r="U228" s="138"/>
      <c r="V228" s="138"/>
      <c r="W228" s="128"/>
      <c r="X228" s="128"/>
      <c r="Y228" s="128"/>
      <c r="Z228" s="128"/>
      <c r="AA228" s="128"/>
      <c r="AB228" s="128"/>
      <c r="AC228" s="128"/>
      <c r="AD228" s="128"/>
      <c r="AE228" s="128" t="s">
        <v>249</v>
      </c>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row>
    <row r="229" spans="1:58" ht="12.75" outlineLevel="1" x14ac:dyDescent="0.2">
      <c r="A229" s="135"/>
      <c r="B229" s="136"/>
      <c r="C229" s="167" t="s">
        <v>456</v>
      </c>
      <c r="D229" s="140"/>
      <c r="E229" s="141">
        <v>5050</v>
      </c>
      <c r="F229" s="138"/>
      <c r="G229" s="138"/>
      <c r="H229" s="138"/>
      <c r="I229" s="138"/>
      <c r="J229" s="138"/>
      <c r="K229" s="138"/>
      <c r="L229" s="138"/>
      <c r="M229" s="138"/>
      <c r="N229" s="138"/>
      <c r="O229" s="138"/>
      <c r="P229" s="138"/>
      <c r="Q229" s="138"/>
      <c r="R229" s="138"/>
      <c r="S229" s="138"/>
      <c r="T229" s="138"/>
      <c r="U229" s="138"/>
      <c r="V229" s="138"/>
      <c r="W229" s="128"/>
      <c r="X229" s="128"/>
      <c r="Y229" s="128"/>
      <c r="Z229" s="128"/>
      <c r="AA229" s="128"/>
      <c r="AB229" s="128"/>
      <c r="AC229" s="128"/>
      <c r="AD229" s="128"/>
      <c r="AE229" s="128" t="s">
        <v>218</v>
      </c>
      <c r="AF229" s="128">
        <v>0</v>
      </c>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row>
    <row r="230" spans="1:58" ht="12.75" outlineLevel="1" x14ac:dyDescent="0.2">
      <c r="A230" s="149">
        <v>54</v>
      </c>
      <c r="B230" s="150" t="s">
        <v>457</v>
      </c>
      <c r="C230" s="166" t="s">
        <v>458</v>
      </c>
      <c r="D230" s="151" t="s">
        <v>233</v>
      </c>
      <c r="E230" s="152">
        <v>1248</v>
      </c>
      <c r="F230" s="153"/>
      <c r="G230" s="154">
        <f>ROUND(E230*F230,2)</f>
        <v>0</v>
      </c>
      <c r="H230" s="153"/>
      <c r="I230" s="154">
        <f>ROUND(E230*H230,2)</f>
        <v>0</v>
      </c>
      <c r="J230" s="153"/>
      <c r="K230" s="154">
        <f>ROUND(E230*J230,2)</f>
        <v>0</v>
      </c>
      <c r="L230" s="154">
        <v>21</v>
      </c>
      <c r="M230" s="154">
        <f>G230*(1+L230/100)</f>
        <v>0</v>
      </c>
      <c r="N230" s="154">
        <v>0.50297999999999998</v>
      </c>
      <c r="O230" s="154">
        <f>ROUND(E230*N230,2)</f>
        <v>627.72</v>
      </c>
      <c r="P230" s="154">
        <v>0</v>
      </c>
      <c r="Q230" s="154">
        <f>ROUND(E230*P230,2)</f>
        <v>0</v>
      </c>
      <c r="R230" s="155" t="s">
        <v>194</v>
      </c>
      <c r="S230" s="138">
        <v>2.7E-2</v>
      </c>
      <c r="T230" s="138">
        <f>ROUND(E230*S230,2)</f>
        <v>33.700000000000003</v>
      </c>
      <c r="U230" s="138"/>
      <c r="V230" s="138" t="s">
        <v>215</v>
      </c>
      <c r="W230" s="128"/>
      <c r="X230" s="128"/>
      <c r="Y230" s="128"/>
      <c r="Z230" s="128"/>
      <c r="AA230" s="128"/>
      <c r="AB230" s="128"/>
      <c r="AC230" s="128"/>
      <c r="AD230" s="128"/>
      <c r="AE230" s="128" t="s">
        <v>216</v>
      </c>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row>
    <row r="231" spans="1:58" ht="12.75" outlineLevel="1" x14ac:dyDescent="0.2">
      <c r="A231" s="135"/>
      <c r="B231" s="136"/>
      <c r="C231" s="323" t="s">
        <v>459</v>
      </c>
      <c r="D231" s="324"/>
      <c r="E231" s="324"/>
      <c r="F231" s="324"/>
      <c r="G231" s="324"/>
      <c r="H231" s="138"/>
      <c r="I231" s="138"/>
      <c r="J231" s="138"/>
      <c r="K231" s="138"/>
      <c r="L231" s="138"/>
      <c r="M231" s="138"/>
      <c r="N231" s="138"/>
      <c r="O231" s="138"/>
      <c r="P231" s="138"/>
      <c r="Q231" s="138"/>
      <c r="R231" s="138"/>
      <c r="S231" s="138"/>
      <c r="T231" s="138"/>
      <c r="U231" s="138"/>
      <c r="V231" s="138"/>
      <c r="W231" s="128"/>
      <c r="X231" s="128"/>
      <c r="Y231" s="128"/>
      <c r="Z231" s="128"/>
      <c r="AA231" s="128"/>
      <c r="AB231" s="128"/>
      <c r="AC231" s="128"/>
      <c r="AD231" s="128"/>
      <c r="AE231" s="128" t="s">
        <v>249</v>
      </c>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row>
    <row r="232" spans="1:58" ht="22.5" outlineLevel="1" x14ac:dyDescent="0.2">
      <c r="A232" s="135"/>
      <c r="B232" s="136"/>
      <c r="C232" s="167" t="s">
        <v>460</v>
      </c>
      <c r="D232" s="140"/>
      <c r="E232" s="141">
        <v>1248</v>
      </c>
      <c r="F232" s="138"/>
      <c r="G232" s="138"/>
      <c r="H232" s="138"/>
      <c r="I232" s="138"/>
      <c r="J232" s="138"/>
      <c r="K232" s="138"/>
      <c r="L232" s="138"/>
      <c r="M232" s="138"/>
      <c r="N232" s="138"/>
      <c r="O232" s="138"/>
      <c r="P232" s="138"/>
      <c r="Q232" s="138"/>
      <c r="R232" s="138"/>
      <c r="S232" s="138"/>
      <c r="T232" s="138"/>
      <c r="U232" s="138"/>
      <c r="V232" s="138"/>
      <c r="W232" s="128"/>
      <c r="X232" s="128"/>
      <c r="Y232" s="128"/>
      <c r="Z232" s="128"/>
      <c r="AA232" s="128"/>
      <c r="AB232" s="128"/>
      <c r="AC232" s="128"/>
      <c r="AD232" s="128"/>
      <c r="AE232" s="128" t="s">
        <v>218</v>
      </c>
      <c r="AF232" s="128">
        <v>0</v>
      </c>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row>
    <row r="233" spans="1:58" ht="12.75" outlineLevel="1" x14ac:dyDescent="0.2">
      <c r="A233" s="149">
        <v>55</v>
      </c>
      <c r="B233" s="150" t="s">
        <v>461</v>
      </c>
      <c r="C233" s="166" t="s">
        <v>462</v>
      </c>
      <c r="D233" s="151" t="s">
        <v>233</v>
      </c>
      <c r="E233" s="152">
        <v>5050</v>
      </c>
      <c r="F233" s="153"/>
      <c r="G233" s="154">
        <f>ROUND(E233*F233,2)</f>
        <v>0</v>
      </c>
      <c r="H233" s="153"/>
      <c r="I233" s="154">
        <f>ROUND(E233*H233,2)</f>
        <v>0</v>
      </c>
      <c r="J233" s="153"/>
      <c r="K233" s="154">
        <f>ROUND(E233*J233,2)</f>
        <v>0</v>
      </c>
      <c r="L233" s="154">
        <v>21</v>
      </c>
      <c r="M233" s="154">
        <f>G233*(1+L233/100)</f>
        <v>0</v>
      </c>
      <c r="N233" s="154">
        <v>6.5199999999999998E-3</v>
      </c>
      <c r="O233" s="154">
        <f>ROUND(E233*N233,2)</f>
        <v>32.93</v>
      </c>
      <c r="P233" s="154">
        <v>0</v>
      </c>
      <c r="Q233" s="154">
        <f>ROUND(E233*P233,2)</f>
        <v>0</v>
      </c>
      <c r="R233" s="155" t="s">
        <v>194</v>
      </c>
      <c r="S233" s="138">
        <v>4.0000000000000001E-3</v>
      </c>
      <c r="T233" s="138">
        <f>ROUND(E233*S233,2)</f>
        <v>20.2</v>
      </c>
      <c r="U233" s="138"/>
      <c r="V233" s="138" t="s">
        <v>215</v>
      </c>
      <c r="W233" s="128"/>
      <c r="X233" s="128"/>
      <c r="Y233" s="128"/>
      <c r="Z233" s="128"/>
      <c r="AA233" s="128"/>
      <c r="AB233" s="128"/>
      <c r="AC233" s="128"/>
      <c r="AD233" s="128"/>
      <c r="AE233" s="128" t="s">
        <v>216</v>
      </c>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row>
    <row r="234" spans="1:58" ht="12.75" outlineLevel="1" x14ac:dyDescent="0.2">
      <c r="A234" s="135"/>
      <c r="B234" s="136"/>
      <c r="C234" s="323" t="s">
        <v>463</v>
      </c>
      <c r="D234" s="324"/>
      <c r="E234" s="324"/>
      <c r="F234" s="324"/>
      <c r="G234" s="324"/>
      <c r="H234" s="138"/>
      <c r="I234" s="138"/>
      <c r="J234" s="138"/>
      <c r="K234" s="138"/>
      <c r="L234" s="138"/>
      <c r="M234" s="138"/>
      <c r="N234" s="138"/>
      <c r="O234" s="138"/>
      <c r="P234" s="138"/>
      <c r="Q234" s="138"/>
      <c r="R234" s="138"/>
      <c r="S234" s="138"/>
      <c r="T234" s="138"/>
      <c r="U234" s="138"/>
      <c r="V234" s="138"/>
      <c r="W234" s="128"/>
      <c r="X234" s="128"/>
      <c r="Y234" s="128"/>
      <c r="Z234" s="128"/>
      <c r="AA234" s="128"/>
      <c r="AB234" s="128"/>
      <c r="AC234" s="128"/>
      <c r="AD234" s="128"/>
      <c r="AE234" s="128" t="s">
        <v>249</v>
      </c>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row>
    <row r="235" spans="1:58" ht="12.75" outlineLevel="1" x14ac:dyDescent="0.2">
      <c r="A235" s="135"/>
      <c r="B235" s="136"/>
      <c r="C235" s="167" t="s">
        <v>464</v>
      </c>
      <c r="D235" s="140"/>
      <c r="E235" s="141">
        <v>5050</v>
      </c>
      <c r="F235" s="138"/>
      <c r="G235" s="138"/>
      <c r="H235" s="138"/>
      <c r="I235" s="138"/>
      <c r="J235" s="138"/>
      <c r="K235" s="138"/>
      <c r="L235" s="138"/>
      <c r="M235" s="138"/>
      <c r="N235" s="138"/>
      <c r="O235" s="138"/>
      <c r="P235" s="138"/>
      <c r="Q235" s="138"/>
      <c r="R235" s="138"/>
      <c r="S235" s="138"/>
      <c r="T235" s="138"/>
      <c r="U235" s="138"/>
      <c r="V235" s="138"/>
      <c r="W235" s="128"/>
      <c r="X235" s="128"/>
      <c r="Y235" s="128"/>
      <c r="Z235" s="128"/>
      <c r="AA235" s="128"/>
      <c r="AB235" s="128"/>
      <c r="AC235" s="128"/>
      <c r="AD235" s="128"/>
      <c r="AE235" s="128" t="s">
        <v>218</v>
      </c>
      <c r="AF235" s="128">
        <v>0</v>
      </c>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row>
    <row r="236" spans="1:58" ht="22.5" outlineLevel="1" x14ac:dyDescent="0.2">
      <c r="A236" s="149">
        <v>56</v>
      </c>
      <c r="B236" s="150" t="s">
        <v>465</v>
      </c>
      <c r="C236" s="166" t="s">
        <v>466</v>
      </c>
      <c r="D236" s="151" t="s">
        <v>233</v>
      </c>
      <c r="E236" s="152">
        <v>5050</v>
      </c>
      <c r="F236" s="153"/>
      <c r="G236" s="154">
        <f>ROUND(E236*F236,2)</f>
        <v>0</v>
      </c>
      <c r="H236" s="153"/>
      <c r="I236" s="154">
        <f>ROUND(E236*H236,2)</f>
        <v>0</v>
      </c>
      <c r="J236" s="153"/>
      <c r="K236" s="154">
        <f>ROUND(E236*J236,2)</f>
        <v>0</v>
      </c>
      <c r="L236" s="154">
        <v>21</v>
      </c>
      <c r="M236" s="154">
        <f>G236*(1+L236/100)</f>
        <v>0</v>
      </c>
      <c r="N236" s="154">
        <v>6.0999999999999997E-4</v>
      </c>
      <c r="O236" s="154">
        <f>ROUND(E236*N236,2)</f>
        <v>3.08</v>
      </c>
      <c r="P236" s="154">
        <v>0</v>
      </c>
      <c r="Q236" s="154">
        <f>ROUND(E236*P236,2)</f>
        <v>0</v>
      </c>
      <c r="R236" s="155" t="s">
        <v>348</v>
      </c>
      <c r="S236" s="138">
        <v>2E-3</v>
      </c>
      <c r="T236" s="138">
        <f>ROUND(E236*S236,2)</f>
        <v>10.1</v>
      </c>
      <c r="U236" s="138"/>
      <c r="V236" s="138" t="s">
        <v>215</v>
      </c>
      <c r="W236" s="128"/>
      <c r="X236" s="128"/>
      <c r="Y236" s="128"/>
      <c r="Z236" s="128"/>
      <c r="AA236" s="128"/>
      <c r="AB236" s="128"/>
      <c r="AC236" s="128"/>
      <c r="AD236" s="128"/>
      <c r="AE236" s="128" t="s">
        <v>216</v>
      </c>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row>
    <row r="237" spans="1:58" ht="12.75" outlineLevel="1" x14ac:dyDescent="0.2">
      <c r="A237" s="135"/>
      <c r="B237" s="136"/>
      <c r="C237" s="167" t="s">
        <v>464</v>
      </c>
      <c r="D237" s="140"/>
      <c r="E237" s="141">
        <v>5050</v>
      </c>
      <c r="F237" s="138"/>
      <c r="G237" s="138"/>
      <c r="H237" s="138"/>
      <c r="I237" s="138"/>
      <c r="J237" s="138"/>
      <c r="K237" s="138"/>
      <c r="L237" s="138"/>
      <c r="M237" s="138"/>
      <c r="N237" s="138"/>
      <c r="O237" s="138"/>
      <c r="P237" s="138"/>
      <c r="Q237" s="138"/>
      <c r="R237" s="138"/>
      <c r="S237" s="138"/>
      <c r="T237" s="138"/>
      <c r="U237" s="138"/>
      <c r="V237" s="138"/>
      <c r="W237" s="128"/>
      <c r="X237" s="128"/>
      <c r="Y237" s="128"/>
      <c r="Z237" s="128"/>
      <c r="AA237" s="128"/>
      <c r="AB237" s="128"/>
      <c r="AC237" s="128"/>
      <c r="AD237" s="128"/>
      <c r="AE237" s="128" t="s">
        <v>218</v>
      </c>
      <c r="AF237" s="128">
        <v>0</v>
      </c>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row>
    <row r="238" spans="1:58" ht="22.5" outlineLevel="1" x14ac:dyDescent="0.2">
      <c r="A238" s="149">
        <v>57</v>
      </c>
      <c r="B238" s="150" t="s">
        <v>467</v>
      </c>
      <c r="C238" s="166" t="s">
        <v>468</v>
      </c>
      <c r="D238" s="151" t="s">
        <v>233</v>
      </c>
      <c r="E238" s="152">
        <v>5050</v>
      </c>
      <c r="F238" s="153"/>
      <c r="G238" s="154">
        <f>ROUND(E238*F238,2)</f>
        <v>0</v>
      </c>
      <c r="H238" s="153"/>
      <c r="I238" s="154">
        <f>ROUND(E238*H238,2)</f>
        <v>0</v>
      </c>
      <c r="J238" s="153"/>
      <c r="K238" s="154">
        <f>ROUND(E238*J238,2)</f>
        <v>0</v>
      </c>
      <c r="L238" s="154">
        <v>21</v>
      </c>
      <c r="M238" s="154">
        <f>G238*(1+L238/100)</f>
        <v>0</v>
      </c>
      <c r="N238" s="154">
        <v>0.10373</v>
      </c>
      <c r="O238" s="154">
        <f>ROUND(E238*N238,2)</f>
        <v>523.84</v>
      </c>
      <c r="P238" s="154">
        <v>0</v>
      </c>
      <c r="Q238" s="154">
        <f>ROUND(E238*P238,2)</f>
        <v>0</v>
      </c>
      <c r="R238" s="155" t="s">
        <v>194</v>
      </c>
      <c r="S238" s="138">
        <v>6.4000000000000001E-2</v>
      </c>
      <c r="T238" s="138">
        <f>ROUND(E238*S238,2)</f>
        <v>323.2</v>
      </c>
      <c r="U238" s="138"/>
      <c r="V238" s="138" t="s">
        <v>215</v>
      </c>
      <c r="W238" s="128"/>
      <c r="X238" s="128"/>
      <c r="Y238" s="128"/>
      <c r="Z238" s="128"/>
      <c r="AA238" s="128"/>
      <c r="AB238" s="128"/>
      <c r="AC238" s="128"/>
      <c r="AD238" s="128"/>
      <c r="AE238" s="128" t="s">
        <v>216</v>
      </c>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row>
    <row r="239" spans="1:58" ht="12.75" outlineLevel="1" x14ac:dyDescent="0.2">
      <c r="A239" s="135"/>
      <c r="B239" s="136"/>
      <c r="C239" s="167" t="s">
        <v>464</v>
      </c>
      <c r="D239" s="140"/>
      <c r="E239" s="141">
        <v>5050</v>
      </c>
      <c r="F239" s="138"/>
      <c r="G239" s="138"/>
      <c r="H239" s="138"/>
      <c r="I239" s="138"/>
      <c r="J239" s="138"/>
      <c r="K239" s="138"/>
      <c r="L239" s="138"/>
      <c r="M239" s="138"/>
      <c r="N239" s="138"/>
      <c r="O239" s="138"/>
      <c r="P239" s="138"/>
      <c r="Q239" s="138"/>
      <c r="R239" s="138"/>
      <c r="S239" s="138"/>
      <c r="T239" s="138"/>
      <c r="U239" s="138"/>
      <c r="V239" s="138"/>
      <c r="W239" s="128"/>
      <c r="X239" s="128"/>
      <c r="Y239" s="128"/>
      <c r="Z239" s="128"/>
      <c r="AA239" s="128"/>
      <c r="AB239" s="128"/>
      <c r="AC239" s="128"/>
      <c r="AD239" s="128"/>
      <c r="AE239" s="128" t="s">
        <v>218</v>
      </c>
      <c r="AF239" s="128">
        <v>0</v>
      </c>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row>
    <row r="240" spans="1:58" ht="22.5" outlineLevel="1" x14ac:dyDescent="0.2">
      <c r="A240" s="149">
        <v>58</v>
      </c>
      <c r="B240" s="150" t="s">
        <v>469</v>
      </c>
      <c r="C240" s="166" t="s">
        <v>470</v>
      </c>
      <c r="D240" s="151" t="s">
        <v>233</v>
      </c>
      <c r="E240" s="152">
        <v>9.8000000000000007</v>
      </c>
      <c r="F240" s="153"/>
      <c r="G240" s="154">
        <f>ROUND(E240*F240,2)</f>
        <v>0</v>
      </c>
      <c r="H240" s="153"/>
      <c r="I240" s="154">
        <f>ROUND(E240*H240,2)</f>
        <v>0</v>
      </c>
      <c r="J240" s="153"/>
      <c r="K240" s="154">
        <f>ROUND(E240*J240,2)</f>
        <v>0</v>
      </c>
      <c r="L240" s="154">
        <v>21</v>
      </c>
      <c r="M240" s="154">
        <f>G240*(1+L240/100)</f>
        <v>0</v>
      </c>
      <c r="N240" s="154">
        <v>0.61199999999999999</v>
      </c>
      <c r="O240" s="154">
        <f>ROUND(E240*N240,2)</f>
        <v>6</v>
      </c>
      <c r="P240" s="154">
        <v>0</v>
      </c>
      <c r="Q240" s="154">
        <f>ROUND(E240*P240,2)</f>
        <v>0</v>
      </c>
      <c r="R240" s="155" t="s">
        <v>194</v>
      </c>
      <c r="S240" s="138">
        <v>0.83</v>
      </c>
      <c r="T240" s="138">
        <f>ROUND(E240*S240,2)</f>
        <v>8.1300000000000008</v>
      </c>
      <c r="U240" s="138"/>
      <c r="V240" s="138" t="s">
        <v>215</v>
      </c>
      <c r="W240" s="128"/>
      <c r="X240" s="128"/>
      <c r="Y240" s="128"/>
      <c r="Z240" s="128"/>
      <c r="AA240" s="128"/>
      <c r="AB240" s="128"/>
      <c r="AC240" s="128"/>
      <c r="AD240" s="128"/>
      <c r="AE240" s="128" t="s">
        <v>216</v>
      </c>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row>
    <row r="241" spans="1:58" ht="12.75" outlineLevel="1" x14ac:dyDescent="0.2">
      <c r="A241" s="135"/>
      <c r="B241" s="136"/>
      <c r="C241" s="323" t="s">
        <v>471</v>
      </c>
      <c r="D241" s="324"/>
      <c r="E241" s="324"/>
      <c r="F241" s="324"/>
      <c r="G241" s="324"/>
      <c r="H241" s="138"/>
      <c r="I241" s="138"/>
      <c r="J241" s="138"/>
      <c r="K241" s="138"/>
      <c r="L241" s="138"/>
      <c r="M241" s="138"/>
      <c r="N241" s="138"/>
      <c r="O241" s="138"/>
      <c r="P241" s="138"/>
      <c r="Q241" s="138"/>
      <c r="R241" s="138"/>
      <c r="S241" s="138"/>
      <c r="T241" s="138"/>
      <c r="U241" s="138"/>
      <c r="V241" s="138"/>
      <c r="W241" s="128"/>
      <c r="X241" s="128"/>
      <c r="Y241" s="128"/>
      <c r="Z241" s="128"/>
      <c r="AA241" s="128"/>
      <c r="AB241" s="128"/>
      <c r="AC241" s="128"/>
      <c r="AD241" s="128"/>
      <c r="AE241" s="128" t="s">
        <v>249</v>
      </c>
      <c r="AF241" s="128"/>
      <c r="AG241" s="128"/>
      <c r="AH241" s="128"/>
      <c r="AI241" s="128"/>
      <c r="AJ241" s="128"/>
      <c r="AK241" s="128"/>
      <c r="AL241" s="128"/>
      <c r="AM241" s="128"/>
      <c r="AN241" s="128"/>
      <c r="AO241" s="128"/>
      <c r="AP241" s="128"/>
      <c r="AQ241" s="128"/>
      <c r="AR241" s="128"/>
      <c r="AS241" s="128"/>
      <c r="AT241" s="128"/>
      <c r="AU241" s="128"/>
      <c r="AV241" s="128"/>
      <c r="AW241" s="128"/>
      <c r="AX241" s="128"/>
      <c r="AY241" s="176" t="str">
        <f>C241</f>
        <v>lomařsky upraveného rigolového, bez vyplnění spár v ploše vodorovné nebo ve sklonu, s provedením lože tl. 50 mm</v>
      </c>
      <c r="AZ241" s="128"/>
      <c r="BA241" s="128"/>
      <c r="BB241" s="128"/>
      <c r="BC241" s="128"/>
      <c r="BD241" s="128"/>
      <c r="BE241" s="128"/>
      <c r="BF241" s="128"/>
    </row>
    <row r="242" spans="1:58" ht="12.75" outlineLevel="1" x14ac:dyDescent="0.2">
      <c r="A242" s="135"/>
      <c r="B242" s="136"/>
      <c r="C242" s="167" t="s">
        <v>472</v>
      </c>
      <c r="D242" s="140"/>
      <c r="E242" s="141">
        <v>9.8000000000000007</v>
      </c>
      <c r="F242" s="138"/>
      <c r="G242" s="138"/>
      <c r="H242" s="138"/>
      <c r="I242" s="138"/>
      <c r="J242" s="138"/>
      <c r="K242" s="138"/>
      <c r="L242" s="138"/>
      <c r="M242" s="138"/>
      <c r="N242" s="138"/>
      <c r="O242" s="138"/>
      <c r="P242" s="138"/>
      <c r="Q242" s="138"/>
      <c r="R242" s="138"/>
      <c r="S242" s="138"/>
      <c r="T242" s="138"/>
      <c r="U242" s="138"/>
      <c r="V242" s="138"/>
      <c r="W242" s="128"/>
      <c r="X242" s="128"/>
      <c r="Y242" s="128"/>
      <c r="Z242" s="128"/>
      <c r="AA242" s="128"/>
      <c r="AB242" s="128"/>
      <c r="AC242" s="128"/>
      <c r="AD242" s="128"/>
      <c r="AE242" s="128" t="s">
        <v>218</v>
      </c>
      <c r="AF242" s="128">
        <v>0</v>
      </c>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row>
    <row r="243" spans="1:58" ht="22.5" outlineLevel="1" x14ac:dyDescent="0.2">
      <c r="A243" s="149">
        <v>59</v>
      </c>
      <c r="B243" s="150" t="s">
        <v>473</v>
      </c>
      <c r="C243" s="166" t="s">
        <v>474</v>
      </c>
      <c r="D243" s="151" t="s">
        <v>384</v>
      </c>
      <c r="E243" s="152">
        <v>390</v>
      </c>
      <c r="F243" s="153"/>
      <c r="G243" s="154">
        <f>ROUND(E243*F243,2)</f>
        <v>0</v>
      </c>
      <c r="H243" s="153"/>
      <c r="I243" s="154">
        <f>ROUND(E243*H243,2)</f>
        <v>0</v>
      </c>
      <c r="J243" s="153"/>
      <c r="K243" s="154">
        <f>ROUND(E243*J243,2)</f>
        <v>0</v>
      </c>
      <c r="L243" s="154">
        <v>21</v>
      </c>
      <c r="M243" s="154">
        <f>G243*(1+L243/100)</f>
        <v>0</v>
      </c>
      <c r="N243" s="154">
        <v>1.02</v>
      </c>
      <c r="O243" s="154">
        <f>ROUND(E243*N243,2)</f>
        <v>397.8</v>
      </c>
      <c r="P243" s="154">
        <v>0</v>
      </c>
      <c r="Q243" s="154">
        <f>ROUND(E243*P243,2)</f>
        <v>0</v>
      </c>
      <c r="R243" s="155" t="s">
        <v>194</v>
      </c>
      <c r="S243" s="138">
        <v>2.3212199999999998</v>
      </c>
      <c r="T243" s="138">
        <f>ROUND(E243*S243,2)</f>
        <v>905.28</v>
      </c>
      <c r="U243" s="138"/>
      <c r="V243" s="138" t="s">
        <v>475</v>
      </c>
      <c r="W243" s="128"/>
      <c r="X243" s="128"/>
      <c r="Y243" s="128"/>
      <c r="Z243" s="128"/>
      <c r="AA243" s="128"/>
      <c r="AB243" s="128"/>
      <c r="AC243" s="128"/>
      <c r="AD243" s="128"/>
      <c r="AE243" s="128" t="s">
        <v>476</v>
      </c>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row>
    <row r="244" spans="1:58" ht="22.5" outlineLevel="1" x14ac:dyDescent="0.2">
      <c r="A244" s="135"/>
      <c r="B244" s="136"/>
      <c r="C244" s="323" t="s">
        <v>477</v>
      </c>
      <c r="D244" s="324"/>
      <c r="E244" s="324"/>
      <c r="F244" s="324"/>
      <c r="G244" s="324"/>
      <c r="H244" s="138"/>
      <c r="I244" s="138"/>
      <c r="J244" s="138"/>
      <c r="K244" s="138"/>
      <c r="L244" s="138"/>
      <c r="M244" s="138"/>
      <c r="N244" s="138"/>
      <c r="O244" s="138"/>
      <c r="P244" s="138"/>
      <c r="Q244" s="138"/>
      <c r="R244" s="138"/>
      <c r="S244" s="138"/>
      <c r="T244" s="138"/>
      <c r="U244" s="138"/>
      <c r="V244" s="138"/>
      <c r="W244" s="128"/>
      <c r="X244" s="128"/>
      <c r="Y244" s="128"/>
      <c r="Z244" s="128"/>
      <c r="AA244" s="128"/>
      <c r="AB244" s="128"/>
      <c r="AC244" s="128"/>
      <c r="AD244" s="128"/>
      <c r="AE244" s="128" t="s">
        <v>249</v>
      </c>
      <c r="AF244" s="128"/>
      <c r="AG244" s="128"/>
      <c r="AH244" s="128"/>
      <c r="AI244" s="128"/>
      <c r="AJ244" s="128"/>
      <c r="AK244" s="128"/>
      <c r="AL244" s="128"/>
      <c r="AM244" s="128"/>
      <c r="AN244" s="128"/>
      <c r="AO244" s="128"/>
      <c r="AP244" s="128"/>
      <c r="AQ244" s="128"/>
      <c r="AR244" s="128"/>
      <c r="AS244" s="128"/>
      <c r="AT244" s="128"/>
      <c r="AU244" s="128"/>
      <c r="AV244" s="128"/>
      <c r="AW244" s="128"/>
      <c r="AX244" s="128"/>
      <c r="AY244" s="176" t="str">
        <f>C244</f>
        <v>řezání živičného krytu do hloubky 10 cm, odstranění krytu živičného tl. 10 cm, odstranění podkladu z kameniva hrubého drceného tl. 30 cm, naložení suti a odvoz do 5 km. Vyspravení podkladu štěrkopískem, vyspravení krytu asfaltovým betonem do 7 cm.</v>
      </c>
      <c r="AZ244" s="128"/>
      <c r="BA244" s="128"/>
      <c r="BB244" s="128"/>
      <c r="BC244" s="128"/>
      <c r="BD244" s="128"/>
      <c r="BE244" s="128"/>
      <c r="BF244" s="128"/>
    </row>
    <row r="245" spans="1:58" ht="12.75" outlineLevel="1" x14ac:dyDescent="0.2">
      <c r="A245" s="135"/>
      <c r="B245" s="136"/>
      <c r="C245" s="167" t="s">
        <v>478</v>
      </c>
      <c r="D245" s="140"/>
      <c r="E245" s="141">
        <v>21.75</v>
      </c>
      <c r="F245" s="138"/>
      <c r="G245" s="138"/>
      <c r="H245" s="138"/>
      <c r="I245" s="138"/>
      <c r="J245" s="138"/>
      <c r="K245" s="138"/>
      <c r="L245" s="138"/>
      <c r="M245" s="138"/>
      <c r="N245" s="138"/>
      <c r="O245" s="138"/>
      <c r="P245" s="138"/>
      <c r="Q245" s="138"/>
      <c r="R245" s="138"/>
      <c r="S245" s="138"/>
      <c r="T245" s="138"/>
      <c r="U245" s="138"/>
      <c r="V245" s="138"/>
      <c r="W245" s="128"/>
      <c r="X245" s="128"/>
      <c r="Y245" s="128"/>
      <c r="Z245" s="128"/>
      <c r="AA245" s="128"/>
      <c r="AB245" s="128"/>
      <c r="AC245" s="128"/>
      <c r="AD245" s="128"/>
      <c r="AE245" s="128" t="s">
        <v>218</v>
      </c>
      <c r="AF245" s="128">
        <v>0</v>
      </c>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row>
    <row r="246" spans="1:58" ht="12.75" outlineLevel="1" x14ac:dyDescent="0.2">
      <c r="A246" s="135"/>
      <c r="B246" s="136"/>
      <c r="C246" s="167" t="s">
        <v>479</v>
      </c>
      <c r="D246" s="140"/>
      <c r="E246" s="141">
        <v>232.38749999999999</v>
      </c>
      <c r="F246" s="138"/>
      <c r="G246" s="138"/>
      <c r="H246" s="138"/>
      <c r="I246" s="138"/>
      <c r="J246" s="138"/>
      <c r="K246" s="138"/>
      <c r="L246" s="138"/>
      <c r="M246" s="138"/>
      <c r="N246" s="138"/>
      <c r="O246" s="138"/>
      <c r="P246" s="138"/>
      <c r="Q246" s="138"/>
      <c r="R246" s="138"/>
      <c r="S246" s="138"/>
      <c r="T246" s="138"/>
      <c r="U246" s="138"/>
      <c r="V246" s="138"/>
      <c r="W246" s="128"/>
      <c r="X246" s="128"/>
      <c r="Y246" s="128"/>
      <c r="Z246" s="128"/>
      <c r="AA246" s="128"/>
      <c r="AB246" s="128"/>
      <c r="AC246" s="128"/>
      <c r="AD246" s="128"/>
      <c r="AE246" s="128" t="s">
        <v>218</v>
      </c>
      <c r="AF246" s="128">
        <v>0</v>
      </c>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row>
    <row r="247" spans="1:58" ht="12.75" outlineLevel="1" x14ac:dyDescent="0.2">
      <c r="A247" s="135"/>
      <c r="B247" s="136"/>
      <c r="C247" s="167" t="s">
        <v>480</v>
      </c>
      <c r="D247" s="140"/>
      <c r="E247" s="141">
        <v>3</v>
      </c>
      <c r="F247" s="138"/>
      <c r="G247" s="138"/>
      <c r="H247" s="138"/>
      <c r="I247" s="138"/>
      <c r="J247" s="138"/>
      <c r="K247" s="138"/>
      <c r="L247" s="138"/>
      <c r="M247" s="138"/>
      <c r="N247" s="138"/>
      <c r="O247" s="138"/>
      <c r="P247" s="138"/>
      <c r="Q247" s="138"/>
      <c r="R247" s="138"/>
      <c r="S247" s="138"/>
      <c r="T247" s="138"/>
      <c r="U247" s="138"/>
      <c r="V247" s="138"/>
      <c r="W247" s="128"/>
      <c r="X247" s="128"/>
      <c r="Y247" s="128"/>
      <c r="Z247" s="128"/>
      <c r="AA247" s="128"/>
      <c r="AB247" s="128"/>
      <c r="AC247" s="128"/>
      <c r="AD247" s="128"/>
      <c r="AE247" s="128" t="s">
        <v>218</v>
      </c>
      <c r="AF247" s="128">
        <v>0</v>
      </c>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row>
    <row r="248" spans="1:58" ht="12.75" outlineLevel="1" x14ac:dyDescent="0.2">
      <c r="A248" s="135"/>
      <c r="B248" s="136"/>
      <c r="C248" s="167" t="s">
        <v>481</v>
      </c>
      <c r="D248" s="140"/>
      <c r="E248" s="141">
        <v>6.375</v>
      </c>
      <c r="F248" s="138"/>
      <c r="G248" s="138"/>
      <c r="H248" s="138"/>
      <c r="I248" s="138"/>
      <c r="J248" s="138"/>
      <c r="K248" s="138"/>
      <c r="L248" s="138"/>
      <c r="M248" s="138"/>
      <c r="N248" s="138"/>
      <c r="O248" s="138"/>
      <c r="P248" s="138"/>
      <c r="Q248" s="138"/>
      <c r="R248" s="138"/>
      <c r="S248" s="138"/>
      <c r="T248" s="138"/>
      <c r="U248" s="138"/>
      <c r="V248" s="138"/>
      <c r="W248" s="128"/>
      <c r="X248" s="128"/>
      <c r="Y248" s="128"/>
      <c r="Z248" s="128"/>
      <c r="AA248" s="128"/>
      <c r="AB248" s="128"/>
      <c r="AC248" s="128"/>
      <c r="AD248" s="128"/>
      <c r="AE248" s="128" t="s">
        <v>218</v>
      </c>
      <c r="AF248" s="128">
        <v>0</v>
      </c>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row>
    <row r="249" spans="1:58" ht="12.75" outlineLevel="1" x14ac:dyDescent="0.2">
      <c r="A249" s="135"/>
      <c r="B249" s="136"/>
      <c r="C249" s="167" t="s">
        <v>482</v>
      </c>
      <c r="D249" s="140"/>
      <c r="E249" s="141">
        <v>23.25</v>
      </c>
      <c r="F249" s="138"/>
      <c r="G249" s="138"/>
      <c r="H249" s="138"/>
      <c r="I249" s="138"/>
      <c r="J249" s="138"/>
      <c r="K249" s="138"/>
      <c r="L249" s="138"/>
      <c r="M249" s="138"/>
      <c r="N249" s="138"/>
      <c r="O249" s="138"/>
      <c r="P249" s="138"/>
      <c r="Q249" s="138"/>
      <c r="R249" s="138"/>
      <c r="S249" s="138"/>
      <c r="T249" s="138"/>
      <c r="U249" s="138"/>
      <c r="V249" s="138"/>
      <c r="W249" s="128"/>
      <c r="X249" s="128"/>
      <c r="Y249" s="128"/>
      <c r="Z249" s="128"/>
      <c r="AA249" s="128"/>
      <c r="AB249" s="128"/>
      <c r="AC249" s="128"/>
      <c r="AD249" s="128"/>
      <c r="AE249" s="128" t="s">
        <v>218</v>
      </c>
      <c r="AF249" s="128">
        <v>0</v>
      </c>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row>
    <row r="250" spans="1:58" ht="12.75" outlineLevel="1" x14ac:dyDescent="0.2">
      <c r="A250" s="135"/>
      <c r="B250" s="136"/>
      <c r="C250" s="167" t="s">
        <v>483</v>
      </c>
      <c r="D250" s="140"/>
      <c r="E250" s="141">
        <v>30.9375</v>
      </c>
      <c r="F250" s="138"/>
      <c r="G250" s="138"/>
      <c r="H250" s="138"/>
      <c r="I250" s="138"/>
      <c r="J250" s="138"/>
      <c r="K250" s="138"/>
      <c r="L250" s="138"/>
      <c r="M250" s="138"/>
      <c r="N250" s="138"/>
      <c r="O250" s="138"/>
      <c r="P250" s="138"/>
      <c r="Q250" s="138"/>
      <c r="R250" s="138"/>
      <c r="S250" s="138"/>
      <c r="T250" s="138"/>
      <c r="U250" s="138"/>
      <c r="V250" s="138"/>
      <c r="W250" s="128"/>
      <c r="X250" s="128"/>
      <c r="Y250" s="128"/>
      <c r="Z250" s="128"/>
      <c r="AA250" s="128"/>
      <c r="AB250" s="128"/>
      <c r="AC250" s="128"/>
      <c r="AD250" s="128"/>
      <c r="AE250" s="128" t="s">
        <v>218</v>
      </c>
      <c r="AF250" s="128">
        <v>0</v>
      </c>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row>
    <row r="251" spans="1:58" ht="12.75" outlineLevel="1" x14ac:dyDescent="0.2">
      <c r="A251" s="135"/>
      <c r="B251" s="136"/>
      <c r="C251" s="167" t="s">
        <v>484</v>
      </c>
      <c r="D251" s="140"/>
      <c r="E251" s="141">
        <v>35.549999999999997</v>
      </c>
      <c r="F251" s="138"/>
      <c r="G251" s="138"/>
      <c r="H251" s="138"/>
      <c r="I251" s="138"/>
      <c r="J251" s="138"/>
      <c r="K251" s="138"/>
      <c r="L251" s="138"/>
      <c r="M251" s="138"/>
      <c r="N251" s="138"/>
      <c r="O251" s="138"/>
      <c r="P251" s="138"/>
      <c r="Q251" s="138"/>
      <c r="R251" s="138"/>
      <c r="S251" s="138"/>
      <c r="T251" s="138"/>
      <c r="U251" s="138"/>
      <c r="V251" s="138"/>
      <c r="W251" s="128"/>
      <c r="X251" s="128"/>
      <c r="Y251" s="128"/>
      <c r="Z251" s="128"/>
      <c r="AA251" s="128"/>
      <c r="AB251" s="128"/>
      <c r="AC251" s="128"/>
      <c r="AD251" s="128"/>
      <c r="AE251" s="128" t="s">
        <v>218</v>
      </c>
      <c r="AF251" s="128">
        <v>0</v>
      </c>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row>
    <row r="252" spans="1:58" ht="12.75" outlineLevel="1" x14ac:dyDescent="0.2">
      <c r="A252" s="135"/>
      <c r="B252" s="136"/>
      <c r="C252" s="167" t="s">
        <v>485</v>
      </c>
      <c r="D252" s="140"/>
      <c r="E252" s="141">
        <v>30</v>
      </c>
      <c r="F252" s="138"/>
      <c r="G252" s="138"/>
      <c r="H252" s="138"/>
      <c r="I252" s="138"/>
      <c r="J252" s="138"/>
      <c r="K252" s="138"/>
      <c r="L252" s="138"/>
      <c r="M252" s="138"/>
      <c r="N252" s="138"/>
      <c r="O252" s="138"/>
      <c r="P252" s="138"/>
      <c r="Q252" s="138"/>
      <c r="R252" s="138"/>
      <c r="S252" s="138"/>
      <c r="T252" s="138"/>
      <c r="U252" s="138"/>
      <c r="V252" s="138"/>
      <c r="W252" s="128"/>
      <c r="X252" s="128"/>
      <c r="Y252" s="128"/>
      <c r="Z252" s="128"/>
      <c r="AA252" s="128"/>
      <c r="AB252" s="128"/>
      <c r="AC252" s="128"/>
      <c r="AD252" s="128"/>
      <c r="AE252" s="128" t="s">
        <v>218</v>
      </c>
      <c r="AF252" s="128">
        <v>0</v>
      </c>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row>
    <row r="253" spans="1:58" ht="12.75" outlineLevel="1" x14ac:dyDescent="0.2">
      <c r="A253" s="135"/>
      <c r="B253" s="136"/>
      <c r="C253" s="167" t="s">
        <v>486</v>
      </c>
      <c r="D253" s="140"/>
      <c r="E253" s="141">
        <v>6.75</v>
      </c>
      <c r="F253" s="138"/>
      <c r="G253" s="138"/>
      <c r="H253" s="138"/>
      <c r="I253" s="138"/>
      <c r="J253" s="138"/>
      <c r="K253" s="138"/>
      <c r="L253" s="138"/>
      <c r="M253" s="138"/>
      <c r="N253" s="138"/>
      <c r="O253" s="138"/>
      <c r="P253" s="138"/>
      <c r="Q253" s="138"/>
      <c r="R253" s="138"/>
      <c r="S253" s="138"/>
      <c r="T253" s="138"/>
      <c r="U253" s="138"/>
      <c r="V253" s="138"/>
      <c r="W253" s="128"/>
      <c r="X253" s="128"/>
      <c r="Y253" s="128"/>
      <c r="Z253" s="128"/>
      <c r="AA253" s="128"/>
      <c r="AB253" s="128"/>
      <c r="AC253" s="128"/>
      <c r="AD253" s="128"/>
      <c r="AE253" s="128" t="s">
        <v>218</v>
      </c>
      <c r="AF253" s="128">
        <v>0</v>
      </c>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row>
    <row r="254" spans="1:58" ht="12.75" x14ac:dyDescent="0.15">
      <c r="A254" s="143" t="s">
        <v>188</v>
      </c>
      <c r="B254" s="144" t="s">
        <v>108</v>
      </c>
      <c r="C254" s="164" t="s">
        <v>109</v>
      </c>
      <c r="D254" s="145"/>
      <c r="E254" s="146"/>
      <c r="F254" s="147"/>
      <c r="G254" s="147">
        <f>SUMIF(AE255:AE388,"&lt;&gt;NOR",G255:G388)</f>
        <v>0</v>
      </c>
      <c r="H254" s="147"/>
      <c r="I254" s="147">
        <f>SUM(I255:I388)</f>
        <v>0</v>
      </c>
      <c r="J254" s="147"/>
      <c r="K254" s="147">
        <f>SUM(K255:K388)</f>
        <v>0</v>
      </c>
      <c r="L254" s="147"/>
      <c r="M254" s="147">
        <f>SUM(M255:M388)</f>
        <v>0</v>
      </c>
      <c r="N254" s="147"/>
      <c r="O254" s="147">
        <f>SUM(O255:O388)</f>
        <v>1323.93</v>
      </c>
      <c r="P254" s="147"/>
      <c r="Q254" s="147">
        <f>SUM(Q255:Q388)</f>
        <v>326.48</v>
      </c>
      <c r="R254" s="148"/>
      <c r="S254" s="142"/>
      <c r="T254" s="142">
        <f>SUM(T255:T388)</f>
        <v>8321.01</v>
      </c>
      <c r="U254" s="142"/>
      <c r="V254" s="142"/>
      <c r="AE254" t="s">
        <v>189</v>
      </c>
    </row>
    <row r="255" spans="1:58" ht="22.5" outlineLevel="1" x14ac:dyDescent="0.2">
      <c r="A255" s="149">
        <v>60</v>
      </c>
      <c r="B255" s="150" t="s">
        <v>487</v>
      </c>
      <c r="C255" s="166" t="s">
        <v>488</v>
      </c>
      <c r="D255" s="151" t="s">
        <v>316</v>
      </c>
      <c r="E255" s="152">
        <v>226.4</v>
      </c>
      <c r="F255" s="153"/>
      <c r="G255" s="154">
        <f>ROUND(E255*F255,2)</f>
        <v>0</v>
      </c>
      <c r="H255" s="153"/>
      <c r="I255" s="154">
        <f>ROUND(E255*H255,2)</f>
        <v>0</v>
      </c>
      <c r="J255" s="153"/>
      <c r="K255" s="154">
        <f>ROUND(E255*J255,2)</f>
        <v>0</v>
      </c>
      <c r="L255" s="154">
        <v>21</v>
      </c>
      <c r="M255" s="154">
        <f>G255*(1+L255/100)</f>
        <v>0</v>
      </c>
      <c r="N255" s="154">
        <v>0</v>
      </c>
      <c r="O255" s="154">
        <f>ROUND(E255*N255,2)</f>
        <v>0</v>
      </c>
      <c r="P255" s="154">
        <v>0</v>
      </c>
      <c r="Q255" s="154">
        <f>ROUND(E255*P255,2)</f>
        <v>0</v>
      </c>
      <c r="R255" s="155" t="s">
        <v>194</v>
      </c>
      <c r="S255" s="138">
        <v>5.3999999999999999E-2</v>
      </c>
      <c r="T255" s="138">
        <f>ROUND(E255*S255,2)</f>
        <v>12.23</v>
      </c>
      <c r="U255" s="138"/>
      <c r="V255" s="138" t="s">
        <v>215</v>
      </c>
      <c r="W255" s="128"/>
      <c r="X255" s="128"/>
      <c r="Y255" s="128"/>
      <c r="Z255" s="128"/>
      <c r="AA255" s="128"/>
      <c r="AB255" s="128"/>
      <c r="AC255" s="128"/>
      <c r="AD255" s="128"/>
      <c r="AE255" s="128" t="s">
        <v>216</v>
      </c>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row>
    <row r="256" spans="1:58" ht="12.75" outlineLevel="1" x14ac:dyDescent="0.2">
      <c r="A256" s="135"/>
      <c r="B256" s="136"/>
      <c r="C256" s="323" t="s">
        <v>433</v>
      </c>
      <c r="D256" s="324"/>
      <c r="E256" s="324"/>
      <c r="F256" s="324"/>
      <c r="G256" s="324"/>
      <c r="H256" s="138"/>
      <c r="I256" s="138"/>
      <c r="J256" s="138"/>
      <c r="K256" s="138"/>
      <c r="L256" s="138"/>
      <c r="M256" s="138"/>
      <c r="N256" s="138"/>
      <c r="O256" s="138"/>
      <c r="P256" s="138"/>
      <c r="Q256" s="138"/>
      <c r="R256" s="138"/>
      <c r="S256" s="138"/>
      <c r="T256" s="138"/>
      <c r="U256" s="138"/>
      <c r="V256" s="138"/>
      <c r="W256" s="128"/>
      <c r="X256" s="128"/>
      <c r="Y256" s="128"/>
      <c r="Z256" s="128"/>
      <c r="AA256" s="128"/>
      <c r="AB256" s="128"/>
      <c r="AC256" s="128"/>
      <c r="AD256" s="128"/>
      <c r="AE256" s="128" t="s">
        <v>249</v>
      </c>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row>
    <row r="257" spans="1:58" ht="12.75" outlineLevel="1" x14ac:dyDescent="0.2">
      <c r="A257" s="135"/>
      <c r="B257" s="136"/>
      <c r="C257" s="167" t="s">
        <v>489</v>
      </c>
      <c r="D257" s="140"/>
      <c r="E257" s="141">
        <v>226.4</v>
      </c>
      <c r="F257" s="138"/>
      <c r="G257" s="138"/>
      <c r="H257" s="138"/>
      <c r="I257" s="138"/>
      <c r="J257" s="138"/>
      <c r="K257" s="138"/>
      <c r="L257" s="138"/>
      <c r="M257" s="138"/>
      <c r="N257" s="138"/>
      <c r="O257" s="138"/>
      <c r="P257" s="138"/>
      <c r="Q257" s="138"/>
      <c r="R257" s="138"/>
      <c r="S257" s="138"/>
      <c r="T257" s="138"/>
      <c r="U257" s="138"/>
      <c r="V257" s="138"/>
      <c r="W257" s="128"/>
      <c r="X257" s="128"/>
      <c r="Y257" s="128"/>
      <c r="Z257" s="128"/>
      <c r="AA257" s="128"/>
      <c r="AB257" s="128"/>
      <c r="AC257" s="128"/>
      <c r="AD257" s="128"/>
      <c r="AE257" s="128" t="s">
        <v>218</v>
      </c>
      <c r="AF257" s="128">
        <v>0</v>
      </c>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row>
    <row r="258" spans="1:58" ht="12.75" outlineLevel="1" x14ac:dyDescent="0.2">
      <c r="A258" s="149">
        <v>61</v>
      </c>
      <c r="B258" s="150" t="s">
        <v>490</v>
      </c>
      <c r="C258" s="166" t="s">
        <v>2271</v>
      </c>
      <c r="D258" s="151" t="s">
        <v>316</v>
      </c>
      <c r="E258" s="152">
        <v>2361.3000000000002</v>
      </c>
      <c r="F258" s="153"/>
      <c r="G258" s="154">
        <f>ROUND(E258*F258,2)</f>
        <v>0</v>
      </c>
      <c r="H258" s="153"/>
      <c r="I258" s="154">
        <f>ROUND(E258*H258,2)</f>
        <v>0</v>
      </c>
      <c r="J258" s="153"/>
      <c r="K258" s="154">
        <f>ROUND(E258*J258,2)</f>
        <v>0</v>
      </c>
      <c r="L258" s="154">
        <v>21</v>
      </c>
      <c r="M258" s="154">
        <f>G258*(1+L258/100)</f>
        <v>0</v>
      </c>
      <c r="N258" s="154">
        <v>1.2149999999999999E-2</v>
      </c>
      <c r="O258" s="154">
        <f>ROUND(E258*N258,2)</f>
        <v>28.69</v>
      </c>
      <c r="P258" s="154">
        <v>0</v>
      </c>
      <c r="Q258" s="154">
        <f>ROUND(E258*P258,2)</f>
        <v>0</v>
      </c>
      <c r="R258" s="155" t="s">
        <v>194</v>
      </c>
      <c r="S258" s="138">
        <v>9.7000000000000003E-2</v>
      </c>
      <c r="T258" s="138">
        <f>ROUND(E258*S258,2)</f>
        <v>229.05</v>
      </c>
      <c r="U258" s="138"/>
      <c r="V258" s="138" t="s">
        <v>215</v>
      </c>
      <c r="W258" s="128"/>
      <c r="X258" s="128"/>
      <c r="Y258" s="128"/>
      <c r="Z258" s="128"/>
      <c r="AA258" s="128"/>
      <c r="AB258" s="128"/>
      <c r="AC258" s="128"/>
      <c r="AD258" s="128"/>
      <c r="AE258" s="128" t="s">
        <v>394</v>
      </c>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row>
    <row r="259" spans="1:58" ht="12.75" outlineLevel="1" x14ac:dyDescent="0.2">
      <c r="A259" s="135"/>
      <c r="B259" s="136"/>
      <c r="C259" s="323" t="s">
        <v>492</v>
      </c>
      <c r="D259" s="324"/>
      <c r="E259" s="324"/>
      <c r="F259" s="324"/>
      <c r="G259" s="324"/>
      <c r="H259" s="138"/>
      <c r="I259" s="138"/>
      <c r="J259" s="138"/>
      <c r="K259" s="138"/>
      <c r="L259" s="138"/>
      <c r="M259" s="138"/>
      <c r="N259" s="138"/>
      <c r="O259" s="138"/>
      <c r="P259" s="138"/>
      <c r="Q259" s="138"/>
      <c r="R259" s="138"/>
      <c r="S259" s="138"/>
      <c r="T259" s="138"/>
      <c r="U259" s="138"/>
      <c r="V259" s="138"/>
      <c r="W259" s="128"/>
      <c r="X259" s="128"/>
      <c r="Y259" s="128"/>
      <c r="Z259" s="128"/>
      <c r="AA259" s="128"/>
      <c r="AB259" s="128"/>
      <c r="AC259" s="128"/>
      <c r="AD259" s="128"/>
      <c r="AE259" s="128" t="s">
        <v>249</v>
      </c>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row>
    <row r="260" spans="1:58" ht="12.75" outlineLevel="1" x14ac:dyDescent="0.2">
      <c r="A260" s="135"/>
      <c r="B260" s="136"/>
      <c r="C260" s="167" t="s">
        <v>417</v>
      </c>
      <c r="D260" s="140"/>
      <c r="E260" s="141">
        <v>680.5</v>
      </c>
      <c r="F260" s="138"/>
      <c r="G260" s="138"/>
      <c r="H260" s="138"/>
      <c r="I260" s="138"/>
      <c r="J260" s="138"/>
      <c r="K260" s="138"/>
      <c r="L260" s="138"/>
      <c r="M260" s="138"/>
      <c r="N260" s="138"/>
      <c r="O260" s="138"/>
      <c r="P260" s="138"/>
      <c r="Q260" s="138"/>
      <c r="R260" s="138"/>
      <c r="S260" s="138"/>
      <c r="T260" s="138"/>
      <c r="U260" s="138"/>
      <c r="V260" s="138"/>
      <c r="W260" s="128"/>
      <c r="X260" s="128"/>
      <c r="Y260" s="128"/>
      <c r="Z260" s="128"/>
      <c r="AA260" s="128"/>
      <c r="AB260" s="128"/>
      <c r="AC260" s="128"/>
      <c r="AD260" s="128"/>
      <c r="AE260" s="128" t="s">
        <v>218</v>
      </c>
      <c r="AF260" s="128">
        <v>0</v>
      </c>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row>
    <row r="261" spans="1:58" ht="12.75" outlineLevel="1" x14ac:dyDescent="0.2">
      <c r="A261" s="135"/>
      <c r="B261" s="136"/>
      <c r="C261" s="167" t="s">
        <v>418</v>
      </c>
      <c r="D261" s="140"/>
      <c r="E261" s="141">
        <v>969.7</v>
      </c>
      <c r="F261" s="138"/>
      <c r="G261" s="138"/>
      <c r="H261" s="138"/>
      <c r="I261" s="138"/>
      <c r="J261" s="138"/>
      <c r="K261" s="138"/>
      <c r="L261" s="138"/>
      <c r="M261" s="138"/>
      <c r="N261" s="138"/>
      <c r="O261" s="138"/>
      <c r="P261" s="138"/>
      <c r="Q261" s="138"/>
      <c r="R261" s="138"/>
      <c r="S261" s="138"/>
      <c r="T261" s="138"/>
      <c r="U261" s="138"/>
      <c r="V261" s="138"/>
      <c r="W261" s="128"/>
      <c r="X261" s="128"/>
      <c r="Y261" s="128"/>
      <c r="Z261" s="128"/>
      <c r="AA261" s="128"/>
      <c r="AB261" s="128"/>
      <c r="AC261" s="128"/>
      <c r="AD261" s="128"/>
      <c r="AE261" s="128" t="s">
        <v>218</v>
      </c>
      <c r="AF261" s="128">
        <v>0</v>
      </c>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row>
    <row r="262" spans="1:58" ht="12.75" outlineLevel="1" x14ac:dyDescent="0.2">
      <c r="A262" s="135"/>
      <c r="B262" s="136"/>
      <c r="C262" s="167" t="s">
        <v>419</v>
      </c>
      <c r="D262" s="140"/>
      <c r="E262" s="141">
        <v>20</v>
      </c>
      <c r="F262" s="138"/>
      <c r="G262" s="138"/>
      <c r="H262" s="138"/>
      <c r="I262" s="138"/>
      <c r="J262" s="138"/>
      <c r="K262" s="138"/>
      <c r="L262" s="138"/>
      <c r="M262" s="138"/>
      <c r="N262" s="138"/>
      <c r="O262" s="138"/>
      <c r="P262" s="138"/>
      <c r="Q262" s="138"/>
      <c r="R262" s="138"/>
      <c r="S262" s="138"/>
      <c r="T262" s="138"/>
      <c r="U262" s="138"/>
      <c r="V262" s="138"/>
      <c r="W262" s="128"/>
      <c r="X262" s="128"/>
      <c r="Y262" s="128"/>
      <c r="Z262" s="128"/>
      <c r="AA262" s="128"/>
      <c r="AB262" s="128"/>
      <c r="AC262" s="128"/>
      <c r="AD262" s="128"/>
      <c r="AE262" s="128" t="s">
        <v>218</v>
      </c>
      <c r="AF262" s="128">
        <v>0</v>
      </c>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row>
    <row r="263" spans="1:58" ht="12.75" outlineLevel="1" x14ac:dyDescent="0.2">
      <c r="A263" s="135"/>
      <c r="B263" s="136"/>
      <c r="C263" s="167" t="s">
        <v>420</v>
      </c>
      <c r="D263" s="140"/>
      <c r="E263" s="141">
        <v>18</v>
      </c>
      <c r="F263" s="138"/>
      <c r="G263" s="138"/>
      <c r="H263" s="138"/>
      <c r="I263" s="138"/>
      <c r="J263" s="138"/>
      <c r="K263" s="138"/>
      <c r="L263" s="138"/>
      <c r="M263" s="138"/>
      <c r="N263" s="138"/>
      <c r="O263" s="138"/>
      <c r="P263" s="138"/>
      <c r="Q263" s="138"/>
      <c r="R263" s="138"/>
      <c r="S263" s="138"/>
      <c r="T263" s="138"/>
      <c r="U263" s="138"/>
      <c r="V263" s="138"/>
      <c r="W263" s="128"/>
      <c r="X263" s="128"/>
      <c r="Y263" s="128"/>
      <c r="Z263" s="128"/>
      <c r="AA263" s="128"/>
      <c r="AB263" s="128"/>
      <c r="AC263" s="128"/>
      <c r="AD263" s="128"/>
      <c r="AE263" s="128" t="s">
        <v>218</v>
      </c>
      <c r="AF263" s="128">
        <v>0</v>
      </c>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row>
    <row r="264" spans="1:58" ht="12.75" outlineLevel="1" x14ac:dyDescent="0.2">
      <c r="A264" s="135"/>
      <c r="B264" s="136"/>
      <c r="C264" s="167" t="s">
        <v>421</v>
      </c>
      <c r="D264" s="140"/>
      <c r="E264" s="141">
        <v>19</v>
      </c>
      <c r="F264" s="138"/>
      <c r="G264" s="138"/>
      <c r="H264" s="138"/>
      <c r="I264" s="138"/>
      <c r="J264" s="138"/>
      <c r="K264" s="138"/>
      <c r="L264" s="138"/>
      <c r="M264" s="138"/>
      <c r="N264" s="138"/>
      <c r="O264" s="138"/>
      <c r="P264" s="138"/>
      <c r="Q264" s="138"/>
      <c r="R264" s="138"/>
      <c r="S264" s="138"/>
      <c r="T264" s="138"/>
      <c r="U264" s="138"/>
      <c r="V264" s="138"/>
      <c r="W264" s="128"/>
      <c r="X264" s="128"/>
      <c r="Y264" s="128"/>
      <c r="Z264" s="128"/>
      <c r="AA264" s="128"/>
      <c r="AB264" s="128"/>
      <c r="AC264" s="128"/>
      <c r="AD264" s="128"/>
      <c r="AE264" s="128" t="s">
        <v>218</v>
      </c>
      <c r="AF264" s="128">
        <v>0</v>
      </c>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row>
    <row r="265" spans="1:58" ht="12.75" outlineLevel="1" x14ac:dyDescent="0.2">
      <c r="A265" s="135"/>
      <c r="B265" s="136"/>
      <c r="C265" s="167" t="s">
        <v>422</v>
      </c>
      <c r="D265" s="140"/>
      <c r="E265" s="141">
        <v>70</v>
      </c>
      <c r="F265" s="138"/>
      <c r="G265" s="138"/>
      <c r="H265" s="138"/>
      <c r="I265" s="138"/>
      <c r="J265" s="138"/>
      <c r="K265" s="138"/>
      <c r="L265" s="138"/>
      <c r="M265" s="138"/>
      <c r="N265" s="138"/>
      <c r="O265" s="138"/>
      <c r="P265" s="138"/>
      <c r="Q265" s="138"/>
      <c r="R265" s="138"/>
      <c r="S265" s="138"/>
      <c r="T265" s="138"/>
      <c r="U265" s="138"/>
      <c r="V265" s="138"/>
      <c r="W265" s="128"/>
      <c r="X265" s="128"/>
      <c r="Y265" s="128"/>
      <c r="Z265" s="128"/>
      <c r="AA265" s="128"/>
      <c r="AB265" s="128"/>
      <c r="AC265" s="128"/>
      <c r="AD265" s="128"/>
      <c r="AE265" s="128" t="s">
        <v>218</v>
      </c>
      <c r="AF265" s="128">
        <v>0</v>
      </c>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row>
    <row r="266" spans="1:58" ht="12.75" outlineLevel="1" x14ac:dyDescent="0.2">
      <c r="A266" s="135"/>
      <c r="B266" s="136"/>
      <c r="C266" s="167" t="s">
        <v>423</v>
      </c>
      <c r="D266" s="140"/>
      <c r="E266" s="141">
        <v>197.5</v>
      </c>
      <c r="F266" s="138"/>
      <c r="G266" s="138"/>
      <c r="H266" s="138"/>
      <c r="I266" s="138"/>
      <c r="J266" s="138"/>
      <c r="K266" s="138"/>
      <c r="L266" s="138"/>
      <c r="M266" s="138"/>
      <c r="N266" s="138"/>
      <c r="O266" s="138"/>
      <c r="P266" s="138"/>
      <c r="Q266" s="138"/>
      <c r="R266" s="138"/>
      <c r="S266" s="138"/>
      <c r="T266" s="138"/>
      <c r="U266" s="138"/>
      <c r="V266" s="138"/>
      <c r="W266" s="128"/>
      <c r="X266" s="128"/>
      <c r="Y266" s="128"/>
      <c r="Z266" s="128"/>
      <c r="AA266" s="128"/>
      <c r="AB266" s="128"/>
      <c r="AC266" s="128"/>
      <c r="AD266" s="128"/>
      <c r="AE266" s="128" t="s">
        <v>218</v>
      </c>
      <c r="AF266" s="128">
        <v>0</v>
      </c>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row>
    <row r="267" spans="1:58" ht="12.75" outlineLevel="1" x14ac:dyDescent="0.2">
      <c r="A267" s="135"/>
      <c r="B267" s="136"/>
      <c r="C267" s="167" t="s">
        <v>424</v>
      </c>
      <c r="D267" s="140"/>
      <c r="E267" s="141">
        <v>116.8</v>
      </c>
      <c r="F267" s="138"/>
      <c r="G267" s="138"/>
      <c r="H267" s="138"/>
      <c r="I267" s="138"/>
      <c r="J267" s="138"/>
      <c r="K267" s="138"/>
      <c r="L267" s="138"/>
      <c r="M267" s="138"/>
      <c r="N267" s="138"/>
      <c r="O267" s="138"/>
      <c r="P267" s="138"/>
      <c r="Q267" s="138"/>
      <c r="R267" s="138"/>
      <c r="S267" s="138"/>
      <c r="T267" s="138"/>
      <c r="U267" s="138"/>
      <c r="V267" s="138"/>
      <c r="W267" s="128"/>
      <c r="X267" s="128"/>
      <c r="Y267" s="128"/>
      <c r="Z267" s="128"/>
      <c r="AA267" s="128"/>
      <c r="AB267" s="128"/>
      <c r="AC267" s="128"/>
      <c r="AD267" s="128"/>
      <c r="AE267" s="128" t="s">
        <v>218</v>
      </c>
      <c r="AF267" s="128">
        <v>0</v>
      </c>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row>
    <row r="268" spans="1:58" ht="12.75" outlineLevel="1" x14ac:dyDescent="0.2">
      <c r="A268" s="135"/>
      <c r="B268" s="136"/>
      <c r="C268" s="167" t="s">
        <v>425</v>
      </c>
      <c r="D268" s="140"/>
      <c r="E268" s="141">
        <v>82</v>
      </c>
      <c r="F268" s="138"/>
      <c r="G268" s="138"/>
      <c r="H268" s="138"/>
      <c r="I268" s="138"/>
      <c r="J268" s="138"/>
      <c r="K268" s="138"/>
      <c r="L268" s="138"/>
      <c r="M268" s="138"/>
      <c r="N268" s="138"/>
      <c r="O268" s="138"/>
      <c r="P268" s="138"/>
      <c r="Q268" s="138"/>
      <c r="R268" s="138"/>
      <c r="S268" s="138"/>
      <c r="T268" s="138"/>
      <c r="U268" s="138"/>
      <c r="V268" s="138"/>
      <c r="W268" s="128"/>
      <c r="X268" s="128"/>
      <c r="Y268" s="128"/>
      <c r="Z268" s="128"/>
      <c r="AA268" s="128"/>
      <c r="AB268" s="128"/>
      <c r="AC268" s="128"/>
      <c r="AD268" s="128"/>
      <c r="AE268" s="128" t="s">
        <v>218</v>
      </c>
      <c r="AF268" s="128">
        <v>0</v>
      </c>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row>
    <row r="269" spans="1:58" ht="12.75" outlineLevel="1" x14ac:dyDescent="0.2">
      <c r="A269" s="135"/>
      <c r="B269" s="136"/>
      <c r="C269" s="167" t="s">
        <v>426</v>
      </c>
      <c r="D269" s="140"/>
      <c r="E269" s="141">
        <v>187.8</v>
      </c>
      <c r="F269" s="138"/>
      <c r="G269" s="138"/>
      <c r="H269" s="138"/>
      <c r="I269" s="138"/>
      <c r="J269" s="138"/>
      <c r="K269" s="138"/>
      <c r="L269" s="138"/>
      <c r="M269" s="138"/>
      <c r="N269" s="138"/>
      <c r="O269" s="138"/>
      <c r="P269" s="138"/>
      <c r="Q269" s="138"/>
      <c r="R269" s="138"/>
      <c r="S269" s="138"/>
      <c r="T269" s="138"/>
      <c r="U269" s="138"/>
      <c r="V269" s="138"/>
      <c r="W269" s="128"/>
      <c r="X269" s="128"/>
      <c r="Y269" s="128"/>
      <c r="Z269" s="128"/>
      <c r="AA269" s="128"/>
      <c r="AB269" s="128"/>
      <c r="AC269" s="128"/>
      <c r="AD269" s="128"/>
      <c r="AE269" s="128" t="s">
        <v>218</v>
      </c>
      <c r="AF269" s="128">
        <v>0</v>
      </c>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row>
    <row r="270" spans="1:58" ht="33.75" outlineLevel="1" x14ac:dyDescent="0.2">
      <c r="A270" s="149">
        <v>62</v>
      </c>
      <c r="B270" s="150" t="s">
        <v>493</v>
      </c>
      <c r="C270" s="166" t="s">
        <v>2272</v>
      </c>
      <c r="D270" s="151" t="s">
        <v>494</v>
      </c>
      <c r="E270" s="152">
        <v>120</v>
      </c>
      <c r="F270" s="153"/>
      <c r="G270" s="154">
        <f>ROUND(E270*F270,2)</f>
        <v>0</v>
      </c>
      <c r="H270" s="153"/>
      <c r="I270" s="154">
        <f>ROUND(E270*H270,2)</f>
        <v>0</v>
      </c>
      <c r="J270" s="153"/>
      <c r="K270" s="154">
        <f>ROUND(E270*J270,2)</f>
        <v>0</v>
      </c>
      <c r="L270" s="154">
        <v>21</v>
      </c>
      <c r="M270" s="154">
        <f>G270*(1+L270/100)</f>
        <v>0</v>
      </c>
      <c r="N270" s="154">
        <v>9.2200000000000008E-3</v>
      </c>
      <c r="O270" s="154">
        <f>ROUND(E270*N270,2)</f>
        <v>1.1100000000000001</v>
      </c>
      <c r="P270" s="154">
        <v>0</v>
      </c>
      <c r="Q270" s="154">
        <f>ROUND(E270*P270,2)</f>
        <v>0</v>
      </c>
      <c r="R270" s="155" t="s">
        <v>194</v>
      </c>
      <c r="S270" s="138">
        <v>0.42</v>
      </c>
      <c r="T270" s="138">
        <f>ROUND(E270*S270,2)</f>
        <v>50.4</v>
      </c>
      <c r="U270" s="138"/>
      <c r="V270" s="138" t="s">
        <v>215</v>
      </c>
      <c r="W270" s="128"/>
      <c r="X270" s="128"/>
      <c r="Y270" s="128"/>
      <c r="Z270" s="128"/>
      <c r="AA270" s="128"/>
      <c r="AB270" s="128"/>
      <c r="AC270" s="128"/>
      <c r="AD270" s="128"/>
      <c r="AE270" s="128" t="s">
        <v>394</v>
      </c>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row>
    <row r="271" spans="1:58" ht="12.75" outlineLevel="1" x14ac:dyDescent="0.2">
      <c r="A271" s="135"/>
      <c r="B271" s="136"/>
      <c r="C271" s="323" t="s">
        <v>433</v>
      </c>
      <c r="D271" s="324"/>
      <c r="E271" s="324"/>
      <c r="F271" s="324"/>
      <c r="G271" s="324"/>
      <c r="H271" s="138"/>
      <c r="I271" s="138"/>
      <c r="J271" s="138"/>
      <c r="K271" s="138"/>
      <c r="L271" s="138"/>
      <c r="M271" s="138"/>
      <c r="N271" s="138"/>
      <c r="O271" s="138"/>
      <c r="P271" s="138"/>
      <c r="Q271" s="138"/>
      <c r="R271" s="138"/>
      <c r="S271" s="138"/>
      <c r="T271" s="138"/>
      <c r="U271" s="138"/>
      <c r="V271" s="138"/>
      <c r="W271" s="128"/>
      <c r="X271" s="128"/>
      <c r="Y271" s="128"/>
      <c r="Z271" s="128"/>
      <c r="AA271" s="128"/>
      <c r="AB271" s="128"/>
      <c r="AC271" s="128"/>
      <c r="AD271" s="128"/>
      <c r="AE271" s="128" t="s">
        <v>249</v>
      </c>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row>
    <row r="272" spans="1:58" ht="12.75" outlineLevel="1" x14ac:dyDescent="0.2">
      <c r="A272" s="135"/>
      <c r="B272" s="136"/>
      <c r="C272" s="167" t="s">
        <v>495</v>
      </c>
      <c r="D272" s="140"/>
      <c r="E272" s="141">
        <v>120</v>
      </c>
      <c r="F272" s="138"/>
      <c r="G272" s="138"/>
      <c r="H272" s="138"/>
      <c r="I272" s="138"/>
      <c r="J272" s="138"/>
      <c r="K272" s="138"/>
      <c r="L272" s="138"/>
      <c r="M272" s="138"/>
      <c r="N272" s="138"/>
      <c r="O272" s="138"/>
      <c r="P272" s="138"/>
      <c r="Q272" s="138"/>
      <c r="R272" s="138"/>
      <c r="S272" s="138"/>
      <c r="T272" s="138"/>
      <c r="U272" s="138"/>
      <c r="V272" s="138"/>
      <c r="W272" s="128"/>
      <c r="X272" s="128"/>
      <c r="Y272" s="128"/>
      <c r="Z272" s="128"/>
      <c r="AA272" s="128"/>
      <c r="AB272" s="128"/>
      <c r="AC272" s="128"/>
      <c r="AD272" s="128"/>
      <c r="AE272" s="128" t="s">
        <v>218</v>
      </c>
      <c r="AF272" s="128">
        <v>0</v>
      </c>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row>
    <row r="273" spans="1:58" ht="22.5" outlineLevel="1" x14ac:dyDescent="0.2">
      <c r="A273" s="149">
        <v>63</v>
      </c>
      <c r="B273" s="150" t="s">
        <v>496</v>
      </c>
      <c r="C273" s="166" t="s">
        <v>497</v>
      </c>
      <c r="D273" s="151" t="s">
        <v>494</v>
      </c>
      <c r="E273" s="152">
        <v>120</v>
      </c>
      <c r="F273" s="153"/>
      <c r="G273" s="154">
        <f>ROUND(E273*F273,2)</f>
        <v>0</v>
      </c>
      <c r="H273" s="153"/>
      <c r="I273" s="154">
        <f>ROUND(E273*H273,2)</f>
        <v>0</v>
      </c>
      <c r="J273" s="153"/>
      <c r="K273" s="154">
        <f>ROUND(E273*J273,2)</f>
        <v>0</v>
      </c>
      <c r="L273" s="154">
        <v>21</v>
      </c>
      <c r="M273" s="154">
        <f>G273*(1+L273/100)</f>
        <v>0</v>
      </c>
      <c r="N273" s="154">
        <v>1.0000000000000001E-5</v>
      </c>
      <c r="O273" s="154">
        <f>ROUND(E273*N273,2)</f>
        <v>0</v>
      </c>
      <c r="P273" s="154">
        <v>0</v>
      </c>
      <c r="Q273" s="154">
        <f>ROUND(E273*P273,2)</f>
        <v>0</v>
      </c>
      <c r="R273" s="155" t="s">
        <v>194</v>
      </c>
      <c r="S273" s="138">
        <v>0.17599999999999999</v>
      </c>
      <c r="T273" s="138">
        <f>ROUND(E273*S273,2)</f>
        <v>21.12</v>
      </c>
      <c r="U273" s="138"/>
      <c r="V273" s="138" t="s">
        <v>215</v>
      </c>
      <c r="W273" s="128"/>
      <c r="X273" s="128"/>
      <c r="Y273" s="128"/>
      <c r="Z273" s="128"/>
      <c r="AA273" s="128"/>
      <c r="AB273" s="128"/>
      <c r="AC273" s="128"/>
      <c r="AD273" s="128"/>
      <c r="AE273" s="128" t="s">
        <v>394</v>
      </c>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row>
    <row r="274" spans="1:58" ht="12.75" outlineLevel="1" x14ac:dyDescent="0.2">
      <c r="A274" s="135"/>
      <c r="B274" s="136"/>
      <c r="C274" s="323" t="s">
        <v>433</v>
      </c>
      <c r="D274" s="324"/>
      <c r="E274" s="324"/>
      <c r="F274" s="324"/>
      <c r="G274" s="324"/>
      <c r="H274" s="138"/>
      <c r="I274" s="138"/>
      <c r="J274" s="138"/>
      <c r="K274" s="138"/>
      <c r="L274" s="138"/>
      <c r="M274" s="138"/>
      <c r="N274" s="138"/>
      <c r="O274" s="138"/>
      <c r="P274" s="138"/>
      <c r="Q274" s="138"/>
      <c r="R274" s="138"/>
      <c r="S274" s="138"/>
      <c r="T274" s="138"/>
      <c r="U274" s="138"/>
      <c r="V274" s="138"/>
      <c r="W274" s="128"/>
      <c r="X274" s="128"/>
      <c r="Y274" s="128"/>
      <c r="Z274" s="128"/>
      <c r="AA274" s="128"/>
      <c r="AB274" s="128"/>
      <c r="AC274" s="128"/>
      <c r="AD274" s="128"/>
      <c r="AE274" s="128" t="s">
        <v>249</v>
      </c>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row>
    <row r="275" spans="1:58" ht="12.75" outlineLevel="1" x14ac:dyDescent="0.2">
      <c r="A275" s="135"/>
      <c r="B275" s="136"/>
      <c r="C275" s="167" t="s">
        <v>498</v>
      </c>
      <c r="D275" s="140"/>
      <c r="E275" s="141">
        <v>120</v>
      </c>
      <c r="F275" s="138"/>
      <c r="G275" s="138"/>
      <c r="H275" s="138"/>
      <c r="I275" s="138"/>
      <c r="J275" s="138"/>
      <c r="K275" s="138"/>
      <c r="L275" s="138"/>
      <c r="M275" s="138"/>
      <c r="N275" s="138"/>
      <c r="O275" s="138"/>
      <c r="P275" s="138"/>
      <c r="Q275" s="138"/>
      <c r="R275" s="138"/>
      <c r="S275" s="138"/>
      <c r="T275" s="138"/>
      <c r="U275" s="138"/>
      <c r="V275" s="138"/>
      <c r="W275" s="128"/>
      <c r="X275" s="128"/>
      <c r="Y275" s="128"/>
      <c r="Z275" s="128"/>
      <c r="AA275" s="128"/>
      <c r="AB275" s="128"/>
      <c r="AC275" s="128"/>
      <c r="AD275" s="128"/>
      <c r="AE275" s="128" t="s">
        <v>218</v>
      </c>
      <c r="AF275" s="128">
        <v>0</v>
      </c>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row>
    <row r="276" spans="1:58" ht="22.5" outlineLevel="1" x14ac:dyDescent="0.2">
      <c r="A276" s="149">
        <v>64</v>
      </c>
      <c r="B276" s="150" t="s">
        <v>499</v>
      </c>
      <c r="C276" s="166" t="s">
        <v>500</v>
      </c>
      <c r="D276" s="151" t="s">
        <v>494</v>
      </c>
      <c r="E276" s="152">
        <v>40</v>
      </c>
      <c r="F276" s="153"/>
      <c r="G276" s="154">
        <f>ROUND(E276*F276,2)</f>
        <v>0</v>
      </c>
      <c r="H276" s="153"/>
      <c r="I276" s="154">
        <f>ROUND(E276*H276,2)</f>
        <v>0</v>
      </c>
      <c r="J276" s="153"/>
      <c r="K276" s="154">
        <f>ROUND(E276*J276,2)</f>
        <v>0</v>
      </c>
      <c r="L276" s="154">
        <v>21</v>
      </c>
      <c r="M276" s="154">
        <f>G276*(1+L276/100)</f>
        <v>0</v>
      </c>
      <c r="N276" s="154">
        <v>2.0000000000000002E-5</v>
      </c>
      <c r="O276" s="154">
        <f>ROUND(E276*N276,2)</f>
        <v>0</v>
      </c>
      <c r="P276" s="154">
        <v>0</v>
      </c>
      <c r="Q276" s="154">
        <f>ROUND(E276*P276,2)</f>
        <v>0</v>
      </c>
      <c r="R276" s="155" t="s">
        <v>194</v>
      </c>
      <c r="S276" s="138">
        <v>0.20599999999999999</v>
      </c>
      <c r="T276" s="138">
        <f>ROUND(E276*S276,2)</f>
        <v>8.24</v>
      </c>
      <c r="U276" s="138"/>
      <c r="V276" s="138" t="s">
        <v>215</v>
      </c>
      <c r="W276" s="128"/>
      <c r="X276" s="128"/>
      <c r="Y276" s="128"/>
      <c r="Z276" s="128"/>
      <c r="AA276" s="128"/>
      <c r="AB276" s="128"/>
      <c r="AC276" s="128"/>
      <c r="AD276" s="128"/>
      <c r="AE276" s="128" t="s">
        <v>216</v>
      </c>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row>
    <row r="277" spans="1:58" ht="12.75" outlineLevel="1" x14ac:dyDescent="0.2">
      <c r="A277" s="135"/>
      <c r="B277" s="136"/>
      <c r="C277" s="323" t="s">
        <v>433</v>
      </c>
      <c r="D277" s="324"/>
      <c r="E277" s="324"/>
      <c r="F277" s="324"/>
      <c r="G277" s="324"/>
      <c r="H277" s="138"/>
      <c r="I277" s="138"/>
      <c r="J277" s="138"/>
      <c r="K277" s="138"/>
      <c r="L277" s="138"/>
      <c r="M277" s="138"/>
      <c r="N277" s="138"/>
      <c r="O277" s="138"/>
      <c r="P277" s="138"/>
      <c r="Q277" s="138"/>
      <c r="R277" s="138"/>
      <c r="S277" s="138"/>
      <c r="T277" s="138"/>
      <c r="U277" s="138"/>
      <c r="V277" s="138"/>
      <c r="W277" s="128"/>
      <c r="X277" s="128"/>
      <c r="Y277" s="128"/>
      <c r="Z277" s="128"/>
      <c r="AA277" s="128"/>
      <c r="AB277" s="128"/>
      <c r="AC277" s="128"/>
      <c r="AD277" s="128"/>
      <c r="AE277" s="128" t="s">
        <v>249</v>
      </c>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row>
    <row r="278" spans="1:58" ht="12.75" outlineLevel="1" x14ac:dyDescent="0.2">
      <c r="A278" s="135"/>
      <c r="B278" s="136"/>
      <c r="C278" s="167" t="s">
        <v>501</v>
      </c>
      <c r="D278" s="140"/>
      <c r="E278" s="141">
        <v>40</v>
      </c>
      <c r="F278" s="138"/>
      <c r="G278" s="138"/>
      <c r="H278" s="138"/>
      <c r="I278" s="138"/>
      <c r="J278" s="138"/>
      <c r="K278" s="138"/>
      <c r="L278" s="138"/>
      <c r="M278" s="138"/>
      <c r="N278" s="138"/>
      <c r="O278" s="138"/>
      <c r="P278" s="138"/>
      <c r="Q278" s="138"/>
      <c r="R278" s="138"/>
      <c r="S278" s="138"/>
      <c r="T278" s="138"/>
      <c r="U278" s="138"/>
      <c r="V278" s="138"/>
      <c r="W278" s="128"/>
      <c r="X278" s="128"/>
      <c r="Y278" s="128"/>
      <c r="Z278" s="128"/>
      <c r="AA278" s="128"/>
      <c r="AB278" s="128"/>
      <c r="AC278" s="128"/>
      <c r="AD278" s="128"/>
      <c r="AE278" s="128" t="s">
        <v>218</v>
      </c>
      <c r="AF278" s="128">
        <v>0</v>
      </c>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row>
    <row r="279" spans="1:58" ht="12.75" outlineLevel="1" x14ac:dyDescent="0.2">
      <c r="A279" s="149">
        <v>65</v>
      </c>
      <c r="B279" s="150" t="s">
        <v>502</v>
      </c>
      <c r="C279" s="166" t="s">
        <v>503</v>
      </c>
      <c r="D279" s="151" t="s">
        <v>316</v>
      </c>
      <c r="E279" s="152">
        <v>226.4</v>
      </c>
      <c r="F279" s="153"/>
      <c r="G279" s="154">
        <f>ROUND(E279*F279,2)</f>
        <v>0</v>
      </c>
      <c r="H279" s="153"/>
      <c r="I279" s="154">
        <f>ROUND(E279*H279,2)</f>
        <v>0</v>
      </c>
      <c r="J279" s="153"/>
      <c r="K279" s="154">
        <f>ROUND(E279*J279,2)</f>
        <v>0</v>
      </c>
      <c r="L279" s="154">
        <v>21</v>
      </c>
      <c r="M279" s="154">
        <f>G279*(1+L279/100)</f>
        <v>0</v>
      </c>
      <c r="N279" s="154">
        <v>0</v>
      </c>
      <c r="O279" s="154">
        <f>ROUND(E279*N279,2)</f>
        <v>0</v>
      </c>
      <c r="P279" s="154">
        <v>0</v>
      </c>
      <c r="Q279" s="154">
        <f>ROUND(E279*P279,2)</f>
        <v>0</v>
      </c>
      <c r="R279" s="155" t="s">
        <v>194</v>
      </c>
      <c r="S279" s="138">
        <v>4.3999999999999997E-2</v>
      </c>
      <c r="T279" s="138">
        <f>ROUND(E279*S279,2)</f>
        <v>9.9600000000000009</v>
      </c>
      <c r="U279" s="138"/>
      <c r="V279" s="138" t="s">
        <v>215</v>
      </c>
      <c r="W279" s="128"/>
      <c r="X279" s="128"/>
      <c r="Y279" s="128"/>
      <c r="Z279" s="128"/>
      <c r="AA279" s="128"/>
      <c r="AB279" s="128"/>
      <c r="AC279" s="128"/>
      <c r="AD279" s="128"/>
      <c r="AE279" s="128" t="s">
        <v>504</v>
      </c>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row>
    <row r="280" spans="1:58" ht="12.75" outlineLevel="1" x14ac:dyDescent="0.2">
      <c r="A280" s="135"/>
      <c r="B280" s="136"/>
      <c r="C280" s="323" t="s">
        <v>505</v>
      </c>
      <c r="D280" s="324"/>
      <c r="E280" s="324"/>
      <c r="F280" s="324"/>
      <c r="G280" s="324"/>
      <c r="H280" s="138"/>
      <c r="I280" s="138"/>
      <c r="J280" s="138"/>
      <c r="K280" s="138"/>
      <c r="L280" s="138"/>
      <c r="M280" s="138"/>
      <c r="N280" s="138"/>
      <c r="O280" s="138"/>
      <c r="P280" s="138"/>
      <c r="Q280" s="138"/>
      <c r="R280" s="138"/>
      <c r="S280" s="138"/>
      <c r="T280" s="138"/>
      <c r="U280" s="138"/>
      <c r="V280" s="138"/>
      <c r="W280" s="128"/>
      <c r="X280" s="128"/>
      <c r="Y280" s="128"/>
      <c r="Z280" s="128"/>
      <c r="AA280" s="128"/>
      <c r="AB280" s="128"/>
      <c r="AC280" s="128"/>
      <c r="AD280" s="128"/>
      <c r="AE280" s="128" t="s">
        <v>249</v>
      </c>
      <c r="AF280" s="128"/>
      <c r="AG280" s="128"/>
      <c r="AH280" s="128"/>
      <c r="AI280" s="128"/>
      <c r="AJ280" s="128"/>
      <c r="AK280" s="128"/>
      <c r="AL280" s="128"/>
      <c r="AM280" s="128"/>
      <c r="AN280" s="128"/>
      <c r="AO280" s="128"/>
      <c r="AP280" s="128"/>
      <c r="AQ280" s="128"/>
      <c r="AR280" s="128"/>
      <c r="AS280" s="128"/>
      <c r="AT280" s="128"/>
      <c r="AU280" s="128"/>
      <c r="AV280" s="128"/>
      <c r="AW280" s="128"/>
      <c r="AX280" s="128"/>
      <c r="AY280" s="176" t="str">
        <f>C280</f>
        <v>přísun, montáže, demontáže a odsunu zkoušecího čerpadla, napuštění tlakovou vodou a dodání vody pro tlakovou zkoušku,</v>
      </c>
      <c r="AZ280" s="128"/>
      <c r="BA280" s="128"/>
      <c r="BB280" s="128"/>
      <c r="BC280" s="128"/>
      <c r="BD280" s="128"/>
      <c r="BE280" s="128"/>
      <c r="BF280" s="128"/>
    </row>
    <row r="281" spans="1:58" ht="12.75" outlineLevel="1" x14ac:dyDescent="0.2">
      <c r="A281" s="149">
        <v>66</v>
      </c>
      <c r="B281" s="150" t="s">
        <v>506</v>
      </c>
      <c r="C281" s="166" t="s">
        <v>2273</v>
      </c>
      <c r="D281" s="151" t="s">
        <v>507</v>
      </c>
      <c r="E281" s="152">
        <v>1</v>
      </c>
      <c r="F281" s="153"/>
      <c r="G281" s="154">
        <f>ROUND(E281*F281,2)</f>
        <v>0</v>
      </c>
      <c r="H281" s="153"/>
      <c r="I281" s="154">
        <f>ROUND(E281*H281,2)</f>
        <v>0</v>
      </c>
      <c r="J281" s="153"/>
      <c r="K281" s="154">
        <f>ROUND(E281*J281,2)</f>
        <v>0</v>
      </c>
      <c r="L281" s="154">
        <v>21</v>
      </c>
      <c r="M281" s="154">
        <f>G281*(1+L281/100)</f>
        <v>0</v>
      </c>
      <c r="N281" s="154">
        <v>3.5029999999999999E-2</v>
      </c>
      <c r="O281" s="154">
        <f>ROUND(E281*N281,2)</f>
        <v>0.04</v>
      </c>
      <c r="P281" s="154">
        <v>0</v>
      </c>
      <c r="Q281" s="154">
        <f>ROUND(E281*P281,2)</f>
        <v>0</v>
      </c>
      <c r="R281" s="155" t="s">
        <v>194</v>
      </c>
      <c r="S281" s="138">
        <v>10.130000000000001</v>
      </c>
      <c r="T281" s="138">
        <f>ROUND(E281*S281,2)</f>
        <v>10.130000000000001</v>
      </c>
      <c r="U281" s="138"/>
      <c r="V281" s="138" t="s">
        <v>215</v>
      </c>
      <c r="W281" s="128"/>
      <c r="X281" s="128"/>
      <c r="Y281" s="128"/>
      <c r="Z281" s="128"/>
      <c r="AA281" s="128"/>
      <c r="AB281" s="128"/>
      <c r="AC281" s="128"/>
      <c r="AD281" s="128"/>
      <c r="AE281" s="128" t="s">
        <v>216</v>
      </c>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row>
    <row r="282" spans="1:58" ht="33.75" outlineLevel="1" x14ac:dyDescent="0.2">
      <c r="A282" s="135"/>
      <c r="B282" s="136"/>
      <c r="C282" s="323" t="s">
        <v>508</v>
      </c>
      <c r="D282" s="324"/>
      <c r="E282" s="324"/>
      <c r="F282" s="324"/>
      <c r="G282" s="324"/>
      <c r="H282" s="138"/>
      <c r="I282" s="138"/>
      <c r="J282" s="138"/>
      <c r="K282" s="138"/>
      <c r="L282" s="138"/>
      <c r="M282" s="138"/>
      <c r="N282" s="138"/>
      <c r="O282" s="138"/>
      <c r="P282" s="138"/>
      <c r="Q282" s="138"/>
      <c r="R282" s="138"/>
      <c r="S282" s="138"/>
      <c r="T282" s="138"/>
      <c r="U282" s="138"/>
      <c r="V282" s="138"/>
      <c r="W282" s="128"/>
      <c r="X282" s="128"/>
      <c r="Y282" s="128"/>
      <c r="Z282" s="128"/>
      <c r="AA282" s="128"/>
      <c r="AB282" s="128"/>
      <c r="AC282" s="128"/>
      <c r="AD282" s="128"/>
      <c r="AE282" s="128" t="s">
        <v>249</v>
      </c>
      <c r="AF282" s="128"/>
      <c r="AG282" s="128"/>
      <c r="AH282" s="128"/>
      <c r="AI282" s="128"/>
      <c r="AJ282" s="128"/>
      <c r="AK282" s="128"/>
      <c r="AL282" s="128"/>
      <c r="AM282" s="128"/>
      <c r="AN282" s="128"/>
      <c r="AO282" s="128"/>
      <c r="AP282" s="128"/>
      <c r="AQ282" s="128"/>
      <c r="AR282" s="128"/>
      <c r="AS282" s="128"/>
      <c r="AT282" s="128"/>
      <c r="AU282" s="128"/>
      <c r="AV282" s="128"/>
      <c r="AW282" s="128"/>
      <c r="AX282" s="128"/>
      <c r="AY282" s="176" t="str">
        <f>C282</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AZ282" s="128"/>
      <c r="BA282" s="128"/>
      <c r="BB282" s="128"/>
      <c r="BC282" s="128"/>
      <c r="BD282" s="128"/>
      <c r="BE282" s="128"/>
      <c r="BF282" s="128"/>
    </row>
    <row r="283" spans="1:58" ht="12.75" outlineLevel="1" x14ac:dyDescent="0.2">
      <c r="A283" s="135"/>
      <c r="B283" s="136"/>
      <c r="C283" s="167" t="s">
        <v>75</v>
      </c>
      <c r="D283" s="140"/>
      <c r="E283" s="141">
        <v>1</v>
      </c>
      <c r="F283" s="138"/>
      <c r="G283" s="138"/>
      <c r="H283" s="138"/>
      <c r="I283" s="138"/>
      <c r="J283" s="138"/>
      <c r="K283" s="138"/>
      <c r="L283" s="138"/>
      <c r="M283" s="138"/>
      <c r="N283" s="138"/>
      <c r="O283" s="138"/>
      <c r="P283" s="138"/>
      <c r="Q283" s="138"/>
      <c r="R283" s="138"/>
      <c r="S283" s="138"/>
      <c r="T283" s="138"/>
      <c r="U283" s="138"/>
      <c r="V283" s="138"/>
      <c r="W283" s="128"/>
      <c r="X283" s="128"/>
      <c r="Y283" s="128"/>
      <c r="Z283" s="128"/>
      <c r="AA283" s="128"/>
      <c r="AB283" s="128"/>
      <c r="AC283" s="128"/>
      <c r="AD283" s="128"/>
      <c r="AE283" s="128" t="s">
        <v>218</v>
      </c>
      <c r="AF283" s="128">
        <v>0</v>
      </c>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row>
    <row r="284" spans="1:58" ht="12.75" outlineLevel="1" x14ac:dyDescent="0.2">
      <c r="A284" s="149">
        <v>67</v>
      </c>
      <c r="B284" s="150" t="s">
        <v>509</v>
      </c>
      <c r="C284" s="166" t="s">
        <v>510</v>
      </c>
      <c r="D284" s="151" t="s">
        <v>316</v>
      </c>
      <c r="E284" s="152">
        <v>226.4</v>
      </c>
      <c r="F284" s="153"/>
      <c r="G284" s="154">
        <f>ROUND(E284*F284,2)</f>
        <v>0</v>
      </c>
      <c r="H284" s="153"/>
      <c r="I284" s="154">
        <f>ROUND(E284*H284,2)</f>
        <v>0</v>
      </c>
      <c r="J284" s="153"/>
      <c r="K284" s="154">
        <f>ROUND(E284*J284,2)</f>
        <v>0</v>
      </c>
      <c r="L284" s="154">
        <v>21</v>
      </c>
      <c r="M284" s="154">
        <f>G284*(1+L284/100)</f>
        <v>0</v>
      </c>
      <c r="N284" s="154">
        <v>0</v>
      </c>
      <c r="O284" s="154">
        <f>ROUND(E284*N284,2)</f>
        <v>0</v>
      </c>
      <c r="P284" s="154">
        <v>0</v>
      </c>
      <c r="Q284" s="154">
        <f>ROUND(E284*P284,2)</f>
        <v>0</v>
      </c>
      <c r="R284" s="155" t="s">
        <v>194</v>
      </c>
      <c r="S284" s="138">
        <v>0.21</v>
      </c>
      <c r="T284" s="138">
        <f>ROUND(E284*S284,2)</f>
        <v>47.54</v>
      </c>
      <c r="U284" s="138"/>
      <c r="V284" s="138" t="s">
        <v>215</v>
      </c>
      <c r="W284" s="128"/>
      <c r="X284" s="128"/>
      <c r="Y284" s="128"/>
      <c r="Z284" s="128"/>
      <c r="AA284" s="128"/>
      <c r="AB284" s="128"/>
      <c r="AC284" s="128"/>
      <c r="AD284" s="128"/>
      <c r="AE284" s="128" t="s">
        <v>504</v>
      </c>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row>
    <row r="285" spans="1:58" ht="12.75" outlineLevel="1" x14ac:dyDescent="0.2">
      <c r="A285" s="135"/>
      <c r="B285" s="136"/>
      <c r="C285" s="323" t="s">
        <v>511</v>
      </c>
      <c r="D285" s="324"/>
      <c r="E285" s="324"/>
      <c r="F285" s="324"/>
      <c r="G285" s="324"/>
      <c r="H285" s="138"/>
      <c r="I285" s="138"/>
      <c r="J285" s="138"/>
      <c r="K285" s="138"/>
      <c r="L285" s="138"/>
      <c r="M285" s="138"/>
      <c r="N285" s="138"/>
      <c r="O285" s="138"/>
      <c r="P285" s="138"/>
      <c r="Q285" s="138"/>
      <c r="R285" s="138"/>
      <c r="S285" s="138"/>
      <c r="T285" s="138"/>
      <c r="U285" s="138"/>
      <c r="V285" s="138"/>
      <c r="W285" s="128"/>
      <c r="X285" s="128"/>
      <c r="Y285" s="128"/>
      <c r="Z285" s="128"/>
      <c r="AA285" s="128"/>
      <c r="AB285" s="128"/>
      <c r="AC285" s="128"/>
      <c r="AD285" s="128"/>
      <c r="AE285" s="128" t="s">
        <v>249</v>
      </c>
      <c r="AF285" s="128"/>
      <c r="AG285" s="128"/>
      <c r="AH285" s="128"/>
      <c r="AI285" s="128"/>
      <c r="AJ285" s="128"/>
      <c r="AK285" s="128"/>
      <c r="AL285" s="128"/>
      <c r="AM285" s="128"/>
      <c r="AN285" s="128"/>
      <c r="AO285" s="128"/>
      <c r="AP285" s="128"/>
      <c r="AQ285" s="128"/>
      <c r="AR285" s="128"/>
      <c r="AS285" s="128"/>
      <c r="AT285" s="128"/>
      <c r="AU285" s="128"/>
      <c r="AV285" s="128"/>
      <c r="AW285" s="128"/>
      <c r="AX285" s="128"/>
      <c r="AY285" s="176" t="str">
        <f>C285</f>
        <v>napuštění a vypuštění vody, dodání vody a desinfekčního prostředku, náklady na bakteriologický rozbor vody,</v>
      </c>
      <c r="AZ285" s="128"/>
      <c r="BA285" s="128"/>
      <c r="BB285" s="128"/>
      <c r="BC285" s="128"/>
      <c r="BD285" s="128"/>
      <c r="BE285" s="128"/>
      <c r="BF285" s="128"/>
    </row>
    <row r="286" spans="1:58" ht="22.5" outlineLevel="1" x14ac:dyDescent="0.2">
      <c r="A286" s="135"/>
      <c r="B286" s="136"/>
      <c r="C286" s="327" t="s">
        <v>512</v>
      </c>
      <c r="D286" s="328"/>
      <c r="E286" s="328"/>
      <c r="F286" s="328"/>
      <c r="G286" s="328"/>
      <c r="H286" s="138"/>
      <c r="I286" s="138"/>
      <c r="J286" s="138"/>
      <c r="K286" s="138"/>
      <c r="L286" s="138"/>
      <c r="M286" s="138"/>
      <c r="N286" s="138"/>
      <c r="O286" s="138"/>
      <c r="P286" s="138"/>
      <c r="Q286" s="138"/>
      <c r="R286" s="138"/>
      <c r="S286" s="138"/>
      <c r="T286" s="138"/>
      <c r="U286" s="138"/>
      <c r="V286" s="138"/>
      <c r="W286" s="128"/>
      <c r="X286" s="128"/>
      <c r="Y286" s="128"/>
      <c r="Z286" s="128"/>
      <c r="AA286" s="128"/>
      <c r="AB286" s="128"/>
      <c r="AC286" s="128"/>
      <c r="AD286" s="128"/>
      <c r="AE286" s="128" t="s">
        <v>513</v>
      </c>
      <c r="AF286" s="128"/>
      <c r="AG286" s="128"/>
      <c r="AH286" s="128"/>
      <c r="AI286" s="128"/>
      <c r="AJ286" s="128"/>
      <c r="AK286" s="128"/>
      <c r="AL286" s="128"/>
      <c r="AM286" s="128"/>
      <c r="AN286" s="128"/>
      <c r="AO286" s="128"/>
      <c r="AP286" s="128"/>
      <c r="AQ286" s="128"/>
      <c r="AR286" s="128"/>
      <c r="AS286" s="128"/>
      <c r="AT286" s="128"/>
      <c r="AU286" s="128"/>
      <c r="AV286" s="128"/>
      <c r="AW286" s="128"/>
      <c r="AX286" s="128"/>
      <c r="AY286" s="176" t="str">
        <f>C286</f>
        <v>V položce jsou zakalkulovány náklady na napuštění a vypuštění vody, dodání vody a desinfekčního prostředku a na bakteriologický rozbor vody</v>
      </c>
      <c r="AZ286" s="128"/>
      <c r="BA286" s="128"/>
      <c r="BB286" s="128"/>
      <c r="BC286" s="128"/>
      <c r="BD286" s="128"/>
      <c r="BE286" s="128"/>
      <c r="BF286" s="128"/>
    </row>
    <row r="287" spans="1:58" ht="22.5" outlineLevel="1" x14ac:dyDescent="0.2">
      <c r="A287" s="149">
        <v>68</v>
      </c>
      <c r="B287" s="150" t="s">
        <v>514</v>
      </c>
      <c r="C287" s="166" t="s">
        <v>2274</v>
      </c>
      <c r="D287" s="151" t="s">
        <v>507</v>
      </c>
      <c r="E287" s="152">
        <v>10</v>
      </c>
      <c r="F287" s="153"/>
      <c r="G287" s="154">
        <f>ROUND(E287*F287,2)</f>
        <v>0</v>
      </c>
      <c r="H287" s="153"/>
      <c r="I287" s="154">
        <f>ROUND(E287*H287,2)</f>
        <v>0</v>
      </c>
      <c r="J287" s="153"/>
      <c r="K287" s="154">
        <f>ROUND(E287*J287,2)</f>
        <v>0</v>
      </c>
      <c r="L287" s="154">
        <v>21</v>
      </c>
      <c r="M287" s="154">
        <f>G287*(1+L287/100)</f>
        <v>0</v>
      </c>
      <c r="N287" s="154">
        <v>1.2999999999999999E-4</v>
      </c>
      <c r="O287" s="154">
        <f>ROUND(E287*N287,2)</f>
        <v>0</v>
      </c>
      <c r="P287" s="154">
        <v>0</v>
      </c>
      <c r="Q287" s="154">
        <f>ROUND(E287*P287,2)</f>
        <v>0</v>
      </c>
      <c r="R287" s="155" t="s">
        <v>194</v>
      </c>
      <c r="S287" s="138">
        <v>7.5</v>
      </c>
      <c r="T287" s="138">
        <f>ROUND(E287*S287,2)</f>
        <v>75</v>
      </c>
      <c r="U287" s="138"/>
      <c r="V287" s="138" t="s">
        <v>215</v>
      </c>
      <c r="W287" s="128"/>
      <c r="X287" s="128"/>
      <c r="Y287" s="128"/>
      <c r="Z287" s="128"/>
      <c r="AA287" s="128"/>
      <c r="AB287" s="128"/>
      <c r="AC287" s="128"/>
      <c r="AD287" s="128"/>
      <c r="AE287" s="128" t="s">
        <v>394</v>
      </c>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row>
    <row r="288" spans="1:58" ht="12.75" outlineLevel="1" x14ac:dyDescent="0.2">
      <c r="A288" s="135"/>
      <c r="B288" s="136"/>
      <c r="C288" s="323" t="s">
        <v>515</v>
      </c>
      <c r="D288" s="324"/>
      <c r="E288" s="324"/>
      <c r="F288" s="324"/>
      <c r="G288" s="324"/>
      <c r="H288" s="138"/>
      <c r="I288" s="138"/>
      <c r="J288" s="138"/>
      <c r="K288" s="138"/>
      <c r="L288" s="138"/>
      <c r="M288" s="138"/>
      <c r="N288" s="138"/>
      <c r="O288" s="138"/>
      <c r="P288" s="138"/>
      <c r="Q288" s="138"/>
      <c r="R288" s="138"/>
      <c r="S288" s="138"/>
      <c r="T288" s="138"/>
      <c r="U288" s="138"/>
      <c r="V288" s="138"/>
      <c r="W288" s="128"/>
      <c r="X288" s="128"/>
      <c r="Y288" s="128"/>
      <c r="Z288" s="128"/>
      <c r="AA288" s="128"/>
      <c r="AB288" s="128"/>
      <c r="AC288" s="128"/>
      <c r="AD288" s="128"/>
      <c r="AE288" s="128" t="s">
        <v>249</v>
      </c>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row>
    <row r="289" spans="1:58" ht="12.75" outlineLevel="1" x14ac:dyDescent="0.2">
      <c r="A289" s="135"/>
      <c r="B289" s="136"/>
      <c r="C289" s="167" t="s">
        <v>516</v>
      </c>
      <c r="D289" s="140"/>
      <c r="E289" s="141">
        <v>10</v>
      </c>
      <c r="F289" s="138"/>
      <c r="G289" s="138"/>
      <c r="H289" s="138"/>
      <c r="I289" s="138"/>
      <c r="J289" s="138"/>
      <c r="K289" s="138"/>
      <c r="L289" s="138"/>
      <c r="M289" s="138"/>
      <c r="N289" s="138"/>
      <c r="O289" s="138"/>
      <c r="P289" s="138"/>
      <c r="Q289" s="138"/>
      <c r="R289" s="138"/>
      <c r="S289" s="138"/>
      <c r="T289" s="138"/>
      <c r="U289" s="138"/>
      <c r="V289" s="138"/>
      <c r="W289" s="128"/>
      <c r="X289" s="128"/>
      <c r="Y289" s="128"/>
      <c r="Z289" s="128"/>
      <c r="AA289" s="128"/>
      <c r="AB289" s="128"/>
      <c r="AC289" s="128"/>
      <c r="AD289" s="128"/>
      <c r="AE289" s="128" t="s">
        <v>218</v>
      </c>
      <c r="AF289" s="128">
        <v>0</v>
      </c>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row>
    <row r="290" spans="1:58" ht="12.75" outlineLevel="1" x14ac:dyDescent="0.2">
      <c r="A290" s="156">
        <v>69</v>
      </c>
      <c r="B290" s="157" t="s">
        <v>517</v>
      </c>
      <c r="C290" s="165" t="s">
        <v>518</v>
      </c>
      <c r="D290" s="158" t="s">
        <v>316</v>
      </c>
      <c r="E290" s="159">
        <v>2361</v>
      </c>
      <c r="F290" s="160"/>
      <c r="G290" s="161">
        <f>ROUND(E290*F290,2)</f>
        <v>0</v>
      </c>
      <c r="H290" s="160"/>
      <c r="I290" s="161">
        <f>ROUND(E290*H290,2)</f>
        <v>0</v>
      </c>
      <c r="J290" s="160"/>
      <c r="K290" s="161">
        <f>ROUND(E290*J290,2)</f>
        <v>0</v>
      </c>
      <c r="L290" s="161">
        <v>21</v>
      </c>
      <c r="M290" s="161">
        <f>G290*(1+L290/100)</f>
        <v>0</v>
      </c>
      <c r="N290" s="161">
        <v>0</v>
      </c>
      <c r="O290" s="161">
        <f>ROUND(E290*N290,2)</f>
        <v>0</v>
      </c>
      <c r="P290" s="161">
        <v>0</v>
      </c>
      <c r="Q290" s="161">
        <f>ROUND(E290*P290,2)</f>
        <v>0</v>
      </c>
      <c r="R290" s="162" t="s">
        <v>194</v>
      </c>
      <c r="S290" s="138">
        <v>3.1E-2</v>
      </c>
      <c r="T290" s="138">
        <f>ROUND(E290*S290,2)</f>
        <v>73.19</v>
      </c>
      <c r="U290" s="138"/>
      <c r="V290" s="138" t="s">
        <v>215</v>
      </c>
      <c r="W290" s="128"/>
      <c r="X290" s="128"/>
      <c r="Y290" s="128"/>
      <c r="Z290" s="128"/>
      <c r="AA290" s="128"/>
      <c r="AB290" s="128"/>
      <c r="AC290" s="128"/>
      <c r="AD290" s="128"/>
      <c r="AE290" s="128" t="s">
        <v>394</v>
      </c>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row>
    <row r="291" spans="1:58" ht="22.5" outlineLevel="1" x14ac:dyDescent="0.2">
      <c r="A291" s="149">
        <v>70</v>
      </c>
      <c r="B291" s="150" t="s">
        <v>519</v>
      </c>
      <c r="C291" s="166" t="s">
        <v>520</v>
      </c>
      <c r="D291" s="151" t="s">
        <v>494</v>
      </c>
      <c r="E291" s="152">
        <v>221</v>
      </c>
      <c r="F291" s="153"/>
      <c r="G291" s="154">
        <f>ROUND(E291*F291,2)</f>
        <v>0</v>
      </c>
      <c r="H291" s="153"/>
      <c r="I291" s="154">
        <f>ROUND(E291*H291,2)</f>
        <v>0</v>
      </c>
      <c r="J291" s="153"/>
      <c r="K291" s="154">
        <f>ROUND(E291*J291,2)</f>
        <v>0</v>
      </c>
      <c r="L291" s="154">
        <v>21</v>
      </c>
      <c r="M291" s="154">
        <f>G291*(1+L291/100)</f>
        <v>0</v>
      </c>
      <c r="N291" s="154">
        <v>0</v>
      </c>
      <c r="O291" s="154">
        <f>ROUND(E291*N291,2)</f>
        <v>0</v>
      </c>
      <c r="P291" s="154">
        <v>0</v>
      </c>
      <c r="Q291" s="154">
        <f>ROUND(E291*P291,2)</f>
        <v>0</v>
      </c>
      <c r="R291" s="155" t="s">
        <v>194</v>
      </c>
      <c r="S291" s="138">
        <v>0.9</v>
      </c>
      <c r="T291" s="138">
        <f>ROUND(E291*S291,2)</f>
        <v>198.9</v>
      </c>
      <c r="U291" s="138"/>
      <c r="V291" s="138" t="s">
        <v>215</v>
      </c>
      <c r="W291" s="128"/>
      <c r="X291" s="128"/>
      <c r="Y291" s="128"/>
      <c r="Z291" s="128"/>
      <c r="AA291" s="128"/>
      <c r="AB291" s="128"/>
      <c r="AC291" s="128"/>
      <c r="AD291" s="128"/>
      <c r="AE291" s="128" t="s">
        <v>394</v>
      </c>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row>
    <row r="292" spans="1:58" ht="12.75" outlineLevel="1" x14ac:dyDescent="0.2">
      <c r="A292" s="135"/>
      <c r="B292" s="136"/>
      <c r="C292" s="323" t="s">
        <v>521</v>
      </c>
      <c r="D292" s="324"/>
      <c r="E292" s="324"/>
      <c r="F292" s="324"/>
      <c r="G292" s="324"/>
      <c r="H292" s="138"/>
      <c r="I292" s="138"/>
      <c r="J292" s="138"/>
      <c r="K292" s="138"/>
      <c r="L292" s="138"/>
      <c r="M292" s="138"/>
      <c r="N292" s="138"/>
      <c r="O292" s="138"/>
      <c r="P292" s="138"/>
      <c r="Q292" s="138"/>
      <c r="R292" s="138"/>
      <c r="S292" s="138"/>
      <c r="T292" s="138"/>
      <c r="U292" s="138"/>
      <c r="V292" s="138"/>
      <c r="W292" s="128"/>
      <c r="X292" s="128"/>
      <c r="Y292" s="128"/>
      <c r="Z292" s="128"/>
      <c r="AA292" s="128"/>
      <c r="AB292" s="128"/>
      <c r="AC292" s="128"/>
      <c r="AD292" s="128"/>
      <c r="AE292" s="128" t="s">
        <v>249</v>
      </c>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row>
    <row r="293" spans="1:58" ht="12.75" outlineLevel="1" x14ac:dyDescent="0.2">
      <c r="A293" s="135"/>
      <c r="B293" s="136"/>
      <c r="C293" s="167" t="s">
        <v>522</v>
      </c>
      <c r="D293" s="140"/>
      <c r="E293" s="141">
        <v>136</v>
      </c>
      <c r="F293" s="138"/>
      <c r="G293" s="138"/>
      <c r="H293" s="138"/>
      <c r="I293" s="138"/>
      <c r="J293" s="138"/>
      <c r="K293" s="138"/>
      <c r="L293" s="138"/>
      <c r="M293" s="138"/>
      <c r="N293" s="138"/>
      <c r="O293" s="138"/>
      <c r="P293" s="138"/>
      <c r="Q293" s="138"/>
      <c r="R293" s="138"/>
      <c r="S293" s="138"/>
      <c r="T293" s="138"/>
      <c r="U293" s="138"/>
      <c r="V293" s="138"/>
      <c r="W293" s="128"/>
      <c r="X293" s="128"/>
      <c r="Y293" s="128"/>
      <c r="Z293" s="128"/>
      <c r="AA293" s="128"/>
      <c r="AB293" s="128"/>
      <c r="AC293" s="128"/>
      <c r="AD293" s="128"/>
      <c r="AE293" s="128" t="s">
        <v>218</v>
      </c>
      <c r="AF293" s="128">
        <v>0</v>
      </c>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row>
    <row r="294" spans="1:58" ht="12.75" outlineLevel="1" x14ac:dyDescent="0.2">
      <c r="A294" s="135"/>
      <c r="B294" s="136"/>
      <c r="C294" s="167" t="s">
        <v>523</v>
      </c>
      <c r="D294" s="140"/>
      <c r="E294" s="141">
        <v>85</v>
      </c>
      <c r="F294" s="138"/>
      <c r="G294" s="138"/>
      <c r="H294" s="138"/>
      <c r="I294" s="138"/>
      <c r="J294" s="138"/>
      <c r="K294" s="138"/>
      <c r="L294" s="138"/>
      <c r="M294" s="138"/>
      <c r="N294" s="138"/>
      <c r="O294" s="138"/>
      <c r="P294" s="138"/>
      <c r="Q294" s="138"/>
      <c r="R294" s="138"/>
      <c r="S294" s="138"/>
      <c r="T294" s="138"/>
      <c r="U294" s="138"/>
      <c r="V294" s="138"/>
      <c r="W294" s="128"/>
      <c r="X294" s="128"/>
      <c r="Y294" s="128"/>
      <c r="Z294" s="128"/>
      <c r="AA294" s="128"/>
      <c r="AB294" s="128"/>
      <c r="AC294" s="128"/>
      <c r="AD294" s="128"/>
      <c r="AE294" s="128" t="s">
        <v>218</v>
      </c>
      <c r="AF294" s="128">
        <v>0</v>
      </c>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row>
    <row r="295" spans="1:58" ht="22.5" outlineLevel="1" x14ac:dyDescent="0.2">
      <c r="A295" s="149">
        <v>71</v>
      </c>
      <c r="B295" s="150" t="s">
        <v>524</v>
      </c>
      <c r="C295" s="166" t="s">
        <v>520</v>
      </c>
      <c r="D295" s="151" t="s">
        <v>494</v>
      </c>
      <c r="E295" s="152">
        <v>86</v>
      </c>
      <c r="F295" s="153"/>
      <c r="G295" s="154">
        <f>ROUND(E295*F295,2)</f>
        <v>0</v>
      </c>
      <c r="H295" s="153"/>
      <c r="I295" s="154">
        <f>ROUND(E295*H295,2)</f>
        <v>0</v>
      </c>
      <c r="J295" s="153"/>
      <c r="K295" s="154">
        <f>ROUND(E295*J295,2)</f>
        <v>0</v>
      </c>
      <c r="L295" s="154">
        <v>21</v>
      </c>
      <c r="M295" s="154">
        <f>G295*(1+L295/100)</f>
        <v>0</v>
      </c>
      <c r="N295" s="154">
        <v>0</v>
      </c>
      <c r="O295" s="154">
        <f>ROUND(E295*N295,2)</f>
        <v>0</v>
      </c>
      <c r="P295" s="154">
        <v>0</v>
      </c>
      <c r="Q295" s="154">
        <f>ROUND(E295*P295,2)</f>
        <v>0</v>
      </c>
      <c r="R295" s="155" t="s">
        <v>194</v>
      </c>
      <c r="S295" s="138">
        <v>0.9</v>
      </c>
      <c r="T295" s="138">
        <f>ROUND(E295*S295,2)</f>
        <v>77.400000000000006</v>
      </c>
      <c r="U295" s="138"/>
      <c r="V295" s="138" t="s">
        <v>215</v>
      </c>
      <c r="W295" s="128"/>
      <c r="X295" s="128"/>
      <c r="Y295" s="128"/>
      <c r="Z295" s="128"/>
      <c r="AA295" s="128"/>
      <c r="AB295" s="128"/>
      <c r="AC295" s="128"/>
      <c r="AD295" s="128"/>
      <c r="AE295" s="128" t="s">
        <v>394</v>
      </c>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row>
    <row r="296" spans="1:58" ht="12.75" outlineLevel="1" x14ac:dyDescent="0.2">
      <c r="A296" s="135"/>
      <c r="B296" s="136"/>
      <c r="C296" s="323" t="s">
        <v>521</v>
      </c>
      <c r="D296" s="324"/>
      <c r="E296" s="324"/>
      <c r="F296" s="324"/>
      <c r="G296" s="324"/>
      <c r="H296" s="138"/>
      <c r="I296" s="138"/>
      <c r="J296" s="138"/>
      <c r="K296" s="138"/>
      <c r="L296" s="138"/>
      <c r="M296" s="138"/>
      <c r="N296" s="138"/>
      <c r="O296" s="138"/>
      <c r="P296" s="138"/>
      <c r="Q296" s="138"/>
      <c r="R296" s="138"/>
      <c r="S296" s="138"/>
      <c r="T296" s="138"/>
      <c r="U296" s="138"/>
      <c r="V296" s="138"/>
      <c r="W296" s="128"/>
      <c r="X296" s="128"/>
      <c r="Y296" s="128"/>
      <c r="Z296" s="128"/>
      <c r="AA296" s="128"/>
      <c r="AB296" s="128"/>
      <c r="AC296" s="128"/>
      <c r="AD296" s="128"/>
      <c r="AE296" s="128" t="s">
        <v>249</v>
      </c>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row>
    <row r="297" spans="1:58" ht="12.75" outlineLevel="1" x14ac:dyDescent="0.2">
      <c r="A297" s="135"/>
      <c r="B297" s="136"/>
      <c r="C297" s="167" t="s">
        <v>525</v>
      </c>
      <c r="D297" s="140"/>
      <c r="E297" s="141">
        <v>86</v>
      </c>
      <c r="F297" s="138"/>
      <c r="G297" s="138"/>
      <c r="H297" s="138"/>
      <c r="I297" s="138"/>
      <c r="J297" s="138"/>
      <c r="K297" s="138"/>
      <c r="L297" s="138"/>
      <c r="M297" s="138"/>
      <c r="N297" s="138"/>
      <c r="O297" s="138"/>
      <c r="P297" s="138"/>
      <c r="Q297" s="138"/>
      <c r="R297" s="138"/>
      <c r="S297" s="138"/>
      <c r="T297" s="138"/>
      <c r="U297" s="138"/>
      <c r="V297" s="138"/>
      <c r="W297" s="128"/>
      <c r="X297" s="128"/>
      <c r="Y297" s="128"/>
      <c r="Z297" s="128"/>
      <c r="AA297" s="128"/>
      <c r="AB297" s="128"/>
      <c r="AC297" s="128"/>
      <c r="AD297" s="128"/>
      <c r="AE297" s="128" t="s">
        <v>218</v>
      </c>
      <c r="AF297" s="128">
        <v>0</v>
      </c>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row>
    <row r="298" spans="1:58" ht="22.5" outlineLevel="1" x14ac:dyDescent="0.2">
      <c r="A298" s="149">
        <v>72</v>
      </c>
      <c r="B298" s="150" t="s">
        <v>526</v>
      </c>
      <c r="C298" s="166" t="s">
        <v>527</v>
      </c>
      <c r="D298" s="151" t="s">
        <v>494</v>
      </c>
      <c r="E298" s="152">
        <v>86</v>
      </c>
      <c r="F298" s="153"/>
      <c r="G298" s="154">
        <f>ROUND(E298*F298,2)</f>
        <v>0</v>
      </c>
      <c r="H298" s="153"/>
      <c r="I298" s="154">
        <f>ROUND(E298*H298,2)</f>
        <v>0</v>
      </c>
      <c r="J298" s="153"/>
      <c r="K298" s="154">
        <f>ROUND(E298*J298,2)</f>
        <v>0</v>
      </c>
      <c r="L298" s="154">
        <v>21</v>
      </c>
      <c r="M298" s="154">
        <f>G298*(1+L298/100)</f>
        <v>0</v>
      </c>
      <c r="N298" s="154">
        <v>0</v>
      </c>
      <c r="O298" s="154">
        <f>ROUND(E298*N298,2)</f>
        <v>0</v>
      </c>
      <c r="P298" s="154">
        <v>0</v>
      </c>
      <c r="Q298" s="154">
        <f>ROUND(E298*P298,2)</f>
        <v>0</v>
      </c>
      <c r="R298" s="155" t="s">
        <v>194</v>
      </c>
      <c r="S298" s="138">
        <v>2.2519999999999998</v>
      </c>
      <c r="T298" s="138">
        <f>ROUND(E298*S298,2)</f>
        <v>193.67</v>
      </c>
      <c r="U298" s="138"/>
      <c r="V298" s="138" t="s">
        <v>215</v>
      </c>
      <c r="W298" s="128"/>
      <c r="X298" s="128"/>
      <c r="Y298" s="128"/>
      <c r="Z298" s="128"/>
      <c r="AA298" s="128"/>
      <c r="AB298" s="128"/>
      <c r="AC298" s="128"/>
      <c r="AD298" s="128"/>
      <c r="AE298" s="128" t="s">
        <v>394</v>
      </c>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row>
    <row r="299" spans="1:58" ht="12.75" outlineLevel="1" x14ac:dyDescent="0.2">
      <c r="A299" s="135"/>
      <c r="B299" s="136"/>
      <c r="C299" s="323" t="s">
        <v>521</v>
      </c>
      <c r="D299" s="324"/>
      <c r="E299" s="324"/>
      <c r="F299" s="324"/>
      <c r="G299" s="324"/>
      <c r="H299" s="138"/>
      <c r="I299" s="138"/>
      <c r="J299" s="138"/>
      <c r="K299" s="138"/>
      <c r="L299" s="138"/>
      <c r="M299" s="138"/>
      <c r="N299" s="138"/>
      <c r="O299" s="138"/>
      <c r="P299" s="138"/>
      <c r="Q299" s="138"/>
      <c r="R299" s="138"/>
      <c r="S299" s="138"/>
      <c r="T299" s="138"/>
      <c r="U299" s="138"/>
      <c r="V299" s="138"/>
      <c r="W299" s="128"/>
      <c r="X299" s="128"/>
      <c r="Y299" s="128"/>
      <c r="Z299" s="128"/>
      <c r="AA299" s="128"/>
      <c r="AB299" s="128"/>
      <c r="AC299" s="128"/>
      <c r="AD299" s="128"/>
      <c r="AE299" s="128" t="s">
        <v>249</v>
      </c>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row>
    <row r="300" spans="1:58" ht="12.75" outlineLevel="1" x14ac:dyDescent="0.2">
      <c r="A300" s="149">
        <v>73</v>
      </c>
      <c r="B300" s="150" t="s">
        <v>528</v>
      </c>
      <c r="C300" s="166" t="s">
        <v>529</v>
      </c>
      <c r="D300" s="151" t="s">
        <v>494</v>
      </c>
      <c r="E300" s="152">
        <v>120</v>
      </c>
      <c r="F300" s="153"/>
      <c r="G300" s="154">
        <f>ROUND(E300*F300,2)</f>
        <v>0</v>
      </c>
      <c r="H300" s="153"/>
      <c r="I300" s="154">
        <f>ROUND(E300*H300,2)</f>
        <v>0</v>
      </c>
      <c r="J300" s="153"/>
      <c r="K300" s="154">
        <f>ROUND(E300*J300,2)</f>
        <v>0</v>
      </c>
      <c r="L300" s="154">
        <v>21</v>
      </c>
      <c r="M300" s="154">
        <f>G300*(1+L300/100)</f>
        <v>0</v>
      </c>
      <c r="N300" s="154">
        <v>0</v>
      </c>
      <c r="O300" s="154">
        <f>ROUND(E300*N300,2)</f>
        <v>0</v>
      </c>
      <c r="P300" s="154">
        <v>0</v>
      </c>
      <c r="Q300" s="154">
        <f>ROUND(E300*P300,2)</f>
        <v>0</v>
      </c>
      <c r="R300" s="155" t="s">
        <v>194</v>
      </c>
      <c r="S300" s="138">
        <v>0.52</v>
      </c>
      <c r="T300" s="138">
        <f>ROUND(E300*S300,2)</f>
        <v>62.4</v>
      </c>
      <c r="U300" s="138"/>
      <c r="V300" s="138" t="s">
        <v>215</v>
      </c>
      <c r="W300" s="128"/>
      <c r="X300" s="128"/>
      <c r="Y300" s="128"/>
      <c r="Z300" s="128"/>
      <c r="AA300" s="128"/>
      <c r="AB300" s="128"/>
      <c r="AC300" s="128"/>
      <c r="AD300" s="128"/>
      <c r="AE300" s="128" t="s">
        <v>216</v>
      </c>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row>
    <row r="301" spans="1:58" ht="22.5" outlineLevel="1" x14ac:dyDescent="0.2">
      <c r="A301" s="135"/>
      <c r="B301" s="136"/>
      <c r="C301" s="166" t="s">
        <v>2349</v>
      </c>
      <c r="D301" s="140"/>
      <c r="E301" s="141">
        <v>120</v>
      </c>
      <c r="F301" s="138"/>
      <c r="G301" s="138"/>
      <c r="H301" s="138"/>
      <c r="I301" s="138"/>
      <c r="J301" s="138"/>
      <c r="K301" s="138"/>
      <c r="L301" s="138"/>
      <c r="M301" s="138"/>
      <c r="N301" s="138"/>
      <c r="O301" s="138"/>
      <c r="P301" s="138"/>
      <c r="Q301" s="138"/>
      <c r="R301" s="138"/>
      <c r="S301" s="138"/>
      <c r="T301" s="138"/>
      <c r="U301" s="138"/>
      <c r="V301" s="138"/>
      <c r="W301" s="128"/>
      <c r="X301" s="128"/>
      <c r="Y301" s="128"/>
      <c r="Z301" s="128"/>
      <c r="AA301" s="128"/>
      <c r="AB301" s="128"/>
      <c r="AC301" s="128"/>
      <c r="AD301" s="128"/>
      <c r="AE301" s="128" t="s">
        <v>218</v>
      </c>
      <c r="AF301" s="128">
        <v>0</v>
      </c>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row>
    <row r="302" spans="1:58" ht="12.75" outlineLevel="1" x14ac:dyDescent="0.2">
      <c r="A302" s="149">
        <v>74</v>
      </c>
      <c r="B302" s="150" t="s">
        <v>530</v>
      </c>
      <c r="C302" s="166" t="s">
        <v>531</v>
      </c>
      <c r="D302" s="151" t="s">
        <v>494</v>
      </c>
      <c r="E302" s="152">
        <v>86</v>
      </c>
      <c r="F302" s="153"/>
      <c r="G302" s="154">
        <f>ROUND(E302*F302,2)</f>
        <v>0</v>
      </c>
      <c r="H302" s="153"/>
      <c r="I302" s="154">
        <f>ROUND(E302*H302,2)</f>
        <v>0</v>
      </c>
      <c r="J302" s="153"/>
      <c r="K302" s="154">
        <f>ROUND(E302*J302,2)</f>
        <v>0</v>
      </c>
      <c r="L302" s="154">
        <v>21</v>
      </c>
      <c r="M302" s="154">
        <f>G302*(1+L302/100)</f>
        <v>0</v>
      </c>
      <c r="N302" s="154">
        <v>7.0200000000000002E-3</v>
      </c>
      <c r="O302" s="154">
        <f>ROUND(E302*N302,2)</f>
        <v>0.6</v>
      </c>
      <c r="P302" s="154">
        <v>0</v>
      </c>
      <c r="Q302" s="154">
        <f>ROUND(E302*P302,2)</f>
        <v>0</v>
      </c>
      <c r="R302" s="155" t="s">
        <v>194</v>
      </c>
      <c r="S302" s="138">
        <v>1.3140000000000001</v>
      </c>
      <c r="T302" s="138">
        <f>ROUND(E302*S302,2)</f>
        <v>113</v>
      </c>
      <c r="U302" s="138"/>
      <c r="V302" s="138" t="s">
        <v>215</v>
      </c>
      <c r="W302" s="128"/>
      <c r="X302" s="128"/>
      <c r="Y302" s="128"/>
      <c r="Z302" s="128"/>
      <c r="AA302" s="128"/>
      <c r="AB302" s="128"/>
      <c r="AC302" s="128"/>
      <c r="AD302" s="128"/>
      <c r="AE302" s="128" t="s">
        <v>394</v>
      </c>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row>
    <row r="303" spans="1:58" ht="12.75" outlineLevel="1" x14ac:dyDescent="0.2">
      <c r="A303" s="135"/>
      <c r="B303" s="136"/>
      <c r="C303" s="167" t="s">
        <v>532</v>
      </c>
      <c r="D303" s="140"/>
      <c r="E303" s="141">
        <v>74</v>
      </c>
      <c r="F303" s="138"/>
      <c r="G303" s="138"/>
      <c r="H303" s="138"/>
      <c r="I303" s="138"/>
      <c r="J303" s="138"/>
      <c r="K303" s="138"/>
      <c r="L303" s="138"/>
      <c r="M303" s="138"/>
      <c r="N303" s="138"/>
      <c r="O303" s="138"/>
      <c r="P303" s="138"/>
      <c r="Q303" s="138"/>
      <c r="R303" s="138"/>
      <c r="S303" s="138"/>
      <c r="T303" s="138"/>
      <c r="U303" s="138"/>
      <c r="V303" s="138"/>
      <c r="W303" s="128"/>
      <c r="X303" s="128"/>
      <c r="Y303" s="128"/>
      <c r="Z303" s="128"/>
      <c r="AA303" s="128"/>
      <c r="AB303" s="128"/>
      <c r="AC303" s="128"/>
      <c r="AD303" s="128"/>
      <c r="AE303" s="128" t="s">
        <v>218</v>
      </c>
      <c r="AF303" s="128">
        <v>0</v>
      </c>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row>
    <row r="304" spans="1:58" ht="12.75" outlineLevel="1" x14ac:dyDescent="0.2">
      <c r="A304" s="135"/>
      <c r="B304" s="136"/>
      <c r="C304" s="167" t="s">
        <v>533</v>
      </c>
      <c r="D304" s="140"/>
      <c r="E304" s="141">
        <v>7</v>
      </c>
      <c r="F304" s="138"/>
      <c r="G304" s="138"/>
      <c r="H304" s="138"/>
      <c r="I304" s="138"/>
      <c r="J304" s="138"/>
      <c r="K304" s="138"/>
      <c r="L304" s="138"/>
      <c r="M304" s="138"/>
      <c r="N304" s="138"/>
      <c r="O304" s="138"/>
      <c r="P304" s="138"/>
      <c r="Q304" s="138"/>
      <c r="R304" s="138"/>
      <c r="S304" s="138"/>
      <c r="T304" s="138"/>
      <c r="U304" s="138"/>
      <c r="V304" s="138"/>
      <c r="W304" s="128"/>
      <c r="X304" s="128"/>
      <c r="Y304" s="128"/>
      <c r="Z304" s="128"/>
      <c r="AA304" s="128"/>
      <c r="AB304" s="128"/>
      <c r="AC304" s="128"/>
      <c r="AD304" s="128"/>
      <c r="AE304" s="128" t="s">
        <v>218</v>
      </c>
      <c r="AF304" s="128">
        <v>0</v>
      </c>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row>
    <row r="305" spans="1:58" ht="12.75" outlineLevel="1" x14ac:dyDescent="0.2">
      <c r="A305" s="135"/>
      <c r="B305" s="136"/>
      <c r="C305" s="167" t="s">
        <v>534</v>
      </c>
      <c r="D305" s="140"/>
      <c r="E305" s="141">
        <v>5</v>
      </c>
      <c r="F305" s="138"/>
      <c r="G305" s="138"/>
      <c r="H305" s="138"/>
      <c r="I305" s="138"/>
      <c r="J305" s="138"/>
      <c r="K305" s="138"/>
      <c r="L305" s="138"/>
      <c r="M305" s="138"/>
      <c r="N305" s="138"/>
      <c r="O305" s="138"/>
      <c r="P305" s="138"/>
      <c r="Q305" s="138"/>
      <c r="R305" s="138"/>
      <c r="S305" s="138"/>
      <c r="T305" s="138"/>
      <c r="U305" s="138"/>
      <c r="V305" s="138"/>
      <c r="W305" s="128"/>
      <c r="X305" s="128"/>
      <c r="Y305" s="128"/>
      <c r="Z305" s="128"/>
      <c r="AA305" s="128"/>
      <c r="AB305" s="128"/>
      <c r="AC305" s="128"/>
      <c r="AD305" s="128"/>
      <c r="AE305" s="128" t="s">
        <v>218</v>
      </c>
      <c r="AF305" s="128">
        <v>0</v>
      </c>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row>
    <row r="306" spans="1:58" ht="12.75" outlineLevel="1" x14ac:dyDescent="0.2">
      <c r="A306" s="149">
        <v>75</v>
      </c>
      <c r="B306" s="150" t="s">
        <v>2339</v>
      </c>
      <c r="C306" s="166" t="s">
        <v>2345</v>
      </c>
      <c r="D306" s="151" t="s">
        <v>262</v>
      </c>
      <c r="E306" s="152">
        <v>7</v>
      </c>
      <c r="F306" s="153"/>
      <c r="G306" s="154">
        <f>ROUND(E306*F306,2)</f>
        <v>0</v>
      </c>
      <c r="H306" s="153"/>
      <c r="I306" s="154">
        <f>ROUND(E306*H306,2)</f>
        <v>0</v>
      </c>
      <c r="J306" s="153"/>
      <c r="K306" s="154">
        <f>ROUND(E306*J306,2)</f>
        <v>0</v>
      </c>
      <c r="L306" s="154">
        <v>21</v>
      </c>
      <c r="M306" s="154">
        <f>G306*(1+L306/100)</f>
        <v>0</v>
      </c>
      <c r="N306" s="154">
        <v>2.5249999999999999</v>
      </c>
      <c r="O306" s="154">
        <f>ROUND(E306*N306,2)</f>
        <v>17.68</v>
      </c>
      <c r="P306" s="154">
        <v>0</v>
      </c>
      <c r="Q306" s="154">
        <f>ROUND(E306*P306,2)</f>
        <v>0</v>
      </c>
      <c r="R306" s="155" t="s">
        <v>193</v>
      </c>
      <c r="S306" s="138">
        <v>1.3029999999999999</v>
      </c>
      <c r="T306" s="138">
        <f>ROUND(E306*S306,2)</f>
        <v>9.1199999999999992</v>
      </c>
      <c r="U306" s="138"/>
      <c r="V306" s="138" t="s">
        <v>215</v>
      </c>
      <c r="W306" s="128"/>
      <c r="X306" s="128"/>
      <c r="Y306" s="128"/>
      <c r="Z306" s="128"/>
      <c r="AA306" s="128"/>
      <c r="AB306" s="128"/>
      <c r="AC306" s="128"/>
      <c r="AD306" s="128"/>
      <c r="AE306" s="128" t="s">
        <v>216</v>
      </c>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row>
    <row r="307" spans="1:58" ht="12.75" outlineLevel="1" x14ac:dyDescent="0.2">
      <c r="A307" s="135"/>
      <c r="B307" s="136"/>
      <c r="C307" s="323" t="s">
        <v>535</v>
      </c>
      <c r="D307" s="324"/>
      <c r="E307" s="324"/>
      <c r="F307" s="324"/>
      <c r="G307" s="324"/>
      <c r="H307" s="138"/>
      <c r="I307" s="138"/>
      <c r="J307" s="138"/>
      <c r="K307" s="138"/>
      <c r="L307" s="138"/>
      <c r="M307" s="138"/>
      <c r="N307" s="138"/>
      <c r="O307" s="138"/>
      <c r="P307" s="138"/>
      <c r="Q307" s="138"/>
      <c r="R307" s="138"/>
      <c r="S307" s="138"/>
      <c r="T307" s="138"/>
      <c r="U307" s="138"/>
      <c r="V307" s="138"/>
      <c r="W307" s="128"/>
      <c r="X307" s="128"/>
      <c r="Y307" s="128"/>
      <c r="Z307" s="128"/>
      <c r="AA307" s="128"/>
      <c r="AB307" s="128"/>
      <c r="AC307" s="128"/>
      <c r="AD307" s="128"/>
      <c r="AE307" s="128" t="s">
        <v>249</v>
      </c>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row>
    <row r="308" spans="1:58" ht="12.75" outlineLevel="1" x14ac:dyDescent="0.2">
      <c r="A308" s="135"/>
      <c r="B308" s="136"/>
      <c r="C308" s="167" t="s">
        <v>536</v>
      </c>
      <c r="D308" s="140"/>
      <c r="E308" s="141">
        <v>6.9755000000000003</v>
      </c>
      <c r="F308" s="138"/>
      <c r="G308" s="138"/>
      <c r="H308" s="138"/>
      <c r="I308" s="138"/>
      <c r="J308" s="138"/>
      <c r="K308" s="138"/>
      <c r="L308" s="138"/>
      <c r="M308" s="138"/>
      <c r="N308" s="138"/>
      <c r="O308" s="138"/>
      <c r="P308" s="138"/>
      <c r="Q308" s="138"/>
      <c r="R308" s="138"/>
      <c r="S308" s="138"/>
      <c r="T308" s="138"/>
      <c r="U308" s="138"/>
      <c r="V308" s="138"/>
      <c r="W308" s="128"/>
      <c r="X308" s="128"/>
      <c r="Y308" s="128"/>
      <c r="Z308" s="128"/>
      <c r="AA308" s="128"/>
      <c r="AB308" s="128"/>
      <c r="AC308" s="128"/>
      <c r="AD308" s="128"/>
      <c r="AE308" s="128" t="s">
        <v>218</v>
      </c>
      <c r="AF308" s="128">
        <v>0</v>
      </c>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c r="BB308" s="128"/>
      <c r="BC308" s="128"/>
      <c r="BD308" s="128"/>
      <c r="BE308" s="128"/>
      <c r="BF308" s="128"/>
    </row>
    <row r="309" spans="1:58" ht="12.75" outlineLevel="1" x14ac:dyDescent="0.2">
      <c r="A309" s="135"/>
      <c r="B309" s="136"/>
      <c r="C309" s="167" t="s">
        <v>537</v>
      </c>
      <c r="D309" s="140"/>
      <c r="E309" s="141">
        <v>2.4500000000000001E-2</v>
      </c>
      <c r="F309" s="138"/>
      <c r="G309" s="138"/>
      <c r="H309" s="138"/>
      <c r="I309" s="138"/>
      <c r="J309" s="138"/>
      <c r="K309" s="138"/>
      <c r="L309" s="138"/>
      <c r="M309" s="138"/>
      <c r="N309" s="138"/>
      <c r="O309" s="138"/>
      <c r="P309" s="138"/>
      <c r="Q309" s="138"/>
      <c r="R309" s="138"/>
      <c r="S309" s="138"/>
      <c r="T309" s="138"/>
      <c r="U309" s="138"/>
      <c r="V309" s="138"/>
      <c r="W309" s="128"/>
      <c r="X309" s="128"/>
      <c r="Y309" s="128"/>
      <c r="Z309" s="128"/>
      <c r="AA309" s="128"/>
      <c r="AB309" s="128"/>
      <c r="AC309" s="128"/>
      <c r="AD309" s="128"/>
      <c r="AE309" s="128" t="s">
        <v>218</v>
      </c>
      <c r="AF309" s="128">
        <v>0</v>
      </c>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row>
    <row r="310" spans="1:58" ht="12.75" outlineLevel="1" x14ac:dyDescent="0.2">
      <c r="A310" s="149">
        <v>76</v>
      </c>
      <c r="B310" s="150" t="s">
        <v>2340</v>
      </c>
      <c r="C310" s="166" t="s">
        <v>2341</v>
      </c>
      <c r="D310" s="151" t="s">
        <v>233</v>
      </c>
      <c r="E310" s="152">
        <v>22.4</v>
      </c>
      <c r="F310" s="153"/>
      <c r="G310" s="154">
        <f>ROUND(E310*F310,2)</f>
        <v>0</v>
      </c>
      <c r="H310" s="153"/>
      <c r="I310" s="154">
        <f>ROUND(E310*H310,2)</f>
        <v>0</v>
      </c>
      <c r="J310" s="153"/>
      <c r="K310" s="154">
        <f>ROUND(E310*J310,2)</f>
        <v>0</v>
      </c>
      <c r="L310" s="154">
        <v>21</v>
      </c>
      <c r="M310" s="154">
        <f>G310*(1+L310/100)</f>
        <v>0</v>
      </c>
      <c r="N310" s="154">
        <v>4.1799999999999997E-3</v>
      </c>
      <c r="O310" s="154">
        <f>ROUND(E310*N310,2)</f>
        <v>0.09</v>
      </c>
      <c r="P310" s="154">
        <v>0</v>
      </c>
      <c r="Q310" s="154">
        <f>ROUND(E310*P310,2)</f>
        <v>0</v>
      </c>
      <c r="R310" s="155" t="s">
        <v>193</v>
      </c>
      <c r="S310" s="138">
        <v>0.96299999999999997</v>
      </c>
      <c r="T310" s="138">
        <f>ROUND(E310*S310,2)</f>
        <v>21.57</v>
      </c>
      <c r="U310" s="138"/>
      <c r="V310" s="138" t="s">
        <v>215</v>
      </c>
      <c r="W310" s="128"/>
      <c r="X310" s="128"/>
      <c r="Y310" s="128"/>
      <c r="Z310" s="128"/>
      <c r="AA310" s="128"/>
      <c r="AB310" s="128"/>
      <c r="AC310" s="128"/>
      <c r="AD310" s="128"/>
      <c r="AE310" s="128" t="s">
        <v>216</v>
      </c>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row>
    <row r="311" spans="1:58" ht="12.75" outlineLevel="1" x14ac:dyDescent="0.2">
      <c r="A311" s="135"/>
      <c r="B311" s="136"/>
      <c r="C311" s="167" t="s">
        <v>538</v>
      </c>
      <c r="D311" s="140"/>
      <c r="E311" s="141">
        <v>22.4</v>
      </c>
      <c r="F311" s="138"/>
      <c r="G311" s="138"/>
      <c r="H311" s="138"/>
      <c r="I311" s="138"/>
      <c r="J311" s="138"/>
      <c r="K311" s="138"/>
      <c r="L311" s="138"/>
      <c r="M311" s="138"/>
      <c r="N311" s="138"/>
      <c r="O311" s="138"/>
      <c r="P311" s="138"/>
      <c r="Q311" s="138"/>
      <c r="R311" s="138"/>
      <c r="S311" s="138"/>
      <c r="T311" s="138"/>
      <c r="U311" s="138"/>
      <c r="V311" s="138"/>
      <c r="W311" s="128"/>
      <c r="X311" s="128"/>
      <c r="Y311" s="128"/>
      <c r="Z311" s="128"/>
      <c r="AA311" s="128"/>
      <c r="AB311" s="128"/>
      <c r="AC311" s="128"/>
      <c r="AD311" s="128"/>
      <c r="AE311" s="128" t="s">
        <v>218</v>
      </c>
      <c r="AF311" s="128">
        <v>0</v>
      </c>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row>
    <row r="312" spans="1:58" ht="12.75" outlineLevel="1" x14ac:dyDescent="0.2">
      <c r="A312" s="149">
        <v>77</v>
      </c>
      <c r="B312" s="150" t="s">
        <v>539</v>
      </c>
      <c r="C312" s="166" t="s">
        <v>540</v>
      </c>
      <c r="D312" s="151" t="s">
        <v>316</v>
      </c>
      <c r="E312" s="152">
        <v>237.8</v>
      </c>
      <c r="F312" s="153"/>
      <c r="G312" s="154">
        <f>ROUND(E312*F312,2)</f>
        <v>0</v>
      </c>
      <c r="H312" s="153"/>
      <c r="I312" s="154">
        <f>ROUND(E312*H312,2)</f>
        <v>0</v>
      </c>
      <c r="J312" s="153"/>
      <c r="K312" s="154">
        <f>ROUND(E312*J312,2)</f>
        <v>0</v>
      </c>
      <c r="L312" s="154">
        <v>21</v>
      </c>
      <c r="M312" s="154">
        <f>G312*(1+L312/100)</f>
        <v>0</v>
      </c>
      <c r="N312" s="154">
        <v>0</v>
      </c>
      <c r="O312" s="154">
        <f>ROUND(E312*N312,2)</f>
        <v>0</v>
      </c>
      <c r="P312" s="154">
        <v>0</v>
      </c>
      <c r="Q312" s="154">
        <f>ROUND(E312*P312,2)</f>
        <v>0</v>
      </c>
      <c r="R312" s="155" t="s">
        <v>194</v>
      </c>
      <c r="S312" s="138">
        <v>2.5999999999999999E-2</v>
      </c>
      <c r="T312" s="138">
        <f>ROUND(E312*S312,2)</f>
        <v>6.18</v>
      </c>
      <c r="U312" s="138"/>
      <c r="V312" s="138" t="s">
        <v>215</v>
      </c>
      <c r="W312" s="128"/>
      <c r="X312" s="128"/>
      <c r="Y312" s="128"/>
      <c r="Z312" s="128"/>
      <c r="AA312" s="128"/>
      <c r="AB312" s="128"/>
      <c r="AC312" s="128"/>
      <c r="AD312" s="128"/>
      <c r="AE312" s="128" t="s">
        <v>504</v>
      </c>
      <c r="AF312" s="128"/>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row>
    <row r="313" spans="1:58" ht="12.75" outlineLevel="1" x14ac:dyDescent="0.2">
      <c r="A313" s="135"/>
      <c r="B313" s="136"/>
      <c r="C313" s="167" t="s">
        <v>541</v>
      </c>
      <c r="D313" s="140"/>
      <c r="E313" s="141">
        <v>237.72</v>
      </c>
      <c r="F313" s="138"/>
      <c r="G313" s="138"/>
      <c r="H313" s="138"/>
      <c r="I313" s="138"/>
      <c r="J313" s="138"/>
      <c r="K313" s="138"/>
      <c r="L313" s="138"/>
      <c r="M313" s="138"/>
      <c r="N313" s="138"/>
      <c r="O313" s="138"/>
      <c r="P313" s="138"/>
      <c r="Q313" s="138"/>
      <c r="R313" s="138"/>
      <c r="S313" s="138"/>
      <c r="T313" s="138"/>
      <c r="U313" s="138"/>
      <c r="V313" s="138"/>
      <c r="W313" s="128"/>
      <c r="X313" s="128"/>
      <c r="Y313" s="128"/>
      <c r="Z313" s="128"/>
      <c r="AA313" s="128"/>
      <c r="AB313" s="128"/>
      <c r="AC313" s="128"/>
      <c r="AD313" s="128"/>
      <c r="AE313" s="128" t="s">
        <v>218</v>
      </c>
      <c r="AF313" s="128">
        <v>0</v>
      </c>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row>
    <row r="314" spans="1:58" ht="12.75" outlineLevel="1" x14ac:dyDescent="0.2">
      <c r="A314" s="135"/>
      <c r="B314" s="136"/>
      <c r="C314" s="167" t="s">
        <v>542</v>
      </c>
      <c r="D314" s="140"/>
      <c r="E314" s="141">
        <v>0.08</v>
      </c>
      <c r="F314" s="138"/>
      <c r="G314" s="138"/>
      <c r="H314" s="138"/>
      <c r="I314" s="138"/>
      <c r="J314" s="138"/>
      <c r="K314" s="138"/>
      <c r="L314" s="138"/>
      <c r="M314" s="138"/>
      <c r="N314" s="138"/>
      <c r="O314" s="138"/>
      <c r="P314" s="138"/>
      <c r="Q314" s="138"/>
      <c r="R314" s="138"/>
      <c r="S314" s="138"/>
      <c r="T314" s="138"/>
      <c r="U314" s="138"/>
      <c r="V314" s="138"/>
      <c r="W314" s="128"/>
      <c r="X314" s="128"/>
      <c r="Y314" s="128"/>
      <c r="Z314" s="128"/>
      <c r="AA314" s="128"/>
      <c r="AB314" s="128"/>
      <c r="AC314" s="128"/>
      <c r="AD314" s="128"/>
      <c r="AE314" s="128" t="s">
        <v>218</v>
      </c>
      <c r="AF314" s="128">
        <v>0</v>
      </c>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row>
    <row r="315" spans="1:58" ht="12.75" outlineLevel="1" x14ac:dyDescent="0.2">
      <c r="A315" s="149">
        <v>78</v>
      </c>
      <c r="B315" s="150" t="s">
        <v>543</v>
      </c>
      <c r="C315" s="166" t="s">
        <v>544</v>
      </c>
      <c r="D315" s="151" t="s">
        <v>316</v>
      </c>
      <c r="E315" s="152">
        <v>237.8</v>
      </c>
      <c r="F315" s="153"/>
      <c r="G315" s="154">
        <f>ROUND(E315*F315,2)</f>
        <v>0</v>
      </c>
      <c r="H315" s="153"/>
      <c r="I315" s="154">
        <f>ROUND(E315*H315,2)</f>
        <v>0</v>
      </c>
      <c r="J315" s="153"/>
      <c r="K315" s="154">
        <f>ROUND(E315*J315,2)</f>
        <v>0</v>
      </c>
      <c r="L315" s="154">
        <v>21</v>
      </c>
      <c r="M315" s="154">
        <f>G315*(1+L315/100)</f>
        <v>0</v>
      </c>
      <c r="N315" s="154">
        <v>8.0000000000000007E-5</v>
      </c>
      <c r="O315" s="154">
        <f>ROUND(E315*N315,2)</f>
        <v>0.02</v>
      </c>
      <c r="P315" s="154">
        <v>0</v>
      </c>
      <c r="Q315" s="154">
        <f>ROUND(E315*P315,2)</f>
        <v>0</v>
      </c>
      <c r="R315" s="155" t="s">
        <v>194</v>
      </c>
      <c r="S315" s="138">
        <v>0.03</v>
      </c>
      <c r="T315" s="138">
        <f>ROUND(E315*S315,2)</f>
        <v>7.13</v>
      </c>
      <c r="U315" s="138"/>
      <c r="V315" s="138" t="s">
        <v>215</v>
      </c>
      <c r="W315" s="128"/>
      <c r="X315" s="128"/>
      <c r="Y315" s="128"/>
      <c r="Z315" s="128"/>
      <c r="AA315" s="128"/>
      <c r="AB315" s="128"/>
      <c r="AC315" s="128"/>
      <c r="AD315" s="128"/>
      <c r="AE315" s="128" t="s">
        <v>394</v>
      </c>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row>
    <row r="316" spans="1:58" ht="12.75" outlineLevel="1" x14ac:dyDescent="0.2">
      <c r="A316" s="135"/>
      <c r="B316" s="136"/>
      <c r="C316" s="167" t="s">
        <v>541</v>
      </c>
      <c r="D316" s="140"/>
      <c r="E316" s="141">
        <v>237.72</v>
      </c>
      <c r="F316" s="138"/>
      <c r="G316" s="138"/>
      <c r="H316" s="138"/>
      <c r="I316" s="138"/>
      <c r="J316" s="138"/>
      <c r="K316" s="138"/>
      <c r="L316" s="138"/>
      <c r="M316" s="138"/>
      <c r="N316" s="138"/>
      <c r="O316" s="138"/>
      <c r="P316" s="138"/>
      <c r="Q316" s="138"/>
      <c r="R316" s="138"/>
      <c r="S316" s="138"/>
      <c r="T316" s="138"/>
      <c r="U316" s="138"/>
      <c r="V316" s="138"/>
      <c r="W316" s="128"/>
      <c r="X316" s="128"/>
      <c r="Y316" s="128"/>
      <c r="Z316" s="128"/>
      <c r="AA316" s="128"/>
      <c r="AB316" s="128"/>
      <c r="AC316" s="128"/>
      <c r="AD316" s="128"/>
      <c r="AE316" s="128" t="s">
        <v>218</v>
      </c>
      <c r="AF316" s="128">
        <v>0</v>
      </c>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row>
    <row r="317" spans="1:58" ht="12.75" outlineLevel="1" x14ac:dyDescent="0.2">
      <c r="A317" s="135"/>
      <c r="B317" s="136"/>
      <c r="C317" s="167" t="s">
        <v>542</v>
      </c>
      <c r="D317" s="140"/>
      <c r="E317" s="141">
        <v>0.08</v>
      </c>
      <c r="F317" s="138"/>
      <c r="G317" s="138"/>
      <c r="H317" s="138"/>
      <c r="I317" s="138"/>
      <c r="J317" s="138"/>
      <c r="K317" s="138"/>
      <c r="L317" s="138"/>
      <c r="M317" s="138"/>
      <c r="N317" s="138"/>
      <c r="O317" s="138"/>
      <c r="P317" s="138"/>
      <c r="Q317" s="138"/>
      <c r="R317" s="138"/>
      <c r="S317" s="138"/>
      <c r="T317" s="138"/>
      <c r="U317" s="138"/>
      <c r="V317" s="138"/>
      <c r="W317" s="128"/>
      <c r="X317" s="128"/>
      <c r="Y317" s="128"/>
      <c r="Z317" s="128"/>
      <c r="AA317" s="128"/>
      <c r="AB317" s="128"/>
      <c r="AC317" s="128"/>
      <c r="AD317" s="128"/>
      <c r="AE317" s="128" t="s">
        <v>218</v>
      </c>
      <c r="AF317" s="128">
        <v>0</v>
      </c>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row>
    <row r="318" spans="1:58" ht="12.75" outlineLevel="1" x14ac:dyDescent="0.2">
      <c r="A318" s="156">
        <v>79</v>
      </c>
      <c r="B318" s="157" t="s">
        <v>545</v>
      </c>
      <c r="C318" s="165" t="s">
        <v>546</v>
      </c>
      <c r="D318" s="158" t="s">
        <v>316</v>
      </c>
      <c r="E318" s="159">
        <v>2361</v>
      </c>
      <c r="F318" s="160"/>
      <c r="G318" s="161">
        <f>ROUND(E318*F318,2)</f>
        <v>0</v>
      </c>
      <c r="H318" s="160"/>
      <c r="I318" s="161">
        <f>ROUND(E318*H318,2)</f>
        <v>0</v>
      </c>
      <c r="J318" s="160"/>
      <c r="K318" s="161">
        <f>ROUND(E318*J318,2)</f>
        <v>0</v>
      </c>
      <c r="L318" s="161">
        <v>21</v>
      </c>
      <c r="M318" s="161">
        <f>G318*(1+L318/100)</f>
        <v>0</v>
      </c>
      <c r="N318" s="161">
        <v>0</v>
      </c>
      <c r="O318" s="161">
        <f>ROUND(E318*N318,2)</f>
        <v>0</v>
      </c>
      <c r="P318" s="161">
        <v>0</v>
      </c>
      <c r="Q318" s="161">
        <f>ROUND(E318*P318,2)</f>
        <v>0</v>
      </c>
      <c r="R318" s="162" t="s">
        <v>194</v>
      </c>
      <c r="S318" s="138">
        <v>0</v>
      </c>
      <c r="T318" s="138">
        <f>ROUND(E318*S318,2)</f>
        <v>0</v>
      </c>
      <c r="U318" s="138"/>
      <c r="V318" s="138" t="s">
        <v>215</v>
      </c>
      <c r="W318" s="128"/>
      <c r="X318" s="128"/>
      <c r="Y318" s="128"/>
      <c r="Z318" s="128"/>
      <c r="AA318" s="128"/>
      <c r="AB318" s="128"/>
      <c r="AC318" s="128"/>
      <c r="AD318" s="128"/>
      <c r="AE318" s="128" t="s">
        <v>216</v>
      </c>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row>
    <row r="319" spans="1:58" ht="12.75" outlineLevel="1" x14ac:dyDescent="0.2">
      <c r="A319" s="149">
        <v>80</v>
      </c>
      <c r="B319" s="150" t="s">
        <v>547</v>
      </c>
      <c r="C319" s="166" t="s">
        <v>548</v>
      </c>
      <c r="D319" s="151" t="s">
        <v>549</v>
      </c>
      <c r="E319" s="152">
        <v>3</v>
      </c>
      <c r="F319" s="153"/>
      <c r="G319" s="154">
        <f>ROUND(E319*F319,2)</f>
        <v>0</v>
      </c>
      <c r="H319" s="153"/>
      <c r="I319" s="154">
        <f>ROUND(E319*H319,2)</f>
        <v>0</v>
      </c>
      <c r="J319" s="153"/>
      <c r="K319" s="154">
        <f>ROUND(E319*J319,2)</f>
        <v>0</v>
      </c>
      <c r="L319" s="154">
        <v>21</v>
      </c>
      <c r="M319" s="154">
        <f>G319*(1+L319/100)</f>
        <v>0</v>
      </c>
      <c r="N319" s="154">
        <v>0</v>
      </c>
      <c r="O319" s="154">
        <f>ROUND(E319*N319,2)</f>
        <v>0</v>
      </c>
      <c r="P319" s="154">
        <v>0</v>
      </c>
      <c r="Q319" s="154">
        <f>ROUND(E319*P319,2)</f>
        <v>0</v>
      </c>
      <c r="R319" s="155" t="s">
        <v>194</v>
      </c>
      <c r="S319" s="138">
        <v>0</v>
      </c>
      <c r="T319" s="138">
        <f>ROUND(E319*S319,2)</f>
        <v>0</v>
      </c>
      <c r="U319" s="138"/>
      <c r="V319" s="138" t="s">
        <v>215</v>
      </c>
      <c r="W319" s="128"/>
      <c r="X319" s="128"/>
      <c r="Y319" s="128"/>
      <c r="Z319" s="128"/>
      <c r="AA319" s="128"/>
      <c r="AB319" s="128"/>
      <c r="AC319" s="128"/>
      <c r="AD319" s="128"/>
      <c r="AE319" s="128" t="s">
        <v>216</v>
      </c>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row>
    <row r="320" spans="1:58" ht="12.75" outlineLevel="1" x14ac:dyDescent="0.2">
      <c r="A320" s="135"/>
      <c r="B320" s="136"/>
      <c r="C320" s="344" t="s">
        <v>2275</v>
      </c>
      <c r="D320" s="140"/>
      <c r="E320" s="141">
        <v>3</v>
      </c>
      <c r="F320" s="138"/>
      <c r="G320" s="138"/>
      <c r="H320" s="138"/>
      <c r="I320" s="138"/>
      <c r="J320" s="138"/>
      <c r="K320" s="138"/>
      <c r="L320" s="138"/>
      <c r="M320" s="138"/>
      <c r="N320" s="138"/>
      <c r="O320" s="138"/>
      <c r="P320" s="138"/>
      <c r="Q320" s="138"/>
      <c r="R320" s="138"/>
      <c r="S320" s="138"/>
      <c r="T320" s="138"/>
      <c r="U320" s="138"/>
      <c r="V320" s="138"/>
      <c r="W320" s="128"/>
      <c r="X320" s="128"/>
      <c r="Y320" s="128"/>
      <c r="Z320" s="128"/>
      <c r="AA320" s="128"/>
      <c r="AB320" s="128"/>
      <c r="AC320" s="128"/>
      <c r="AD320" s="128"/>
      <c r="AE320" s="128" t="s">
        <v>218</v>
      </c>
      <c r="AF320" s="128">
        <v>0</v>
      </c>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row>
    <row r="321" spans="1:58" ht="12.75" outlineLevel="1" x14ac:dyDescent="0.2">
      <c r="A321" s="135"/>
      <c r="B321" s="136"/>
      <c r="C321" s="345" t="s">
        <v>2276</v>
      </c>
      <c r="D321" s="140"/>
      <c r="E321" s="141"/>
      <c r="F321" s="138"/>
      <c r="G321" s="138"/>
      <c r="H321" s="138"/>
      <c r="I321" s="138"/>
      <c r="J321" s="138"/>
      <c r="K321" s="138"/>
      <c r="L321" s="138"/>
      <c r="M321" s="138"/>
      <c r="N321" s="138"/>
      <c r="O321" s="138"/>
      <c r="P321" s="138"/>
      <c r="Q321" s="138"/>
      <c r="R321" s="138"/>
      <c r="S321" s="138"/>
      <c r="T321" s="138"/>
      <c r="U321" s="138"/>
      <c r="V321" s="138"/>
      <c r="W321" s="128"/>
      <c r="X321" s="128"/>
      <c r="Y321" s="128"/>
      <c r="Z321" s="128"/>
      <c r="AA321" s="128"/>
      <c r="AB321" s="128"/>
      <c r="AC321" s="128"/>
      <c r="AD321" s="128"/>
      <c r="AE321" s="128"/>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row>
    <row r="322" spans="1:58" ht="370.5" outlineLevel="1" x14ac:dyDescent="0.2">
      <c r="A322" s="135"/>
      <c r="B322" s="136"/>
      <c r="C322" s="203" t="s">
        <v>2277</v>
      </c>
      <c r="D322" s="140"/>
      <c r="E322" s="141"/>
      <c r="F322" s="138"/>
      <c r="G322" s="138"/>
      <c r="H322" s="138"/>
      <c r="I322" s="138"/>
      <c r="J322" s="138"/>
      <c r="K322" s="138"/>
      <c r="L322" s="138"/>
      <c r="M322" s="138"/>
      <c r="N322" s="138"/>
      <c r="O322" s="138"/>
      <c r="P322" s="138"/>
      <c r="Q322" s="138"/>
      <c r="R322" s="138"/>
      <c r="S322" s="138"/>
      <c r="T322" s="138"/>
      <c r="U322" s="138"/>
      <c r="V322" s="13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row>
    <row r="323" spans="1:58" ht="247.5" outlineLevel="1" x14ac:dyDescent="0.2">
      <c r="A323" s="135"/>
      <c r="B323" s="136"/>
      <c r="C323" s="204" t="s">
        <v>2353</v>
      </c>
      <c r="D323" s="140"/>
      <c r="E323" s="141"/>
      <c r="F323" s="138"/>
      <c r="G323" s="138"/>
      <c r="H323" s="138"/>
      <c r="I323" s="138"/>
      <c r="J323" s="138"/>
      <c r="K323" s="138"/>
      <c r="L323" s="138"/>
      <c r="M323" s="138"/>
      <c r="N323" s="138"/>
      <c r="O323" s="138"/>
      <c r="P323" s="138"/>
      <c r="Q323" s="138"/>
      <c r="R323" s="138"/>
      <c r="S323" s="138"/>
      <c r="T323" s="138"/>
      <c r="U323" s="138"/>
      <c r="V323" s="13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row>
    <row r="324" spans="1:58" ht="12.75" outlineLevel="1" x14ac:dyDescent="0.2">
      <c r="A324" s="149">
        <v>81</v>
      </c>
      <c r="B324" s="150" t="s">
        <v>550</v>
      </c>
      <c r="C324" s="166" t="s">
        <v>551</v>
      </c>
      <c r="D324" s="151" t="s">
        <v>316</v>
      </c>
      <c r="E324" s="152">
        <v>1273</v>
      </c>
      <c r="F324" s="153"/>
      <c r="G324" s="154">
        <f>ROUND(E324*F324,2)</f>
        <v>0</v>
      </c>
      <c r="H324" s="153"/>
      <c r="I324" s="154">
        <f>ROUND(E324*H324,2)</f>
        <v>0</v>
      </c>
      <c r="J324" s="153"/>
      <c r="K324" s="154">
        <f>ROUND(E324*J324,2)</f>
        <v>0</v>
      </c>
      <c r="L324" s="154">
        <v>21</v>
      </c>
      <c r="M324" s="154">
        <f>G324*(1+L324/100)</f>
        <v>0</v>
      </c>
      <c r="N324" s="154">
        <v>0.58716999999999997</v>
      </c>
      <c r="O324" s="154">
        <f>ROUND(E324*N324,2)</f>
        <v>747.47</v>
      </c>
      <c r="P324" s="154">
        <v>0</v>
      </c>
      <c r="Q324" s="154">
        <f>ROUND(E324*P324,2)</f>
        <v>0</v>
      </c>
      <c r="R324" s="155" t="s">
        <v>194</v>
      </c>
      <c r="S324" s="138">
        <v>4.7088000000000001</v>
      </c>
      <c r="T324" s="138">
        <f>ROUND(E324*S324,2)</f>
        <v>5994.3</v>
      </c>
      <c r="U324" s="138"/>
      <c r="V324" s="138" t="s">
        <v>475</v>
      </c>
      <c r="W324" s="128"/>
      <c r="X324" s="128"/>
      <c r="Y324" s="128"/>
      <c r="Z324" s="128"/>
      <c r="AA324" s="128"/>
      <c r="AB324" s="128"/>
      <c r="AC324" s="128"/>
      <c r="AD324" s="128"/>
      <c r="AE324" s="128" t="s">
        <v>476</v>
      </c>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row>
    <row r="325" spans="1:58" ht="12.75" outlineLevel="1" x14ac:dyDescent="0.2">
      <c r="A325" s="135"/>
      <c r="B325" s="136"/>
      <c r="C325" s="167" t="s">
        <v>2348</v>
      </c>
      <c r="D325" s="140"/>
      <c r="E325" s="141">
        <v>1273</v>
      </c>
      <c r="F325" s="138"/>
      <c r="G325" s="138"/>
      <c r="H325" s="138"/>
      <c r="I325" s="138"/>
      <c r="J325" s="138"/>
      <c r="K325" s="138"/>
      <c r="L325" s="138"/>
      <c r="M325" s="138"/>
      <c r="N325" s="138"/>
      <c r="O325" s="138"/>
      <c r="P325" s="138"/>
      <c r="Q325" s="138"/>
      <c r="R325" s="138"/>
      <c r="S325" s="138"/>
      <c r="T325" s="138"/>
      <c r="U325" s="138"/>
      <c r="V325" s="138"/>
      <c r="W325" s="128"/>
      <c r="X325" s="128"/>
      <c r="Y325" s="128"/>
      <c r="Z325" s="128"/>
      <c r="AA325" s="128"/>
      <c r="AB325" s="128"/>
      <c r="AC325" s="128"/>
      <c r="AD325" s="128"/>
      <c r="AE325" s="128" t="s">
        <v>218</v>
      </c>
      <c r="AF325" s="128">
        <v>0</v>
      </c>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row>
    <row r="326" spans="1:58" ht="12.75" outlineLevel="1" x14ac:dyDescent="0.2">
      <c r="A326" s="149">
        <v>82</v>
      </c>
      <c r="B326" s="150" t="s">
        <v>552</v>
      </c>
      <c r="C326" s="166" t="s">
        <v>2344</v>
      </c>
      <c r="D326" s="151" t="s">
        <v>233</v>
      </c>
      <c r="E326" s="152">
        <v>345.8</v>
      </c>
      <c r="F326" s="153"/>
      <c r="G326" s="154">
        <f>ROUND(E326*F326,2)</f>
        <v>0</v>
      </c>
      <c r="H326" s="153"/>
      <c r="I326" s="154">
        <f>ROUND(E326*H326,2)</f>
        <v>0</v>
      </c>
      <c r="J326" s="153"/>
      <c r="K326" s="154">
        <f>ROUND(E326*J326,2)</f>
        <v>0</v>
      </c>
      <c r="L326" s="154">
        <v>21</v>
      </c>
      <c r="M326" s="154">
        <f>G326*(1+L326/100)</f>
        <v>0</v>
      </c>
      <c r="N326" s="154">
        <v>0.65983000000000003</v>
      </c>
      <c r="O326" s="154">
        <f>ROUND(E326*N326,2)</f>
        <v>228.17</v>
      </c>
      <c r="P326" s="154">
        <v>0.88</v>
      </c>
      <c r="Q326" s="154">
        <f>ROUND(E326*P326,2)</f>
        <v>304.3</v>
      </c>
      <c r="R326" s="155" t="s">
        <v>194</v>
      </c>
      <c r="S326" s="138">
        <v>2.3199999999999998</v>
      </c>
      <c r="T326" s="138">
        <f>ROUND(E326*S326,2)</f>
        <v>802.26</v>
      </c>
      <c r="U326" s="138"/>
      <c r="V326" s="138" t="s">
        <v>475</v>
      </c>
      <c r="W326" s="128"/>
      <c r="X326" s="128"/>
      <c r="Y326" s="128"/>
      <c r="Z326" s="128"/>
      <c r="AA326" s="128"/>
      <c r="AB326" s="128"/>
      <c r="AC326" s="128"/>
      <c r="AD326" s="128"/>
      <c r="AE326" s="128" t="s">
        <v>476</v>
      </c>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row>
    <row r="327" spans="1:58" ht="22.5" outlineLevel="1" x14ac:dyDescent="0.2">
      <c r="A327" s="135"/>
      <c r="B327" s="136"/>
      <c r="C327" s="167" t="s">
        <v>553</v>
      </c>
      <c r="D327" s="140"/>
      <c r="E327" s="141">
        <v>345.72</v>
      </c>
      <c r="F327" s="138"/>
      <c r="G327" s="138"/>
      <c r="H327" s="138"/>
      <c r="I327" s="138"/>
      <c r="J327" s="138"/>
      <c r="K327" s="138"/>
      <c r="L327" s="138"/>
      <c r="M327" s="138"/>
      <c r="N327" s="138"/>
      <c r="O327" s="138"/>
      <c r="P327" s="138"/>
      <c r="Q327" s="138"/>
      <c r="R327" s="138"/>
      <c r="S327" s="138"/>
      <c r="T327" s="138"/>
      <c r="U327" s="138"/>
      <c r="V327" s="138"/>
      <c r="W327" s="128"/>
      <c r="X327" s="128"/>
      <c r="Y327" s="128"/>
      <c r="Z327" s="128"/>
      <c r="AA327" s="128"/>
      <c r="AB327" s="128"/>
      <c r="AC327" s="128"/>
      <c r="AD327" s="128"/>
      <c r="AE327" s="128" t="s">
        <v>218</v>
      </c>
      <c r="AF327" s="128">
        <v>0</v>
      </c>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row>
    <row r="328" spans="1:58" ht="12.75" outlineLevel="1" x14ac:dyDescent="0.2">
      <c r="A328" s="135"/>
      <c r="B328" s="136"/>
      <c r="C328" s="167" t="s">
        <v>542</v>
      </c>
      <c r="D328" s="140"/>
      <c r="E328" s="141">
        <v>0.08</v>
      </c>
      <c r="F328" s="138"/>
      <c r="G328" s="138"/>
      <c r="H328" s="138"/>
      <c r="I328" s="138"/>
      <c r="J328" s="138"/>
      <c r="K328" s="138"/>
      <c r="L328" s="138"/>
      <c r="M328" s="138"/>
      <c r="N328" s="138"/>
      <c r="O328" s="138"/>
      <c r="P328" s="138"/>
      <c r="Q328" s="138"/>
      <c r="R328" s="138"/>
      <c r="S328" s="138"/>
      <c r="T328" s="138"/>
      <c r="U328" s="138"/>
      <c r="V328" s="138"/>
      <c r="W328" s="128"/>
      <c r="X328" s="128"/>
      <c r="Y328" s="128"/>
      <c r="Z328" s="128"/>
      <c r="AA328" s="128"/>
      <c r="AB328" s="128"/>
      <c r="AC328" s="128"/>
      <c r="AD328" s="128"/>
      <c r="AE328" s="128" t="s">
        <v>218</v>
      </c>
      <c r="AF328" s="128">
        <v>0</v>
      </c>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row>
    <row r="329" spans="1:58" ht="22.5" outlineLevel="1" x14ac:dyDescent="0.2">
      <c r="A329" s="149">
        <v>83</v>
      </c>
      <c r="B329" s="150" t="s">
        <v>554</v>
      </c>
      <c r="C329" s="166" t="s">
        <v>474</v>
      </c>
      <c r="D329" s="151" t="s">
        <v>233</v>
      </c>
      <c r="E329" s="152">
        <v>25.2</v>
      </c>
      <c r="F329" s="153"/>
      <c r="G329" s="154">
        <f>ROUND(E329*F329,2)</f>
        <v>0</v>
      </c>
      <c r="H329" s="153"/>
      <c r="I329" s="154">
        <f>ROUND(E329*H329,2)</f>
        <v>0</v>
      </c>
      <c r="J329" s="153"/>
      <c r="K329" s="154">
        <f>ROUND(E329*J329,2)</f>
        <v>0</v>
      </c>
      <c r="L329" s="154">
        <v>21</v>
      </c>
      <c r="M329" s="154">
        <f>G329*(1+L329/100)</f>
        <v>0</v>
      </c>
      <c r="N329" s="154">
        <v>0.65983000000000003</v>
      </c>
      <c r="O329" s="154">
        <f>ROUND(E329*N329,2)</f>
        <v>16.63</v>
      </c>
      <c r="P329" s="154">
        <v>0.88</v>
      </c>
      <c r="Q329" s="154">
        <f>ROUND(E329*P329,2)</f>
        <v>22.18</v>
      </c>
      <c r="R329" s="155" t="s">
        <v>194</v>
      </c>
      <c r="S329" s="138">
        <v>2.3212199999999998</v>
      </c>
      <c r="T329" s="138">
        <f>ROUND(E329*S329,2)</f>
        <v>58.49</v>
      </c>
      <c r="U329" s="138"/>
      <c r="V329" s="138" t="s">
        <v>475</v>
      </c>
      <c r="W329" s="128"/>
      <c r="X329" s="128"/>
      <c r="Y329" s="128"/>
      <c r="Z329" s="128"/>
      <c r="AA329" s="128"/>
      <c r="AB329" s="128"/>
      <c r="AC329" s="128"/>
      <c r="AD329" s="128"/>
      <c r="AE329" s="128" t="s">
        <v>476</v>
      </c>
      <c r="AF329" s="128"/>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row>
    <row r="330" spans="1:58" ht="22.5" outlineLevel="1" x14ac:dyDescent="0.2">
      <c r="A330" s="135"/>
      <c r="B330" s="136"/>
      <c r="C330" s="323" t="s">
        <v>477</v>
      </c>
      <c r="D330" s="324"/>
      <c r="E330" s="324"/>
      <c r="F330" s="324"/>
      <c r="G330" s="324"/>
      <c r="H330" s="138"/>
      <c r="I330" s="138"/>
      <c r="J330" s="138"/>
      <c r="K330" s="138"/>
      <c r="L330" s="138"/>
      <c r="M330" s="138"/>
      <c r="N330" s="138"/>
      <c r="O330" s="138"/>
      <c r="P330" s="138"/>
      <c r="Q330" s="138"/>
      <c r="R330" s="138"/>
      <c r="S330" s="138"/>
      <c r="T330" s="138"/>
      <c r="U330" s="138"/>
      <c r="V330" s="138"/>
      <c r="W330" s="128"/>
      <c r="X330" s="128"/>
      <c r="Y330" s="128"/>
      <c r="Z330" s="128"/>
      <c r="AA330" s="128"/>
      <c r="AB330" s="128"/>
      <c r="AC330" s="128"/>
      <c r="AD330" s="128"/>
      <c r="AE330" s="128" t="s">
        <v>249</v>
      </c>
      <c r="AF330" s="128"/>
      <c r="AG330" s="128"/>
      <c r="AH330" s="128"/>
      <c r="AI330" s="128"/>
      <c r="AJ330" s="128"/>
      <c r="AK330" s="128"/>
      <c r="AL330" s="128"/>
      <c r="AM330" s="128"/>
      <c r="AN330" s="128"/>
      <c r="AO330" s="128"/>
      <c r="AP330" s="128"/>
      <c r="AQ330" s="128"/>
      <c r="AR330" s="128"/>
      <c r="AS330" s="128"/>
      <c r="AT330" s="128"/>
      <c r="AU330" s="128"/>
      <c r="AV330" s="128"/>
      <c r="AW330" s="128"/>
      <c r="AX330" s="128"/>
      <c r="AY330" s="176" t="str">
        <f>C330</f>
        <v>řezání živičného krytu do hloubky 10 cm, odstranění krytu živičného tl. 10 cm, odstranění podkladu z kameniva hrubého drceného tl. 30 cm, naložení suti a odvoz do 5 km. Vyspravení podkladu štěrkopískem, vyspravení krytu asfaltovým betonem do 7 cm.</v>
      </c>
      <c r="AZ330" s="128"/>
      <c r="BA330" s="128"/>
      <c r="BB330" s="128"/>
      <c r="BC330" s="128"/>
      <c r="BD330" s="128"/>
      <c r="BE330" s="128"/>
      <c r="BF330" s="128"/>
    </row>
    <row r="331" spans="1:58" ht="12.75" outlineLevel="1" x14ac:dyDescent="0.2">
      <c r="A331" s="135"/>
      <c r="B331" s="136"/>
      <c r="C331" s="167" t="s">
        <v>2343</v>
      </c>
      <c r="D331" s="140"/>
      <c r="E331" s="141">
        <v>25.2</v>
      </c>
      <c r="F331" s="138"/>
      <c r="G331" s="138"/>
      <c r="H331" s="138"/>
      <c r="I331" s="138"/>
      <c r="J331" s="138"/>
      <c r="K331" s="138"/>
      <c r="L331" s="138"/>
      <c r="M331" s="138"/>
      <c r="N331" s="138"/>
      <c r="O331" s="138"/>
      <c r="P331" s="138"/>
      <c r="Q331" s="138"/>
      <c r="R331" s="138"/>
      <c r="S331" s="138"/>
      <c r="T331" s="138"/>
      <c r="U331" s="138"/>
      <c r="V331" s="138"/>
      <c r="W331" s="128"/>
      <c r="X331" s="128"/>
      <c r="Y331" s="128"/>
      <c r="Z331" s="128"/>
      <c r="AA331" s="128"/>
      <c r="AB331" s="128"/>
      <c r="AC331" s="128"/>
      <c r="AD331" s="128"/>
      <c r="AE331" s="128" t="s">
        <v>218</v>
      </c>
      <c r="AF331" s="128">
        <v>0</v>
      </c>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row>
    <row r="332" spans="1:58" ht="12.75" outlineLevel="1" x14ac:dyDescent="0.2">
      <c r="A332" s="135"/>
      <c r="B332" s="136"/>
      <c r="C332" s="167" t="s">
        <v>1873</v>
      </c>
      <c r="D332" s="140"/>
      <c r="E332" s="141" t="s">
        <v>1873</v>
      </c>
      <c r="F332" s="138"/>
      <c r="G332" s="138"/>
      <c r="H332" s="138"/>
      <c r="I332" s="138"/>
      <c r="J332" s="138"/>
      <c r="K332" s="138"/>
      <c r="L332" s="138"/>
      <c r="M332" s="138"/>
      <c r="N332" s="138"/>
      <c r="O332" s="138"/>
      <c r="P332" s="138"/>
      <c r="Q332" s="138"/>
      <c r="R332" s="138"/>
      <c r="S332" s="138"/>
      <c r="T332" s="138"/>
      <c r="U332" s="138"/>
      <c r="V332" s="138"/>
      <c r="W332" s="128"/>
      <c r="X332" s="128"/>
      <c r="Y332" s="128"/>
      <c r="Z332" s="128"/>
      <c r="AA332" s="128"/>
      <c r="AB332" s="128"/>
      <c r="AC332" s="128"/>
      <c r="AD332" s="128"/>
      <c r="AE332" s="128" t="s">
        <v>218</v>
      </c>
      <c r="AF332" s="128">
        <v>0</v>
      </c>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row>
    <row r="333" spans="1:58" ht="12.75" outlineLevel="1" x14ac:dyDescent="0.2">
      <c r="A333" s="149">
        <v>84</v>
      </c>
      <c r="B333" s="150" t="s">
        <v>555</v>
      </c>
      <c r="C333" s="166" t="s">
        <v>556</v>
      </c>
      <c r="D333" s="151" t="s">
        <v>316</v>
      </c>
      <c r="E333" s="152">
        <v>48.9</v>
      </c>
      <c r="F333" s="153"/>
      <c r="G333" s="154">
        <f>ROUND(E333*F333,2)</f>
        <v>0</v>
      </c>
      <c r="H333" s="153"/>
      <c r="I333" s="154">
        <f>ROUND(E333*H333,2)</f>
        <v>0</v>
      </c>
      <c r="J333" s="153"/>
      <c r="K333" s="154">
        <f>ROUND(E333*J333,2)</f>
        <v>0</v>
      </c>
      <c r="L333" s="154">
        <v>21</v>
      </c>
      <c r="M333" s="154">
        <f>G333*(1+L333/100)</f>
        <v>0</v>
      </c>
      <c r="N333" s="154">
        <v>0.27062000000000003</v>
      </c>
      <c r="O333" s="154">
        <f>ROUND(E333*N333,2)</f>
        <v>13.23</v>
      </c>
      <c r="P333" s="154">
        <v>0</v>
      </c>
      <c r="Q333" s="154">
        <f>ROUND(E333*P333,2)</f>
        <v>0</v>
      </c>
      <c r="R333" s="155" t="s">
        <v>194</v>
      </c>
      <c r="S333" s="138">
        <v>1.4668300000000001</v>
      </c>
      <c r="T333" s="138">
        <f>ROUND(E333*S333,2)</f>
        <v>71.73</v>
      </c>
      <c r="U333" s="138"/>
      <c r="V333" s="138" t="s">
        <v>475</v>
      </c>
      <c r="W333" s="128"/>
      <c r="X333" s="128"/>
      <c r="Y333" s="128"/>
      <c r="Z333" s="128"/>
      <c r="AA333" s="128"/>
      <c r="AB333" s="128"/>
      <c r="AC333" s="128"/>
      <c r="AD333" s="128"/>
      <c r="AE333" s="128" t="s">
        <v>476</v>
      </c>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row>
    <row r="334" spans="1:58" ht="45" outlineLevel="1" x14ac:dyDescent="0.2">
      <c r="A334" s="135"/>
      <c r="B334" s="136"/>
      <c r="C334" s="323" t="s">
        <v>557</v>
      </c>
      <c r="D334" s="324"/>
      <c r="E334" s="324"/>
      <c r="F334" s="324"/>
      <c r="G334" s="324"/>
      <c r="H334" s="138"/>
      <c r="I334" s="138"/>
      <c r="J334" s="138"/>
      <c r="K334" s="138"/>
      <c r="L334" s="138"/>
      <c r="M334" s="138"/>
      <c r="N334" s="138"/>
      <c r="O334" s="138"/>
      <c r="P334" s="138"/>
      <c r="Q334" s="138"/>
      <c r="R334" s="138"/>
      <c r="S334" s="138"/>
      <c r="T334" s="138"/>
      <c r="U334" s="138"/>
      <c r="V334" s="138"/>
      <c r="W334" s="128"/>
      <c r="X334" s="128"/>
      <c r="Y334" s="128"/>
      <c r="Z334" s="128"/>
      <c r="AA334" s="128"/>
      <c r="AB334" s="128"/>
      <c r="AC334" s="128"/>
      <c r="AD334" s="128"/>
      <c r="AE334" s="128" t="s">
        <v>249</v>
      </c>
      <c r="AF334" s="128"/>
      <c r="AG334" s="128"/>
      <c r="AH334" s="128"/>
      <c r="AI334" s="128"/>
      <c r="AJ334" s="128"/>
      <c r="AK334" s="128"/>
      <c r="AL334" s="128"/>
      <c r="AM334" s="128"/>
      <c r="AN334" s="128"/>
      <c r="AO334" s="128"/>
      <c r="AP334" s="128"/>
      <c r="AQ334" s="128"/>
      <c r="AR334" s="128"/>
      <c r="AS334" s="128"/>
      <c r="AT334" s="128"/>
      <c r="AU334" s="128"/>
      <c r="AV334" s="128"/>
      <c r="AW334" s="128"/>
      <c r="AX334" s="128"/>
      <c r="AY334" s="176" t="str">
        <f>C334</f>
        <v>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v>
      </c>
      <c r="AZ334" s="128"/>
      <c r="BA334" s="128"/>
      <c r="BB334" s="128"/>
      <c r="BC334" s="128"/>
      <c r="BD334" s="128"/>
      <c r="BE334" s="128"/>
      <c r="BF334" s="128"/>
    </row>
    <row r="335" spans="1:58" ht="12.75" outlineLevel="1" x14ac:dyDescent="0.2">
      <c r="A335" s="135"/>
      <c r="B335" s="136"/>
      <c r="C335" s="167" t="s">
        <v>558</v>
      </c>
      <c r="D335" s="140"/>
      <c r="E335" s="141">
        <v>48.9</v>
      </c>
      <c r="F335" s="138"/>
      <c r="G335" s="138"/>
      <c r="H335" s="138"/>
      <c r="I335" s="138"/>
      <c r="J335" s="138"/>
      <c r="K335" s="138"/>
      <c r="L335" s="138"/>
      <c r="M335" s="138"/>
      <c r="N335" s="138"/>
      <c r="O335" s="138"/>
      <c r="P335" s="138"/>
      <c r="Q335" s="138"/>
      <c r="R335" s="138"/>
      <c r="S335" s="138"/>
      <c r="T335" s="138"/>
      <c r="U335" s="138"/>
      <c r="V335" s="138"/>
      <c r="W335" s="128"/>
      <c r="X335" s="128"/>
      <c r="Y335" s="128"/>
      <c r="Z335" s="128"/>
      <c r="AA335" s="128"/>
      <c r="AB335" s="128"/>
      <c r="AC335" s="128"/>
      <c r="AD335" s="128"/>
      <c r="AE335" s="128" t="s">
        <v>218</v>
      </c>
      <c r="AF335" s="128">
        <v>0</v>
      </c>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row>
    <row r="336" spans="1:58" ht="22.5" outlineLevel="1" x14ac:dyDescent="0.2">
      <c r="A336" s="149">
        <v>85</v>
      </c>
      <c r="B336" s="150" t="s">
        <v>559</v>
      </c>
      <c r="C336" s="166" t="s">
        <v>560</v>
      </c>
      <c r="D336" s="151" t="s">
        <v>316</v>
      </c>
      <c r="E336" s="152">
        <v>237.72</v>
      </c>
      <c r="F336" s="153"/>
      <c r="G336" s="154">
        <f>ROUND(E336*F336,2)</f>
        <v>0</v>
      </c>
      <c r="H336" s="153"/>
      <c r="I336" s="154">
        <f>ROUND(E336*H336,2)</f>
        <v>0</v>
      </c>
      <c r="J336" s="153"/>
      <c r="K336" s="154">
        <f>ROUND(E336*J336,2)</f>
        <v>0</v>
      </c>
      <c r="L336" s="154">
        <v>21</v>
      </c>
      <c r="M336" s="154">
        <f>G336*(1+L336/100)</f>
        <v>0</v>
      </c>
      <c r="N336" s="154">
        <v>1.0499999999999999E-3</v>
      </c>
      <c r="O336" s="154">
        <f>ROUND(E336*N336,2)</f>
        <v>0.25</v>
      </c>
      <c r="P336" s="154">
        <v>0</v>
      </c>
      <c r="Q336" s="154">
        <f>ROUND(E336*P336,2)</f>
        <v>0</v>
      </c>
      <c r="R336" s="155" t="s">
        <v>194</v>
      </c>
      <c r="S336" s="138">
        <v>0</v>
      </c>
      <c r="T336" s="138">
        <f>ROUND(E336*S336,2)</f>
        <v>0</v>
      </c>
      <c r="U336" s="138"/>
      <c r="V336" s="138" t="s">
        <v>87</v>
      </c>
      <c r="W336" s="128"/>
      <c r="X336" s="128"/>
      <c r="Y336" s="128"/>
      <c r="Z336" s="128"/>
      <c r="AA336" s="128"/>
      <c r="AB336" s="128"/>
      <c r="AC336" s="128"/>
      <c r="AD336" s="128"/>
      <c r="AE336" s="128" t="s">
        <v>380</v>
      </c>
      <c r="AF336" s="128"/>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row>
    <row r="337" spans="1:58" ht="12.75" outlineLevel="1" x14ac:dyDescent="0.2">
      <c r="A337" s="135"/>
      <c r="B337" s="136"/>
      <c r="C337" s="167" t="s">
        <v>541</v>
      </c>
      <c r="D337" s="140"/>
      <c r="E337" s="141">
        <v>237.72</v>
      </c>
      <c r="F337" s="138"/>
      <c r="G337" s="138"/>
      <c r="H337" s="138"/>
      <c r="I337" s="138"/>
      <c r="J337" s="138"/>
      <c r="K337" s="138"/>
      <c r="L337" s="138"/>
      <c r="M337" s="138"/>
      <c r="N337" s="138"/>
      <c r="O337" s="138"/>
      <c r="P337" s="138"/>
      <c r="Q337" s="138"/>
      <c r="R337" s="138"/>
      <c r="S337" s="138"/>
      <c r="T337" s="138"/>
      <c r="U337" s="138"/>
      <c r="V337" s="138"/>
      <c r="W337" s="128"/>
      <c r="X337" s="128"/>
      <c r="Y337" s="128"/>
      <c r="Z337" s="128"/>
      <c r="AA337" s="128"/>
      <c r="AB337" s="128"/>
      <c r="AC337" s="128"/>
      <c r="AD337" s="128"/>
      <c r="AE337" s="128" t="s">
        <v>218</v>
      </c>
      <c r="AF337" s="128">
        <v>0</v>
      </c>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row>
    <row r="338" spans="1:58" ht="12.75" outlineLevel="1" x14ac:dyDescent="0.2">
      <c r="A338" s="149">
        <v>86</v>
      </c>
      <c r="B338" s="150" t="s">
        <v>561</v>
      </c>
      <c r="C338" s="166" t="s">
        <v>562</v>
      </c>
      <c r="D338" s="151" t="s">
        <v>494</v>
      </c>
      <c r="E338" s="152">
        <v>120</v>
      </c>
      <c r="F338" s="153"/>
      <c r="G338" s="154">
        <f>ROUND(E338*F338,2)</f>
        <v>0</v>
      </c>
      <c r="H338" s="153"/>
      <c r="I338" s="154">
        <f>ROUND(E338*H338,2)</f>
        <v>0</v>
      </c>
      <c r="J338" s="153"/>
      <c r="K338" s="154">
        <f>ROUND(E338*J338,2)</f>
        <v>0</v>
      </c>
      <c r="L338" s="154">
        <v>21</v>
      </c>
      <c r="M338" s="154">
        <f>G338*(1+L338/100)</f>
        <v>0</v>
      </c>
      <c r="N338" s="154">
        <v>0</v>
      </c>
      <c r="O338" s="154">
        <f>ROUND(E338*N338,2)</f>
        <v>0</v>
      </c>
      <c r="P338" s="154">
        <v>0</v>
      </c>
      <c r="Q338" s="154">
        <f>ROUND(E338*P338,2)</f>
        <v>0</v>
      </c>
      <c r="R338" s="155" t="s">
        <v>194</v>
      </c>
      <c r="S338" s="138">
        <v>0</v>
      </c>
      <c r="T338" s="138">
        <f>ROUND(E338*S338,2)</f>
        <v>0</v>
      </c>
      <c r="U338" s="138"/>
      <c r="V338" s="138" t="s">
        <v>87</v>
      </c>
      <c r="W338" s="128"/>
      <c r="X338" s="128"/>
      <c r="Y338" s="128"/>
      <c r="Z338" s="128"/>
      <c r="AA338" s="128"/>
      <c r="AB338" s="128"/>
      <c r="AC338" s="128"/>
      <c r="AD338" s="128"/>
      <c r="AE338" s="128" t="s">
        <v>563</v>
      </c>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row>
    <row r="339" spans="1:58" ht="12.75" outlineLevel="1" x14ac:dyDescent="0.2">
      <c r="A339" s="135"/>
      <c r="B339" s="136"/>
      <c r="C339" s="167" t="s">
        <v>564</v>
      </c>
      <c r="D339" s="140"/>
      <c r="E339" s="141">
        <v>120</v>
      </c>
      <c r="F339" s="138"/>
      <c r="G339" s="138"/>
      <c r="H339" s="138"/>
      <c r="I339" s="138"/>
      <c r="J339" s="138"/>
      <c r="K339" s="138"/>
      <c r="L339" s="138"/>
      <c r="M339" s="138"/>
      <c r="N339" s="138"/>
      <c r="O339" s="138"/>
      <c r="P339" s="138"/>
      <c r="Q339" s="138"/>
      <c r="R339" s="138"/>
      <c r="S339" s="138"/>
      <c r="T339" s="138"/>
      <c r="U339" s="138"/>
      <c r="V339" s="138"/>
      <c r="W339" s="128"/>
      <c r="X339" s="128"/>
      <c r="Y339" s="128"/>
      <c r="Z339" s="128"/>
      <c r="AA339" s="128"/>
      <c r="AB339" s="128"/>
      <c r="AC339" s="128"/>
      <c r="AD339" s="128"/>
      <c r="AE339" s="128" t="s">
        <v>218</v>
      </c>
      <c r="AF339" s="128">
        <v>0</v>
      </c>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c r="BA339" s="128"/>
      <c r="BB339" s="128"/>
      <c r="BC339" s="128"/>
      <c r="BD339" s="128"/>
      <c r="BE339" s="128"/>
      <c r="BF339" s="128"/>
    </row>
    <row r="340" spans="1:58" ht="22.5" outlineLevel="1" x14ac:dyDescent="0.2">
      <c r="A340" s="149">
        <v>87</v>
      </c>
      <c r="B340" s="150" t="s">
        <v>565</v>
      </c>
      <c r="C340" s="166" t="s">
        <v>566</v>
      </c>
      <c r="D340" s="151" t="s">
        <v>494</v>
      </c>
      <c r="E340" s="152">
        <v>40</v>
      </c>
      <c r="F340" s="153"/>
      <c r="G340" s="154">
        <f>ROUND(E340*F340,2)</f>
        <v>0</v>
      </c>
      <c r="H340" s="153"/>
      <c r="I340" s="154">
        <f>ROUND(E340*H340,2)</f>
        <v>0</v>
      </c>
      <c r="J340" s="153"/>
      <c r="K340" s="154">
        <f>ROUND(E340*J340,2)</f>
        <v>0</v>
      </c>
      <c r="L340" s="154">
        <v>21</v>
      </c>
      <c r="M340" s="154">
        <f>G340*(1+L340/100)</f>
        <v>0</v>
      </c>
      <c r="N340" s="154">
        <v>2.5999999999999999E-3</v>
      </c>
      <c r="O340" s="154">
        <f>ROUND(E340*N340,2)</f>
        <v>0.1</v>
      </c>
      <c r="P340" s="154">
        <v>0</v>
      </c>
      <c r="Q340" s="154">
        <f>ROUND(E340*P340,2)</f>
        <v>0</v>
      </c>
      <c r="R340" s="155" t="s">
        <v>194</v>
      </c>
      <c r="S340" s="138">
        <v>0</v>
      </c>
      <c r="T340" s="138">
        <f>ROUND(E340*S340,2)</f>
        <v>0</v>
      </c>
      <c r="U340" s="138"/>
      <c r="V340" s="138" t="s">
        <v>87</v>
      </c>
      <c r="W340" s="128"/>
      <c r="X340" s="128"/>
      <c r="Y340" s="128"/>
      <c r="Z340" s="128"/>
      <c r="AA340" s="128"/>
      <c r="AB340" s="128"/>
      <c r="AC340" s="128"/>
      <c r="AD340" s="128"/>
      <c r="AE340" s="128" t="s">
        <v>380</v>
      </c>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row>
    <row r="341" spans="1:58" ht="12.75" outlineLevel="1" x14ac:dyDescent="0.2">
      <c r="A341" s="135"/>
      <c r="B341" s="136"/>
      <c r="C341" s="167" t="s">
        <v>567</v>
      </c>
      <c r="D341" s="140"/>
      <c r="E341" s="141">
        <v>40</v>
      </c>
      <c r="F341" s="138"/>
      <c r="G341" s="138"/>
      <c r="H341" s="138"/>
      <c r="I341" s="138"/>
      <c r="J341" s="138"/>
      <c r="K341" s="138"/>
      <c r="L341" s="138"/>
      <c r="M341" s="138"/>
      <c r="N341" s="138"/>
      <c r="O341" s="138"/>
      <c r="P341" s="138"/>
      <c r="Q341" s="138"/>
      <c r="R341" s="138"/>
      <c r="S341" s="138"/>
      <c r="T341" s="138"/>
      <c r="U341" s="138"/>
      <c r="V341" s="138"/>
      <c r="W341" s="128"/>
      <c r="X341" s="128"/>
      <c r="Y341" s="128"/>
      <c r="Z341" s="128"/>
      <c r="AA341" s="128"/>
      <c r="AB341" s="128"/>
      <c r="AC341" s="128"/>
      <c r="AD341" s="128"/>
      <c r="AE341" s="128" t="s">
        <v>218</v>
      </c>
      <c r="AF341" s="128">
        <v>0</v>
      </c>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row>
    <row r="342" spans="1:58" ht="22.5" outlineLevel="1" x14ac:dyDescent="0.2">
      <c r="A342" s="149">
        <v>88</v>
      </c>
      <c r="B342" s="150" t="s">
        <v>568</v>
      </c>
      <c r="C342" s="166" t="s">
        <v>569</v>
      </c>
      <c r="D342" s="151" t="s">
        <v>494</v>
      </c>
      <c r="E342" s="152">
        <v>86</v>
      </c>
      <c r="F342" s="153"/>
      <c r="G342" s="154">
        <f>ROUND(E342*F342,2)</f>
        <v>0</v>
      </c>
      <c r="H342" s="153"/>
      <c r="I342" s="154">
        <f>ROUND(E342*H342,2)</f>
        <v>0</v>
      </c>
      <c r="J342" s="153"/>
      <c r="K342" s="154">
        <f>ROUND(E342*J342,2)</f>
        <v>0</v>
      </c>
      <c r="L342" s="154">
        <v>21</v>
      </c>
      <c r="M342" s="154">
        <f>G342*(1+L342/100)</f>
        <v>0</v>
      </c>
      <c r="N342" s="154">
        <v>0.158</v>
      </c>
      <c r="O342" s="154">
        <f>ROUND(E342*N342,2)</f>
        <v>13.59</v>
      </c>
      <c r="P342" s="154">
        <v>0</v>
      </c>
      <c r="Q342" s="154">
        <f>ROUND(E342*P342,2)</f>
        <v>0</v>
      </c>
      <c r="R342" s="155" t="s">
        <v>194</v>
      </c>
      <c r="S342" s="138">
        <v>0</v>
      </c>
      <c r="T342" s="138">
        <f>ROUND(E342*S342,2)</f>
        <v>0</v>
      </c>
      <c r="U342" s="138"/>
      <c r="V342" s="138" t="s">
        <v>87</v>
      </c>
      <c r="W342" s="128"/>
      <c r="X342" s="128"/>
      <c r="Y342" s="128"/>
      <c r="Z342" s="128"/>
      <c r="AA342" s="128"/>
      <c r="AB342" s="128"/>
      <c r="AC342" s="128"/>
      <c r="AD342" s="128"/>
      <c r="AE342" s="128" t="s">
        <v>563</v>
      </c>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row>
    <row r="343" spans="1:58" ht="12.75" outlineLevel="1" x14ac:dyDescent="0.2">
      <c r="A343" s="135"/>
      <c r="B343" s="136"/>
      <c r="C343" s="167" t="s">
        <v>532</v>
      </c>
      <c r="D343" s="140"/>
      <c r="E343" s="141">
        <v>74</v>
      </c>
      <c r="F343" s="138"/>
      <c r="G343" s="138"/>
      <c r="H343" s="138"/>
      <c r="I343" s="138"/>
      <c r="J343" s="138"/>
      <c r="K343" s="138"/>
      <c r="L343" s="138"/>
      <c r="M343" s="138"/>
      <c r="N343" s="138"/>
      <c r="O343" s="138"/>
      <c r="P343" s="138"/>
      <c r="Q343" s="138"/>
      <c r="R343" s="138"/>
      <c r="S343" s="138"/>
      <c r="T343" s="138"/>
      <c r="U343" s="138"/>
      <c r="V343" s="138"/>
      <c r="W343" s="128"/>
      <c r="X343" s="128"/>
      <c r="Y343" s="128"/>
      <c r="Z343" s="128"/>
      <c r="AA343" s="128"/>
      <c r="AB343" s="128"/>
      <c r="AC343" s="128"/>
      <c r="AD343" s="128"/>
      <c r="AE343" s="128" t="s">
        <v>218</v>
      </c>
      <c r="AF343" s="128">
        <v>0</v>
      </c>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row>
    <row r="344" spans="1:58" ht="12.75" outlineLevel="1" x14ac:dyDescent="0.2">
      <c r="A344" s="135"/>
      <c r="B344" s="136"/>
      <c r="C344" s="167" t="s">
        <v>533</v>
      </c>
      <c r="D344" s="140"/>
      <c r="E344" s="141">
        <v>7</v>
      </c>
      <c r="F344" s="138"/>
      <c r="G344" s="138"/>
      <c r="H344" s="138"/>
      <c r="I344" s="138"/>
      <c r="J344" s="138"/>
      <c r="K344" s="138"/>
      <c r="L344" s="138"/>
      <c r="M344" s="138"/>
      <c r="N344" s="138"/>
      <c r="O344" s="138"/>
      <c r="P344" s="138"/>
      <c r="Q344" s="138"/>
      <c r="R344" s="138"/>
      <c r="S344" s="138"/>
      <c r="T344" s="138"/>
      <c r="U344" s="138"/>
      <c r="V344" s="138"/>
      <c r="W344" s="128"/>
      <c r="X344" s="128"/>
      <c r="Y344" s="128"/>
      <c r="Z344" s="128"/>
      <c r="AA344" s="128"/>
      <c r="AB344" s="128"/>
      <c r="AC344" s="128"/>
      <c r="AD344" s="128"/>
      <c r="AE344" s="128" t="s">
        <v>218</v>
      </c>
      <c r="AF344" s="128">
        <v>0</v>
      </c>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row>
    <row r="345" spans="1:58" ht="12.75" outlineLevel="1" x14ac:dyDescent="0.2">
      <c r="A345" s="135"/>
      <c r="B345" s="136"/>
      <c r="C345" s="167" t="s">
        <v>534</v>
      </c>
      <c r="D345" s="140"/>
      <c r="E345" s="141">
        <v>5</v>
      </c>
      <c r="F345" s="138"/>
      <c r="G345" s="138"/>
      <c r="H345" s="138"/>
      <c r="I345" s="138"/>
      <c r="J345" s="138"/>
      <c r="K345" s="138"/>
      <c r="L345" s="138"/>
      <c r="M345" s="138"/>
      <c r="N345" s="138"/>
      <c r="O345" s="138"/>
      <c r="P345" s="138"/>
      <c r="Q345" s="138"/>
      <c r="R345" s="138"/>
      <c r="S345" s="138"/>
      <c r="T345" s="138"/>
      <c r="U345" s="138"/>
      <c r="V345" s="138"/>
      <c r="W345" s="128"/>
      <c r="X345" s="128"/>
      <c r="Y345" s="128"/>
      <c r="Z345" s="128"/>
      <c r="AA345" s="128"/>
      <c r="AB345" s="128"/>
      <c r="AC345" s="128"/>
      <c r="AD345" s="128"/>
      <c r="AE345" s="128" t="s">
        <v>218</v>
      </c>
      <c r="AF345" s="128">
        <v>0</v>
      </c>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row>
    <row r="346" spans="1:58" ht="22.5" outlineLevel="1" x14ac:dyDescent="0.2">
      <c r="A346" s="149">
        <v>89</v>
      </c>
      <c r="B346" s="150" t="s">
        <v>570</v>
      </c>
      <c r="C346" s="166" t="s">
        <v>571</v>
      </c>
      <c r="D346" s="151" t="s">
        <v>494</v>
      </c>
      <c r="E346" s="152">
        <v>7</v>
      </c>
      <c r="F346" s="153"/>
      <c r="G346" s="154">
        <f>ROUND(E346*F346,2)</f>
        <v>0</v>
      </c>
      <c r="H346" s="153"/>
      <c r="I346" s="154">
        <f>ROUND(E346*H346,2)</f>
        <v>0</v>
      </c>
      <c r="J346" s="153"/>
      <c r="K346" s="154">
        <f>ROUND(E346*J346,2)</f>
        <v>0</v>
      </c>
      <c r="L346" s="154">
        <v>21</v>
      </c>
      <c r="M346" s="154">
        <f>G346*(1+L346/100)</f>
        <v>0</v>
      </c>
      <c r="N346" s="154">
        <v>1.6140000000000001</v>
      </c>
      <c r="O346" s="154">
        <f>ROUND(E346*N346,2)</f>
        <v>11.3</v>
      </c>
      <c r="P346" s="154">
        <v>0</v>
      </c>
      <c r="Q346" s="154">
        <f>ROUND(E346*P346,2)</f>
        <v>0</v>
      </c>
      <c r="R346" s="155" t="s">
        <v>194</v>
      </c>
      <c r="S346" s="138">
        <v>0</v>
      </c>
      <c r="T346" s="138">
        <f>ROUND(E346*S346,2)</f>
        <v>0</v>
      </c>
      <c r="U346" s="138"/>
      <c r="V346" s="138" t="s">
        <v>87</v>
      </c>
      <c r="W346" s="128"/>
      <c r="X346" s="128"/>
      <c r="Y346" s="128"/>
      <c r="Z346" s="128"/>
      <c r="AA346" s="128"/>
      <c r="AB346" s="128"/>
      <c r="AC346" s="128"/>
      <c r="AD346" s="128"/>
      <c r="AE346" s="128" t="s">
        <v>380</v>
      </c>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row>
    <row r="347" spans="1:58" ht="12.75" outlineLevel="1" x14ac:dyDescent="0.2">
      <c r="A347" s="135"/>
      <c r="B347" s="136"/>
      <c r="C347" s="167" t="s">
        <v>572</v>
      </c>
      <c r="D347" s="140"/>
      <c r="E347" s="141">
        <v>5</v>
      </c>
      <c r="F347" s="138"/>
      <c r="G347" s="138"/>
      <c r="H347" s="138"/>
      <c r="I347" s="138"/>
      <c r="J347" s="138"/>
      <c r="K347" s="138"/>
      <c r="L347" s="138"/>
      <c r="M347" s="138"/>
      <c r="N347" s="138"/>
      <c r="O347" s="138"/>
      <c r="P347" s="138"/>
      <c r="Q347" s="138"/>
      <c r="R347" s="138"/>
      <c r="S347" s="138"/>
      <c r="T347" s="138"/>
      <c r="U347" s="138"/>
      <c r="V347" s="138"/>
      <c r="W347" s="128"/>
      <c r="X347" s="128"/>
      <c r="Y347" s="128"/>
      <c r="Z347" s="128"/>
      <c r="AA347" s="128"/>
      <c r="AB347" s="128"/>
      <c r="AC347" s="128"/>
      <c r="AD347" s="128"/>
      <c r="AE347" s="128" t="s">
        <v>218</v>
      </c>
      <c r="AF347" s="128">
        <v>0</v>
      </c>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row>
    <row r="348" spans="1:58" ht="12.75" outlineLevel="1" x14ac:dyDescent="0.2">
      <c r="A348" s="135"/>
      <c r="B348" s="136"/>
      <c r="C348" s="167" t="s">
        <v>573</v>
      </c>
      <c r="D348" s="140"/>
      <c r="E348" s="141">
        <v>1</v>
      </c>
      <c r="F348" s="138"/>
      <c r="G348" s="138"/>
      <c r="H348" s="138"/>
      <c r="I348" s="138"/>
      <c r="J348" s="138"/>
      <c r="K348" s="138"/>
      <c r="L348" s="138"/>
      <c r="M348" s="138"/>
      <c r="N348" s="138"/>
      <c r="O348" s="138"/>
      <c r="P348" s="138"/>
      <c r="Q348" s="138"/>
      <c r="R348" s="138"/>
      <c r="S348" s="138"/>
      <c r="T348" s="138"/>
      <c r="U348" s="138"/>
      <c r="V348" s="138"/>
      <c r="W348" s="128"/>
      <c r="X348" s="128"/>
      <c r="Y348" s="128"/>
      <c r="Z348" s="128"/>
      <c r="AA348" s="128"/>
      <c r="AB348" s="128"/>
      <c r="AC348" s="128"/>
      <c r="AD348" s="128"/>
      <c r="AE348" s="128" t="s">
        <v>218</v>
      </c>
      <c r="AF348" s="128">
        <v>0</v>
      </c>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row>
    <row r="349" spans="1:58" ht="12.75" outlineLevel="1" x14ac:dyDescent="0.2">
      <c r="A349" s="135"/>
      <c r="B349" s="136"/>
      <c r="C349" s="167" t="s">
        <v>574</v>
      </c>
      <c r="D349" s="140"/>
      <c r="E349" s="141">
        <v>1</v>
      </c>
      <c r="F349" s="138"/>
      <c r="G349" s="138"/>
      <c r="H349" s="138"/>
      <c r="I349" s="138"/>
      <c r="J349" s="138"/>
      <c r="K349" s="138"/>
      <c r="L349" s="138"/>
      <c r="M349" s="138"/>
      <c r="N349" s="138"/>
      <c r="O349" s="138"/>
      <c r="P349" s="138"/>
      <c r="Q349" s="138"/>
      <c r="R349" s="138"/>
      <c r="S349" s="138"/>
      <c r="T349" s="138"/>
      <c r="U349" s="138"/>
      <c r="V349" s="138"/>
      <c r="W349" s="128"/>
      <c r="X349" s="128"/>
      <c r="Y349" s="128"/>
      <c r="Z349" s="128"/>
      <c r="AA349" s="128"/>
      <c r="AB349" s="128"/>
      <c r="AC349" s="128"/>
      <c r="AD349" s="128"/>
      <c r="AE349" s="128" t="s">
        <v>218</v>
      </c>
      <c r="AF349" s="128">
        <v>0</v>
      </c>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row>
    <row r="350" spans="1:58" ht="22.5" outlineLevel="1" x14ac:dyDescent="0.2">
      <c r="A350" s="149">
        <v>90</v>
      </c>
      <c r="B350" s="150" t="s">
        <v>575</v>
      </c>
      <c r="C350" s="166" t="s">
        <v>576</v>
      </c>
      <c r="D350" s="151" t="s">
        <v>494</v>
      </c>
      <c r="E350" s="152">
        <v>71</v>
      </c>
      <c r="F350" s="153"/>
      <c r="G350" s="154">
        <f>ROUND(E350*F350,2)</f>
        <v>0</v>
      </c>
      <c r="H350" s="153"/>
      <c r="I350" s="154">
        <f>ROUND(E350*H350,2)</f>
        <v>0</v>
      </c>
      <c r="J350" s="153"/>
      <c r="K350" s="154">
        <f>ROUND(E350*J350,2)</f>
        <v>0</v>
      </c>
      <c r="L350" s="154">
        <v>21</v>
      </c>
      <c r="M350" s="154">
        <f>G350*(1+L350/100)</f>
        <v>0</v>
      </c>
      <c r="N350" s="154">
        <v>1.6140000000000001</v>
      </c>
      <c r="O350" s="154">
        <f>ROUND(E350*N350,2)</f>
        <v>114.59</v>
      </c>
      <c r="P350" s="154">
        <v>0</v>
      </c>
      <c r="Q350" s="154">
        <f>ROUND(E350*P350,2)</f>
        <v>0</v>
      </c>
      <c r="R350" s="155" t="s">
        <v>194</v>
      </c>
      <c r="S350" s="138">
        <v>0</v>
      </c>
      <c r="T350" s="138">
        <f>ROUND(E350*S350,2)</f>
        <v>0</v>
      </c>
      <c r="U350" s="138"/>
      <c r="V350" s="138" t="s">
        <v>87</v>
      </c>
      <c r="W350" s="128"/>
      <c r="X350" s="128"/>
      <c r="Y350" s="128"/>
      <c r="Z350" s="128"/>
      <c r="AA350" s="128"/>
      <c r="AB350" s="128"/>
      <c r="AC350" s="128"/>
      <c r="AD350" s="128"/>
      <c r="AE350" s="128" t="s">
        <v>380</v>
      </c>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row>
    <row r="351" spans="1:58" ht="12.75" outlineLevel="1" x14ac:dyDescent="0.2">
      <c r="A351" s="135"/>
      <c r="B351" s="136"/>
      <c r="C351" s="167" t="s">
        <v>577</v>
      </c>
      <c r="D351" s="140"/>
      <c r="E351" s="141">
        <v>61</v>
      </c>
      <c r="F351" s="138"/>
      <c r="G351" s="138"/>
      <c r="H351" s="138"/>
      <c r="I351" s="138"/>
      <c r="J351" s="138"/>
      <c r="K351" s="138"/>
      <c r="L351" s="138"/>
      <c r="M351" s="138"/>
      <c r="N351" s="138"/>
      <c r="O351" s="138"/>
      <c r="P351" s="138"/>
      <c r="Q351" s="138"/>
      <c r="R351" s="138"/>
      <c r="S351" s="138"/>
      <c r="T351" s="138"/>
      <c r="U351" s="138"/>
      <c r="V351" s="138"/>
      <c r="W351" s="128"/>
      <c r="X351" s="128"/>
      <c r="Y351" s="128"/>
      <c r="Z351" s="128"/>
      <c r="AA351" s="128"/>
      <c r="AB351" s="128"/>
      <c r="AC351" s="128"/>
      <c r="AD351" s="128"/>
      <c r="AE351" s="128" t="s">
        <v>218</v>
      </c>
      <c r="AF351" s="128">
        <v>0</v>
      </c>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row>
    <row r="352" spans="1:58" ht="12.75" outlineLevel="1" x14ac:dyDescent="0.2">
      <c r="A352" s="135"/>
      <c r="B352" s="136"/>
      <c r="C352" s="167" t="s">
        <v>578</v>
      </c>
      <c r="D352" s="140"/>
      <c r="E352" s="141">
        <v>5</v>
      </c>
      <c r="F352" s="138"/>
      <c r="G352" s="138"/>
      <c r="H352" s="138"/>
      <c r="I352" s="138"/>
      <c r="J352" s="138"/>
      <c r="K352" s="138"/>
      <c r="L352" s="138"/>
      <c r="M352" s="138"/>
      <c r="N352" s="138"/>
      <c r="O352" s="138"/>
      <c r="P352" s="138"/>
      <c r="Q352" s="138"/>
      <c r="R352" s="138"/>
      <c r="S352" s="138"/>
      <c r="T352" s="138"/>
      <c r="U352" s="138"/>
      <c r="V352" s="138"/>
      <c r="W352" s="128"/>
      <c r="X352" s="128"/>
      <c r="Y352" s="128"/>
      <c r="Z352" s="128"/>
      <c r="AA352" s="128"/>
      <c r="AB352" s="128"/>
      <c r="AC352" s="128"/>
      <c r="AD352" s="128"/>
      <c r="AE352" s="128" t="s">
        <v>218</v>
      </c>
      <c r="AF352" s="128">
        <v>0</v>
      </c>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row>
    <row r="353" spans="1:58" ht="12.75" outlineLevel="1" x14ac:dyDescent="0.2">
      <c r="A353" s="135"/>
      <c r="B353" s="136"/>
      <c r="C353" s="167" t="s">
        <v>579</v>
      </c>
      <c r="D353" s="140"/>
      <c r="E353" s="141">
        <v>5</v>
      </c>
      <c r="F353" s="138"/>
      <c r="G353" s="138"/>
      <c r="H353" s="138"/>
      <c r="I353" s="138"/>
      <c r="J353" s="138"/>
      <c r="K353" s="138"/>
      <c r="L353" s="138"/>
      <c r="M353" s="138"/>
      <c r="N353" s="138"/>
      <c r="O353" s="138"/>
      <c r="P353" s="138"/>
      <c r="Q353" s="138"/>
      <c r="R353" s="138"/>
      <c r="S353" s="138"/>
      <c r="T353" s="138"/>
      <c r="U353" s="138"/>
      <c r="V353" s="138"/>
      <c r="W353" s="128"/>
      <c r="X353" s="128"/>
      <c r="Y353" s="128"/>
      <c r="Z353" s="128"/>
      <c r="AA353" s="128"/>
      <c r="AB353" s="128"/>
      <c r="AC353" s="128"/>
      <c r="AD353" s="128"/>
      <c r="AE353" s="128" t="s">
        <v>218</v>
      </c>
      <c r="AF353" s="128">
        <v>0</v>
      </c>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row>
    <row r="354" spans="1:58" ht="22.5" outlineLevel="1" x14ac:dyDescent="0.2">
      <c r="A354" s="149">
        <v>91</v>
      </c>
      <c r="B354" s="150" t="s">
        <v>580</v>
      </c>
      <c r="C354" s="166" t="s">
        <v>581</v>
      </c>
      <c r="D354" s="151" t="s">
        <v>494</v>
      </c>
      <c r="E354" s="152">
        <v>8</v>
      </c>
      <c r="F354" s="153"/>
      <c r="G354" s="154">
        <f>ROUND(E354*F354,2)</f>
        <v>0</v>
      </c>
      <c r="H354" s="153"/>
      <c r="I354" s="154">
        <f>ROUND(E354*H354,2)</f>
        <v>0</v>
      </c>
      <c r="J354" s="153"/>
      <c r="K354" s="154">
        <f>ROUND(E354*J354,2)</f>
        <v>0</v>
      </c>
      <c r="L354" s="154">
        <v>21</v>
      </c>
      <c r="M354" s="154">
        <f>G354*(1+L354/100)</f>
        <v>0</v>
      </c>
      <c r="N354" s="154">
        <v>1.6140000000000001</v>
      </c>
      <c r="O354" s="154">
        <f>ROUND(E354*N354,2)</f>
        <v>12.91</v>
      </c>
      <c r="P354" s="154">
        <v>0</v>
      </c>
      <c r="Q354" s="154">
        <f>ROUND(E354*P354,2)</f>
        <v>0</v>
      </c>
      <c r="R354" s="155" t="s">
        <v>194</v>
      </c>
      <c r="S354" s="138">
        <v>0</v>
      </c>
      <c r="T354" s="138">
        <f>ROUND(E354*S354,2)</f>
        <v>0</v>
      </c>
      <c r="U354" s="138"/>
      <c r="V354" s="138" t="s">
        <v>87</v>
      </c>
      <c r="W354" s="128"/>
      <c r="X354" s="128"/>
      <c r="Y354" s="128"/>
      <c r="Z354" s="128"/>
      <c r="AA354" s="128"/>
      <c r="AB354" s="128"/>
      <c r="AC354" s="128"/>
      <c r="AD354" s="128"/>
      <c r="AE354" s="128" t="s">
        <v>380</v>
      </c>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row>
    <row r="355" spans="1:58" ht="12.75" outlineLevel="1" x14ac:dyDescent="0.2">
      <c r="A355" s="135"/>
      <c r="B355" s="136"/>
      <c r="C355" s="167" t="s">
        <v>582</v>
      </c>
      <c r="D355" s="140"/>
      <c r="E355" s="141">
        <v>8</v>
      </c>
      <c r="F355" s="138"/>
      <c r="G355" s="138"/>
      <c r="H355" s="138"/>
      <c r="I355" s="138"/>
      <c r="J355" s="138"/>
      <c r="K355" s="138"/>
      <c r="L355" s="138"/>
      <c r="M355" s="138"/>
      <c r="N355" s="138"/>
      <c r="O355" s="138"/>
      <c r="P355" s="138"/>
      <c r="Q355" s="138"/>
      <c r="R355" s="138"/>
      <c r="S355" s="138"/>
      <c r="T355" s="138"/>
      <c r="U355" s="138"/>
      <c r="V355" s="138"/>
      <c r="W355" s="128"/>
      <c r="X355" s="128"/>
      <c r="Y355" s="128"/>
      <c r="Z355" s="128"/>
      <c r="AA355" s="128"/>
      <c r="AB355" s="128"/>
      <c r="AC355" s="128"/>
      <c r="AD355" s="128"/>
      <c r="AE355" s="128" t="s">
        <v>218</v>
      </c>
      <c r="AF355" s="128">
        <v>0</v>
      </c>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row>
    <row r="356" spans="1:58" ht="12.75" outlineLevel="1" x14ac:dyDescent="0.2">
      <c r="A356" s="135"/>
      <c r="B356" s="136"/>
      <c r="C356" s="167" t="s">
        <v>583</v>
      </c>
      <c r="D356" s="140"/>
      <c r="E356" s="141"/>
      <c r="F356" s="138"/>
      <c r="G356" s="138"/>
      <c r="H356" s="138"/>
      <c r="I356" s="138"/>
      <c r="J356" s="138"/>
      <c r="K356" s="138"/>
      <c r="L356" s="138"/>
      <c r="M356" s="138"/>
      <c r="N356" s="138"/>
      <c r="O356" s="138"/>
      <c r="P356" s="138"/>
      <c r="Q356" s="138"/>
      <c r="R356" s="138"/>
      <c r="S356" s="138"/>
      <c r="T356" s="138"/>
      <c r="U356" s="138"/>
      <c r="V356" s="138"/>
      <c r="W356" s="128"/>
      <c r="X356" s="128"/>
      <c r="Y356" s="128"/>
      <c r="Z356" s="128"/>
      <c r="AA356" s="128"/>
      <c r="AB356" s="128"/>
      <c r="AC356" s="128"/>
      <c r="AD356" s="128"/>
      <c r="AE356" s="128" t="s">
        <v>218</v>
      </c>
      <c r="AF356" s="128">
        <v>0</v>
      </c>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row>
    <row r="357" spans="1:58" ht="12.75" outlineLevel="1" x14ac:dyDescent="0.2">
      <c r="A357" s="149">
        <v>92</v>
      </c>
      <c r="B357" s="150" t="s">
        <v>584</v>
      </c>
      <c r="C357" s="166" t="s">
        <v>585</v>
      </c>
      <c r="D357" s="151" t="s">
        <v>494</v>
      </c>
      <c r="E357" s="152">
        <v>51</v>
      </c>
      <c r="F357" s="153"/>
      <c r="G357" s="154">
        <f>ROUND(E357*F357,2)</f>
        <v>0</v>
      </c>
      <c r="H357" s="153"/>
      <c r="I357" s="154">
        <f>ROUND(E357*H357,2)</f>
        <v>0</v>
      </c>
      <c r="J357" s="153"/>
      <c r="K357" s="154">
        <f>ROUND(E357*J357,2)</f>
        <v>0</v>
      </c>
      <c r="L357" s="154">
        <v>21</v>
      </c>
      <c r="M357" s="154">
        <f>G357*(1+L357/100)</f>
        <v>0</v>
      </c>
      <c r="N357" s="154">
        <v>0.185</v>
      </c>
      <c r="O357" s="154">
        <f>ROUND(E357*N357,2)</f>
        <v>9.44</v>
      </c>
      <c r="P357" s="154">
        <v>0</v>
      </c>
      <c r="Q357" s="154">
        <f>ROUND(E357*P357,2)</f>
        <v>0</v>
      </c>
      <c r="R357" s="155" t="s">
        <v>194</v>
      </c>
      <c r="S357" s="138">
        <v>0</v>
      </c>
      <c r="T357" s="138">
        <f>ROUND(E357*S357,2)</f>
        <v>0</v>
      </c>
      <c r="U357" s="138"/>
      <c r="V357" s="138" t="s">
        <v>87</v>
      </c>
      <c r="W357" s="128"/>
      <c r="X357" s="128"/>
      <c r="Y357" s="128"/>
      <c r="Z357" s="128"/>
      <c r="AA357" s="128"/>
      <c r="AB357" s="128"/>
      <c r="AC357" s="128"/>
      <c r="AD357" s="128"/>
      <c r="AE357" s="128" t="s">
        <v>563</v>
      </c>
      <c r="AF357" s="128"/>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row>
    <row r="358" spans="1:58" ht="12.75" outlineLevel="1" x14ac:dyDescent="0.2">
      <c r="A358" s="135"/>
      <c r="B358" s="136"/>
      <c r="C358" s="167" t="s">
        <v>586</v>
      </c>
      <c r="D358" s="140"/>
      <c r="E358" s="141">
        <v>47</v>
      </c>
      <c r="F358" s="138"/>
      <c r="G358" s="138"/>
      <c r="H358" s="138"/>
      <c r="I358" s="138"/>
      <c r="J358" s="138"/>
      <c r="K358" s="138"/>
      <c r="L358" s="138"/>
      <c r="M358" s="138"/>
      <c r="N358" s="138"/>
      <c r="O358" s="138"/>
      <c r="P358" s="138"/>
      <c r="Q358" s="138"/>
      <c r="R358" s="138"/>
      <c r="S358" s="138"/>
      <c r="T358" s="138"/>
      <c r="U358" s="138"/>
      <c r="V358" s="138"/>
      <c r="W358" s="128"/>
      <c r="X358" s="128"/>
      <c r="Y358" s="128"/>
      <c r="Z358" s="128"/>
      <c r="AA358" s="128"/>
      <c r="AB358" s="128"/>
      <c r="AC358" s="128"/>
      <c r="AD358" s="128"/>
      <c r="AE358" s="128" t="s">
        <v>218</v>
      </c>
      <c r="AF358" s="128">
        <v>0</v>
      </c>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row>
    <row r="359" spans="1:58" ht="12.75" outlineLevel="1" x14ac:dyDescent="0.2">
      <c r="A359" s="135"/>
      <c r="B359" s="136"/>
      <c r="C359" s="167" t="s">
        <v>587</v>
      </c>
      <c r="D359" s="140"/>
      <c r="E359" s="141">
        <v>4</v>
      </c>
      <c r="F359" s="138"/>
      <c r="G359" s="138"/>
      <c r="H359" s="138"/>
      <c r="I359" s="138"/>
      <c r="J359" s="138"/>
      <c r="K359" s="138"/>
      <c r="L359" s="138"/>
      <c r="M359" s="138"/>
      <c r="N359" s="138"/>
      <c r="O359" s="138"/>
      <c r="P359" s="138"/>
      <c r="Q359" s="138"/>
      <c r="R359" s="138"/>
      <c r="S359" s="138"/>
      <c r="T359" s="138"/>
      <c r="U359" s="138"/>
      <c r="V359" s="138"/>
      <c r="W359" s="128"/>
      <c r="X359" s="128"/>
      <c r="Y359" s="128"/>
      <c r="Z359" s="128"/>
      <c r="AA359" s="128"/>
      <c r="AB359" s="128"/>
      <c r="AC359" s="128"/>
      <c r="AD359" s="128"/>
      <c r="AE359" s="128" t="s">
        <v>218</v>
      </c>
      <c r="AF359" s="128">
        <v>0</v>
      </c>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row>
    <row r="360" spans="1:58" ht="12.75" outlineLevel="1" x14ac:dyDescent="0.2">
      <c r="A360" s="149">
        <v>93</v>
      </c>
      <c r="B360" s="150" t="s">
        <v>588</v>
      </c>
      <c r="C360" s="166" t="s">
        <v>589</v>
      </c>
      <c r="D360" s="151" t="s">
        <v>494</v>
      </c>
      <c r="E360" s="152">
        <v>56</v>
      </c>
      <c r="F360" s="153"/>
      <c r="G360" s="154">
        <f>ROUND(E360*F360,2)</f>
        <v>0</v>
      </c>
      <c r="H360" s="153"/>
      <c r="I360" s="154">
        <f>ROUND(E360*H360,2)</f>
        <v>0</v>
      </c>
      <c r="J360" s="153"/>
      <c r="K360" s="154">
        <f>ROUND(E360*J360,2)</f>
        <v>0</v>
      </c>
      <c r="L360" s="154">
        <v>21</v>
      </c>
      <c r="M360" s="154">
        <f>G360*(1+L360/100)</f>
        <v>0</v>
      </c>
      <c r="N360" s="154">
        <v>0.37</v>
      </c>
      <c r="O360" s="154">
        <f>ROUND(E360*N360,2)</f>
        <v>20.72</v>
      </c>
      <c r="P360" s="154">
        <v>0</v>
      </c>
      <c r="Q360" s="154">
        <f>ROUND(E360*P360,2)</f>
        <v>0</v>
      </c>
      <c r="R360" s="155" t="s">
        <v>194</v>
      </c>
      <c r="S360" s="138">
        <v>0</v>
      </c>
      <c r="T360" s="138">
        <f>ROUND(E360*S360,2)</f>
        <v>0</v>
      </c>
      <c r="U360" s="138"/>
      <c r="V360" s="138" t="s">
        <v>87</v>
      </c>
      <c r="W360" s="128"/>
      <c r="X360" s="128"/>
      <c r="Y360" s="128"/>
      <c r="Z360" s="128"/>
      <c r="AA360" s="128"/>
      <c r="AB360" s="128"/>
      <c r="AC360" s="128"/>
      <c r="AD360" s="128"/>
      <c r="AE360" s="128" t="s">
        <v>563</v>
      </c>
      <c r="AF360" s="128"/>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row>
    <row r="361" spans="1:58" ht="12.75" outlineLevel="1" x14ac:dyDescent="0.2">
      <c r="A361" s="135"/>
      <c r="B361" s="136"/>
      <c r="C361" s="167" t="s">
        <v>590</v>
      </c>
      <c r="D361" s="140"/>
      <c r="E361" s="141">
        <v>54</v>
      </c>
      <c r="F361" s="138"/>
      <c r="G361" s="138"/>
      <c r="H361" s="138"/>
      <c r="I361" s="138"/>
      <c r="J361" s="138"/>
      <c r="K361" s="138"/>
      <c r="L361" s="138"/>
      <c r="M361" s="138"/>
      <c r="N361" s="138"/>
      <c r="O361" s="138"/>
      <c r="P361" s="138"/>
      <c r="Q361" s="138"/>
      <c r="R361" s="138"/>
      <c r="S361" s="138"/>
      <c r="T361" s="138"/>
      <c r="U361" s="138"/>
      <c r="V361" s="138"/>
      <c r="W361" s="128"/>
      <c r="X361" s="128"/>
      <c r="Y361" s="128"/>
      <c r="Z361" s="128"/>
      <c r="AA361" s="128"/>
      <c r="AB361" s="128"/>
      <c r="AC361" s="128"/>
      <c r="AD361" s="128"/>
      <c r="AE361" s="128" t="s">
        <v>218</v>
      </c>
      <c r="AF361" s="128">
        <v>0</v>
      </c>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row>
    <row r="362" spans="1:58" ht="12.75" outlineLevel="1" x14ac:dyDescent="0.2">
      <c r="A362" s="135"/>
      <c r="B362" s="136"/>
      <c r="C362" s="167" t="s">
        <v>591</v>
      </c>
      <c r="D362" s="140"/>
      <c r="E362" s="141">
        <v>2</v>
      </c>
      <c r="F362" s="138"/>
      <c r="G362" s="138"/>
      <c r="H362" s="138"/>
      <c r="I362" s="138"/>
      <c r="J362" s="138"/>
      <c r="K362" s="138"/>
      <c r="L362" s="138"/>
      <c r="M362" s="138"/>
      <c r="N362" s="138"/>
      <c r="O362" s="138"/>
      <c r="P362" s="138"/>
      <c r="Q362" s="138"/>
      <c r="R362" s="138"/>
      <c r="S362" s="138"/>
      <c r="T362" s="138"/>
      <c r="U362" s="138"/>
      <c r="V362" s="138"/>
      <c r="W362" s="128"/>
      <c r="X362" s="128"/>
      <c r="Y362" s="128"/>
      <c r="Z362" s="128"/>
      <c r="AA362" s="128"/>
      <c r="AB362" s="128"/>
      <c r="AC362" s="128"/>
      <c r="AD362" s="128"/>
      <c r="AE362" s="128" t="s">
        <v>218</v>
      </c>
      <c r="AF362" s="128">
        <v>0</v>
      </c>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row>
    <row r="363" spans="1:58" ht="22.5" outlineLevel="1" x14ac:dyDescent="0.2">
      <c r="A363" s="149">
        <v>94</v>
      </c>
      <c r="B363" s="150" t="s">
        <v>592</v>
      </c>
      <c r="C363" s="166" t="s">
        <v>593</v>
      </c>
      <c r="D363" s="151" t="s">
        <v>494</v>
      </c>
      <c r="E363" s="152">
        <v>29</v>
      </c>
      <c r="F363" s="153"/>
      <c r="G363" s="154">
        <f>ROUND(E363*F363,2)</f>
        <v>0</v>
      </c>
      <c r="H363" s="153"/>
      <c r="I363" s="154">
        <f>ROUND(E363*H363,2)</f>
        <v>0</v>
      </c>
      <c r="J363" s="153"/>
      <c r="K363" s="154">
        <f>ROUND(E363*J363,2)</f>
        <v>0</v>
      </c>
      <c r="L363" s="154">
        <v>21</v>
      </c>
      <c r="M363" s="154">
        <f>G363*(1+L363/100)</f>
        <v>0</v>
      </c>
      <c r="N363" s="154">
        <v>0.74</v>
      </c>
      <c r="O363" s="154">
        <f>ROUND(E363*N363,2)</f>
        <v>21.46</v>
      </c>
      <c r="P363" s="154">
        <v>0</v>
      </c>
      <c r="Q363" s="154">
        <f>ROUND(E363*P363,2)</f>
        <v>0</v>
      </c>
      <c r="R363" s="155" t="s">
        <v>194</v>
      </c>
      <c r="S363" s="138">
        <v>0</v>
      </c>
      <c r="T363" s="138">
        <f>ROUND(E363*S363,2)</f>
        <v>0</v>
      </c>
      <c r="U363" s="138"/>
      <c r="V363" s="138" t="s">
        <v>87</v>
      </c>
      <c r="W363" s="128"/>
      <c r="X363" s="128"/>
      <c r="Y363" s="128"/>
      <c r="Z363" s="128"/>
      <c r="AA363" s="128"/>
      <c r="AB363" s="128"/>
      <c r="AC363" s="128"/>
      <c r="AD363" s="128"/>
      <c r="AE363" s="128" t="s">
        <v>563</v>
      </c>
      <c r="AF363" s="128"/>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row>
    <row r="364" spans="1:58" ht="12.75" outlineLevel="1" x14ac:dyDescent="0.2">
      <c r="A364" s="135"/>
      <c r="B364" s="136"/>
      <c r="C364" s="167" t="s">
        <v>594</v>
      </c>
      <c r="D364" s="140"/>
      <c r="E364" s="141">
        <v>25</v>
      </c>
      <c r="F364" s="138"/>
      <c r="G364" s="138"/>
      <c r="H364" s="138"/>
      <c r="I364" s="138"/>
      <c r="J364" s="138"/>
      <c r="K364" s="138"/>
      <c r="L364" s="138"/>
      <c r="M364" s="138"/>
      <c r="N364" s="138"/>
      <c r="O364" s="138"/>
      <c r="P364" s="138"/>
      <c r="Q364" s="138"/>
      <c r="R364" s="138"/>
      <c r="S364" s="138"/>
      <c r="T364" s="138"/>
      <c r="U364" s="138"/>
      <c r="V364" s="138"/>
      <c r="W364" s="128"/>
      <c r="X364" s="128"/>
      <c r="Y364" s="128"/>
      <c r="Z364" s="128"/>
      <c r="AA364" s="128"/>
      <c r="AB364" s="128"/>
      <c r="AC364" s="128"/>
      <c r="AD364" s="128"/>
      <c r="AE364" s="128" t="s">
        <v>218</v>
      </c>
      <c r="AF364" s="128">
        <v>0</v>
      </c>
      <c r="AG364" s="128"/>
      <c r="AH364" s="128"/>
      <c r="AI364" s="128"/>
      <c r="AJ364" s="128"/>
      <c r="AK364" s="128"/>
      <c r="AL364" s="128"/>
      <c r="AM364" s="128"/>
      <c r="AN364" s="128"/>
      <c r="AO364" s="128"/>
      <c r="AP364" s="128"/>
      <c r="AQ364" s="128"/>
      <c r="AR364" s="128"/>
      <c r="AS364" s="128"/>
      <c r="AT364" s="128"/>
      <c r="AU364" s="128"/>
      <c r="AV364" s="128"/>
      <c r="AW364" s="128"/>
      <c r="AX364" s="128"/>
      <c r="AY364" s="128"/>
      <c r="AZ364" s="128"/>
      <c r="BA364" s="128"/>
      <c r="BB364" s="128"/>
      <c r="BC364" s="128"/>
      <c r="BD364" s="128"/>
      <c r="BE364" s="128"/>
      <c r="BF364" s="128"/>
    </row>
    <row r="365" spans="1:58" ht="12.75" outlineLevel="1" x14ac:dyDescent="0.2">
      <c r="A365" s="135"/>
      <c r="B365" s="136"/>
      <c r="C365" s="167" t="s">
        <v>587</v>
      </c>
      <c r="D365" s="140"/>
      <c r="E365" s="141">
        <v>4</v>
      </c>
      <c r="F365" s="138"/>
      <c r="G365" s="138"/>
      <c r="H365" s="138"/>
      <c r="I365" s="138"/>
      <c r="J365" s="138"/>
      <c r="K365" s="138"/>
      <c r="L365" s="138"/>
      <c r="M365" s="138"/>
      <c r="N365" s="138"/>
      <c r="O365" s="138"/>
      <c r="P365" s="138"/>
      <c r="Q365" s="138"/>
      <c r="R365" s="138"/>
      <c r="S365" s="138"/>
      <c r="T365" s="138"/>
      <c r="U365" s="138"/>
      <c r="V365" s="138"/>
      <c r="W365" s="128"/>
      <c r="X365" s="128"/>
      <c r="Y365" s="128"/>
      <c r="Z365" s="128"/>
      <c r="AA365" s="128"/>
      <c r="AB365" s="128"/>
      <c r="AC365" s="128"/>
      <c r="AD365" s="128"/>
      <c r="AE365" s="128" t="s">
        <v>218</v>
      </c>
      <c r="AF365" s="128">
        <v>0</v>
      </c>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row>
    <row r="366" spans="1:58" ht="22.5" outlineLevel="1" x14ac:dyDescent="0.2">
      <c r="A366" s="149">
        <v>95</v>
      </c>
      <c r="B366" s="150" t="s">
        <v>595</v>
      </c>
      <c r="C366" s="166" t="s">
        <v>596</v>
      </c>
      <c r="D366" s="151" t="s">
        <v>494</v>
      </c>
      <c r="E366" s="152">
        <v>86</v>
      </c>
      <c r="F366" s="153"/>
      <c r="G366" s="154">
        <f>ROUND(E366*F366,2)</f>
        <v>0</v>
      </c>
      <c r="H366" s="153"/>
      <c r="I366" s="154">
        <f>ROUND(E366*H366,2)</f>
        <v>0</v>
      </c>
      <c r="J366" s="153"/>
      <c r="K366" s="154">
        <f>ROUND(E366*J366,2)</f>
        <v>0</v>
      </c>
      <c r="L366" s="154">
        <v>21</v>
      </c>
      <c r="M366" s="154">
        <f>G366*(1+L366/100)</f>
        <v>0</v>
      </c>
      <c r="N366" s="154">
        <v>0.61</v>
      </c>
      <c r="O366" s="154">
        <f>ROUND(E366*N366,2)</f>
        <v>52.46</v>
      </c>
      <c r="P366" s="154">
        <v>0</v>
      </c>
      <c r="Q366" s="154">
        <f>ROUND(E366*P366,2)</f>
        <v>0</v>
      </c>
      <c r="R366" s="155" t="s">
        <v>194</v>
      </c>
      <c r="S366" s="138">
        <v>0</v>
      </c>
      <c r="T366" s="138">
        <f>ROUND(E366*S366,2)</f>
        <v>0</v>
      </c>
      <c r="U366" s="138"/>
      <c r="V366" s="138" t="s">
        <v>87</v>
      </c>
      <c r="W366" s="128"/>
      <c r="X366" s="128"/>
      <c r="Y366" s="128"/>
      <c r="Z366" s="128"/>
      <c r="AA366" s="128"/>
      <c r="AB366" s="128"/>
      <c r="AC366" s="128"/>
      <c r="AD366" s="128"/>
      <c r="AE366" s="128" t="s">
        <v>563</v>
      </c>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row>
    <row r="367" spans="1:58" ht="12.75" outlineLevel="1" x14ac:dyDescent="0.2">
      <c r="A367" s="135"/>
      <c r="B367" s="136"/>
      <c r="C367" s="167" t="s">
        <v>532</v>
      </c>
      <c r="D367" s="140"/>
      <c r="E367" s="141">
        <v>74</v>
      </c>
      <c r="F367" s="138"/>
      <c r="G367" s="138"/>
      <c r="H367" s="138"/>
      <c r="I367" s="138"/>
      <c r="J367" s="138"/>
      <c r="K367" s="138"/>
      <c r="L367" s="138"/>
      <c r="M367" s="138"/>
      <c r="N367" s="138"/>
      <c r="O367" s="138"/>
      <c r="P367" s="138"/>
      <c r="Q367" s="138"/>
      <c r="R367" s="138"/>
      <c r="S367" s="138"/>
      <c r="T367" s="138"/>
      <c r="U367" s="138"/>
      <c r="V367" s="138"/>
      <c r="W367" s="128"/>
      <c r="X367" s="128"/>
      <c r="Y367" s="128"/>
      <c r="Z367" s="128"/>
      <c r="AA367" s="128"/>
      <c r="AB367" s="128"/>
      <c r="AC367" s="128"/>
      <c r="AD367" s="128"/>
      <c r="AE367" s="128" t="s">
        <v>218</v>
      </c>
      <c r="AF367" s="128">
        <v>0</v>
      </c>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row>
    <row r="368" spans="1:58" ht="12.75" outlineLevel="1" x14ac:dyDescent="0.2">
      <c r="A368" s="135"/>
      <c r="B368" s="136"/>
      <c r="C368" s="167" t="s">
        <v>533</v>
      </c>
      <c r="D368" s="140"/>
      <c r="E368" s="141">
        <v>7</v>
      </c>
      <c r="F368" s="138"/>
      <c r="G368" s="138"/>
      <c r="H368" s="138"/>
      <c r="I368" s="138"/>
      <c r="J368" s="138"/>
      <c r="K368" s="138"/>
      <c r="L368" s="138"/>
      <c r="M368" s="138"/>
      <c r="N368" s="138"/>
      <c r="O368" s="138"/>
      <c r="P368" s="138"/>
      <c r="Q368" s="138"/>
      <c r="R368" s="138"/>
      <c r="S368" s="138"/>
      <c r="T368" s="138"/>
      <c r="U368" s="138"/>
      <c r="V368" s="138"/>
      <c r="W368" s="128"/>
      <c r="X368" s="128"/>
      <c r="Y368" s="128"/>
      <c r="Z368" s="128"/>
      <c r="AA368" s="128"/>
      <c r="AB368" s="128"/>
      <c r="AC368" s="128"/>
      <c r="AD368" s="128"/>
      <c r="AE368" s="128" t="s">
        <v>218</v>
      </c>
      <c r="AF368" s="128">
        <v>0</v>
      </c>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row>
    <row r="369" spans="1:58" ht="12.75" outlineLevel="1" x14ac:dyDescent="0.2">
      <c r="A369" s="135"/>
      <c r="B369" s="136"/>
      <c r="C369" s="167" t="s">
        <v>534</v>
      </c>
      <c r="D369" s="140"/>
      <c r="E369" s="141">
        <v>5</v>
      </c>
      <c r="F369" s="138"/>
      <c r="G369" s="138"/>
      <c r="H369" s="138"/>
      <c r="I369" s="138"/>
      <c r="J369" s="138"/>
      <c r="K369" s="138"/>
      <c r="L369" s="138"/>
      <c r="M369" s="138"/>
      <c r="N369" s="138"/>
      <c r="O369" s="138"/>
      <c r="P369" s="138"/>
      <c r="Q369" s="138"/>
      <c r="R369" s="138"/>
      <c r="S369" s="138"/>
      <c r="T369" s="138"/>
      <c r="U369" s="138"/>
      <c r="V369" s="138"/>
      <c r="W369" s="128"/>
      <c r="X369" s="128"/>
      <c r="Y369" s="128"/>
      <c r="Z369" s="128"/>
      <c r="AA369" s="128"/>
      <c r="AB369" s="128"/>
      <c r="AC369" s="128"/>
      <c r="AD369" s="128"/>
      <c r="AE369" s="128" t="s">
        <v>218</v>
      </c>
      <c r="AF369" s="128">
        <v>0</v>
      </c>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row>
    <row r="370" spans="1:58" ht="12.75" outlineLevel="1" x14ac:dyDescent="0.2">
      <c r="A370" s="149">
        <v>96</v>
      </c>
      <c r="B370" s="150" t="s">
        <v>597</v>
      </c>
      <c r="C370" s="166" t="s">
        <v>598</v>
      </c>
      <c r="D370" s="151" t="s">
        <v>494</v>
      </c>
      <c r="E370" s="152">
        <v>11</v>
      </c>
      <c r="F370" s="153"/>
      <c r="G370" s="154">
        <f>ROUND(E370*F370,2)</f>
        <v>0</v>
      </c>
      <c r="H370" s="153"/>
      <c r="I370" s="154">
        <f>ROUND(E370*H370,2)</f>
        <v>0</v>
      </c>
      <c r="J370" s="153"/>
      <c r="K370" s="154">
        <f>ROUND(E370*J370,2)</f>
        <v>0</v>
      </c>
      <c r="L370" s="154">
        <v>21</v>
      </c>
      <c r="M370" s="154">
        <f>G370*(1+L370/100)</f>
        <v>0</v>
      </c>
      <c r="N370" s="154">
        <v>2.4E-2</v>
      </c>
      <c r="O370" s="154">
        <f>ROUND(E370*N370,2)</f>
        <v>0.26</v>
      </c>
      <c r="P370" s="154">
        <v>0</v>
      </c>
      <c r="Q370" s="154">
        <f>ROUND(E370*P370,2)</f>
        <v>0</v>
      </c>
      <c r="R370" s="155" t="s">
        <v>194</v>
      </c>
      <c r="S370" s="138">
        <v>0</v>
      </c>
      <c r="T370" s="138">
        <f>ROUND(E370*S370,2)</f>
        <v>0</v>
      </c>
      <c r="U370" s="138"/>
      <c r="V370" s="138" t="s">
        <v>87</v>
      </c>
      <c r="W370" s="128"/>
      <c r="X370" s="128"/>
      <c r="Y370" s="128"/>
      <c r="Z370" s="128"/>
      <c r="AA370" s="128"/>
      <c r="AB370" s="128"/>
      <c r="AC370" s="128"/>
      <c r="AD370" s="128"/>
      <c r="AE370" s="128" t="s">
        <v>563</v>
      </c>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row>
    <row r="371" spans="1:58" ht="12.75" outlineLevel="1" x14ac:dyDescent="0.2">
      <c r="A371" s="135"/>
      <c r="B371" s="136"/>
      <c r="C371" s="167" t="s">
        <v>599</v>
      </c>
      <c r="D371" s="140"/>
      <c r="E371" s="141">
        <v>11</v>
      </c>
      <c r="F371" s="138"/>
      <c r="G371" s="138"/>
      <c r="H371" s="138"/>
      <c r="I371" s="138"/>
      <c r="J371" s="138"/>
      <c r="K371" s="138"/>
      <c r="L371" s="138"/>
      <c r="M371" s="138"/>
      <c r="N371" s="138"/>
      <c r="O371" s="138"/>
      <c r="P371" s="138"/>
      <c r="Q371" s="138"/>
      <c r="R371" s="138"/>
      <c r="S371" s="138"/>
      <c r="T371" s="138"/>
      <c r="U371" s="138"/>
      <c r="V371" s="138"/>
      <c r="W371" s="128"/>
      <c r="X371" s="128"/>
      <c r="Y371" s="128"/>
      <c r="Z371" s="128"/>
      <c r="AA371" s="128"/>
      <c r="AB371" s="128"/>
      <c r="AC371" s="128"/>
      <c r="AD371" s="128"/>
      <c r="AE371" s="128" t="s">
        <v>218</v>
      </c>
      <c r="AF371" s="128">
        <v>0</v>
      </c>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row>
    <row r="372" spans="1:58" ht="12.75" outlineLevel="1" x14ac:dyDescent="0.2">
      <c r="A372" s="135"/>
      <c r="B372" s="136"/>
      <c r="C372" s="167" t="s">
        <v>600</v>
      </c>
      <c r="D372" s="140"/>
      <c r="E372" s="141"/>
      <c r="F372" s="138"/>
      <c r="G372" s="138"/>
      <c r="H372" s="138"/>
      <c r="I372" s="138"/>
      <c r="J372" s="138"/>
      <c r="K372" s="138"/>
      <c r="L372" s="138"/>
      <c r="M372" s="138"/>
      <c r="N372" s="138"/>
      <c r="O372" s="138"/>
      <c r="P372" s="138"/>
      <c r="Q372" s="138"/>
      <c r="R372" s="138"/>
      <c r="S372" s="138"/>
      <c r="T372" s="138"/>
      <c r="U372" s="138"/>
      <c r="V372" s="138"/>
      <c r="W372" s="128"/>
      <c r="X372" s="128"/>
      <c r="Y372" s="128"/>
      <c r="Z372" s="128"/>
      <c r="AA372" s="128"/>
      <c r="AB372" s="128"/>
      <c r="AC372" s="128"/>
      <c r="AD372" s="128"/>
      <c r="AE372" s="128" t="s">
        <v>218</v>
      </c>
      <c r="AF372" s="128">
        <v>0</v>
      </c>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row>
    <row r="373" spans="1:58" ht="12.75" outlineLevel="1" x14ac:dyDescent="0.2">
      <c r="A373" s="149">
        <v>97</v>
      </c>
      <c r="B373" s="150" t="s">
        <v>601</v>
      </c>
      <c r="C373" s="166" t="s">
        <v>602</v>
      </c>
      <c r="D373" s="151" t="s">
        <v>494</v>
      </c>
      <c r="E373" s="152">
        <v>11</v>
      </c>
      <c r="F373" s="153"/>
      <c r="G373" s="154">
        <f>ROUND(E373*F373,2)</f>
        <v>0</v>
      </c>
      <c r="H373" s="153"/>
      <c r="I373" s="154">
        <f>ROUND(E373*H373,2)</f>
        <v>0</v>
      </c>
      <c r="J373" s="153"/>
      <c r="K373" s="154">
        <f>ROUND(E373*J373,2)</f>
        <v>0</v>
      </c>
      <c r="L373" s="154">
        <v>21</v>
      </c>
      <c r="M373" s="154">
        <f>G373*(1+L373/100)</f>
        <v>0</v>
      </c>
      <c r="N373" s="154">
        <v>3.9E-2</v>
      </c>
      <c r="O373" s="154">
        <f>ROUND(E373*N373,2)</f>
        <v>0.43</v>
      </c>
      <c r="P373" s="154">
        <v>0</v>
      </c>
      <c r="Q373" s="154">
        <f>ROUND(E373*P373,2)</f>
        <v>0</v>
      </c>
      <c r="R373" s="155" t="s">
        <v>194</v>
      </c>
      <c r="S373" s="138">
        <v>0</v>
      </c>
      <c r="T373" s="138">
        <f>ROUND(E373*S373,2)</f>
        <v>0</v>
      </c>
      <c r="U373" s="138"/>
      <c r="V373" s="138" t="s">
        <v>87</v>
      </c>
      <c r="W373" s="128"/>
      <c r="X373" s="128"/>
      <c r="Y373" s="128"/>
      <c r="Z373" s="128"/>
      <c r="AA373" s="128"/>
      <c r="AB373" s="128"/>
      <c r="AC373" s="128"/>
      <c r="AD373" s="128"/>
      <c r="AE373" s="128" t="s">
        <v>563</v>
      </c>
      <c r="AF373" s="128"/>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row>
    <row r="374" spans="1:58" ht="12.75" outlineLevel="1" x14ac:dyDescent="0.2">
      <c r="A374" s="135"/>
      <c r="B374" s="136"/>
      <c r="C374" s="167" t="s">
        <v>599</v>
      </c>
      <c r="D374" s="140"/>
      <c r="E374" s="141">
        <v>11</v>
      </c>
      <c r="F374" s="138"/>
      <c r="G374" s="138"/>
      <c r="H374" s="138"/>
      <c r="I374" s="138"/>
      <c r="J374" s="138"/>
      <c r="K374" s="138"/>
      <c r="L374" s="138"/>
      <c r="M374" s="138"/>
      <c r="N374" s="138"/>
      <c r="O374" s="138"/>
      <c r="P374" s="138"/>
      <c r="Q374" s="138"/>
      <c r="R374" s="138"/>
      <c r="S374" s="138"/>
      <c r="T374" s="138"/>
      <c r="U374" s="138"/>
      <c r="V374" s="138"/>
      <c r="W374" s="128"/>
      <c r="X374" s="128"/>
      <c r="Y374" s="128"/>
      <c r="Z374" s="128"/>
      <c r="AA374" s="128"/>
      <c r="AB374" s="128"/>
      <c r="AC374" s="128"/>
      <c r="AD374" s="128"/>
      <c r="AE374" s="128" t="s">
        <v>218</v>
      </c>
      <c r="AF374" s="128">
        <v>0</v>
      </c>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row>
    <row r="375" spans="1:58" ht="12.75" outlineLevel="1" x14ac:dyDescent="0.2">
      <c r="A375" s="135"/>
      <c r="B375" s="136"/>
      <c r="C375" s="167" t="s">
        <v>600</v>
      </c>
      <c r="D375" s="140"/>
      <c r="E375" s="141"/>
      <c r="F375" s="138"/>
      <c r="G375" s="138"/>
      <c r="H375" s="138"/>
      <c r="I375" s="138"/>
      <c r="J375" s="138"/>
      <c r="K375" s="138"/>
      <c r="L375" s="138"/>
      <c r="M375" s="138"/>
      <c r="N375" s="138"/>
      <c r="O375" s="138"/>
      <c r="P375" s="138"/>
      <c r="Q375" s="138"/>
      <c r="R375" s="138"/>
      <c r="S375" s="138"/>
      <c r="T375" s="138"/>
      <c r="U375" s="138"/>
      <c r="V375" s="138"/>
      <c r="W375" s="128"/>
      <c r="X375" s="128"/>
      <c r="Y375" s="128"/>
      <c r="Z375" s="128"/>
      <c r="AA375" s="128"/>
      <c r="AB375" s="128"/>
      <c r="AC375" s="128"/>
      <c r="AD375" s="128"/>
      <c r="AE375" s="128" t="s">
        <v>218</v>
      </c>
      <c r="AF375" s="128">
        <v>0</v>
      </c>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row>
    <row r="376" spans="1:58" ht="12.75" outlineLevel="1" x14ac:dyDescent="0.2">
      <c r="A376" s="149">
        <v>98</v>
      </c>
      <c r="B376" s="150" t="s">
        <v>603</v>
      </c>
      <c r="C376" s="166" t="s">
        <v>604</v>
      </c>
      <c r="D376" s="151" t="s">
        <v>494</v>
      </c>
      <c r="E376" s="152">
        <v>12</v>
      </c>
      <c r="F376" s="153"/>
      <c r="G376" s="154">
        <f>ROUND(E376*F376,2)</f>
        <v>0</v>
      </c>
      <c r="H376" s="153"/>
      <c r="I376" s="154">
        <f>ROUND(E376*H376,2)</f>
        <v>0</v>
      </c>
      <c r="J376" s="153"/>
      <c r="K376" s="154">
        <f>ROUND(E376*J376,2)</f>
        <v>0</v>
      </c>
      <c r="L376" s="154">
        <v>21</v>
      </c>
      <c r="M376" s="154">
        <f>G376*(1+L376/100)</f>
        <v>0</v>
      </c>
      <c r="N376" s="154">
        <v>5.0999999999999997E-2</v>
      </c>
      <c r="O376" s="154">
        <f>ROUND(E376*N376,2)</f>
        <v>0.61</v>
      </c>
      <c r="P376" s="154">
        <v>0</v>
      </c>
      <c r="Q376" s="154">
        <f>ROUND(E376*P376,2)</f>
        <v>0</v>
      </c>
      <c r="R376" s="155" t="s">
        <v>194</v>
      </c>
      <c r="S376" s="138">
        <v>0</v>
      </c>
      <c r="T376" s="138">
        <f>ROUND(E376*S376,2)</f>
        <v>0</v>
      </c>
      <c r="U376" s="138"/>
      <c r="V376" s="138" t="s">
        <v>87</v>
      </c>
      <c r="W376" s="128"/>
      <c r="X376" s="128"/>
      <c r="Y376" s="128"/>
      <c r="Z376" s="128"/>
      <c r="AA376" s="128"/>
      <c r="AB376" s="128"/>
      <c r="AC376" s="128"/>
      <c r="AD376" s="128"/>
      <c r="AE376" s="128" t="s">
        <v>563</v>
      </c>
      <c r="AF376" s="128"/>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row>
    <row r="377" spans="1:58" ht="12.75" outlineLevel="1" x14ac:dyDescent="0.2">
      <c r="A377" s="135"/>
      <c r="B377" s="136"/>
      <c r="C377" s="167" t="s">
        <v>599</v>
      </c>
      <c r="D377" s="140"/>
      <c r="E377" s="141">
        <v>11</v>
      </c>
      <c r="F377" s="138"/>
      <c r="G377" s="138"/>
      <c r="H377" s="138"/>
      <c r="I377" s="138"/>
      <c r="J377" s="138"/>
      <c r="K377" s="138"/>
      <c r="L377" s="138"/>
      <c r="M377" s="138"/>
      <c r="N377" s="138"/>
      <c r="O377" s="138"/>
      <c r="P377" s="138"/>
      <c r="Q377" s="138"/>
      <c r="R377" s="138"/>
      <c r="S377" s="138"/>
      <c r="T377" s="138"/>
      <c r="U377" s="138"/>
      <c r="V377" s="138"/>
      <c r="W377" s="128"/>
      <c r="X377" s="128"/>
      <c r="Y377" s="128"/>
      <c r="Z377" s="128"/>
      <c r="AA377" s="128"/>
      <c r="AB377" s="128"/>
      <c r="AC377" s="128"/>
      <c r="AD377" s="128"/>
      <c r="AE377" s="128" t="s">
        <v>218</v>
      </c>
      <c r="AF377" s="128">
        <v>0</v>
      </c>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row>
    <row r="378" spans="1:58" ht="12.75" outlineLevel="1" x14ac:dyDescent="0.2">
      <c r="A378" s="135"/>
      <c r="B378" s="136"/>
      <c r="C378" s="167" t="s">
        <v>605</v>
      </c>
      <c r="D378" s="140"/>
      <c r="E378" s="141">
        <v>1</v>
      </c>
      <c r="F378" s="138"/>
      <c r="G378" s="138"/>
      <c r="H378" s="138"/>
      <c r="I378" s="138"/>
      <c r="J378" s="138"/>
      <c r="K378" s="138"/>
      <c r="L378" s="138"/>
      <c r="M378" s="138"/>
      <c r="N378" s="138"/>
      <c r="O378" s="138"/>
      <c r="P378" s="138"/>
      <c r="Q378" s="138"/>
      <c r="R378" s="138"/>
      <c r="S378" s="138"/>
      <c r="T378" s="138"/>
      <c r="U378" s="138"/>
      <c r="V378" s="138"/>
      <c r="W378" s="128"/>
      <c r="X378" s="128"/>
      <c r="Y378" s="128"/>
      <c r="Z378" s="128"/>
      <c r="AA378" s="128"/>
      <c r="AB378" s="128"/>
      <c r="AC378" s="128"/>
      <c r="AD378" s="128"/>
      <c r="AE378" s="128" t="s">
        <v>218</v>
      </c>
      <c r="AF378" s="128">
        <v>0</v>
      </c>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row>
    <row r="379" spans="1:58" ht="12.75" outlineLevel="1" x14ac:dyDescent="0.2">
      <c r="A379" s="149">
        <v>99</v>
      </c>
      <c r="B379" s="150" t="s">
        <v>606</v>
      </c>
      <c r="C379" s="166" t="s">
        <v>607</v>
      </c>
      <c r="D379" s="151" t="s">
        <v>494</v>
      </c>
      <c r="E379" s="152">
        <v>37</v>
      </c>
      <c r="F379" s="153"/>
      <c r="G379" s="154">
        <f>ROUND(E379*F379,2)</f>
        <v>0</v>
      </c>
      <c r="H379" s="153"/>
      <c r="I379" s="154">
        <f>ROUND(E379*H379,2)</f>
        <v>0</v>
      </c>
      <c r="J379" s="153"/>
      <c r="K379" s="154">
        <f>ROUND(E379*J379,2)</f>
        <v>0</v>
      </c>
      <c r="L379" s="154">
        <v>21</v>
      </c>
      <c r="M379" s="154">
        <f>G379*(1+L379/100)</f>
        <v>0</v>
      </c>
      <c r="N379" s="154">
        <v>0.08</v>
      </c>
      <c r="O379" s="154">
        <f>ROUND(E379*N379,2)</f>
        <v>2.96</v>
      </c>
      <c r="P379" s="154">
        <v>0</v>
      </c>
      <c r="Q379" s="154">
        <f>ROUND(E379*P379,2)</f>
        <v>0</v>
      </c>
      <c r="R379" s="155" t="s">
        <v>194</v>
      </c>
      <c r="S379" s="138">
        <v>0</v>
      </c>
      <c r="T379" s="138">
        <f>ROUND(E379*S379,2)</f>
        <v>0</v>
      </c>
      <c r="U379" s="138"/>
      <c r="V379" s="138" t="s">
        <v>87</v>
      </c>
      <c r="W379" s="128"/>
      <c r="X379" s="128"/>
      <c r="Y379" s="128"/>
      <c r="Z379" s="128"/>
      <c r="AA379" s="128"/>
      <c r="AB379" s="128"/>
      <c r="AC379" s="128"/>
      <c r="AD379" s="128"/>
      <c r="AE379" s="128" t="s">
        <v>563</v>
      </c>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row>
    <row r="380" spans="1:58" ht="12.75" outlineLevel="1" x14ac:dyDescent="0.2">
      <c r="A380" s="135"/>
      <c r="B380" s="136"/>
      <c r="C380" s="167" t="s">
        <v>608</v>
      </c>
      <c r="D380" s="140"/>
      <c r="E380" s="141">
        <v>35</v>
      </c>
      <c r="F380" s="138"/>
      <c r="G380" s="138"/>
      <c r="H380" s="138"/>
      <c r="I380" s="138"/>
      <c r="J380" s="138"/>
      <c r="K380" s="138"/>
      <c r="L380" s="138"/>
      <c r="M380" s="138"/>
      <c r="N380" s="138"/>
      <c r="O380" s="138"/>
      <c r="P380" s="138"/>
      <c r="Q380" s="138"/>
      <c r="R380" s="138"/>
      <c r="S380" s="138"/>
      <c r="T380" s="138"/>
      <c r="U380" s="138"/>
      <c r="V380" s="138"/>
      <c r="W380" s="128"/>
      <c r="X380" s="128"/>
      <c r="Y380" s="128"/>
      <c r="Z380" s="128"/>
      <c r="AA380" s="128"/>
      <c r="AB380" s="128"/>
      <c r="AC380" s="128"/>
      <c r="AD380" s="128"/>
      <c r="AE380" s="128" t="s">
        <v>218</v>
      </c>
      <c r="AF380" s="128">
        <v>0</v>
      </c>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row>
    <row r="381" spans="1:58" ht="12.75" outlineLevel="1" x14ac:dyDescent="0.2">
      <c r="A381" s="135"/>
      <c r="B381" s="136"/>
      <c r="C381" s="167" t="s">
        <v>591</v>
      </c>
      <c r="D381" s="140"/>
      <c r="E381" s="141">
        <v>2</v>
      </c>
      <c r="F381" s="138"/>
      <c r="G381" s="138"/>
      <c r="H381" s="138"/>
      <c r="I381" s="138"/>
      <c r="J381" s="138"/>
      <c r="K381" s="138"/>
      <c r="L381" s="138"/>
      <c r="M381" s="138"/>
      <c r="N381" s="138"/>
      <c r="O381" s="138"/>
      <c r="P381" s="138"/>
      <c r="Q381" s="138"/>
      <c r="R381" s="138"/>
      <c r="S381" s="138"/>
      <c r="T381" s="138"/>
      <c r="U381" s="138"/>
      <c r="V381" s="138"/>
      <c r="W381" s="128"/>
      <c r="X381" s="128"/>
      <c r="Y381" s="128"/>
      <c r="Z381" s="128"/>
      <c r="AA381" s="128"/>
      <c r="AB381" s="128"/>
      <c r="AC381" s="128"/>
      <c r="AD381" s="128"/>
      <c r="AE381" s="128" t="s">
        <v>218</v>
      </c>
      <c r="AF381" s="128">
        <v>0</v>
      </c>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row>
    <row r="382" spans="1:58" ht="12.75" outlineLevel="1" x14ac:dyDescent="0.2">
      <c r="A382" s="149">
        <v>100</v>
      </c>
      <c r="B382" s="150" t="s">
        <v>609</v>
      </c>
      <c r="C382" s="166" t="s">
        <v>610</v>
      </c>
      <c r="D382" s="151" t="s">
        <v>494</v>
      </c>
      <c r="E382" s="152">
        <v>14</v>
      </c>
      <c r="F382" s="153"/>
      <c r="G382" s="154">
        <f>ROUND(E382*F382,2)</f>
        <v>0</v>
      </c>
      <c r="H382" s="153"/>
      <c r="I382" s="154">
        <f>ROUND(E382*H382,2)</f>
        <v>0</v>
      </c>
      <c r="J382" s="153"/>
      <c r="K382" s="154">
        <f>ROUND(E382*J382,2)</f>
        <v>0</v>
      </c>
      <c r="L382" s="154">
        <v>21</v>
      </c>
      <c r="M382" s="154">
        <f>G382*(1+L382/100)</f>
        <v>0</v>
      </c>
      <c r="N382" s="154">
        <v>6.8000000000000005E-2</v>
      </c>
      <c r="O382" s="154">
        <f>ROUND(E382*N382,2)</f>
        <v>0.95</v>
      </c>
      <c r="P382" s="154">
        <v>0</v>
      </c>
      <c r="Q382" s="154">
        <f>ROUND(E382*P382,2)</f>
        <v>0</v>
      </c>
      <c r="R382" s="155" t="s">
        <v>194</v>
      </c>
      <c r="S382" s="138">
        <v>0</v>
      </c>
      <c r="T382" s="138">
        <f>ROUND(E382*S382,2)</f>
        <v>0</v>
      </c>
      <c r="U382" s="138"/>
      <c r="V382" s="138" t="s">
        <v>87</v>
      </c>
      <c r="W382" s="128"/>
      <c r="X382" s="128"/>
      <c r="Y382" s="128"/>
      <c r="Z382" s="128"/>
      <c r="AA382" s="128"/>
      <c r="AB382" s="128"/>
      <c r="AC382" s="128"/>
      <c r="AD382" s="128"/>
      <c r="AE382" s="128" t="s">
        <v>563</v>
      </c>
      <c r="AF382" s="128"/>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row>
    <row r="383" spans="1:58" ht="12.75" outlineLevel="1" x14ac:dyDescent="0.2">
      <c r="A383" s="135"/>
      <c r="B383" s="136"/>
      <c r="C383" s="167" t="s">
        <v>611</v>
      </c>
      <c r="D383" s="140"/>
      <c r="E383" s="141">
        <v>13</v>
      </c>
      <c r="F383" s="138"/>
      <c r="G383" s="138"/>
      <c r="H383" s="138"/>
      <c r="I383" s="138"/>
      <c r="J383" s="138"/>
      <c r="K383" s="138"/>
      <c r="L383" s="138"/>
      <c r="M383" s="138"/>
      <c r="N383" s="138"/>
      <c r="O383" s="138"/>
      <c r="P383" s="138"/>
      <c r="Q383" s="138"/>
      <c r="R383" s="138"/>
      <c r="S383" s="138"/>
      <c r="T383" s="138"/>
      <c r="U383" s="138"/>
      <c r="V383" s="138"/>
      <c r="W383" s="128"/>
      <c r="X383" s="128"/>
      <c r="Y383" s="128"/>
      <c r="Z383" s="128"/>
      <c r="AA383" s="128"/>
      <c r="AB383" s="128"/>
      <c r="AC383" s="128"/>
      <c r="AD383" s="128"/>
      <c r="AE383" s="128" t="s">
        <v>218</v>
      </c>
      <c r="AF383" s="128">
        <v>0</v>
      </c>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row>
    <row r="384" spans="1:58" ht="12.75" outlineLevel="1" x14ac:dyDescent="0.2">
      <c r="A384" s="135"/>
      <c r="B384" s="136"/>
      <c r="C384" s="167" t="s">
        <v>605</v>
      </c>
      <c r="D384" s="140"/>
      <c r="E384" s="141">
        <v>1</v>
      </c>
      <c r="F384" s="138"/>
      <c r="G384" s="138"/>
      <c r="H384" s="138"/>
      <c r="I384" s="138"/>
      <c r="J384" s="138"/>
      <c r="K384" s="138"/>
      <c r="L384" s="138"/>
      <c r="M384" s="138"/>
      <c r="N384" s="138"/>
      <c r="O384" s="138"/>
      <c r="P384" s="138"/>
      <c r="Q384" s="138"/>
      <c r="R384" s="138"/>
      <c r="S384" s="138"/>
      <c r="T384" s="138"/>
      <c r="U384" s="138"/>
      <c r="V384" s="138"/>
      <c r="W384" s="128"/>
      <c r="X384" s="128"/>
      <c r="Y384" s="128"/>
      <c r="Z384" s="128"/>
      <c r="AA384" s="128"/>
      <c r="AB384" s="128"/>
      <c r="AC384" s="128"/>
      <c r="AD384" s="128"/>
      <c r="AE384" s="128" t="s">
        <v>218</v>
      </c>
      <c r="AF384" s="128">
        <v>0</v>
      </c>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row>
    <row r="385" spans="1:58" ht="22.5" outlineLevel="1" x14ac:dyDescent="0.2">
      <c r="A385" s="149">
        <v>101</v>
      </c>
      <c r="B385" s="150" t="s">
        <v>612</v>
      </c>
      <c r="C385" s="166" t="s">
        <v>613</v>
      </c>
      <c r="D385" s="151" t="s">
        <v>494</v>
      </c>
      <c r="E385" s="152">
        <v>217</v>
      </c>
      <c r="F385" s="153"/>
      <c r="G385" s="154">
        <f>ROUND(E385*F385,2)</f>
        <v>0</v>
      </c>
      <c r="H385" s="153"/>
      <c r="I385" s="154">
        <f>ROUND(E385*H385,2)</f>
        <v>0</v>
      </c>
      <c r="J385" s="153"/>
      <c r="K385" s="154">
        <f>ROUND(E385*J385,2)</f>
        <v>0</v>
      </c>
      <c r="L385" s="154">
        <v>21</v>
      </c>
      <c r="M385" s="154">
        <f>G385*(1+L385/100)</f>
        <v>0</v>
      </c>
      <c r="N385" s="154">
        <v>2E-3</v>
      </c>
      <c r="O385" s="154">
        <f>ROUND(E385*N385,2)</f>
        <v>0.43</v>
      </c>
      <c r="P385" s="154">
        <v>0</v>
      </c>
      <c r="Q385" s="154">
        <f>ROUND(E385*P385,2)</f>
        <v>0</v>
      </c>
      <c r="R385" s="155" t="s">
        <v>194</v>
      </c>
      <c r="S385" s="138">
        <v>0</v>
      </c>
      <c r="T385" s="138">
        <f>ROUND(E385*S385,2)</f>
        <v>0</v>
      </c>
      <c r="U385" s="138"/>
      <c r="V385" s="138" t="s">
        <v>87</v>
      </c>
      <c r="W385" s="128"/>
      <c r="X385" s="128"/>
      <c r="Y385" s="128"/>
      <c r="Z385" s="128"/>
      <c r="AA385" s="128"/>
      <c r="AB385" s="128"/>
      <c r="AC385" s="128"/>
      <c r="AD385" s="128"/>
      <c r="AE385" s="128" t="s">
        <v>380</v>
      </c>
      <c r="AF385" s="128"/>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row>
    <row r="386" spans="1:58" ht="12.75" outlineLevel="1" x14ac:dyDescent="0.2">
      <c r="A386" s="135"/>
      <c r="B386" s="136"/>
      <c r="C386" s="167" t="s">
        <v>614</v>
      </c>
      <c r="D386" s="140"/>
      <c r="E386" s="141">
        <v>201</v>
      </c>
      <c r="F386" s="138"/>
      <c r="G386" s="138"/>
      <c r="H386" s="138"/>
      <c r="I386" s="138"/>
      <c r="J386" s="138"/>
      <c r="K386" s="138"/>
      <c r="L386" s="138"/>
      <c r="M386" s="138"/>
      <c r="N386" s="138"/>
      <c r="O386" s="138"/>
      <c r="P386" s="138"/>
      <c r="Q386" s="138"/>
      <c r="R386" s="138"/>
      <c r="S386" s="138"/>
      <c r="T386" s="138"/>
      <c r="U386" s="138"/>
      <c r="V386" s="138"/>
      <c r="W386" s="128"/>
      <c r="X386" s="128"/>
      <c r="Y386" s="128"/>
      <c r="Z386" s="128"/>
      <c r="AA386" s="128"/>
      <c r="AB386" s="128"/>
      <c r="AC386" s="128"/>
      <c r="AD386" s="128"/>
      <c r="AE386" s="128" t="s">
        <v>218</v>
      </c>
      <c r="AF386" s="128">
        <v>0</v>
      </c>
      <c r="AG386" s="128"/>
      <c r="AH386" s="128"/>
      <c r="AI386" s="128"/>
      <c r="AJ386" s="128"/>
      <c r="AK386" s="128"/>
      <c r="AL386" s="128"/>
      <c r="AM386" s="128"/>
      <c r="AN386" s="128"/>
      <c r="AO386" s="128"/>
      <c r="AP386" s="128"/>
      <c r="AQ386" s="128"/>
      <c r="AR386" s="128"/>
      <c r="AS386" s="128"/>
      <c r="AT386" s="128"/>
      <c r="AU386" s="128"/>
      <c r="AV386" s="128"/>
      <c r="AW386" s="128"/>
      <c r="AX386" s="128"/>
      <c r="AY386" s="128"/>
      <c r="AZ386" s="128"/>
      <c r="BA386" s="128"/>
      <c r="BB386" s="128"/>
      <c r="BC386" s="128"/>
      <c r="BD386" s="128"/>
      <c r="BE386" s="128"/>
      <c r="BF386" s="128"/>
    </row>
    <row r="387" spans="1:58" ht="12.75" outlineLevel="1" x14ac:dyDescent="0.2">
      <c r="A387" s="135"/>
      <c r="B387" s="136"/>
      <c r="C387" s="167" t="s">
        <v>615</v>
      </c>
      <c r="D387" s="140"/>
      <c r="E387" s="141">
        <v>16</v>
      </c>
      <c r="F387" s="138"/>
      <c r="G387" s="138"/>
      <c r="H387" s="138"/>
      <c r="I387" s="138"/>
      <c r="J387" s="138"/>
      <c r="K387" s="138"/>
      <c r="L387" s="138"/>
      <c r="M387" s="138"/>
      <c r="N387" s="138"/>
      <c r="O387" s="138"/>
      <c r="P387" s="138"/>
      <c r="Q387" s="138"/>
      <c r="R387" s="138"/>
      <c r="S387" s="138"/>
      <c r="T387" s="138"/>
      <c r="U387" s="138"/>
      <c r="V387" s="138"/>
      <c r="W387" s="128"/>
      <c r="X387" s="128"/>
      <c r="Y387" s="128"/>
      <c r="Z387" s="128"/>
      <c r="AA387" s="128"/>
      <c r="AB387" s="128"/>
      <c r="AC387" s="128"/>
      <c r="AD387" s="128"/>
      <c r="AE387" s="128" t="s">
        <v>218</v>
      </c>
      <c r="AF387" s="128">
        <v>0</v>
      </c>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row>
    <row r="388" spans="1:58" ht="12.75" outlineLevel="1" x14ac:dyDescent="0.2">
      <c r="A388" s="156">
        <v>102</v>
      </c>
      <c r="B388" s="157" t="s">
        <v>616</v>
      </c>
      <c r="C388" s="165" t="s">
        <v>2342</v>
      </c>
      <c r="D388" s="158" t="s">
        <v>494</v>
      </c>
      <c r="E388" s="159">
        <v>120</v>
      </c>
      <c r="F388" s="160"/>
      <c r="G388" s="161">
        <f>ROUND(E388*F388,2)</f>
        <v>0</v>
      </c>
      <c r="H388" s="160"/>
      <c r="I388" s="161">
        <f>ROUND(E388*H388,2)</f>
        <v>0</v>
      </c>
      <c r="J388" s="160"/>
      <c r="K388" s="161">
        <f>ROUND(E388*J388,2)</f>
        <v>0</v>
      </c>
      <c r="L388" s="161">
        <v>21</v>
      </c>
      <c r="M388" s="161">
        <f>G388*(1+L388/100)</f>
        <v>0</v>
      </c>
      <c r="N388" s="161">
        <v>6.4500000000000002E-2</v>
      </c>
      <c r="O388" s="161">
        <f>ROUND(E388*N388,2)</f>
        <v>7.74</v>
      </c>
      <c r="P388" s="161">
        <v>0</v>
      </c>
      <c r="Q388" s="161">
        <f>ROUND(E388*P388,2)</f>
        <v>0</v>
      </c>
      <c r="R388" s="162" t="s">
        <v>194</v>
      </c>
      <c r="S388" s="138">
        <v>1.4</v>
      </c>
      <c r="T388" s="138">
        <f>ROUND(E388*S388,2)</f>
        <v>168</v>
      </c>
      <c r="U388" s="138"/>
      <c r="V388" s="138" t="s">
        <v>215</v>
      </c>
      <c r="W388" s="128"/>
      <c r="X388" s="128"/>
      <c r="Y388" s="128"/>
      <c r="Z388" s="128"/>
      <c r="AA388" s="128"/>
      <c r="AB388" s="128"/>
      <c r="AC388" s="128"/>
      <c r="AD388" s="128"/>
      <c r="AE388" s="128" t="s">
        <v>216</v>
      </c>
      <c r="AF388" s="128"/>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row>
    <row r="389" spans="1:58" ht="12.75" x14ac:dyDescent="0.15">
      <c r="A389" s="143" t="s">
        <v>188</v>
      </c>
      <c r="B389" s="144" t="s">
        <v>110</v>
      </c>
      <c r="C389" s="164" t="s">
        <v>111</v>
      </c>
      <c r="D389" s="145"/>
      <c r="E389" s="146"/>
      <c r="F389" s="147"/>
      <c r="G389" s="147">
        <f>SUMIF(AE390:AE391,"&lt;&gt;NOR",G390:G391)</f>
        <v>0</v>
      </c>
      <c r="H389" s="147"/>
      <c r="I389" s="147">
        <f>SUM(I390:I391)</f>
        <v>0</v>
      </c>
      <c r="J389" s="147"/>
      <c r="K389" s="147">
        <f>SUM(K390:K391)</f>
        <v>0</v>
      </c>
      <c r="L389" s="147"/>
      <c r="M389" s="147">
        <f>SUM(M390:M391)</f>
        <v>0</v>
      </c>
      <c r="N389" s="147"/>
      <c r="O389" s="147">
        <f>SUM(O390:O391)</f>
        <v>0</v>
      </c>
      <c r="P389" s="147"/>
      <c r="Q389" s="147">
        <f>SUM(Q390:Q391)</f>
        <v>0</v>
      </c>
      <c r="R389" s="148"/>
      <c r="S389" s="142"/>
      <c r="T389" s="142">
        <f>SUM(T390:T391)</f>
        <v>0</v>
      </c>
      <c r="U389" s="142"/>
      <c r="V389" s="142"/>
      <c r="AE389" t="s">
        <v>189</v>
      </c>
    </row>
    <row r="390" spans="1:58" ht="12.75" outlineLevel="1" x14ac:dyDescent="0.2">
      <c r="A390" s="149">
        <v>103</v>
      </c>
      <c r="B390" s="150" t="s">
        <v>617</v>
      </c>
      <c r="C390" s="166" t="s">
        <v>618</v>
      </c>
      <c r="D390" s="151" t="s">
        <v>316</v>
      </c>
      <c r="E390" s="152">
        <v>2080</v>
      </c>
      <c r="F390" s="153"/>
      <c r="G390" s="154">
        <f>ROUND(E390*F390,2)</f>
        <v>0</v>
      </c>
      <c r="H390" s="153"/>
      <c r="I390" s="154">
        <f>ROUND(E390*H390,2)</f>
        <v>0</v>
      </c>
      <c r="J390" s="153"/>
      <c r="K390" s="154">
        <f>ROUND(E390*J390,2)</f>
        <v>0</v>
      </c>
      <c r="L390" s="154">
        <v>21</v>
      </c>
      <c r="M390" s="154">
        <f>G390*(1+L390/100)</f>
        <v>0</v>
      </c>
      <c r="N390" s="154">
        <v>0</v>
      </c>
      <c r="O390" s="154">
        <f>ROUND(E390*N390,2)</f>
        <v>0</v>
      </c>
      <c r="P390" s="154">
        <v>0</v>
      </c>
      <c r="Q390" s="154">
        <f>ROUND(E390*P390,2)</f>
        <v>0</v>
      </c>
      <c r="R390" s="155" t="s">
        <v>194</v>
      </c>
      <c r="S390" s="138">
        <v>0</v>
      </c>
      <c r="T390" s="138">
        <f>ROUND(E390*S390,2)</f>
        <v>0</v>
      </c>
      <c r="U390" s="138"/>
      <c r="V390" s="138" t="s">
        <v>215</v>
      </c>
      <c r="W390" s="128"/>
      <c r="X390" s="128"/>
      <c r="Y390" s="128"/>
      <c r="Z390" s="128"/>
      <c r="AA390" s="128"/>
      <c r="AB390" s="128"/>
      <c r="AC390" s="128"/>
      <c r="AD390" s="128"/>
      <c r="AE390" s="128" t="s">
        <v>504</v>
      </c>
      <c r="AF390" s="128"/>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row>
    <row r="391" spans="1:58" ht="12.75" outlineLevel="1" x14ac:dyDescent="0.2">
      <c r="A391" s="135"/>
      <c r="B391" s="136"/>
      <c r="C391" s="167" t="s">
        <v>619</v>
      </c>
      <c r="D391" s="140"/>
      <c r="E391" s="141">
        <v>2080</v>
      </c>
      <c r="F391" s="138"/>
      <c r="G391" s="138"/>
      <c r="H391" s="138"/>
      <c r="I391" s="138"/>
      <c r="J391" s="138"/>
      <c r="K391" s="138"/>
      <c r="L391" s="138"/>
      <c r="M391" s="138"/>
      <c r="N391" s="138"/>
      <c r="O391" s="138"/>
      <c r="P391" s="138"/>
      <c r="Q391" s="138"/>
      <c r="R391" s="138"/>
      <c r="S391" s="138"/>
      <c r="T391" s="138"/>
      <c r="U391" s="138"/>
      <c r="V391" s="138"/>
      <c r="W391" s="128"/>
      <c r="X391" s="128"/>
      <c r="Y391" s="128"/>
      <c r="Z391" s="128"/>
      <c r="AA391" s="128"/>
      <c r="AB391" s="128"/>
      <c r="AC391" s="128"/>
      <c r="AD391" s="128"/>
      <c r="AE391" s="128" t="s">
        <v>218</v>
      </c>
      <c r="AF391" s="128">
        <v>0</v>
      </c>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row>
    <row r="392" spans="1:58" ht="12.75" x14ac:dyDescent="0.15">
      <c r="A392" s="143" t="s">
        <v>188</v>
      </c>
      <c r="B392" s="144" t="s">
        <v>113</v>
      </c>
      <c r="C392" s="164" t="s">
        <v>114</v>
      </c>
      <c r="D392" s="145"/>
      <c r="E392" s="146"/>
      <c r="F392" s="147"/>
      <c r="G392" s="147">
        <f>SUMIF(AE393:AE394,"&lt;&gt;NOR",G393:G394)</f>
        <v>0</v>
      </c>
      <c r="H392" s="147"/>
      <c r="I392" s="147">
        <f>SUM(I393:I394)</f>
        <v>0</v>
      </c>
      <c r="J392" s="147"/>
      <c r="K392" s="147">
        <f>SUM(K393:K394)</f>
        <v>0</v>
      </c>
      <c r="L392" s="147"/>
      <c r="M392" s="147">
        <f>SUM(M393:M394)</f>
        <v>0</v>
      </c>
      <c r="N392" s="147"/>
      <c r="O392" s="147">
        <f>SUM(O393:O394)</f>
        <v>0</v>
      </c>
      <c r="P392" s="147"/>
      <c r="Q392" s="147">
        <f>SUM(Q393:Q394)</f>
        <v>0</v>
      </c>
      <c r="R392" s="148"/>
      <c r="S392" s="142"/>
      <c r="T392" s="142">
        <f>SUM(T393:T394)</f>
        <v>0</v>
      </c>
      <c r="U392" s="142"/>
      <c r="V392" s="142"/>
      <c r="AE392" t="s">
        <v>189</v>
      </c>
    </row>
    <row r="393" spans="1:58" ht="12.75" outlineLevel="1" x14ac:dyDescent="0.2">
      <c r="A393" s="149">
        <v>104</v>
      </c>
      <c r="B393" s="150" t="s">
        <v>620</v>
      </c>
      <c r="C393" s="166" t="s">
        <v>621</v>
      </c>
      <c r="D393" s="151" t="s">
        <v>622</v>
      </c>
      <c r="E393" s="152">
        <v>1</v>
      </c>
      <c r="F393" s="153"/>
      <c r="G393" s="154">
        <f>ROUND(E393*F393,2)</f>
        <v>0</v>
      </c>
      <c r="H393" s="153"/>
      <c r="I393" s="154">
        <f>ROUND(E393*H393,2)</f>
        <v>0</v>
      </c>
      <c r="J393" s="153"/>
      <c r="K393" s="154">
        <f>ROUND(E393*J393,2)</f>
        <v>0</v>
      </c>
      <c r="L393" s="154">
        <v>21</v>
      </c>
      <c r="M393" s="154">
        <f>G393*(1+L393/100)</f>
        <v>0</v>
      </c>
      <c r="N393" s="154">
        <v>0</v>
      </c>
      <c r="O393" s="154">
        <f>ROUND(E393*N393,2)</f>
        <v>0</v>
      </c>
      <c r="P393" s="154">
        <v>0</v>
      </c>
      <c r="Q393" s="154">
        <f>ROUND(E393*P393,2)</f>
        <v>0</v>
      </c>
      <c r="R393" s="155" t="s">
        <v>623</v>
      </c>
      <c r="S393" s="138">
        <v>0</v>
      </c>
      <c r="T393" s="138">
        <f>ROUND(E393*S393,2)</f>
        <v>0</v>
      </c>
      <c r="U393" s="138"/>
      <c r="V393" s="138" t="s">
        <v>475</v>
      </c>
      <c r="W393" s="128"/>
      <c r="X393" s="128"/>
      <c r="Y393" s="128"/>
      <c r="Z393" s="128"/>
      <c r="AA393" s="128"/>
      <c r="AB393" s="128"/>
      <c r="AC393" s="128"/>
      <c r="AD393" s="128"/>
      <c r="AE393" s="128" t="s">
        <v>476</v>
      </c>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28"/>
      <c r="BD393" s="128"/>
      <c r="BE393" s="128"/>
      <c r="BF393" s="128"/>
    </row>
    <row r="394" spans="1:58" ht="12.75" outlineLevel="1" x14ac:dyDescent="0.2">
      <c r="A394" s="135"/>
      <c r="B394" s="136"/>
      <c r="C394" s="167" t="s">
        <v>75</v>
      </c>
      <c r="D394" s="140"/>
      <c r="E394" s="141">
        <v>1</v>
      </c>
      <c r="F394" s="138"/>
      <c r="G394" s="138"/>
      <c r="H394" s="138"/>
      <c r="I394" s="138"/>
      <c r="J394" s="138"/>
      <c r="K394" s="138"/>
      <c r="L394" s="138"/>
      <c r="M394" s="138"/>
      <c r="N394" s="138"/>
      <c r="O394" s="138"/>
      <c r="P394" s="138"/>
      <c r="Q394" s="138"/>
      <c r="R394" s="138"/>
      <c r="S394" s="138"/>
      <c r="T394" s="138"/>
      <c r="U394" s="138"/>
      <c r="V394" s="138"/>
      <c r="W394" s="128"/>
      <c r="X394" s="128"/>
      <c r="Y394" s="128"/>
      <c r="Z394" s="128"/>
      <c r="AA394" s="128"/>
      <c r="AB394" s="128"/>
      <c r="AC394" s="128"/>
      <c r="AD394" s="128"/>
      <c r="AE394" s="128" t="s">
        <v>218</v>
      </c>
      <c r="AF394" s="128">
        <v>0</v>
      </c>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row>
    <row r="395" spans="1:58" ht="12.75" x14ac:dyDescent="0.15">
      <c r="A395" s="143" t="s">
        <v>188</v>
      </c>
      <c r="B395" s="144" t="s">
        <v>121</v>
      </c>
      <c r="C395" s="164" t="s">
        <v>122</v>
      </c>
      <c r="D395" s="145"/>
      <c r="E395" s="146"/>
      <c r="F395" s="147"/>
      <c r="G395" s="147">
        <f>SUMIF(AE396:AE397,"&lt;&gt;NOR",G396:G397)</f>
        <v>0</v>
      </c>
      <c r="H395" s="147"/>
      <c r="I395" s="147">
        <f>SUM(I396:I397)</f>
        <v>0</v>
      </c>
      <c r="J395" s="147"/>
      <c r="K395" s="147">
        <f>SUM(K396:K397)</f>
        <v>0</v>
      </c>
      <c r="L395" s="147"/>
      <c r="M395" s="147">
        <f>SUM(M396:M397)</f>
        <v>0</v>
      </c>
      <c r="N395" s="147"/>
      <c r="O395" s="147">
        <f>SUM(O396:O397)</f>
        <v>0</v>
      </c>
      <c r="P395" s="147"/>
      <c r="Q395" s="147">
        <f>SUM(Q396:Q397)</f>
        <v>0</v>
      </c>
      <c r="R395" s="148"/>
      <c r="S395" s="142"/>
      <c r="T395" s="142">
        <f>SUM(T396:T397)</f>
        <v>1387.3</v>
      </c>
      <c r="U395" s="142"/>
      <c r="V395" s="142"/>
      <c r="AE395" t="s">
        <v>189</v>
      </c>
    </row>
    <row r="396" spans="1:58" ht="12.75" outlineLevel="1" x14ac:dyDescent="0.2">
      <c r="A396" s="149">
        <v>105</v>
      </c>
      <c r="B396" s="150" t="s">
        <v>624</v>
      </c>
      <c r="C396" s="166" t="s">
        <v>625</v>
      </c>
      <c r="D396" s="151" t="s">
        <v>384</v>
      </c>
      <c r="E396" s="152">
        <v>13872.997289999999</v>
      </c>
      <c r="F396" s="153"/>
      <c r="G396" s="154">
        <f>ROUND(E396*F396,2)</f>
        <v>0</v>
      </c>
      <c r="H396" s="153"/>
      <c r="I396" s="154">
        <f>ROUND(E396*H396,2)</f>
        <v>0</v>
      </c>
      <c r="J396" s="153"/>
      <c r="K396" s="154">
        <f>ROUND(E396*J396,2)</f>
        <v>0</v>
      </c>
      <c r="L396" s="154">
        <v>21</v>
      </c>
      <c r="M396" s="154">
        <f>G396*(1+L396/100)</f>
        <v>0</v>
      </c>
      <c r="N396" s="154">
        <v>0</v>
      </c>
      <c r="O396" s="154">
        <f>ROUND(E396*N396,2)</f>
        <v>0</v>
      </c>
      <c r="P396" s="154">
        <v>0</v>
      </c>
      <c r="Q396" s="154">
        <f>ROUND(E396*P396,2)</f>
        <v>0</v>
      </c>
      <c r="R396" s="155" t="s">
        <v>194</v>
      </c>
      <c r="S396" s="138">
        <v>0.1</v>
      </c>
      <c r="T396" s="138">
        <f>ROUND(E396*S396,2)</f>
        <v>1387.3</v>
      </c>
      <c r="U396" s="138"/>
      <c r="V396" s="138" t="s">
        <v>626</v>
      </c>
      <c r="W396" s="128"/>
      <c r="X396" s="128"/>
      <c r="Y396" s="128"/>
      <c r="Z396" s="128"/>
      <c r="AA396" s="128"/>
      <c r="AB396" s="128"/>
      <c r="AC396" s="128"/>
      <c r="AD396" s="128"/>
      <c r="AE396" s="128" t="s">
        <v>627</v>
      </c>
      <c r="AF396" s="128"/>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row>
    <row r="397" spans="1:58" ht="12.75" outlineLevel="1" x14ac:dyDescent="0.2">
      <c r="A397" s="135"/>
      <c r="B397" s="136"/>
      <c r="C397" s="323" t="s">
        <v>628</v>
      </c>
      <c r="D397" s="324"/>
      <c r="E397" s="324"/>
      <c r="F397" s="324"/>
      <c r="G397" s="324"/>
      <c r="H397" s="138"/>
      <c r="I397" s="138"/>
      <c r="J397" s="138"/>
      <c r="K397" s="138"/>
      <c r="L397" s="138"/>
      <c r="M397" s="138"/>
      <c r="N397" s="138"/>
      <c r="O397" s="138"/>
      <c r="P397" s="138"/>
      <c r="Q397" s="138"/>
      <c r="R397" s="138"/>
      <c r="S397" s="138"/>
      <c r="T397" s="138"/>
      <c r="U397" s="138"/>
      <c r="V397" s="138"/>
      <c r="W397" s="128"/>
      <c r="X397" s="128"/>
      <c r="Y397" s="128"/>
      <c r="Z397" s="128"/>
      <c r="AA397" s="128"/>
      <c r="AB397" s="128"/>
      <c r="AC397" s="128"/>
      <c r="AD397" s="128"/>
      <c r="AE397" s="128" t="s">
        <v>249</v>
      </c>
      <c r="AF397" s="128"/>
      <c r="AG397" s="128"/>
      <c r="AH397" s="128"/>
      <c r="AI397" s="128"/>
      <c r="AJ397" s="128"/>
      <c r="AK397" s="128"/>
      <c r="AL397" s="128"/>
      <c r="AM397" s="128"/>
      <c r="AN397" s="128"/>
      <c r="AO397" s="128"/>
      <c r="AP397" s="128"/>
      <c r="AQ397" s="128"/>
      <c r="AR397" s="128"/>
      <c r="AS397" s="128"/>
      <c r="AT397" s="128"/>
      <c r="AU397" s="128"/>
      <c r="AV397" s="128"/>
      <c r="AW397" s="128"/>
      <c r="AX397" s="128"/>
      <c r="AY397" s="128"/>
      <c r="AZ397" s="128"/>
      <c r="BA397" s="128"/>
      <c r="BB397" s="128"/>
      <c r="BC397" s="128"/>
      <c r="BD397" s="128"/>
      <c r="BE397" s="128"/>
      <c r="BF397" s="128"/>
    </row>
    <row r="398" spans="1:58" ht="12.75" x14ac:dyDescent="0.15">
      <c r="A398" s="143" t="s">
        <v>188</v>
      </c>
      <c r="B398" s="144" t="s">
        <v>159</v>
      </c>
      <c r="C398" s="164" t="s">
        <v>160</v>
      </c>
      <c r="D398" s="145"/>
      <c r="E398" s="146"/>
      <c r="F398" s="147"/>
      <c r="G398" s="147">
        <f>SUMIF(AE399:AE410,"&lt;&gt;NOR",G399:G410)</f>
        <v>0</v>
      </c>
      <c r="H398" s="147"/>
      <c r="I398" s="147">
        <f>SUM(I399:I410)</f>
        <v>0</v>
      </c>
      <c r="J398" s="147"/>
      <c r="K398" s="147">
        <f>SUM(K399:K410)</f>
        <v>0</v>
      </c>
      <c r="L398" s="147"/>
      <c r="M398" s="147">
        <f>SUM(M399:M410)</f>
        <v>0</v>
      </c>
      <c r="N398" s="147"/>
      <c r="O398" s="147">
        <f>SUM(O399:O410)</f>
        <v>0</v>
      </c>
      <c r="P398" s="147"/>
      <c r="Q398" s="147">
        <f>SUM(Q399:Q410)</f>
        <v>0</v>
      </c>
      <c r="R398" s="148"/>
      <c r="S398" s="142"/>
      <c r="T398" s="142">
        <f>SUM(T399:T410)</f>
        <v>3080.23</v>
      </c>
      <c r="U398" s="142"/>
      <c r="V398" s="142"/>
      <c r="AE398" t="s">
        <v>189</v>
      </c>
    </row>
    <row r="399" spans="1:58" ht="12.75" outlineLevel="1" x14ac:dyDescent="0.2">
      <c r="A399" s="149">
        <v>106</v>
      </c>
      <c r="B399" s="150" t="s">
        <v>629</v>
      </c>
      <c r="C399" s="166" t="s">
        <v>630</v>
      </c>
      <c r="D399" s="151" t="s">
        <v>384</v>
      </c>
      <c r="E399" s="152">
        <v>2012.6987999999999</v>
      </c>
      <c r="F399" s="153"/>
      <c r="G399" s="154">
        <f>ROUND(E399*F399,2)</f>
        <v>0</v>
      </c>
      <c r="H399" s="153"/>
      <c r="I399" s="154">
        <f>ROUND(E399*H399,2)</f>
        <v>0</v>
      </c>
      <c r="J399" s="153"/>
      <c r="K399" s="154">
        <f>ROUND(E399*J399,2)</f>
        <v>0</v>
      </c>
      <c r="L399" s="154">
        <v>21</v>
      </c>
      <c r="M399" s="154">
        <f>G399*(1+L399/100)</f>
        <v>0</v>
      </c>
      <c r="N399" s="154">
        <v>0</v>
      </c>
      <c r="O399" s="154">
        <f>ROUND(E399*N399,2)</f>
        <v>0</v>
      </c>
      <c r="P399" s="154">
        <v>0</v>
      </c>
      <c r="Q399" s="154">
        <f>ROUND(E399*P399,2)</f>
        <v>0</v>
      </c>
      <c r="R399" s="155" t="s">
        <v>194</v>
      </c>
      <c r="S399" s="138">
        <v>4.2000000000000003E-2</v>
      </c>
      <c r="T399" s="138">
        <f>ROUND(E399*S399,2)</f>
        <v>84.53</v>
      </c>
      <c r="U399" s="138"/>
      <c r="V399" s="138" t="s">
        <v>215</v>
      </c>
      <c r="W399" s="128"/>
      <c r="X399" s="128"/>
      <c r="Y399" s="128"/>
      <c r="Z399" s="128"/>
      <c r="AA399" s="128"/>
      <c r="AB399" s="128"/>
      <c r="AC399" s="128"/>
      <c r="AD399" s="128"/>
      <c r="AE399" s="128" t="s">
        <v>216</v>
      </c>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row>
    <row r="400" spans="1:58" ht="12.75" outlineLevel="1" x14ac:dyDescent="0.2">
      <c r="A400" s="135"/>
      <c r="B400" s="136"/>
      <c r="C400" s="323" t="s">
        <v>631</v>
      </c>
      <c r="D400" s="324"/>
      <c r="E400" s="324"/>
      <c r="F400" s="324"/>
      <c r="G400" s="324"/>
      <c r="H400" s="138"/>
      <c r="I400" s="138"/>
      <c r="J400" s="138"/>
      <c r="K400" s="138"/>
      <c r="L400" s="138"/>
      <c r="M400" s="138"/>
      <c r="N400" s="138"/>
      <c r="O400" s="138"/>
      <c r="P400" s="138"/>
      <c r="Q400" s="138"/>
      <c r="R400" s="138"/>
      <c r="S400" s="138"/>
      <c r="T400" s="138"/>
      <c r="U400" s="138"/>
      <c r="V400" s="138"/>
      <c r="W400" s="128"/>
      <c r="X400" s="128"/>
      <c r="Y400" s="128"/>
      <c r="Z400" s="128"/>
      <c r="AA400" s="128"/>
      <c r="AB400" s="128"/>
      <c r="AC400" s="128"/>
      <c r="AD400" s="128"/>
      <c r="AE400" s="128" t="s">
        <v>249</v>
      </c>
      <c r="AF400" s="128"/>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row>
    <row r="401" spans="1:58" ht="12.75" outlineLevel="1" x14ac:dyDescent="0.2">
      <c r="A401" s="135"/>
      <c r="B401" s="136"/>
      <c r="C401" s="167" t="s">
        <v>632</v>
      </c>
      <c r="D401" s="140"/>
      <c r="E401" s="141">
        <v>1006.3493999999999</v>
      </c>
      <c r="F401" s="138"/>
      <c r="G401" s="138"/>
      <c r="H401" s="138"/>
      <c r="I401" s="138"/>
      <c r="J401" s="138"/>
      <c r="K401" s="138"/>
      <c r="L401" s="138"/>
      <c r="M401" s="138"/>
      <c r="N401" s="138"/>
      <c r="O401" s="138"/>
      <c r="P401" s="138"/>
      <c r="Q401" s="138"/>
      <c r="R401" s="138"/>
      <c r="S401" s="138"/>
      <c r="T401" s="138"/>
      <c r="U401" s="138"/>
      <c r="V401" s="138"/>
      <c r="W401" s="128"/>
      <c r="X401" s="128"/>
      <c r="Y401" s="128"/>
      <c r="Z401" s="128"/>
      <c r="AA401" s="128"/>
      <c r="AB401" s="128"/>
      <c r="AC401" s="128"/>
      <c r="AD401" s="128"/>
      <c r="AE401" s="128" t="s">
        <v>218</v>
      </c>
      <c r="AF401" s="128">
        <v>0</v>
      </c>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row>
    <row r="402" spans="1:58" ht="12.75" outlineLevel="1" x14ac:dyDescent="0.2">
      <c r="A402" s="135"/>
      <c r="B402" s="136"/>
      <c r="C402" s="167" t="s">
        <v>633</v>
      </c>
      <c r="D402" s="140"/>
      <c r="E402" s="141">
        <v>1006.3493999999999</v>
      </c>
      <c r="F402" s="138"/>
      <c r="G402" s="138"/>
      <c r="H402" s="138"/>
      <c r="I402" s="138"/>
      <c r="J402" s="138"/>
      <c r="K402" s="138"/>
      <c r="L402" s="138"/>
      <c r="M402" s="138"/>
      <c r="N402" s="138"/>
      <c r="O402" s="138"/>
      <c r="P402" s="138"/>
      <c r="Q402" s="138"/>
      <c r="R402" s="138"/>
      <c r="S402" s="138"/>
      <c r="T402" s="138"/>
      <c r="U402" s="138"/>
      <c r="V402" s="138"/>
      <c r="W402" s="128"/>
      <c r="X402" s="128"/>
      <c r="Y402" s="128"/>
      <c r="Z402" s="128"/>
      <c r="AA402" s="128"/>
      <c r="AB402" s="128"/>
      <c r="AC402" s="128"/>
      <c r="AD402" s="128"/>
      <c r="AE402" s="128" t="s">
        <v>218</v>
      </c>
      <c r="AF402" s="128">
        <v>0</v>
      </c>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row>
    <row r="403" spans="1:58" ht="22.5" outlineLevel="1" x14ac:dyDescent="0.2">
      <c r="A403" s="149">
        <v>107</v>
      </c>
      <c r="B403" s="150" t="s">
        <v>634</v>
      </c>
      <c r="C403" s="166" t="s">
        <v>635</v>
      </c>
      <c r="D403" s="151" t="s">
        <v>384</v>
      </c>
      <c r="E403" s="152">
        <v>3875.4324799999999</v>
      </c>
      <c r="F403" s="153"/>
      <c r="G403" s="154">
        <f>ROUND(E403*F403,2)</f>
        <v>0</v>
      </c>
      <c r="H403" s="153"/>
      <c r="I403" s="154">
        <f>ROUND(E403*H403,2)</f>
        <v>0</v>
      </c>
      <c r="J403" s="153"/>
      <c r="K403" s="154">
        <f>ROUND(E403*J403,2)</f>
        <v>0</v>
      </c>
      <c r="L403" s="154">
        <v>21</v>
      </c>
      <c r="M403" s="154">
        <f>G403*(1+L403/100)</f>
        <v>0</v>
      </c>
      <c r="N403" s="154">
        <v>0</v>
      </c>
      <c r="O403" s="154">
        <f>ROUND(E403*N403,2)</f>
        <v>0</v>
      </c>
      <c r="P403" s="154">
        <v>0</v>
      </c>
      <c r="Q403" s="154">
        <f>ROUND(E403*P403,2)</f>
        <v>0</v>
      </c>
      <c r="R403" s="155" t="s">
        <v>194</v>
      </c>
      <c r="S403" s="138">
        <v>0.27700000000000002</v>
      </c>
      <c r="T403" s="138">
        <f>ROUND(E403*S403,2)</f>
        <v>1073.49</v>
      </c>
      <c r="U403" s="138"/>
      <c r="V403" s="138" t="s">
        <v>636</v>
      </c>
      <c r="W403" s="128"/>
      <c r="X403" s="128"/>
      <c r="Y403" s="128"/>
      <c r="Z403" s="128"/>
      <c r="AA403" s="128"/>
      <c r="AB403" s="128"/>
      <c r="AC403" s="128"/>
      <c r="AD403" s="128"/>
      <c r="AE403" s="128" t="s">
        <v>637</v>
      </c>
      <c r="AF403" s="128"/>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row>
    <row r="404" spans="1:58" ht="12.75" outlineLevel="1" x14ac:dyDescent="0.2">
      <c r="A404" s="135"/>
      <c r="B404" s="136"/>
      <c r="C404" s="323" t="s">
        <v>638</v>
      </c>
      <c r="D404" s="324"/>
      <c r="E404" s="324"/>
      <c r="F404" s="324"/>
      <c r="G404" s="324"/>
      <c r="H404" s="138"/>
      <c r="I404" s="138"/>
      <c r="J404" s="138"/>
      <c r="K404" s="138"/>
      <c r="L404" s="138"/>
      <c r="M404" s="138"/>
      <c r="N404" s="138"/>
      <c r="O404" s="138"/>
      <c r="P404" s="138"/>
      <c r="Q404" s="138"/>
      <c r="R404" s="138"/>
      <c r="S404" s="138"/>
      <c r="T404" s="138"/>
      <c r="U404" s="138"/>
      <c r="V404" s="138"/>
      <c r="W404" s="128"/>
      <c r="X404" s="128"/>
      <c r="Y404" s="128"/>
      <c r="Z404" s="128"/>
      <c r="AA404" s="128"/>
      <c r="AB404" s="128"/>
      <c r="AC404" s="128"/>
      <c r="AD404" s="128"/>
      <c r="AE404" s="128" t="s">
        <v>249</v>
      </c>
      <c r="AF404" s="128"/>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row>
    <row r="405" spans="1:58" ht="12.75" outlineLevel="1" x14ac:dyDescent="0.2">
      <c r="A405" s="156">
        <v>108</v>
      </c>
      <c r="B405" s="157" t="s">
        <v>639</v>
      </c>
      <c r="C405" s="165" t="s">
        <v>640</v>
      </c>
      <c r="D405" s="158" t="s">
        <v>384</v>
      </c>
      <c r="E405" s="159">
        <v>3875.4324799999999</v>
      </c>
      <c r="F405" s="160"/>
      <c r="G405" s="161">
        <f>ROUND(E405*F405,2)</f>
        <v>0</v>
      </c>
      <c r="H405" s="160"/>
      <c r="I405" s="161">
        <f>ROUND(E405*H405,2)</f>
        <v>0</v>
      </c>
      <c r="J405" s="160"/>
      <c r="K405" s="161">
        <f>ROUND(E405*J405,2)</f>
        <v>0</v>
      </c>
      <c r="L405" s="161">
        <v>21</v>
      </c>
      <c r="M405" s="161">
        <f>G405*(1+L405/100)</f>
        <v>0</v>
      </c>
      <c r="N405" s="161">
        <v>0</v>
      </c>
      <c r="O405" s="161">
        <f>ROUND(E405*N405,2)</f>
        <v>0</v>
      </c>
      <c r="P405" s="161">
        <v>0</v>
      </c>
      <c r="Q405" s="161">
        <f>ROUND(E405*P405,2)</f>
        <v>0</v>
      </c>
      <c r="R405" s="162" t="s">
        <v>194</v>
      </c>
      <c r="S405" s="138">
        <v>0.49</v>
      </c>
      <c r="T405" s="138">
        <f>ROUND(E405*S405,2)</f>
        <v>1898.96</v>
      </c>
      <c r="U405" s="138"/>
      <c r="V405" s="138" t="s">
        <v>636</v>
      </c>
      <c r="W405" s="128"/>
      <c r="X405" s="128"/>
      <c r="Y405" s="128"/>
      <c r="Z405" s="128"/>
      <c r="AA405" s="128"/>
      <c r="AB405" s="128"/>
      <c r="AC405" s="128"/>
      <c r="AD405" s="128"/>
      <c r="AE405" s="128" t="s">
        <v>637</v>
      </c>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row>
    <row r="406" spans="1:58" ht="12.75" outlineLevel="1" x14ac:dyDescent="0.2">
      <c r="A406" s="156">
        <v>109</v>
      </c>
      <c r="B406" s="157" t="s">
        <v>641</v>
      </c>
      <c r="C406" s="165" t="s">
        <v>642</v>
      </c>
      <c r="D406" s="158" t="s">
        <v>384</v>
      </c>
      <c r="E406" s="159">
        <v>73633.217120000001</v>
      </c>
      <c r="F406" s="160"/>
      <c r="G406" s="161">
        <f>ROUND(E406*F406,2)</f>
        <v>0</v>
      </c>
      <c r="H406" s="160"/>
      <c r="I406" s="161">
        <f>ROUND(E406*H406,2)</f>
        <v>0</v>
      </c>
      <c r="J406" s="160"/>
      <c r="K406" s="161">
        <f>ROUND(E406*J406,2)</f>
        <v>0</v>
      </c>
      <c r="L406" s="161">
        <v>21</v>
      </c>
      <c r="M406" s="161">
        <f>G406*(1+L406/100)</f>
        <v>0</v>
      </c>
      <c r="N406" s="161">
        <v>0</v>
      </c>
      <c r="O406" s="161">
        <f>ROUND(E406*N406,2)</f>
        <v>0</v>
      </c>
      <c r="P406" s="161">
        <v>0</v>
      </c>
      <c r="Q406" s="161">
        <f>ROUND(E406*P406,2)</f>
        <v>0</v>
      </c>
      <c r="R406" s="162" t="s">
        <v>194</v>
      </c>
      <c r="S406" s="138">
        <v>0</v>
      </c>
      <c r="T406" s="138">
        <f>ROUND(E406*S406,2)</f>
        <v>0</v>
      </c>
      <c r="U406" s="138"/>
      <c r="V406" s="138" t="s">
        <v>636</v>
      </c>
      <c r="W406" s="128"/>
      <c r="X406" s="128"/>
      <c r="Y406" s="128"/>
      <c r="Z406" s="128"/>
      <c r="AA406" s="128"/>
      <c r="AB406" s="128"/>
      <c r="AC406" s="128"/>
      <c r="AD406" s="128"/>
      <c r="AE406" s="128" t="s">
        <v>637</v>
      </c>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row>
    <row r="407" spans="1:58" ht="12.75" outlineLevel="1" x14ac:dyDescent="0.2">
      <c r="A407" s="149">
        <v>110</v>
      </c>
      <c r="B407" s="150" t="s">
        <v>643</v>
      </c>
      <c r="C407" s="166" t="s">
        <v>644</v>
      </c>
      <c r="D407" s="151" t="s">
        <v>384</v>
      </c>
      <c r="E407" s="152">
        <v>3875.4324799999999</v>
      </c>
      <c r="F407" s="153"/>
      <c r="G407" s="154">
        <f>ROUND(E407*F407,2)</f>
        <v>0</v>
      </c>
      <c r="H407" s="153"/>
      <c r="I407" s="154">
        <f>ROUND(E407*H407,2)</f>
        <v>0</v>
      </c>
      <c r="J407" s="153"/>
      <c r="K407" s="154">
        <f>ROUND(E407*J407,2)</f>
        <v>0</v>
      </c>
      <c r="L407" s="154">
        <v>21</v>
      </c>
      <c r="M407" s="154">
        <f>G407*(1+L407/100)</f>
        <v>0</v>
      </c>
      <c r="N407" s="154">
        <v>0</v>
      </c>
      <c r="O407" s="154">
        <f>ROUND(E407*N407,2)</f>
        <v>0</v>
      </c>
      <c r="P407" s="154">
        <v>0</v>
      </c>
      <c r="Q407" s="154">
        <f>ROUND(E407*P407,2)</f>
        <v>0</v>
      </c>
      <c r="R407" s="155" t="s">
        <v>194</v>
      </c>
      <c r="S407" s="138">
        <v>6.0000000000000001E-3</v>
      </c>
      <c r="T407" s="138">
        <f>ROUND(E407*S407,2)</f>
        <v>23.25</v>
      </c>
      <c r="U407" s="138"/>
      <c r="V407" s="138" t="s">
        <v>636</v>
      </c>
      <c r="W407" s="128"/>
      <c r="X407" s="128"/>
      <c r="Y407" s="128"/>
      <c r="Z407" s="128"/>
      <c r="AA407" s="128"/>
      <c r="AB407" s="128"/>
      <c r="AC407" s="128"/>
      <c r="AD407" s="128"/>
      <c r="AE407" s="128" t="s">
        <v>637</v>
      </c>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row>
    <row r="408" spans="1:58" ht="12.75" outlineLevel="1" x14ac:dyDescent="0.2">
      <c r="A408" s="135"/>
      <c r="B408" s="136"/>
      <c r="C408" s="323" t="s">
        <v>645</v>
      </c>
      <c r="D408" s="324"/>
      <c r="E408" s="324"/>
      <c r="F408" s="324"/>
      <c r="G408" s="324"/>
      <c r="H408" s="138"/>
      <c r="I408" s="138"/>
      <c r="J408" s="138"/>
      <c r="K408" s="138"/>
      <c r="L408" s="138"/>
      <c r="M408" s="138"/>
      <c r="N408" s="138"/>
      <c r="O408" s="138"/>
      <c r="P408" s="138"/>
      <c r="Q408" s="138"/>
      <c r="R408" s="138"/>
      <c r="S408" s="138"/>
      <c r="T408" s="138"/>
      <c r="U408" s="138"/>
      <c r="V408" s="138"/>
      <c r="W408" s="128"/>
      <c r="X408" s="128"/>
      <c r="Y408" s="128"/>
      <c r="Z408" s="128"/>
      <c r="AA408" s="128"/>
      <c r="AB408" s="128"/>
      <c r="AC408" s="128"/>
      <c r="AD408" s="128"/>
      <c r="AE408" s="128" t="s">
        <v>249</v>
      </c>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row>
    <row r="409" spans="1:58" ht="12.75" outlineLevel="1" x14ac:dyDescent="0.2">
      <c r="A409" s="149">
        <v>111</v>
      </c>
      <c r="B409" s="150" t="s">
        <v>646</v>
      </c>
      <c r="C409" s="166" t="s">
        <v>647</v>
      </c>
      <c r="D409" s="151" t="s">
        <v>384</v>
      </c>
      <c r="E409" s="152">
        <v>1029.5999999999999</v>
      </c>
      <c r="F409" s="153"/>
      <c r="G409" s="154">
        <f>ROUND(E409*F409,2)</f>
        <v>0</v>
      </c>
      <c r="H409" s="153"/>
      <c r="I409" s="154">
        <f>ROUND(E409*H409,2)</f>
        <v>0</v>
      </c>
      <c r="J409" s="153"/>
      <c r="K409" s="154">
        <f>ROUND(E409*J409,2)</f>
        <v>0</v>
      </c>
      <c r="L409" s="154">
        <v>21</v>
      </c>
      <c r="M409" s="154">
        <f>G409*(1+L409/100)</f>
        <v>0</v>
      </c>
      <c r="N409" s="154">
        <v>0</v>
      </c>
      <c r="O409" s="154">
        <f>ROUND(E409*N409,2)</f>
        <v>0</v>
      </c>
      <c r="P409" s="154">
        <v>0</v>
      </c>
      <c r="Q409" s="154">
        <f>ROUND(E409*P409,2)</f>
        <v>0</v>
      </c>
      <c r="R409" s="155" t="s">
        <v>194</v>
      </c>
      <c r="S409" s="138">
        <v>0</v>
      </c>
      <c r="T409" s="138">
        <f>ROUND(E409*S409,2)</f>
        <v>0</v>
      </c>
      <c r="U409" s="138"/>
      <c r="V409" s="138" t="s">
        <v>215</v>
      </c>
      <c r="W409" s="128"/>
      <c r="X409" s="128"/>
      <c r="Y409" s="128"/>
      <c r="Z409" s="128"/>
      <c r="AA409" s="128"/>
      <c r="AB409" s="128"/>
      <c r="AC409" s="128"/>
      <c r="AD409" s="128"/>
      <c r="AE409" s="128" t="s">
        <v>216</v>
      </c>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row>
    <row r="410" spans="1:58" ht="12.75" outlineLevel="1" x14ac:dyDescent="0.2">
      <c r="A410" s="135"/>
      <c r="B410" s="136"/>
      <c r="C410" s="167" t="s">
        <v>648</v>
      </c>
      <c r="D410" s="140"/>
      <c r="E410" s="141">
        <v>1029.5999999999999</v>
      </c>
      <c r="F410" s="138"/>
      <c r="G410" s="138"/>
      <c r="H410" s="138"/>
      <c r="I410" s="138"/>
      <c r="J410" s="138"/>
      <c r="K410" s="138"/>
      <c r="L410" s="138"/>
      <c r="M410" s="138"/>
      <c r="N410" s="138"/>
      <c r="O410" s="138"/>
      <c r="P410" s="138"/>
      <c r="Q410" s="138"/>
      <c r="R410" s="138"/>
      <c r="S410" s="138"/>
      <c r="T410" s="138"/>
      <c r="U410" s="138"/>
      <c r="V410" s="138"/>
      <c r="W410" s="128"/>
      <c r="X410" s="128"/>
      <c r="Y410" s="128"/>
      <c r="Z410" s="128"/>
      <c r="AA410" s="128"/>
      <c r="AB410" s="128"/>
      <c r="AC410" s="128"/>
      <c r="AD410" s="128"/>
      <c r="AE410" s="128" t="s">
        <v>218</v>
      </c>
      <c r="AF410" s="128">
        <v>0</v>
      </c>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row>
    <row r="411" spans="1:58" x14ac:dyDescent="0.15">
      <c r="A411" s="3"/>
      <c r="B411" s="4"/>
      <c r="C411" s="168"/>
      <c r="D411" s="6"/>
      <c r="E411" s="3"/>
      <c r="F411" s="3"/>
      <c r="G411" s="3"/>
      <c r="H411" s="3"/>
      <c r="I411" s="3"/>
      <c r="J411" s="3"/>
      <c r="K411" s="3"/>
      <c r="L411" s="3"/>
      <c r="M411" s="3"/>
      <c r="N411" s="3"/>
      <c r="O411" s="3"/>
      <c r="P411" s="3"/>
      <c r="Q411" s="3"/>
      <c r="R411" s="3"/>
      <c r="S411" s="3"/>
      <c r="T411" s="3"/>
      <c r="U411" s="3"/>
      <c r="V411" s="3"/>
      <c r="AC411">
        <v>15</v>
      </c>
      <c r="AD411">
        <v>21</v>
      </c>
      <c r="AE411" t="s">
        <v>177</v>
      </c>
    </row>
    <row r="412" spans="1:58" ht="12.75" x14ac:dyDescent="0.15">
      <c r="A412" s="131"/>
      <c r="B412" s="132" t="s">
        <v>29</v>
      </c>
      <c r="C412" s="169"/>
      <c r="D412" s="133"/>
      <c r="E412" s="134"/>
      <c r="F412" s="134"/>
      <c r="G412" s="163">
        <f>G8+G164+G197+G205+G254+G389+G392+G395+G398</f>
        <v>0</v>
      </c>
      <c r="H412" s="3"/>
      <c r="I412" s="3"/>
      <c r="J412" s="3"/>
      <c r="K412" s="3"/>
      <c r="L412" s="3"/>
      <c r="M412" s="3"/>
      <c r="N412" s="3"/>
      <c r="O412" s="3"/>
      <c r="P412" s="3"/>
      <c r="Q412" s="3"/>
      <c r="R412" s="3"/>
      <c r="S412" s="3"/>
      <c r="T412" s="3"/>
      <c r="U412" s="3"/>
      <c r="V412" s="3"/>
      <c r="AC412">
        <f>SUMIF(L7:L410,AC411,G7:G410)</f>
        <v>0</v>
      </c>
      <c r="AD412">
        <f>SUMIF(L7:L410,AD411,G7:G410)</f>
        <v>0</v>
      </c>
      <c r="AE412" t="s">
        <v>230</v>
      </c>
    </row>
    <row r="413" spans="1:58" x14ac:dyDescent="0.15">
      <c r="C413" s="170"/>
      <c r="D413" s="9"/>
      <c r="AE413" t="s">
        <v>231</v>
      </c>
    </row>
    <row r="414" spans="1:58" x14ac:dyDescent="0.15">
      <c r="D414" s="9"/>
    </row>
    <row r="415" spans="1:58" x14ac:dyDescent="0.15">
      <c r="D415" s="9"/>
    </row>
    <row r="416" spans="1:58"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row r="5001" spans="4:4" x14ac:dyDescent="0.15">
      <c r="D5001" s="9"/>
    </row>
    <row r="5002" spans="4:4" x14ac:dyDescent="0.15">
      <c r="D5002" s="9"/>
    </row>
    <row r="5003" spans="4:4" x14ac:dyDescent="0.15">
      <c r="D5003" s="9"/>
    </row>
  </sheetData>
  <sheetProtection algorithmName="SHA-512" hashValue="342YIKGevgQbQ9X4PqKg8VdRMtUykRmm6hgS7ohjgxKW9Zb9wgPu0pW4RKZ6RkL1W+cM5HsOe69ZgWLqsxHaTw==" saltValue="sn7oHOqywK19iSB98cmZ1g==" spinCount="100000" sheet="1" objects="1" scenarios="1"/>
  <mergeCells count="69">
    <mergeCell ref="C400:G400"/>
    <mergeCell ref="C404:G404"/>
    <mergeCell ref="C408:G408"/>
    <mergeCell ref="C296:G296"/>
    <mergeCell ref="C299:G299"/>
    <mergeCell ref="C307:G307"/>
    <mergeCell ref="C330:G330"/>
    <mergeCell ref="C334:G334"/>
    <mergeCell ref="C397:G397"/>
    <mergeCell ref="C292:G292"/>
    <mergeCell ref="C244:G244"/>
    <mergeCell ref="C256:G256"/>
    <mergeCell ref="C259:G259"/>
    <mergeCell ref="C271:G271"/>
    <mergeCell ref="C274:G274"/>
    <mergeCell ref="C277:G277"/>
    <mergeCell ref="C280:G280"/>
    <mergeCell ref="C282:G282"/>
    <mergeCell ref="C285:G285"/>
    <mergeCell ref="C286:G286"/>
    <mergeCell ref="C288:G288"/>
    <mergeCell ref="C241:G241"/>
    <mergeCell ref="C166:G166"/>
    <mergeCell ref="C170:G170"/>
    <mergeCell ref="C174:G174"/>
    <mergeCell ref="C178:G178"/>
    <mergeCell ref="C182:G182"/>
    <mergeCell ref="C199:G199"/>
    <mergeCell ref="C207:G207"/>
    <mergeCell ref="C225:G225"/>
    <mergeCell ref="C228:G228"/>
    <mergeCell ref="C231:G231"/>
    <mergeCell ref="C234:G234"/>
    <mergeCell ref="C151:G151"/>
    <mergeCell ref="C116:G116"/>
    <mergeCell ref="C118:G118"/>
    <mergeCell ref="C120:G120"/>
    <mergeCell ref="C122:G122"/>
    <mergeCell ref="C124:G124"/>
    <mergeCell ref="C126:G126"/>
    <mergeCell ref="C128:G128"/>
    <mergeCell ref="C132:G132"/>
    <mergeCell ref="C135:G135"/>
    <mergeCell ref="C138:G138"/>
    <mergeCell ref="C147:G147"/>
    <mergeCell ref="C113:G113"/>
    <mergeCell ref="C50:G50"/>
    <mergeCell ref="C56:G56"/>
    <mergeCell ref="C62:G62"/>
    <mergeCell ref="C72:G72"/>
    <mergeCell ref="C74:G74"/>
    <mergeCell ref="C84:G84"/>
    <mergeCell ref="C86:G86"/>
    <mergeCell ref="C96:G96"/>
    <mergeCell ref="C106:G106"/>
    <mergeCell ref="C107:G107"/>
    <mergeCell ref="C110:G110"/>
    <mergeCell ref="C48:G48"/>
    <mergeCell ref="A1:G1"/>
    <mergeCell ref="C2:G2"/>
    <mergeCell ref="C3:G3"/>
    <mergeCell ref="C4:G4"/>
    <mergeCell ref="C20:G20"/>
    <mergeCell ref="C24:G24"/>
    <mergeCell ref="C26:G26"/>
    <mergeCell ref="C28:G28"/>
    <mergeCell ref="C34:G34"/>
    <mergeCell ref="C40:G40"/>
    <mergeCell ref="C42:G4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348EC-6A45-461E-9C9B-67B6CCB57D12}">
  <sheetPr>
    <outlinePr summaryBelow="0"/>
  </sheetPr>
  <dimension ref="A1:BF5000"/>
  <sheetViews>
    <sheetView workbookViewId="0">
      <pane ySplit="7" topLeftCell="A578" activePane="bottomLeft" state="frozen"/>
      <selection pane="bottomLeft" activeCell="C611" sqref="C611"/>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6" t="s">
        <v>164</v>
      </c>
      <c r="B1" s="316"/>
      <c r="C1" s="316"/>
      <c r="D1" s="316"/>
      <c r="E1" s="316"/>
      <c r="F1" s="316"/>
      <c r="G1" s="316"/>
      <c r="AE1" t="s">
        <v>165</v>
      </c>
    </row>
    <row r="2" spans="1:58" ht="24.95" customHeight="1" x14ac:dyDescent="0.15">
      <c r="A2" s="120" t="s">
        <v>7</v>
      </c>
      <c r="B2" s="40" t="s">
        <v>43</v>
      </c>
      <c r="C2" s="317" t="s">
        <v>44</v>
      </c>
      <c r="D2" s="318"/>
      <c r="E2" s="318"/>
      <c r="F2" s="318"/>
      <c r="G2" s="319"/>
      <c r="AE2" t="s">
        <v>166</v>
      </c>
    </row>
    <row r="3" spans="1:58" ht="24.95" customHeight="1" x14ac:dyDescent="0.15">
      <c r="A3" s="120" t="s">
        <v>8</v>
      </c>
      <c r="B3" s="40" t="s">
        <v>52</v>
      </c>
      <c r="C3" s="317" t="s">
        <v>53</v>
      </c>
      <c r="D3" s="318"/>
      <c r="E3" s="318"/>
      <c r="F3" s="318"/>
      <c r="G3" s="319"/>
      <c r="AA3" s="104" t="s">
        <v>166</v>
      </c>
      <c r="AE3" t="s">
        <v>167</v>
      </c>
    </row>
    <row r="4" spans="1:58" ht="24.95" customHeight="1" x14ac:dyDescent="0.15">
      <c r="A4" s="121" t="s">
        <v>9</v>
      </c>
      <c r="B4" s="122" t="s">
        <v>49</v>
      </c>
      <c r="C4" s="320" t="s">
        <v>54</v>
      </c>
      <c r="D4" s="321"/>
      <c r="E4" s="321"/>
      <c r="F4" s="321"/>
      <c r="G4" s="322"/>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SUMIF(AE9:AE79,"&lt;&gt;NOR",G9:G79)</f>
        <v>0</v>
      </c>
      <c r="H8" s="147"/>
      <c r="I8" s="147">
        <f>SUM(I9:I79)</f>
        <v>0</v>
      </c>
      <c r="J8" s="147"/>
      <c r="K8" s="147">
        <f>SUM(K9:K79)</f>
        <v>0</v>
      </c>
      <c r="L8" s="147"/>
      <c r="M8" s="147">
        <f>SUM(M9:M79)</f>
        <v>0</v>
      </c>
      <c r="N8" s="147"/>
      <c r="O8" s="147">
        <f>SUM(O9:O79)</f>
        <v>0</v>
      </c>
      <c r="P8" s="147"/>
      <c r="Q8" s="147">
        <f>SUM(Q9:Q79)</f>
        <v>0</v>
      </c>
      <c r="R8" s="148"/>
      <c r="S8" s="142"/>
      <c r="T8" s="142">
        <f>SUM(T9:T79)</f>
        <v>5233.66</v>
      </c>
      <c r="U8" s="142"/>
      <c r="V8" s="142"/>
      <c r="AE8" t="s">
        <v>189</v>
      </c>
    </row>
    <row r="9" spans="1:58" ht="22.5" outlineLevel="1" x14ac:dyDescent="0.2">
      <c r="A9" s="149">
        <v>1</v>
      </c>
      <c r="B9" s="150" t="s">
        <v>252</v>
      </c>
      <c r="C9" s="166" t="s">
        <v>253</v>
      </c>
      <c r="D9" s="151" t="s">
        <v>254</v>
      </c>
      <c r="E9" s="152">
        <v>240</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0.20300000000000001</v>
      </c>
      <c r="T9" s="138">
        <f>ROUND(E9*S9,2)</f>
        <v>48.72</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22.5" outlineLevel="1" x14ac:dyDescent="0.2">
      <c r="A10" s="135"/>
      <c r="B10" s="136"/>
      <c r="C10" s="323" t="s">
        <v>255</v>
      </c>
      <c r="D10" s="324"/>
      <c r="E10" s="324"/>
      <c r="F10" s="324"/>
      <c r="G10" s="324"/>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249</v>
      </c>
      <c r="AF10" s="128"/>
      <c r="AG10" s="128"/>
      <c r="AH10" s="128"/>
      <c r="AI10" s="128"/>
      <c r="AJ10" s="128"/>
      <c r="AK10" s="128"/>
      <c r="AL10" s="128"/>
      <c r="AM10" s="128"/>
      <c r="AN10" s="128"/>
      <c r="AO10" s="128"/>
      <c r="AP10" s="128"/>
      <c r="AQ10" s="128"/>
      <c r="AR10" s="128"/>
      <c r="AS10" s="128"/>
      <c r="AT10" s="128"/>
      <c r="AU10" s="128"/>
      <c r="AV10" s="128"/>
      <c r="AW10" s="128"/>
      <c r="AX10" s="128"/>
      <c r="AY10" s="176" t="str">
        <f>C10</f>
        <v>na vzdálenost od hladiny vody v jímce po výšku roviny proložené osou nejvyššího bodu výtlačného potrubí. Včetně odpadní potrubí v délce do 20 m.</v>
      </c>
      <c r="AZ10" s="128"/>
      <c r="BA10" s="128"/>
      <c r="BB10" s="128"/>
      <c r="BC10" s="128"/>
      <c r="BD10" s="128"/>
      <c r="BE10" s="128"/>
      <c r="BF10" s="128"/>
    </row>
    <row r="11" spans="1:58" ht="22.5" outlineLevel="1" x14ac:dyDescent="0.2">
      <c r="A11" s="149">
        <v>2</v>
      </c>
      <c r="B11" s="150" t="s">
        <v>256</v>
      </c>
      <c r="C11" s="166" t="s">
        <v>257</v>
      </c>
      <c r="D11" s="151" t="s">
        <v>258</v>
      </c>
      <c r="E11" s="152">
        <v>60</v>
      </c>
      <c r="F11" s="153"/>
      <c r="G11" s="154">
        <f>ROUND(E11*F11,2)</f>
        <v>0</v>
      </c>
      <c r="H11" s="153"/>
      <c r="I11" s="154">
        <f>ROUND(E11*H11,2)</f>
        <v>0</v>
      </c>
      <c r="J11" s="153"/>
      <c r="K11" s="154">
        <f>ROUND(E11*J11,2)</f>
        <v>0</v>
      </c>
      <c r="L11" s="154">
        <v>21</v>
      </c>
      <c r="M11" s="154">
        <f>G11*(1+L11/100)</f>
        <v>0</v>
      </c>
      <c r="N11" s="154">
        <v>0</v>
      </c>
      <c r="O11" s="154">
        <f>ROUND(E11*N11,2)</f>
        <v>0</v>
      </c>
      <c r="P11" s="154">
        <v>0</v>
      </c>
      <c r="Q11" s="154">
        <f>ROUND(E11*P11,2)</f>
        <v>0</v>
      </c>
      <c r="R11" s="155" t="s">
        <v>194</v>
      </c>
      <c r="S11" s="138">
        <v>0</v>
      </c>
      <c r="T11" s="138">
        <f>ROUND(E11*S11,2)</f>
        <v>0</v>
      </c>
      <c r="U11" s="138"/>
      <c r="V11" s="138" t="s">
        <v>215</v>
      </c>
      <c r="W11" s="128"/>
      <c r="X11" s="128"/>
      <c r="Y11" s="128"/>
      <c r="Z11" s="128"/>
      <c r="AA11" s="128"/>
      <c r="AB11" s="128"/>
      <c r="AC11" s="128"/>
      <c r="AD11" s="128"/>
      <c r="AE11" s="128" t="s">
        <v>216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22.5" outlineLevel="1" x14ac:dyDescent="0.2">
      <c r="A12" s="135"/>
      <c r="B12" s="136"/>
      <c r="C12" s="323" t="s">
        <v>259</v>
      </c>
      <c r="D12" s="324"/>
      <c r="E12" s="324"/>
      <c r="F12" s="324"/>
      <c r="G12" s="324"/>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249</v>
      </c>
      <c r="AF12" s="128"/>
      <c r="AG12" s="128"/>
      <c r="AH12" s="128"/>
      <c r="AI12" s="128"/>
      <c r="AJ12" s="128"/>
      <c r="AK12" s="128"/>
      <c r="AL12" s="128"/>
      <c r="AM12" s="128"/>
      <c r="AN12" s="128"/>
      <c r="AO12" s="128"/>
      <c r="AP12" s="128"/>
      <c r="AQ12" s="128"/>
      <c r="AR12" s="128"/>
      <c r="AS12" s="128"/>
      <c r="AT12" s="128"/>
      <c r="AU12" s="128"/>
      <c r="AV12" s="128"/>
      <c r="AW12" s="128"/>
      <c r="AX12" s="128"/>
      <c r="AY12" s="176" t="str">
        <f>C12</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AZ12" s="128"/>
      <c r="BA12" s="128"/>
      <c r="BB12" s="128"/>
      <c r="BC12" s="128"/>
      <c r="BD12" s="128"/>
      <c r="BE12" s="128"/>
      <c r="BF12" s="128"/>
    </row>
    <row r="13" spans="1:58" ht="12.75" outlineLevel="1" x14ac:dyDescent="0.2">
      <c r="A13" s="149">
        <v>3</v>
      </c>
      <c r="B13" s="150" t="s">
        <v>649</v>
      </c>
      <c r="C13" s="166" t="s">
        <v>650</v>
      </c>
      <c r="D13" s="151" t="s">
        <v>262</v>
      </c>
      <c r="E13" s="152">
        <v>84</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348</v>
      </c>
      <c r="S13" s="138">
        <v>1.34E-2</v>
      </c>
      <c r="T13" s="138">
        <f>ROUND(E13*S13,2)</f>
        <v>1.1299999999999999</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35"/>
      <c r="B14" s="136"/>
      <c r="C14" s="323" t="s">
        <v>651</v>
      </c>
      <c r="D14" s="324"/>
      <c r="E14" s="324"/>
      <c r="F14" s="324"/>
      <c r="G14" s="324"/>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249</v>
      </c>
      <c r="AF14" s="128"/>
      <c r="AG14" s="128"/>
      <c r="AH14" s="128"/>
      <c r="AI14" s="128"/>
      <c r="AJ14" s="128"/>
      <c r="AK14" s="128"/>
      <c r="AL14" s="128"/>
      <c r="AM14" s="128"/>
      <c r="AN14" s="128"/>
      <c r="AO14" s="128"/>
      <c r="AP14" s="128"/>
      <c r="AQ14" s="128"/>
      <c r="AR14" s="128"/>
      <c r="AS14" s="128"/>
      <c r="AT14" s="128"/>
      <c r="AU14" s="128"/>
      <c r="AV14" s="128"/>
      <c r="AW14" s="128"/>
      <c r="AX14" s="128"/>
      <c r="AY14" s="176" t="str">
        <f>C14</f>
        <v>nebo lesní půdy, s vodorovným přemístěním na hromady v místě upotřebení nebo na dočasné či trvalé skládky se složením</v>
      </c>
      <c r="AZ14" s="128"/>
      <c r="BA14" s="128"/>
      <c r="BB14" s="128"/>
      <c r="BC14" s="128"/>
      <c r="BD14" s="128"/>
      <c r="BE14" s="128"/>
      <c r="BF14" s="128"/>
    </row>
    <row r="15" spans="1:58" ht="12.75" outlineLevel="1" x14ac:dyDescent="0.2">
      <c r="A15" s="135"/>
      <c r="B15" s="136"/>
      <c r="C15" s="167" t="s">
        <v>652</v>
      </c>
      <c r="D15" s="140"/>
      <c r="E15" s="141">
        <v>84</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218</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49">
        <v>4</v>
      </c>
      <c r="B16" s="150" t="s">
        <v>653</v>
      </c>
      <c r="C16" s="166" t="s">
        <v>654</v>
      </c>
      <c r="D16" s="151" t="s">
        <v>262</v>
      </c>
      <c r="E16" s="152">
        <v>317.39999999999998</v>
      </c>
      <c r="F16" s="153"/>
      <c r="G16" s="154">
        <f>ROUND(E16*F16,2)</f>
        <v>0</v>
      </c>
      <c r="H16" s="153"/>
      <c r="I16" s="154">
        <f>ROUND(E16*H16,2)</f>
        <v>0</v>
      </c>
      <c r="J16" s="153"/>
      <c r="K16" s="154">
        <f>ROUND(E16*J16,2)</f>
        <v>0</v>
      </c>
      <c r="L16" s="154">
        <v>21</v>
      </c>
      <c r="M16" s="154">
        <f>G16*(1+L16/100)</f>
        <v>0</v>
      </c>
      <c r="N16" s="154">
        <v>0</v>
      </c>
      <c r="O16" s="154">
        <f>ROUND(E16*N16,2)</f>
        <v>0</v>
      </c>
      <c r="P16" s="154">
        <v>0</v>
      </c>
      <c r="Q16" s="154">
        <f>ROUND(E16*P16,2)</f>
        <v>0</v>
      </c>
      <c r="R16" s="155" t="s">
        <v>194</v>
      </c>
      <c r="S16" s="138">
        <v>0.11</v>
      </c>
      <c r="T16" s="138">
        <f>ROUND(E16*S16,2)</f>
        <v>34.909999999999997</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33.75" outlineLevel="1" x14ac:dyDescent="0.2">
      <c r="A17" s="135"/>
      <c r="B17" s="136"/>
      <c r="C17" s="323" t="s">
        <v>270</v>
      </c>
      <c r="D17" s="324"/>
      <c r="E17" s="324"/>
      <c r="F17" s="324"/>
      <c r="G17" s="324"/>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249</v>
      </c>
      <c r="AF17" s="128"/>
      <c r="AG17" s="128"/>
      <c r="AH17" s="128"/>
      <c r="AI17" s="128"/>
      <c r="AJ17" s="128"/>
      <c r="AK17" s="128"/>
      <c r="AL17" s="128"/>
      <c r="AM17" s="128"/>
      <c r="AN17" s="128"/>
      <c r="AO17" s="128"/>
      <c r="AP17" s="128"/>
      <c r="AQ17" s="128"/>
      <c r="AR17" s="128"/>
      <c r="AS17" s="128"/>
      <c r="AT17" s="128"/>
      <c r="AU17" s="128"/>
      <c r="AV17" s="128"/>
      <c r="AW17" s="128"/>
      <c r="AX17" s="128"/>
      <c r="AY17" s="176"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7" s="128"/>
      <c r="BA17" s="128"/>
      <c r="BB17" s="128"/>
      <c r="BC17" s="128"/>
      <c r="BD17" s="128"/>
      <c r="BE17" s="128"/>
      <c r="BF17" s="128"/>
    </row>
    <row r="18" spans="1:58" ht="12.75" outlineLevel="1" x14ac:dyDescent="0.2">
      <c r="A18" s="135"/>
      <c r="B18" s="136"/>
      <c r="C18" s="167" t="s">
        <v>655</v>
      </c>
      <c r="D18" s="140"/>
      <c r="E18" s="141">
        <v>1415.7517499999999</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218</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35"/>
      <c r="B19" s="136"/>
      <c r="C19" s="167" t="s">
        <v>656</v>
      </c>
      <c r="D19" s="140"/>
      <c r="E19" s="141">
        <v>171</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218</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35"/>
      <c r="B20" s="136"/>
      <c r="C20" s="177" t="s">
        <v>273</v>
      </c>
      <c r="D20" s="171"/>
      <c r="E20" s="172">
        <v>1586.7517499999999</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218</v>
      </c>
      <c r="AF20" s="128">
        <v>1</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167" t="s">
        <v>657</v>
      </c>
      <c r="D21" s="140"/>
      <c r="E21" s="141">
        <v>-1269.4014</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218</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658</v>
      </c>
      <c r="D22" s="140"/>
      <c r="E22" s="141">
        <v>4.965E-2</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49">
        <v>5</v>
      </c>
      <c r="B23" s="150" t="s">
        <v>659</v>
      </c>
      <c r="C23" s="166" t="s">
        <v>660</v>
      </c>
      <c r="D23" s="151" t="s">
        <v>262</v>
      </c>
      <c r="E23" s="152">
        <v>634.79999999999995</v>
      </c>
      <c r="F23" s="153"/>
      <c r="G23" s="154">
        <f>ROUND(E23*F23,2)</f>
        <v>0</v>
      </c>
      <c r="H23" s="153"/>
      <c r="I23" s="154">
        <f>ROUND(E23*H23,2)</f>
        <v>0</v>
      </c>
      <c r="J23" s="153"/>
      <c r="K23" s="154">
        <f>ROUND(E23*J23,2)</f>
        <v>0</v>
      </c>
      <c r="L23" s="154">
        <v>21</v>
      </c>
      <c r="M23" s="154">
        <f>G23*(1+L23/100)</f>
        <v>0</v>
      </c>
      <c r="N23" s="154">
        <v>0</v>
      </c>
      <c r="O23" s="154">
        <f>ROUND(E23*N23,2)</f>
        <v>0</v>
      </c>
      <c r="P23" s="154">
        <v>0</v>
      </c>
      <c r="Q23" s="154">
        <f>ROUND(E23*P23,2)</f>
        <v>0</v>
      </c>
      <c r="R23" s="155" t="s">
        <v>194</v>
      </c>
      <c r="S23" s="138">
        <v>0.16</v>
      </c>
      <c r="T23" s="138">
        <f>ROUND(E23*S23,2)</f>
        <v>101.57</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33.75" outlineLevel="1" x14ac:dyDescent="0.2">
      <c r="A24" s="135"/>
      <c r="B24" s="136"/>
      <c r="C24" s="323" t="s">
        <v>270</v>
      </c>
      <c r="D24" s="324"/>
      <c r="E24" s="324"/>
      <c r="F24" s="324"/>
      <c r="G24" s="324"/>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249</v>
      </c>
      <c r="AF24" s="128"/>
      <c r="AG24" s="128"/>
      <c r="AH24" s="128"/>
      <c r="AI24" s="128"/>
      <c r="AJ24" s="128"/>
      <c r="AK24" s="128"/>
      <c r="AL24" s="128"/>
      <c r="AM24" s="128"/>
      <c r="AN24" s="128"/>
      <c r="AO24" s="128"/>
      <c r="AP24" s="128"/>
      <c r="AQ24" s="128"/>
      <c r="AR24" s="128"/>
      <c r="AS24" s="128"/>
      <c r="AT24" s="128"/>
      <c r="AU24" s="128"/>
      <c r="AV24" s="128"/>
      <c r="AW24" s="128"/>
      <c r="AX24" s="128"/>
      <c r="AY24" s="176"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4" s="128"/>
      <c r="BA24" s="128"/>
      <c r="BB24" s="128"/>
      <c r="BC24" s="128"/>
      <c r="BD24" s="128"/>
      <c r="BE24" s="128"/>
      <c r="BF24" s="128"/>
    </row>
    <row r="25" spans="1:58" ht="12.75" outlineLevel="1" x14ac:dyDescent="0.2">
      <c r="A25" s="135"/>
      <c r="B25" s="136"/>
      <c r="C25" s="167" t="s">
        <v>655</v>
      </c>
      <c r="D25" s="140"/>
      <c r="E25" s="141">
        <v>1415.7517499999999</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218</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35"/>
      <c r="B26" s="136"/>
      <c r="C26" s="167" t="s">
        <v>656</v>
      </c>
      <c r="D26" s="140"/>
      <c r="E26" s="141">
        <v>171</v>
      </c>
      <c r="F26" s="138"/>
      <c r="G26" s="138"/>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218</v>
      </c>
      <c r="AF26" s="128">
        <v>0</v>
      </c>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35"/>
      <c r="B27" s="136"/>
      <c r="C27" s="177" t="s">
        <v>273</v>
      </c>
      <c r="D27" s="171"/>
      <c r="E27" s="172">
        <v>1586.7517499999999</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218</v>
      </c>
      <c r="AF27" s="128">
        <v>1</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35"/>
      <c r="B28" s="136"/>
      <c r="C28" s="167" t="s">
        <v>661</v>
      </c>
      <c r="D28" s="140"/>
      <c r="E28" s="141">
        <v>-952.05105000000003</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218</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35"/>
      <c r="B29" s="136"/>
      <c r="C29" s="167" t="s">
        <v>662</v>
      </c>
      <c r="D29" s="140"/>
      <c r="E29" s="141">
        <v>9.9299999999999999E-2</v>
      </c>
      <c r="F29" s="138"/>
      <c r="G29" s="138"/>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218</v>
      </c>
      <c r="AF29" s="128">
        <v>0</v>
      </c>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49">
        <v>6</v>
      </c>
      <c r="B30" s="150" t="s">
        <v>663</v>
      </c>
      <c r="C30" s="166" t="s">
        <v>664</v>
      </c>
      <c r="D30" s="151" t="s">
        <v>262</v>
      </c>
      <c r="E30" s="152">
        <v>476.1</v>
      </c>
      <c r="F30" s="153"/>
      <c r="G30" s="154">
        <f>ROUND(E30*F30,2)</f>
        <v>0</v>
      </c>
      <c r="H30" s="153"/>
      <c r="I30" s="154">
        <f>ROUND(E30*H30,2)</f>
        <v>0</v>
      </c>
      <c r="J30" s="153"/>
      <c r="K30" s="154">
        <f>ROUND(E30*J30,2)</f>
        <v>0</v>
      </c>
      <c r="L30" s="154">
        <v>21</v>
      </c>
      <c r="M30" s="154">
        <f>G30*(1+L30/100)</f>
        <v>0</v>
      </c>
      <c r="N30" s="154">
        <v>0</v>
      </c>
      <c r="O30" s="154">
        <f>ROUND(E30*N30,2)</f>
        <v>0</v>
      </c>
      <c r="P30" s="154">
        <v>0</v>
      </c>
      <c r="Q30" s="154">
        <f>ROUND(E30*P30,2)</f>
        <v>0</v>
      </c>
      <c r="R30" s="155" t="s">
        <v>194</v>
      </c>
      <c r="S30" s="138">
        <v>0.26</v>
      </c>
      <c r="T30" s="138">
        <f>ROUND(E30*S30,2)</f>
        <v>123.79</v>
      </c>
      <c r="U30" s="138"/>
      <c r="V30" s="138" t="s">
        <v>215</v>
      </c>
      <c r="W30" s="128"/>
      <c r="X30" s="128"/>
      <c r="Y30" s="128"/>
      <c r="Z30" s="128"/>
      <c r="AA30" s="128"/>
      <c r="AB30" s="128"/>
      <c r="AC30" s="128"/>
      <c r="AD30" s="128"/>
      <c r="AE30" s="128" t="s">
        <v>216</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33.75" outlineLevel="1" x14ac:dyDescent="0.2">
      <c r="A31" s="135"/>
      <c r="B31" s="136"/>
      <c r="C31" s="323" t="s">
        <v>270</v>
      </c>
      <c r="D31" s="324"/>
      <c r="E31" s="324"/>
      <c r="F31" s="324"/>
      <c r="G31" s="324"/>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249</v>
      </c>
      <c r="AF31" s="128"/>
      <c r="AG31" s="128"/>
      <c r="AH31" s="128"/>
      <c r="AI31" s="128"/>
      <c r="AJ31" s="128"/>
      <c r="AK31" s="128"/>
      <c r="AL31" s="128"/>
      <c r="AM31" s="128"/>
      <c r="AN31" s="128"/>
      <c r="AO31" s="128"/>
      <c r="AP31" s="128"/>
      <c r="AQ31" s="128"/>
      <c r="AR31" s="128"/>
      <c r="AS31" s="128"/>
      <c r="AT31" s="128"/>
      <c r="AU31" s="128"/>
      <c r="AV31" s="128"/>
      <c r="AW31" s="128"/>
      <c r="AX31" s="128"/>
      <c r="AY31" s="176" t="str">
        <f>C31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1" s="128"/>
      <c r="BA31" s="128"/>
      <c r="BB31" s="128"/>
      <c r="BC31" s="128"/>
      <c r="BD31" s="128"/>
      <c r="BE31" s="128"/>
      <c r="BF31" s="128"/>
    </row>
    <row r="32" spans="1:58" ht="12.75" outlineLevel="1" x14ac:dyDescent="0.2">
      <c r="A32" s="135"/>
      <c r="B32" s="136"/>
      <c r="C32" s="167" t="s">
        <v>655</v>
      </c>
      <c r="D32" s="140"/>
      <c r="E32" s="141">
        <v>1415.7517499999999</v>
      </c>
      <c r="F32" s="138"/>
      <c r="G32" s="138"/>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218</v>
      </c>
      <c r="AF32" s="128">
        <v>0</v>
      </c>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167" t="s">
        <v>656</v>
      </c>
      <c r="D33" s="140"/>
      <c r="E33" s="141">
        <v>171</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218</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35"/>
      <c r="B34" s="136"/>
      <c r="C34" s="177" t="s">
        <v>273</v>
      </c>
      <c r="D34" s="171"/>
      <c r="E34" s="172">
        <v>1586.7517499999999</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218</v>
      </c>
      <c r="AF34" s="128">
        <v>1</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35"/>
      <c r="B35" s="136"/>
      <c r="C35" s="167" t="s">
        <v>665</v>
      </c>
      <c r="D35" s="140"/>
      <c r="E35" s="141">
        <v>-1110.72623</v>
      </c>
      <c r="F35" s="138"/>
      <c r="G35" s="138"/>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218</v>
      </c>
      <c r="AF35" s="128">
        <v>0</v>
      </c>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167" t="s">
        <v>666</v>
      </c>
      <c r="D36" s="140"/>
      <c r="E36" s="141">
        <v>7.4469999999999995E-2</v>
      </c>
      <c r="F36" s="138"/>
      <c r="G36" s="138"/>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218</v>
      </c>
      <c r="AF36" s="128">
        <v>0</v>
      </c>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49">
        <v>7</v>
      </c>
      <c r="B37" s="150" t="s">
        <v>667</v>
      </c>
      <c r="C37" s="166" t="s">
        <v>668</v>
      </c>
      <c r="D37" s="151" t="s">
        <v>262</v>
      </c>
      <c r="E37" s="152">
        <v>158.69999999999999</v>
      </c>
      <c r="F37" s="153"/>
      <c r="G37" s="154">
        <f>ROUND(E37*F37,2)</f>
        <v>0</v>
      </c>
      <c r="H37" s="153"/>
      <c r="I37" s="154">
        <f>ROUND(E37*H37,2)</f>
        <v>0</v>
      </c>
      <c r="J37" s="153"/>
      <c r="K37" s="154">
        <f>ROUND(E37*J37,2)</f>
        <v>0</v>
      </c>
      <c r="L37" s="154">
        <v>21</v>
      </c>
      <c r="M37" s="154">
        <f>G37*(1+L37/100)</f>
        <v>0</v>
      </c>
      <c r="N37" s="154">
        <v>0</v>
      </c>
      <c r="O37" s="154">
        <f>ROUND(E37*N37,2)</f>
        <v>0</v>
      </c>
      <c r="P37" s="154">
        <v>0</v>
      </c>
      <c r="Q37" s="154">
        <f>ROUND(E37*P37,2)</f>
        <v>0</v>
      </c>
      <c r="R37" s="155" t="s">
        <v>194</v>
      </c>
      <c r="S37" s="138">
        <v>0.32</v>
      </c>
      <c r="T37" s="138">
        <f>ROUND(E37*S37,2)</f>
        <v>50.78</v>
      </c>
      <c r="U37" s="138"/>
      <c r="V37" s="138" t="s">
        <v>215</v>
      </c>
      <c r="W37" s="128"/>
      <c r="X37" s="128"/>
      <c r="Y37" s="128"/>
      <c r="Z37" s="128"/>
      <c r="AA37" s="128"/>
      <c r="AB37" s="128"/>
      <c r="AC37" s="128"/>
      <c r="AD37" s="128"/>
      <c r="AE37" s="128" t="s">
        <v>216</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323" t="s">
        <v>270</v>
      </c>
      <c r="D38" s="324"/>
      <c r="E38" s="324"/>
      <c r="F38" s="324"/>
      <c r="G38" s="324"/>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249</v>
      </c>
      <c r="AF38" s="128"/>
      <c r="AG38" s="128"/>
      <c r="AH38" s="128"/>
      <c r="AI38" s="128"/>
      <c r="AJ38" s="128"/>
      <c r="AK38" s="128"/>
      <c r="AL38" s="128"/>
      <c r="AM38" s="128"/>
      <c r="AN38" s="128"/>
      <c r="AO38" s="128"/>
      <c r="AP38" s="128"/>
      <c r="AQ38" s="128"/>
      <c r="AR38" s="128"/>
      <c r="AS38" s="128"/>
      <c r="AT38" s="128"/>
      <c r="AU38" s="128"/>
      <c r="AV38" s="128"/>
      <c r="AW38" s="128"/>
      <c r="AX38" s="128"/>
      <c r="AY38" s="176" t="str">
        <f>C38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8" s="128"/>
      <c r="BA38" s="128"/>
      <c r="BB38" s="128"/>
      <c r="BC38" s="128"/>
      <c r="BD38" s="128"/>
      <c r="BE38" s="128"/>
      <c r="BF38" s="128"/>
    </row>
    <row r="39" spans="1:58" ht="12.75" outlineLevel="1" x14ac:dyDescent="0.2">
      <c r="A39" s="135"/>
      <c r="B39" s="136"/>
      <c r="C39" s="167" t="s">
        <v>655</v>
      </c>
      <c r="D39" s="140"/>
      <c r="E39" s="141">
        <v>1415.7517499999999</v>
      </c>
      <c r="F39" s="138"/>
      <c r="G39" s="138"/>
      <c r="H39" s="138"/>
      <c r="I39" s="138"/>
      <c r="J39" s="138"/>
      <c r="K39" s="138"/>
      <c r="L39" s="138"/>
      <c r="M39" s="138"/>
      <c r="N39" s="138"/>
      <c r="O39" s="138"/>
      <c r="P39" s="138"/>
      <c r="Q39" s="138"/>
      <c r="R39" s="138"/>
      <c r="S39" s="138"/>
      <c r="T39" s="138"/>
      <c r="U39" s="138"/>
      <c r="V39" s="138"/>
      <c r="W39" s="128"/>
      <c r="X39" s="128"/>
      <c r="Y39" s="128"/>
      <c r="Z39" s="128"/>
      <c r="AA39" s="128"/>
      <c r="AB39" s="128"/>
      <c r="AC39" s="128"/>
      <c r="AD39" s="128"/>
      <c r="AE39" s="128" t="s">
        <v>218</v>
      </c>
      <c r="AF39" s="128">
        <v>0</v>
      </c>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35"/>
      <c r="B40" s="136"/>
      <c r="C40" s="167" t="s">
        <v>656</v>
      </c>
      <c r="D40" s="140"/>
      <c r="E40" s="141">
        <v>171</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218</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35"/>
      <c r="B41" s="136"/>
      <c r="C41" s="177" t="s">
        <v>273</v>
      </c>
      <c r="D41" s="171"/>
      <c r="E41" s="172">
        <v>1586.7517499999999</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218</v>
      </c>
      <c r="AF41" s="128">
        <v>1</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35"/>
      <c r="B42" s="136"/>
      <c r="C42" s="167" t="s">
        <v>669</v>
      </c>
      <c r="D42" s="140"/>
      <c r="E42" s="141">
        <v>-1428.0765799999999</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218</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35"/>
      <c r="B43" s="136"/>
      <c r="C43" s="167" t="s">
        <v>670</v>
      </c>
      <c r="D43" s="140"/>
      <c r="E43" s="141">
        <v>2.4830000000000001E-2</v>
      </c>
      <c r="F43" s="138"/>
      <c r="G43" s="138"/>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218</v>
      </c>
      <c r="AF43" s="128">
        <v>0</v>
      </c>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49">
        <v>8</v>
      </c>
      <c r="B44" s="150" t="s">
        <v>671</v>
      </c>
      <c r="C44" s="166" t="s">
        <v>672</v>
      </c>
      <c r="D44" s="151" t="s">
        <v>262</v>
      </c>
      <c r="E44" s="152">
        <v>952.2</v>
      </c>
      <c r="F44" s="153"/>
      <c r="G44" s="154">
        <f>ROUND(E44*F44,2)</f>
        <v>0</v>
      </c>
      <c r="H44" s="153"/>
      <c r="I44" s="154">
        <f>ROUND(E44*H44,2)</f>
        <v>0</v>
      </c>
      <c r="J44" s="153"/>
      <c r="K44" s="154">
        <f>ROUND(E44*J44,2)</f>
        <v>0</v>
      </c>
      <c r="L44" s="154">
        <v>21</v>
      </c>
      <c r="M44" s="154">
        <f>G44*(1+L44/100)</f>
        <v>0</v>
      </c>
      <c r="N44" s="154">
        <v>0</v>
      </c>
      <c r="O44" s="154">
        <f>ROUND(E44*N44,2)</f>
        <v>0</v>
      </c>
      <c r="P44" s="154">
        <v>0</v>
      </c>
      <c r="Q44" s="154">
        <f>ROUND(E44*P44,2)</f>
        <v>0</v>
      </c>
      <c r="R44" s="155" t="s">
        <v>194</v>
      </c>
      <c r="S44" s="138">
        <v>0.626</v>
      </c>
      <c r="T44" s="138">
        <f>ROUND(E44*S44,2)</f>
        <v>596.08000000000004</v>
      </c>
      <c r="U44" s="138"/>
      <c r="V44" s="138" t="s">
        <v>215</v>
      </c>
      <c r="W44" s="128"/>
      <c r="X44" s="128"/>
      <c r="Y44" s="128"/>
      <c r="Z44" s="128"/>
      <c r="AA44" s="128"/>
      <c r="AB44" s="128"/>
      <c r="AC44" s="128"/>
      <c r="AD44" s="128"/>
      <c r="AE44" s="128" t="s">
        <v>216</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35"/>
      <c r="B45" s="136"/>
      <c r="C45" s="323" t="s">
        <v>334</v>
      </c>
      <c r="D45" s="324"/>
      <c r="E45" s="324"/>
      <c r="F45" s="324"/>
      <c r="G45" s="324"/>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249</v>
      </c>
      <c r="AF45" s="128"/>
      <c r="AG45" s="128"/>
      <c r="AH45" s="128"/>
      <c r="AI45" s="128"/>
      <c r="AJ45" s="128"/>
      <c r="AK45" s="128"/>
      <c r="AL45" s="128"/>
      <c r="AM45" s="128"/>
      <c r="AN45" s="128"/>
      <c r="AO45" s="128"/>
      <c r="AP45" s="128"/>
      <c r="AQ45" s="128"/>
      <c r="AR45" s="128"/>
      <c r="AS45" s="128"/>
      <c r="AT45" s="128"/>
      <c r="AU45" s="128"/>
      <c r="AV45" s="128"/>
      <c r="AW45" s="128"/>
      <c r="AX45" s="128"/>
      <c r="AY45" s="176" t="str">
        <f>C45</f>
        <v>bez naložení do dopravní nádoby, ale s vyprázdněním dopravní nádoby na hromadu nebo na dopravní prostředek,</v>
      </c>
      <c r="AZ45" s="128"/>
      <c r="BA45" s="128"/>
      <c r="BB45" s="128"/>
      <c r="BC45" s="128"/>
      <c r="BD45" s="128"/>
      <c r="BE45" s="128"/>
      <c r="BF45" s="128"/>
    </row>
    <row r="46" spans="1:58" ht="12.75" outlineLevel="1" x14ac:dyDescent="0.2">
      <c r="A46" s="135"/>
      <c r="B46" s="136"/>
      <c r="C46" s="167" t="s">
        <v>673</v>
      </c>
      <c r="D46" s="140"/>
      <c r="E46" s="141">
        <v>952.2</v>
      </c>
      <c r="F46" s="138"/>
      <c r="G46" s="138"/>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218</v>
      </c>
      <c r="AF46" s="128">
        <v>0</v>
      </c>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49">
        <v>9</v>
      </c>
      <c r="B47" s="150" t="s">
        <v>674</v>
      </c>
      <c r="C47" s="166" t="s">
        <v>675</v>
      </c>
      <c r="D47" s="151" t="s">
        <v>262</v>
      </c>
      <c r="E47" s="152">
        <v>634.79999999999995</v>
      </c>
      <c r="F47" s="153"/>
      <c r="G47" s="154">
        <f>ROUND(E47*F47,2)</f>
        <v>0</v>
      </c>
      <c r="H47" s="153"/>
      <c r="I47" s="154">
        <f>ROUND(E47*H47,2)</f>
        <v>0</v>
      </c>
      <c r="J47" s="153"/>
      <c r="K47" s="154">
        <f>ROUND(E47*J47,2)</f>
        <v>0</v>
      </c>
      <c r="L47" s="154">
        <v>21</v>
      </c>
      <c r="M47" s="154">
        <f>G47*(1+L47/100)</f>
        <v>0</v>
      </c>
      <c r="N47" s="154">
        <v>0</v>
      </c>
      <c r="O47" s="154">
        <f>ROUND(E47*N47,2)</f>
        <v>0</v>
      </c>
      <c r="P47" s="154">
        <v>0</v>
      </c>
      <c r="Q47" s="154">
        <f>ROUND(E47*P47,2)</f>
        <v>0</v>
      </c>
      <c r="R47" s="155" t="s">
        <v>194</v>
      </c>
      <c r="S47" s="138">
        <v>0.91300000000000003</v>
      </c>
      <c r="T47" s="138">
        <f>ROUND(E47*S47,2)</f>
        <v>579.57000000000005</v>
      </c>
      <c r="U47" s="138"/>
      <c r="V47" s="138" t="s">
        <v>215</v>
      </c>
      <c r="W47" s="128"/>
      <c r="X47" s="128"/>
      <c r="Y47" s="128"/>
      <c r="Z47" s="128"/>
      <c r="AA47" s="128"/>
      <c r="AB47" s="128"/>
      <c r="AC47" s="128"/>
      <c r="AD47" s="128"/>
      <c r="AE47" s="128" t="s">
        <v>216</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35"/>
      <c r="B48" s="136"/>
      <c r="C48" s="323" t="s">
        <v>334</v>
      </c>
      <c r="D48" s="324"/>
      <c r="E48" s="324"/>
      <c r="F48" s="324"/>
      <c r="G48" s="324"/>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249</v>
      </c>
      <c r="AF48" s="128"/>
      <c r="AG48" s="128"/>
      <c r="AH48" s="128"/>
      <c r="AI48" s="128"/>
      <c r="AJ48" s="128"/>
      <c r="AK48" s="128"/>
      <c r="AL48" s="128"/>
      <c r="AM48" s="128"/>
      <c r="AN48" s="128"/>
      <c r="AO48" s="128"/>
      <c r="AP48" s="128"/>
      <c r="AQ48" s="128"/>
      <c r="AR48" s="128"/>
      <c r="AS48" s="128"/>
      <c r="AT48" s="128"/>
      <c r="AU48" s="128"/>
      <c r="AV48" s="128"/>
      <c r="AW48" s="128"/>
      <c r="AX48" s="128"/>
      <c r="AY48" s="176" t="str">
        <f>C48</f>
        <v>bez naložení do dopravní nádoby, ale s vyprázdněním dopravní nádoby na hromadu nebo na dopravní prostředek,</v>
      </c>
      <c r="AZ48" s="128"/>
      <c r="BA48" s="128"/>
      <c r="BB48" s="128"/>
      <c r="BC48" s="128"/>
      <c r="BD48" s="128"/>
      <c r="BE48" s="128"/>
      <c r="BF48" s="128"/>
    </row>
    <row r="49" spans="1:58" ht="12.75" outlineLevel="1" x14ac:dyDescent="0.2">
      <c r="A49" s="135"/>
      <c r="B49" s="136"/>
      <c r="C49" s="167" t="s">
        <v>676</v>
      </c>
      <c r="D49" s="140"/>
      <c r="E49" s="141">
        <v>634.79999999999995</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218</v>
      </c>
      <c r="AF49" s="128">
        <v>0</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49">
        <v>10</v>
      </c>
      <c r="B50" s="150" t="s">
        <v>677</v>
      </c>
      <c r="C50" s="166" t="s">
        <v>678</v>
      </c>
      <c r="D50" s="151" t="s">
        <v>262</v>
      </c>
      <c r="E50" s="152">
        <v>2007.6</v>
      </c>
      <c r="F50" s="153"/>
      <c r="G50" s="154">
        <f>ROUND(E50*F50,2)</f>
        <v>0</v>
      </c>
      <c r="H50" s="153"/>
      <c r="I50" s="154">
        <f>ROUND(E50*H50,2)</f>
        <v>0</v>
      </c>
      <c r="J50" s="153"/>
      <c r="K50" s="154">
        <f>ROUND(E50*J50,2)</f>
        <v>0</v>
      </c>
      <c r="L50" s="154">
        <v>21</v>
      </c>
      <c r="M50" s="154">
        <f>G50*(1+L50/100)</f>
        <v>0</v>
      </c>
      <c r="N50" s="154">
        <v>0</v>
      </c>
      <c r="O50" s="154">
        <f>ROUND(E50*N50,2)</f>
        <v>0</v>
      </c>
      <c r="P50" s="154">
        <v>0</v>
      </c>
      <c r="Q50" s="154">
        <f>ROUND(E50*P50,2)</f>
        <v>0</v>
      </c>
      <c r="R50" s="155" t="s">
        <v>194</v>
      </c>
      <c r="S50" s="138">
        <v>7.3999999999999996E-2</v>
      </c>
      <c r="T50" s="138">
        <f>ROUND(E50*S50,2)</f>
        <v>148.56</v>
      </c>
      <c r="U50" s="138"/>
      <c r="V50" s="138" t="s">
        <v>215</v>
      </c>
      <c r="W50" s="128"/>
      <c r="X50" s="128"/>
      <c r="Y50" s="128"/>
      <c r="Z50" s="128"/>
      <c r="AA50" s="128"/>
      <c r="AB50" s="128"/>
      <c r="AC50" s="128"/>
      <c r="AD50" s="128"/>
      <c r="AE50" s="128" t="s">
        <v>216</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35"/>
      <c r="B51" s="136"/>
      <c r="C51" s="323" t="s">
        <v>343</v>
      </c>
      <c r="D51" s="324"/>
      <c r="E51" s="324"/>
      <c r="F51" s="324"/>
      <c r="G51" s="324"/>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249</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679</v>
      </c>
      <c r="D52" s="140"/>
      <c r="E52" s="141">
        <v>2007.6</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218</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49">
        <v>11</v>
      </c>
      <c r="B53" s="150" t="s">
        <v>350</v>
      </c>
      <c r="C53" s="166" t="s">
        <v>351</v>
      </c>
      <c r="D53" s="151" t="s">
        <v>262</v>
      </c>
      <c r="E53" s="152">
        <v>583.20000000000005</v>
      </c>
      <c r="F53" s="153"/>
      <c r="G53" s="154">
        <f>ROUND(E53*F53,2)</f>
        <v>0</v>
      </c>
      <c r="H53" s="153"/>
      <c r="I53" s="154">
        <f>ROUND(E53*H53,2)</f>
        <v>0</v>
      </c>
      <c r="J53" s="153"/>
      <c r="K53" s="154">
        <f>ROUND(E53*J53,2)</f>
        <v>0</v>
      </c>
      <c r="L53" s="154">
        <v>21</v>
      </c>
      <c r="M53" s="154">
        <f>G53*(1+L53/100)</f>
        <v>0</v>
      </c>
      <c r="N53" s="154">
        <v>0</v>
      </c>
      <c r="O53" s="154">
        <f>ROUND(E53*N53,2)</f>
        <v>0</v>
      </c>
      <c r="P53" s="154">
        <v>0</v>
      </c>
      <c r="Q53" s="154">
        <f>ROUND(E53*P53,2)</f>
        <v>0</v>
      </c>
      <c r="R53" s="155" t="s">
        <v>194</v>
      </c>
      <c r="S53" s="138">
        <v>1.2E-2</v>
      </c>
      <c r="T53" s="138">
        <f>ROUND(E53*S53,2)</f>
        <v>7</v>
      </c>
      <c r="U53" s="138"/>
      <c r="V53" s="138" t="s">
        <v>215</v>
      </c>
      <c r="W53" s="128"/>
      <c r="X53" s="128"/>
      <c r="Y53" s="128"/>
      <c r="Z53" s="128"/>
      <c r="AA53" s="128"/>
      <c r="AB53" s="128"/>
      <c r="AC53" s="128"/>
      <c r="AD53" s="128"/>
      <c r="AE53" s="128" t="s">
        <v>216</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323" t="s">
        <v>343</v>
      </c>
      <c r="D54" s="324"/>
      <c r="E54" s="324"/>
      <c r="F54" s="324"/>
      <c r="G54" s="324"/>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249</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35"/>
      <c r="B55" s="136"/>
      <c r="C55" s="167" t="s">
        <v>680</v>
      </c>
      <c r="D55" s="140"/>
      <c r="E55" s="141">
        <v>1587</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218</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35"/>
      <c r="B56" s="136"/>
      <c r="C56" s="167" t="s">
        <v>681</v>
      </c>
      <c r="D56" s="140"/>
      <c r="E56" s="141">
        <v>-1003.8</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218</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33.75" outlineLevel="1" x14ac:dyDescent="0.2">
      <c r="A57" s="149">
        <v>12</v>
      </c>
      <c r="B57" s="150" t="s">
        <v>353</v>
      </c>
      <c r="C57" s="166" t="s">
        <v>354</v>
      </c>
      <c r="D57" s="151" t="s">
        <v>262</v>
      </c>
      <c r="E57" s="152">
        <v>8748</v>
      </c>
      <c r="F57" s="153"/>
      <c r="G57" s="154">
        <f>ROUND(E57*F57,2)</f>
        <v>0</v>
      </c>
      <c r="H57" s="153"/>
      <c r="I57" s="154">
        <f>ROUND(E57*H57,2)</f>
        <v>0</v>
      </c>
      <c r="J57" s="153"/>
      <c r="K57" s="154">
        <f>ROUND(E57*J57,2)</f>
        <v>0</v>
      </c>
      <c r="L57" s="154">
        <v>21</v>
      </c>
      <c r="M57" s="154">
        <f>G57*(1+L57/100)</f>
        <v>0</v>
      </c>
      <c r="N57" s="154">
        <v>0</v>
      </c>
      <c r="O57" s="154">
        <f>ROUND(E57*N57,2)</f>
        <v>0</v>
      </c>
      <c r="P57" s="154">
        <v>0</v>
      </c>
      <c r="Q57" s="154">
        <f>ROUND(E57*P57,2)</f>
        <v>0</v>
      </c>
      <c r="R57" s="155" t="s">
        <v>194</v>
      </c>
      <c r="S57" s="138">
        <v>0</v>
      </c>
      <c r="T57" s="138">
        <f>ROUND(E57*S57,2)</f>
        <v>0</v>
      </c>
      <c r="U57" s="138"/>
      <c r="V57" s="138" t="s">
        <v>215</v>
      </c>
      <c r="W57" s="128"/>
      <c r="X57" s="128"/>
      <c r="Y57" s="128"/>
      <c r="Z57" s="128"/>
      <c r="AA57" s="128"/>
      <c r="AB57" s="128"/>
      <c r="AC57" s="128"/>
      <c r="AD57" s="128"/>
      <c r="AE57" s="128" t="s">
        <v>216</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35"/>
      <c r="B58" s="136"/>
      <c r="C58" s="323" t="s">
        <v>343</v>
      </c>
      <c r="D58" s="324"/>
      <c r="E58" s="324"/>
      <c r="F58" s="324"/>
      <c r="G58" s="324"/>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249</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35"/>
      <c r="B59" s="136"/>
      <c r="C59" s="167" t="s">
        <v>682</v>
      </c>
      <c r="D59" s="140"/>
      <c r="E59" s="141">
        <v>8748</v>
      </c>
      <c r="F59" s="138"/>
      <c r="G59" s="138"/>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218</v>
      </c>
      <c r="AF59" s="128">
        <v>0</v>
      </c>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22.5" outlineLevel="1" x14ac:dyDescent="0.2">
      <c r="A60" s="149">
        <v>13</v>
      </c>
      <c r="B60" s="150" t="s">
        <v>356</v>
      </c>
      <c r="C60" s="166" t="s">
        <v>357</v>
      </c>
      <c r="D60" s="151" t="s">
        <v>262</v>
      </c>
      <c r="E60" s="152">
        <v>1904.4</v>
      </c>
      <c r="F60" s="153"/>
      <c r="G60" s="154">
        <f>ROUND(E60*F60,2)</f>
        <v>0</v>
      </c>
      <c r="H60" s="153"/>
      <c r="I60" s="154">
        <f>ROUND(E60*H60,2)</f>
        <v>0</v>
      </c>
      <c r="J60" s="153"/>
      <c r="K60" s="154">
        <f>ROUND(E60*J60,2)</f>
        <v>0</v>
      </c>
      <c r="L60" s="154">
        <v>21</v>
      </c>
      <c r="M60" s="154">
        <f>G60*(1+L60/100)</f>
        <v>0</v>
      </c>
      <c r="N60" s="154">
        <v>0</v>
      </c>
      <c r="O60" s="154">
        <f>ROUND(E60*N60,2)</f>
        <v>0</v>
      </c>
      <c r="P60" s="154">
        <v>0</v>
      </c>
      <c r="Q60" s="154">
        <f>ROUND(E60*P60,2)</f>
        <v>0</v>
      </c>
      <c r="R60" s="155" t="s">
        <v>194</v>
      </c>
      <c r="S60" s="138">
        <v>5.2999999999999999E-2</v>
      </c>
      <c r="T60" s="138">
        <f>ROUND(E60*S60,2)</f>
        <v>100.93</v>
      </c>
      <c r="U60" s="138"/>
      <c r="V60" s="138" t="s">
        <v>215</v>
      </c>
      <c r="W60" s="128"/>
      <c r="X60" s="128"/>
      <c r="Y60" s="128"/>
      <c r="Z60" s="128"/>
      <c r="AA60" s="128"/>
      <c r="AB60" s="128"/>
      <c r="AC60" s="128"/>
      <c r="AD60" s="128"/>
      <c r="AE60" s="128" t="s">
        <v>216</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35"/>
      <c r="B61" s="136"/>
      <c r="C61" s="167" t="s">
        <v>673</v>
      </c>
      <c r="D61" s="140"/>
      <c r="E61" s="141">
        <v>952.2</v>
      </c>
      <c r="F61" s="138"/>
      <c r="G61" s="138"/>
      <c r="H61" s="138"/>
      <c r="I61" s="138"/>
      <c r="J61" s="138"/>
      <c r="K61" s="138"/>
      <c r="L61" s="138"/>
      <c r="M61" s="138"/>
      <c r="N61" s="138"/>
      <c r="O61" s="138"/>
      <c r="P61" s="138"/>
      <c r="Q61" s="138"/>
      <c r="R61" s="138"/>
      <c r="S61" s="138"/>
      <c r="T61" s="138"/>
      <c r="U61" s="138"/>
      <c r="V61" s="138"/>
      <c r="W61" s="128"/>
      <c r="X61" s="128"/>
      <c r="Y61" s="128"/>
      <c r="Z61" s="128"/>
      <c r="AA61" s="128"/>
      <c r="AB61" s="128"/>
      <c r="AC61" s="128"/>
      <c r="AD61" s="128"/>
      <c r="AE61" s="128" t="s">
        <v>218</v>
      </c>
      <c r="AF61" s="128">
        <v>0</v>
      </c>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35"/>
      <c r="B62" s="136"/>
      <c r="C62" s="167" t="s">
        <v>683</v>
      </c>
      <c r="D62" s="140"/>
      <c r="E62" s="141">
        <v>952.2</v>
      </c>
      <c r="F62" s="138"/>
      <c r="G62" s="138"/>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218</v>
      </c>
      <c r="AF62" s="128">
        <v>0</v>
      </c>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22.5" outlineLevel="1" x14ac:dyDescent="0.2">
      <c r="A63" s="149">
        <v>14</v>
      </c>
      <c r="B63" s="150" t="s">
        <v>359</v>
      </c>
      <c r="C63" s="166" t="s">
        <v>360</v>
      </c>
      <c r="D63" s="151" t="s">
        <v>262</v>
      </c>
      <c r="E63" s="152">
        <v>686.4</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6.0999999999999999E-2</v>
      </c>
      <c r="T63" s="138">
        <f>ROUND(E63*S63,2)</f>
        <v>41.87</v>
      </c>
      <c r="U63" s="138"/>
      <c r="V63" s="138" t="s">
        <v>215</v>
      </c>
      <c r="W63" s="128"/>
      <c r="X63" s="128"/>
      <c r="Y63" s="128"/>
      <c r="Z63" s="128"/>
      <c r="AA63" s="128"/>
      <c r="AB63" s="128"/>
      <c r="AC63" s="128"/>
      <c r="AD63" s="128"/>
      <c r="AE63" s="128" t="s">
        <v>216</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167" t="s">
        <v>676</v>
      </c>
      <c r="D64" s="140"/>
      <c r="E64" s="141">
        <v>634.79999999999995</v>
      </c>
      <c r="F64" s="138"/>
      <c r="G64" s="138"/>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218</v>
      </c>
      <c r="AF64" s="128">
        <v>0</v>
      </c>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35"/>
      <c r="B65" s="136"/>
      <c r="C65" s="167" t="s">
        <v>684</v>
      </c>
      <c r="D65" s="140"/>
      <c r="E65" s="141">
        <v>51.6</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218</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49">
        <v>15</v>
      </c>
      <c r="B66" s="150" t="s">
        <v>685</v>
      </c>
      <c r="C66" s="166" t="s">
        <v>686</v>
      </c>
      <c r="D66" s="151" t="s">
        <v>262</v>
      </c>
      <c r="E66" s="152">
        <v>1003.8</v>
      </c>
      <c r="F66" s="153"/>
      <c r="G66" s="154">
        <f>ROUND(E66*F66,2)</f>
        <v>0</v>
      </c>
      <c r="H66" s="153"/>
      <c r="I66" s="154">
        <f>ROUND(E66*H66,2)</f>
        <v>0</v>
      </c>
      <c r="J66" s="153"/>
      <c r="K66" s="154">
        <f>ROUND(E66*J66,2)</f>
        <v>0</v>
      </c>
      <c r="L66" s="154">
        <v>21</v>
      </c>
      <c r="M66" s="154">
        <f>G66*(1+L66/100)</f>
        <v>0</v>
      </c>
      <c r="N66" s="154">
        <v>0</v>
      </c>
      <c r="O66" s="154">
        <f>ROUND(E66*N66,2)</f>
        <v>0</v>
      </c>
      <c r="P66" s="154">
        <v>0</v>
      </c>
      <c r="Q66" s="154">
        <f>ROUND(E66*P66,2)</f>
        <v>0</v>
      </c>
      <c r="R66" s="155" t="s">
        <v>194</v>
      </c>
      <c r="S66" s="138">
        <v>2.1949999999999998</v>
      </c>
      <c r="T66" s="138">
        <f>ROUND(E66*S66,2)</f>
        <v>2203.34</v>
      </c>
      <c r="U66" s="138"/>
      <c r="V66" s="138" t="s">
        <v>215</v>
      </c>
      <c r="W66" s="128"/>
      <c r="X66" s="128"/>
      <c r="Y66" s="128"/>
      <c r="Z66" s="128"/>
      <c r="AA66" s="128"/>
      <c r="AB66" s="128"/>
      <c r="AC66" s="128"/>
      <c r="AD66" s="128"/>
      <c r="AE66" s="128" t="s">
        <v>216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22.5" outlineLevel="1" x14ac:dyDescent="0.2">
      <c r="A67" s="135"/>
      <c r="B67" s="136"/>
      <c r="C67" s="323" t="s">
        <v>687</v>
      </c>
      <c r="D67" s="324"/>
      <c r="E67" s="324"/>
      <c r="F67" s="324"/>
      <c r="G67" s="324"/>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249</v>
      </c>
      <c r="AF67" s="128"/>
      <c r="AG67" s="128"/>
      <c r="AH67" s="128"/>
      <c r="AI67" s="128"/>
      <c r="AJ67" s="128"/>
      <c r="AK67" s="128"/>
      <c r="AL67" s="128"/>
      <c r="AM67" s="128"/>
      <c r="AN67" s="128"/>
      <c r="AO67" s="128"/>
      <c r="AP67" s="128"/>
      <c r="AQ67" s="128"/>
      <c r="AR67" s="128"/>
      <c r="AS67" s="128"/>
      <c r="AT67" s="128"/>
      <c r="AU67" s="128"/>
      <c r="AV67" s="128"/>
      <c r="AW67" s="128"/>
      <c r="AX67" s="128"/>
      <c r="AY67" s="176" t="str">
        <f>C67</f>
        <v>sypaninou z vhodných hornin tř. 1 - 4 nebo materiálem, uloženým ve vzdálenosti do 30 m od vnějšího kraje objektu, pro jakoukoliv míru zhutnění,</v>
      </c>
      <c r="AZ67" s="128"/>
      <c r="BA67" s="128"/>
      <c r="BB67" s="128"/>
      <c r="BC67" s="128"/>
      <c r="BD67" s="128"/>
      <c r="BE67" s="128"/>
      <c r="BF67" s="128"/>
    </row>
    <row r="68" spans="1:58" ht="12.75" outlineLevel="1" x14ac:dyDescent="0.2">
      <c r="A68" s="135"/>
      <c r="B68" s="136"/>
      <c r="C68" s="167" t="s">
        <v>680</v>
      </c>
      <c r="D68" s="140"/>
      <c r="E68" s="141">
        <v>1587</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218</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35"/>
      <c r="B69" s="136"/>
      <c r="C69" s="167" t="s">
        <v>688</v>
      </c>
      <c r="D69" s="140"/>
      <c r="E69" s="141">
        <v>-583.21943999999996</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218</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35"/>
      <c r="B70" s="136"/>
      <c r="C70" s="167" t="s">
        <v>689</v>
      </c>
      <c r="D70" s="140"/>
      <c r="E70" s="141">
        <v>1.9439999999999999E-2</v>
      </c>
      <c r="F70" s="138"/>
      <c r="G70" s="138"/>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218</v>
      </c>
      <c r="AF70" s="128">
        <v>0</v>
      </c>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49">
        <v>16</v>
      </c>
      <c r="B71" s="150" t="s">
        <v>690</v>
      </c>
      <c r="C71" s="166" t="s">
        <v>691</v>
      </c>
      <c r="D71" s="151" t="s">
        <v>262</v>
      </c>
      <c r="E71" s="152">
        <v>1003.8</v>
      </c>
      <c r="F71" s="153"/>
      <c r="G71" s="154">
        <f>ROUND(E71*F71,2)</f>
        <v>0</v>
      </c>
      <c r="H71" s="153"/>
      <c r="I71" s="154">
        <f>ROUND(E71*H71,2)</f>
        <v>0</v>
      </c>
      <c r="J71" s="153"/>
      <c r="K71" s="154">
        <f>ROUND(E71*J71,2)</f>
        <v>0</v>
      </c>
      <c r="L71" s="154">
        <v>21</v>
      </c>
      <c r="M71" s="154">
        <f>G71*(1+L71/100)</f>
        <v>0</v>
      </c>
      <c r="N71" s="154">
        <v>0</v>
      </c>
      <c r="O71" s="154">
        <f>ROUND(E71*N71,2)</f>
        <v>0</v>
      </c>
      <c r="P71" s="154">
        <v>0</v>
      </c>
      <c r="Q71" s="154">
        <f>ROUND(E71*P71,2)</f>
        <v>0</v>
      </c>
      <c r="R71" s="155" t="s">
        <v>194</v>
      </c>
      <c r="S71" s="138">
        <v>0.997</v>
      </c>
      <c r="T71" s="138">
        <f>ROUND(E71*S71,2)</f>
        <v>1000.79</v>
      </c>
      <c r="U71" s="138"/>
      <c r="V71" s="138" t="s">
        <v>215</v>
      </c>
      <c r="W71" s="128"/>
      <c r="X71" s="128"/>
      <c r="Y71" s="128"/>
      <c r="Z71" s="128"/>
      <c r="AA71" s="128"/>
      <c r="AB71" s="128"/>
      <c r="AC71" s="128"/>
      <c r="AD71" s="128"/>
      <c r="AE71" s="128" t="s">
        <v>216</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22.5" outlineLevel="1" x14ac:dyDescent="0.2">
      <c r="A72" s="135"/>
      <c r="B72" s="136"/>
      <c r="C72" s="323" t="s">
        <v>687</v>
      </c>
      <c r="D72" s="324"/>
      <c r="E72" s="324"/>
      <c r="F72" s="324"/>
      <c r="G72" s="324"/>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249</v>
      </c>
      <c r="AF72" s="128"/>
      <c r="AG72" s="128"/>
      <c r="AH72" s="128"/>
      <c r="AI72" s="128"/>
      <c r="AJ72" s="128"/>
      <c r="AK72" s="128"/>
      <c r="AL72" s="128"/>
      <c r="AM72" s="128"/>
      <c r="AN72" s="128"/>
      <c r="AO72" s="128"/>
      <c r="AP72" s="128"/>
      <c r="AQ72" s="128"/>
      <c r="AR72" s="128"/>
      <c r="AS72" s="128"/>
      <c r="AT72" s="128"/>
      <c r="AU72" s="128"/>
      <c r="AV72" s="128"/>
      <c r="AW72" s="128"/>
      <c r="AX72" s="128"/>
      <c r="AY72" s="176" t="str">
        <f>C72</f>
        <v>sypaninou z vhodných hornin tř. 1 - 4 nebo materiálem, uloženým ve vzdálenosti do 30 m od vnějšího kraje objektu, pro jakoukoliv míru zhutnění,</v>
      </c>
      <c r="AZ72" s="128"/>
      <c r="BA72" s="128"/>
      <c r="BB72" s="128"/>
      <c r="BC72" s="128"/>
      <c r="BD72" s="128"/>
      <c r="BE72" s="128"/>
      <c r="BF72" s="128"/>
    </row>
    <row r="73" spans="1:58" ht="12.75" outlineLevel="1" x14ac:dyDescent="0.2">
      <c r="A73" s="156">
        <v>17</v>
      </c>
      <c r="B73" s="157" t="s">
        <v>386</v>
      </c>
      <c r="C73" s="165" t="s">
        <v>387</v>
      </c>
      <c r="D73" s="158" t="s">
        <v>262</v>
      </c>
      <c r="E73" s="159">
        <v>583.20000000000005</v>
      </c>
      <c r="F73" s="160"/>
      <c r="G73" s="161">
        <f>ROUND(E73*F73,2)</f>
        <v>0</v>
      </c>
      <c r="H73" s="160"/>
      <c r="I73" s="161">
        <f>ROUND(E73*H73,2)</f>
        <v>0</v>
      </c>
      <c r="J73" s="160"/>
      <c r="K73" s="161">
        <f>ROUND(E73*J73,2)</f>
        <v>0</v>
      </c>
      <c r="L73" s="161">
        <v>21</v>
      </c>
      <c r="M73" s="161">
        <f>G73*(1+L73/100)</f>
        <v>0</v>
      </c>
      <c r="N73" s="161">
        <v>0</v>
      </c>
      <c r="O73" s="161">
        <f>ROUND(E73*N73,2)</f>
        <v>0</v>
      </c>
      <c r="P73" s="161">
        <v>0</v>
      </c>
      <c r="Q73" s="161">
        <f>ROUND(E73*P73,2)</f>
        <v>0</v>
      </c>
      <c r="R73" s="162" t="s">
        <v>194</v>
      </c>
      <c r="S73" s="138">
        <v>0</v>
      </c>
      <c r="T73" s="138">
        <f>ROUND(E73*S73,2)</f>
        <v>0</v>
      </c>
      <c r="U73" s="138"/>
      <c r="V73" s="138" t="s">
        <v>215</v>
      </c>
      <c r="W73" s="128"/>
      <c r="X73" s="128"/>
      <c r="Y73" s="128"/>
      <c r="Z73" s="128"/>
      <c r="AA73" s="128"/>
      <c r="AB73" s="128"/>
      <c r="AC73" s="128"/>
      <c r="AD73" s="128"/>
      <c r="AE73" s="128" t="s">
        <v>216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49">
        <v>18</v>
      </c>
      <c r="B74" s="150" t="s">
        <v>692</v>
      </c>
      <c r="C74" s="166" t="s">
        <v>693</v>
      </c>
      <c r="D74" s="151" t="s">
        <v>262</v>
      </c>
      <c r="E74" s="152">
        <v>1052</v>
      </c>
      <c r="F74" s="153"/>
      <c r="G74" s="154">
        <f>ROUND(E74*F74,2)</f>
        <v>0</v>
      </c>
      <c r="H74" s="153"/>
      <c r="I74" s="154">
        <f>ROUND(E74*H74,2)</f>
        <v>0</v>
      </c>
      <c r="J74" s="153"/>
      <c r="K74" s="154">
        <f>ROUND(E74*J74,2)</f>
        <v>0</v>
      </c>
      <c r="L74" s="154">
        <v>21</v>
      </c>
      <c r="M74" s="154">
        <f>G74*(1+L74/100)</f>
        <v>0</v>
      </c>
      <c r="N74" s="154">
        <v>0</v>
      </c>
      <c r="O74" s="154">
        <f>ROUND(E74*N74,2)</f>
        <v>0</v>
      </c>
      <c r="P74" s="154">
        <v>0</v>
      </c>
      <c r="Q74" s="154">
        <f>ROUND(E74*P74,2)</f>
        <v>0</v>
      </c>
      <c r="R74" s="155" t="s">
        <v>348</v>
      </c>
      <c r="S74" s="138">
        <v>0.185</v>
      </c>
      <c r="T74" s="138">
        <f>ROUND(E74*S74,2)</f>
        <v>194.62</v>
      </c>
      <c r="U74" s="138"/>
      <c r="V74" s="138" t="s">
        <v>215</v>
      </c>
      <c r="W74" s="128"/>
      <c r="X74" s="128"/>
      <c r="Y74" s="128"/>
      <c r="Z74" s="128"/>
      <c r="AA74" s="128"/>
      <c r="AB74" s="128"/>
      <c r="AC74" s="128"/>
      <c r="AD74" s="128"/>
      <c r="AE74" s="128" t="s">
        <v>216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35"/>
      <c r="B75" s="136"/>
      <c r="C75" s="167" t="s">
        <v>694</v>
      </c>
      <c r="D75" s="140"/>
      <c r="E75" s="141">
        <v>1052</v>
      </c>
      <c r="F75" s="138"/>
      <c r="G75" s="138"/>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218</v>
      </c>
      <c r="AF75" s="128">
        <v>0</v>
      </c>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49">
        <v>19</v>
      </c>
      <c r="B76" s="150" t="s">
        <v>695</v>
      </c>
      <c r="C76" s="166" t="s">
        <v>696</v>
      </c>
      <c r="D76" s="151" t="s">
        <v>549</v>
      </c>
      <c r="E76" s="152">
        <v>1</v>
      </c>
      <c r="F76" s="153"/>
      <c r="G76" s="154">
        <f>ROUND(E76*F76,2)</f>
        <v>0</v>
      </c>
      <c r="H76" s="153"/>
      <c r="I76" s="154">
        <f>ROUND(E76*H76,2)</f>
        <v>0</v>
      </c>
      <c r="J76" s="153"/>
      <c r="K76" s="154">
        <f>ROUND(E76*J76,2)</f>
        <v>0</v>
      </c>
      <c r="L76" s="154">
        <v>21</v>
      </c>
      <c r="M76" s="154">
        <f>G76*(1+L76/100)</f>
        <v>0</v>
      </c>
      <c r="N76" s="154">
        <v>0</v>
      </c>
      <c r="O76" s="154">
        <f>ROUND(E76*N76,2)</f>
        <v>0</v>
      </c>
      <c r="P76" s="154">
        <v>0</v>
      </c>
      <c r="Q76" s="154">
        <f>ROUND(E76*P76,2)</f>
        <v>0</v>
      </c>
      <c r="R76" s="155" t="s">
        <v>194</v>
      </c>
      <c r="S76" s="138">
        <v>0</v>
      </c>
      <c r="T76" s="138">
        <f>ROUND(E76*S76,2)</f>
        <v>0</v>
      </c>
      <c r="U76" s="138"/>
      <c r="V76" s="138" t="s">
        <v>215</v>
      </c>
      <c r="W76" s="128"/>
      <c r="X76" s="128"/>
      <c r="Y76" s="128"/>
      <c r="Z76" s="128"/>
      <c r="AA76" s="128"/>
      <c r="AB76" s="128"/>
      <c r="AC76" s="128"/>
      <c r="AD76" s="128"/>
      <c r="AE76" s="128" t="s">
        <v>216</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35"/>
      <c r="B77" s="136"/>
      <c r="C77" s="167" t="s">
        <v>75</v>
      </c>
      <c r="D77" s="140"/>
      <c r="E77" s="141">
        <v>1</v>
      </c>
      <c r="F77" s="138"/>
      <c r="G77" s="138"/>
      <c r="H77" s="138"/>
      <c r="I77" s="138"/>
      <c r="J77" s="138"/>
      <c r="K77" s="138"/>
      <c r="L77" s="138"/>
      <c r="M77" s="138"/>
      <c r="N77" s="138"/>
      <c r="O77" s="138"/>
      <c r="P77" s="138"/>
      <c r="Q77" s="138"/>
      <c r="R77" s="138"/>
      <c r="S77" s="138"/>
      <c r="T77" s="138"/>
      <c r="U77" s="138"/>
      <c r="V77" s="138"/>
      <c r="W77" s="128"/>
      <c r="X77" s="128"/>
      <c r="Y77" s="128"/>
      <c r="Z77" s="128"/>
      <c r="AA77" s="128"/>
      <c r="AB77" s="128"/>
      <c r="AC77" s="128"/>
      <c r="AD77" s="128"/>
      <c r="AE77" s="128" t="s">
        <v>218</v>
      </c>
      <c r="AF77" s="128">
        <v>0</v>
      </c>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49">
        <v>20</v>
      </c>
      <c r="B78" s="150" t="s">
        <v>697</v>
      </c>
      <c r="C78" s="166" t="s">
        <v>698</v>
      </c>
      <c r="D78" s="151" t="s">
        <v>391</v>
      </c>
      <c r="E78" s="152">
        <v>4</v>
      </c>
      <c r="F78" s="153"/>
      <c r="G78" s="154">
        <f>ROUND(E78*F78,2)</f>
        <v>0</v>
      </c>
      <c r="H78" s="153"/>
      <c r="I78" s="154">
        <f>ROUND(E78*H78,2)</f>
        <v>0</v>
      </c>
      <c r="J78" s="153"/>
      <c r="K78" s="154">
        <f>ROUND(E78*J78,2)</f>
        <v>0</v>
      </c>
      <c r="L78" s="154">
        <v>21</v>
      </c>
      <c r="M78" s="154">
        <f>G78*(1+L78/100)</f>
        <v>0</v>
      </c>
      <c r="N78" s="154">
        <v>0</v>
      </c>
      <c r="O78" s="154">
        <f>ROUND(E78*N78,2)</f>
        <v>0</v>
      </c>
      <c r="P78" s="154">
        <v>0</v>
      </c>
      <c r="Q78" s="154">
        <f>ROUND(E78*P78,2)</f>
        <v>0</v>
      </c>
      <c r="R78" s="155" t="s">
        <v>194</v>
      </c>
      <c r="S78" s="138">
        <v>0</v>
      </c>
      <c r="T78" s="138">
        <f>ROUND(E78*S78,2)</f>
        <v>0</v>
      </c>
      <c r="U78" s="138"/>
      <c r="V78" s="138" t="s">
        <v>215</v>
      </c>
      <c r="W78" s="128"/>
      <c r="X78" s="128"/>
      <c r="Y78" s="128"/>
      <c r="Z78" s="128"/>
      <c r="AA78" s="128"/>
      <c r="AB78" s="128"/>
      <c r="AC78" s="128"/>
      <c r="AD78" s="128"/>
      <c r="AE78" s="128" t="s">
        <v>216</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35"/>
      <c r="B79" s="136"/>
      <c r="C79" s="167" t="s">
        <v>94</v>
      </c>
      <c r="D79" s="140"/>
      <c r="E79" s="141">
        <v>4</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218</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x14ac:dyDescent="0.15">
      <c r="A80" s="143" t="s">
        <v>188</v>
      </c>
      <c r="B80" s="144" t="s">
        <v>83</v>
      </c>
      <c r="C80" s="164" t="s">
        <v>84</v>
      </c>
      <c r="D80" s="145"/>
      <c r="E80" s="146"/>
      <c r="F80" s="147"/>
      <c r="G80" s="147">
        <f>SUMIF(AE81:AE148,"&lt;&gt;NOR",G81:G148)</f>
        <v>0</v>
      </c>
      <c r="H80" s="147"/>
      <c r="I80" s="147">
        <f>SUM(I81:I148)</f>
        <v>0</v>
      </c>
      <c r="J80" s="147"/>
      <c r="K80" s="147">
        <f>SUM(K81:K148)</f>
        <v>0</v>
      </c>
      <c r="L80" s="147"/>
      <c r="M80" s="147">
        <f>SUM(M81:M148)</f>
        <v>0</v>
      </c>
      <c r="N80" s="147"/>
      <c r="O80" s="147">
        <f>SUM(O81:O148)</f>
        <v>489.85999999999996</v>
      </c>
      <c r="P80" s="147"/>
      <c r="Q80" s="147">
        <f>SUM(Q81:Q148)</f>
        <v>0</v>
      </c>
      <c r="R80" s="148"/>
      <c r="S80" s="142"/>
      <c r="T80" s="142">
        <f>SUM(T81:T148)</f>
        <v>779.34</v>
      </c>
      <c r="U80" s="142"/>
      <c r="V80" s="142"/>
      <c r="AE80" t="s">
        <v>189</v>
      </c>
    </row>
    <row r="81" spans="1:58" ht="22.5" outlineLevel="1" x14ac:dyDescent="0.2">
      <c r="A81" s="149">
        <v>21</v>
      </c>
      <c r="B81" s="150" t="s">
        <v>699</v>
      </c>
      <c r="C81" s="166" t="s">
        <v>700</v>
      </c>
      <c r="D81" s="151" t="s">
        <v>233</v>
      </c>
      <c r="E81" s="152">
        <v>127.7</v>
      </c>
      <c r="F81" s="153"/>
      <c r="G81" s="154">
        <f>ROUND(E81*F81,2)</f>
        <v>0</v>
      </c>
      <c r="H81" s="153"/>
      <c r="I81" s="154">
        <f>ROUND(E81*H81,2)</f>
        <v>0</v>
      </c>
      <c r="J81" s="153"/>
      <c r="K81" s="154">
        <f>ROUND(E81*J81,2)</f>
        <v>0</v>
      </c>
      <c r="L81" s="154">
        <v>21</v>
      </c>
      <c r="M81" s="154">
        <f>G81*(1+L81/100)</f>
        <v>0</v>
      </c>
      <c r="N81" s="154">
        <v>0</v>
      </c>
      <c r="O81" s="154">
        <f>ROUND(E81*N81,2)</f>
        <v>0</v>
      </c>
      <c r="P81" s="154">
        <v>0</v>
      </c>
      <c r="Q81" s="154">
        <f>ROUND(E81*P81,2)</f>
        <v>0</v>
      </c>
      <c r="R81" s="155" t="s">
        <v>194</v>
      </c>
      <c r="S81" s="138">
        <v>5.0000000000000001E-3</v>
      </c>
      <c r="T81" s="138">
        <f>ROUND(E81*S81,2)</f>
        <v>0.64</v>
      </c>
      <c r="U81" s="138"/>
      <c r="V81" s="138" t="s">
        <v>215</v>
      </c>
      <c r="W81" s="128"/>
      <c r="X81" s="128"/>
      <c r="Y81" s="128"/>
      <c r="Z81" s="128"/>
      <c r="AA81" s="128"/>
      <c r="AB81" s="128"/>
      <c r="AC81" s="128"/>
      <c r="AD81" s="128"/>
      <c r="AE81" s="128" t="s">
        <v>216</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35"/>
      <c r="B82" s="136"/>
      <c r="C82" s="323" t="s">
        <v>701</v>
      </c>
      <c r="D82" s="324"/>
      <c r="E82" s="324"/>
      <c r="F82" s="324"/>
      <c r="G82" s="324"/>
      <c r="H82" s="138"/>
      <c r="I82" s="138"/>
      <c r="J82" s="138"/>
      <c r="K82" s="138"/>
      <c r="L82" s="138"/>
      <c r="M82" s="138"/>
      <c r="N82" s="138"/>
      <c r="O82" s="138"/>
      <c r="P82" s="138"/>
      <c r="Q82" s="138"/>
      <c r="R82" s="138"/>
      <c r="S82" s="138"/>
      <c r="T82" s="138"/>
      <c r="U82" s="138"/>
      <c r="V82" s="138"/>
      <c r="W82" s="128"/>
      <c r="X82" s="128"/>
      <c r="Y82" s="128"/>
      <c r="Z82" s="128"/>
      <c r="AA82" s="128"/>
      <c r="AB82" s="128"/>
      <c r="AC82" s="128"/>
      <c r="AD82" s="128"/>
      <c r="AE82" s="128" t="s">
        <v>249</v>
      </c>
      <c r="AF82" s="128"/>
      <c r="AG82" s="128"/>
      <c r="AH82" s="128"/>
      <c r="AI82" s="128"/>
      <c r="AJ82" s="128"/>
      <c r="AK82" s="128"/>
      <c r="AL82" s="128"/>
      <c r="AM82" s="128"/>
      <c r="AN82" s="128"/>
      <c r="AO82" s="128"/>
      <c r="AP82" s="128"/>
      <c r="AQ82" s="128"/>
      <c r="AR82" s="128"/>
      <c r="AS82" s="128"/>
      <c r="AT82" s="128"/>
      <c r="AU82" s="128"/>
      <c r="AV82" s="128"/>
      <c r="AW82" s="128"/>
      <c r="AX82" s="128"/>
      <c r="AY82" s="176" t="str">
        <f>C82</f>
        <v>z rostlé horniny tř.1 - 4 pod násypy z hornin soudržných do 92% PS a hornin nesoudržných sypkých relativní ulehlosti I(d) do 0,8</v>
      </c>
      <c r="AZ82" s="128"/>
      <c r="BA82" s="128"/>
      <c r="BB82" s="128"/>
      <c r="BC82" s="128"/>
      <c r="BD82" s="128"/>
      <c r="BE82" s="128"/>
      <c r="BF82" s="128"/>
    </row>
    <row r="83" spans="1:58" ht="12.75" outlineLevel="1" x14ac:dyDescent="0.2">
      <c r="A83" s="135"/>
      <c r="B83" s="136"/>
      <c r="C83" s="167" t="s">
        <v>702</v>
      </c>
      <c r="D83" s="140"/>
      <c r="E83" s="141">
        <v>127.605</v>
      </c>
      <c r="F83" s="138"/>
      <c r="G83" s="138"/>
      <c r="H83" s="138"/>
      <c r="I83" s="138"/>
      <c r="J83" s="138"/>
      <c r="K83" s="138"/>
      <c r="L83" s="138"/>
      <c r="M83" s="138"/>
      <c r="N83" s="138"/>
      <c r="O83" s="138"/>
      <c r="P83" s="138"/>
      <c r="Q83" s="138"/>
      <c r="R83" s="138"/>
      <c r="S83" s="138"/>
      <c r="T83" s="138"/>
      <c r="U83" s="138"/>
      <c r="V83" s="138"/>
      <c r="W83" s="128"/>
      <c r="X83" s="128"/>
      <c r="Y83" s="128"/>
      <c r="Z83" s="128"/>
      <c r="AA83" s="128"/>
      <c r="AB83" s="128"/>
      <c r="AC83" s="128"/>
      <c r="AD83" s="128"/>
      <c r="AE83" s="128" t="s">
        <v>218</v>
      </c>
      <c r="AF83" s="128">
        <v>0</v>
      </c>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35"/>
      <c r="B84" s="136"/>
      <c r="C84" s="167" t="s">
        <v>703</v>
      </c>
      <c r="D84" s="140"/>
      <c r="E84" s="141">
        <v>9.5000000000000001E-2</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218</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49">
        <v>22</v>
      </c>
      <c r="B85" s="150" t="s">
        <v>704</v>
      </c>
      <c r="C85" s="166" t="s">
        <v>705</v>
      </c>
      <c r="D85" s="151" t="s">
        <v>262</v>
      </c>
      <c r="E85" s="152">
        <v>48.2</v>
      </c>
      <c r="F85" s="153"/>
      <c r="G85" s="154">
        <f>ROUND(E85*F85,2)</f>
        <v>0</v>
      </c>
      <c r="H85" s="153"/>
      <c r="I85" s="154">
        <f>ROUND(E85*H85,2)</f>
        <v>0</v>
      </c>
      <c r="J85" s="153"/>
      <c r="K85" s="154">
        <f>ROUND(E85*J85,2)</f>
        <v>0</v>
      </c>
      <c r="L85" s="154">
        <v>21</v>
      </c>
      <c r="M85" s="154">
        <f>G85*(1+L85/100)</f>
        <v>0</v>
      </c>
      <c r="N85" s="154">
        <v>2.9141499999999998</v>
      </c>
      <c r="O85" s="154">
        <f>ROUND(E85*N85,2)</f>
        <v>140.46</v>
      </c>
      <c r="P85" s="154">
        <v>0</v>
      </c>
      <c r="Q85" s="154">
        <f>ROUND(E85*P85,2)</f>
        <v>0</v>
      </c>
      <c r="R85" s="155" t="s">
        <v>194</v>
      </c>
      <c r="S85" s="138">
        <v>2.62</v>
      </c>
      <c r="T85" s="138">
        <f>ROUND(E85*S85,2)</f>
        <v>126.28</v>
      </c>
      <c r="U85" s="138"/>
      <c r="V85" s="138" t="s">
        <v>215</v>
      </c>
      <c r="W85" s="128"/>
      <c r="X85" s="128"/>
      <c r="Y85" s="128"/>
      <c r="Z85" s="128"/>
      <c r="AA85" s="128"/>
      <c r="AB85" s="128"/>
      <c r="AC85" s="128"/>
      <c r="AD85" s="128"/>
      <c r="AE85" s="128" t="s">
        <v>216</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35"/>
      <c r="B86" s="136"/>
      <c r="C86" s="323" t="s">
        <v>706</v>
      </c>
      <c r="D86" s="324"/>
      <c r="E86" s="324"/>
      <c r="F86" s="324"/>
      <c r="G86" s="324"/>
      <c r="H86" s="138"/>
      <c r="I86" s="138"/>
      <c r="J86" s="138"/>
      <c r="K86" s="138"/>
      <c r="L86" s="138"/>
      <c r="M86" s="138"/>
      <c r="N86" s="138"/>
      <c r="O86" s="138"/>
      <c r="P86" s="138"/>
      <c r="Q86" s="138"/>
      <c r="R86" s="138"/>
      <c r="S86" s="138"/>
      <c r="T86" s="138"/>
      <c r="U86" s="138"/>
      <c r="V86" s="138"/>
      <c r="W86" s="128"/>
      <c r="X86" s="128"/>
      <c r="Y86" s="128"/>
      <c r="Z86" s="128"/>
      <c r="AA86" s="128"/>
      <c r="AB86" s="128"/>
      <c r="AC86" s="128"/>
      <c r="AD86" s="128"/>
      <c r="AE86" s="128" t="s">
        <v>249</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35"/>
      <c r="B87" s="136"/>
      <c r="C87" s="167" t="s">
        <v>707</v>
      </c>
      <c r="D87" s="140"/>
      <c r="E87" s="141">
        <v>48.139749999999999</v>
      </c>
      <c r="F87" s="138"/>
      <c r="G87" s="138"/>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218</v>
      </c>
      <c r="AF87" s="128">
        <v>0</v>
      </c>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35"/>
      <c r="B88" s="136"/>
      <c r="C88" s="167" t="s">
        <v>708</v>
      </c>
      <c r="D88" s="140"/>
      <c r="E88" s="141">
        <v>6.0249999999999998E-2</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218</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49">
        <v>23</v>
      </c>
      <c r="B89" s="150" t="s">
        <v>709</v>
      </c>
      <c r="C89" s="166" t="s">
        <v>710</v>
      </c>
      <c r="D89" s="151" t="s">
        <v>262</v>
      </c>
      <c r="E89" s="152">
        <v>14.7</v>
      </c>
      <c r="F89" s="153"/>
      <c r="G89" s="154">
        <f>ROUND(E89*F89,2)</f>
        <v>0</v>
      </c>
      <c r="H89" s="153"/>
      <c r="I89" s="154">
        <f>ROUND(E89*H89,2)</f>
        <v>0</v>
      </c>
      <c r="J89" s="153"/>
      <c r="K89" s="154">
        <f>ROUND(E89*J89,2)</f>
        <v>0</v>
      </c>
      <c r="L89" s="154">
        <v>21</v>
      </c>
      <c r="M89" s="154">
        <f>G89*(1+L89/100)</f>
        <v>0</v>
      </c>
      <c r="N89" s="154">
        <v>2.5249999999999999</v>
      </c>
      <c r="O89" s="154">
        <f>ROUND(E89*N89,2)</f>
        <v>37.119999999999997</v>
      </c>
      <c r="P89" s="154">
        <v>0</v>
      </c>
      <c r="Q89" s="154">
        <f>ROUND(E89*P89,2)</f>
        <v>0</v>
      </c>
      <c r="R89" s="155" t="s">
        <v>194</v>
      </c>
      <c r="S89" s="138">
        <v>0.47699999999999998</v>
      </c>
      <c r="T89" s="138">
        <f>ROUND(E89*S89,2)</f>
        <v>7.01</v>
      </c>
      <c r="U89" s="138"/>
      <c r="V89" s="138" t="s">
        <v>215</v>
      </c>
      <c r="W89" s="128"/>
      <c r="X89" s="128"/>
      <c r="Y89" s="128"/>
      <c r="Z89" s="128"/>
      <c r="AA89" s="128"/>
      <c r="AB89" s="128"/>
      <c r="AC89" s="128"/>
      <c r="AD89" s="128"/>
      <c r="AE89" s="128" t="s">
        <v>216</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35"/>
      <c r="B90" s="136"/>
      <c r="C90" s="323" t="s">
        <v>405</v>
      </c>
      <c r="D90" s="324"/>
      <c r="E90" s="324"/>
      <c r="F90" s="324"/>
      <c r="G90" s="324"/>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249</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35"/>
      <c r="B91" s="136"/>
      <c r="C91" s="167" t="s">
        <v>711</v>
      </c>
      <c r="D91" s="140"/>
      <c r="E91" s="141">
        <v>13.398529999999999</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218</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35"/>
      <c r="B92" s="136"/>
      <c r="C92" s="167" t="s">
        <v>712</v>
      </c>
      <c r="D92" s="140"/>
      <c r="E92" s="141">
        <v>0.89217000000000002</v>
      </c>
      <c r="F92" s="138"/>
      <c r="G92" s="138"/>
      <c r="H92" s="138"/>
      <c r="I92" s="138"/>
      <c r="J92" s="138"/>
      <c r="K92" s="138"/>
      <c r="L92" s="138"/>
      <c r="M92" s="138"/>
      <c r="N92" s="138"/>
      <c r="O92" s="138"/>
      <c r="P92" s="138"/>
      <c r="Q92" s="138"/>
      <c r="R92" s="138"/>
      <c r="S92" s="138"/>
      <c r="T92" s="138"/>
      <c r="U92" s="138"/>
      <c r="V92" s="138"/>
      <c r="W92" s="128"/>
      <c r="X92" s="128"/>
      <c r="Y92" s="128"/>
      <c r="Z92" s="128"/>
      <c r="AA92" s="128"/>
      <c r="AB92" s="128"/>
      <c r="AC92" s="128"/>
      <c r="AD92" s="128"/>
      <c r="AE92" s="128" t="s">
        <v>218</v>
      </c>
      <c r="AF92" s="128">
        <v>0</v>
      </c>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35"/>
      <c r="B93" s="136"/>
      <c r="C93" s="167" t="s">
        <v>713</v>
      </c>
      <c r="D93" s="140"/>
      <c r="E93" s="141">
        <v>0.38012000000000001</v>
      </c>
      <c r="F93" s="138"/>
      <c r="G93" s="138"/>
      <c r="H93" s="138"/>
      <c r="I93" s="138"/>
      <c r="J93" s="138"/>
      <c r="K93" s="138"/>
      <c r="L93" s="138"/>
      <c r="M93" s="138"/>
      <c r="N93" s="138"/>
      <c r="O93" s="138"/>
      <c r="P93" s="138"/>
      <c r="Q93" s="138"/>
      <c r="R93" s="138"/>
      <c r="S93" s="138"/>
      <c r="T93" s="138"/>
      <c r="U93" s="138"/>
      <c r="V93" s="138"/>
      <c r="W93" s="128"/>
      <c r="X93" s="128"/>
      <c r="Y93" s="128"/>
      <c r="Z93" s="128"/>
      <c r="AA93" s="128"/>
      <c r="AB93" s="128"/>
      <c r="AC93" s="128"/>
      <c r="AD93" s="128"/>
      <c r="AE93" s="128" t="s">
        <v>218</v>
      </c>
      <c r="AF93" s="128">
        <v>0</v>
      </c>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outlineLevel="1" x14ac:dyDescent="0.2">
      <c r="A94" s="135"/>
      <c r="B94" s="136"/>
      <c r="C94" s="167" t="s">
        <v>714</v>
      </c>
      <c r="D94" s="140"/>
      <c r="E94" s="141">
        <v>2.9180000000000001E-2</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218</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22.5" outlineLevel="1" x14ac:dyDescent="0.2">
      <c r="A95" s="149">
        <v>24</v>
      </c>
      <c r="B95" s="150" t="s">
        <v>715</v>
      </c>
      <c r="C95" s="166" t="s">
        <v>716</v>
      </c>
      <c r="D95" s="151" t="s">
        <v>262</v>
      </c>
      <c r="E95" s="152">
        <v>67</v>
      </c>
      <c r="F95" s="153"/>
      <c r="G95" s="154">
        <f>ROUND(E95*F95,2)</f>
        <v>0</v>
      </c>
      <c r="H95" s="153"/>
      <c r="I95" s="154">
        <f>ROUND(E95*H95,2)</f>
        <v>0</v>
      </c>
      <c r="J95" s="153"/>
      <c r="K95" s="154">
        <f>ROUND(E95*J95,2)</f>
        <v>0</v>
      </c>
      <c r="L95" s="154">
        <v>21</v>
      </c>
      <c r="M95" s="154">
        <f>G95*(1+L95/100)</f>
        <v>0</v>
      </c>
      <c r="N95" s="154">
        <v>2.5249999999999999</v>
      </c>
      <c r="O95" s="154">
        <f>ROUND(E95*N95,2)</f>
        <v>169.18</v>
      </c>
      <c r="P95" s="154">
        <v>0</v>
      </c>
      <c r="Q95" s="154">
        <f>ROUND(E95*P95,2)</f>
        <v>0</v>
      </c>
      <c r="R95" s="155" t="s">
        <v>194</v>
      </c>
      <c r="S95" s="138">
        <v>0.48</v>
      </c>
      <c r="T95" s="138">
        <f>ROUND(E95*S95,2)</f>
        <v>32.159999999999997</v>
      </c>
      <c r="U95" s="138"/>
      <c r="V95" s="138" t="s">
        <v>215</v>
      </c>
      <c r="W95" s="128"/>
      <c r="X95" s="128"/>
      <c r="Y95" s="128"/>
      <c r="Z95" s="128"/>
      <c r="AA95" s="128"/>
      <c r="AB95" s="128"/>
      <c r="AC95" s="128"/>
      <c r="AD95" s="128"/>
      <c r="AE95" s="128" t="s">
        <v>216</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12.75" outlineLevel="1" x14ac:dyDescent="0.2">
      <c r="A96" s="135"/>
      <c r="B96" s="136"/>
      <c r="C96" s="323" t="s">
        <v>717</v>
      </c>
      <c r="D96" s="324"/>
      <c r="E96" s="324"/>
      <c r="F96" s="324"/>
      <c r="G96" s="324"/>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249</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ht="12.75" outlineLevel="1" x14ac:dyDescent="0.2">
      <c r="A97" s="135"/>
      <c r="B97" s="136"/>
      <c r="C97" s="167" t="s">
        <v>718</v>
      </c>
      <c r="D97" s="140"/>
      <c r="E97" s="141">
        <v>66.992630000000005</v>
      </c>
      <c r="F97" s="138"/>
      <c r="G97" s="138"/>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218</v>
      </c>
      <c r="AF97" s="128">
        <v>0</v>
      </c>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12.75" outlineLevel="1" x14ac:dyDescent="0.2">
      <c r="A98" s="135"/>
      <c r="B98" s="136"/>
      <c r="C98" s="167" t="s">
        <v>719</v>
      </c>
      <c r="D98" s="140"/>
      <c r="E98" s="141">
        <v>7.3699999999999998E-3</v>
      </c>
      <c r="F98" s="138"/>
      <c r="G98" s="138"/>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218</v>
      </c>
      <c r="AF98" s="128">
        <v>0</v>
      </c>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12.75" outlineLevel="1" x14ac:dyDescent="0.2">
      <c r="A99" s="149">
        <v>25</v>
      </c>
      <c r="B99" s="150" t="s">
        <v>408</v>
      </c>
      <c r="C99" s="166" t="s">
        <v>409</v>
      </c>
      <c r="D99" s="151" t="s">
        <v>233</v>
      </c>
      <c r="E99" s="152">
        <v>32.5</v>
      </c>
      <c r="F99" s="153"/>
      <c r="G99" s="154">
        <f>ROUND(E99*F99,2)</f>
        <v>0</v>
      </c>
      <c r="H99" s="153"/>
      <c r="I99" s="154">
        <f>ROUND(E99*H99,2)</f>
        <v>0</v>
      </c>
      <c r="J99" s="153"/>
      <c r="K99" s="154">
        <f>ROUND(E99*J99,2)</f>
        <v>0</v>
      </c>
      <c r="L99" s="154">
        <v>21</v>
      </c>
      <c r="M99" s="154">
        <f>G99*(1+L99/100)</f>
        <v>0</v>
      </c>
      <c r="N99" s="154">
        <v>3.9199999999999999E-2</v>
      </c>
      <c r="O99" s="154">
        <f>ROUND(E99*N99,2)</f>
        <v>1.27</v>
      </c>
      <c r="P99" s="154">
        <v>0</v>
      </c>
      <c r="Q99" s="154">
        <f>ROUND(E99*P99,2)</f>
        <v>0</v>
      </c>
      <c r="R99" s="155" t="s">
        <v>194</v>
      </c>
      <c r="S99" s="138">
        <v>1.6</v>
      </c>
      <c r="T99" s="138">
        <f>ROUND(E99*S99,2)</f>
        <v>52</v>
      </c>
      <c r="U99" s="138"/>
      <c r="V99" s="138" t="s">
        <v>215</v>
      </c>
      <c r="W99" s="128"/>
      <c r="X99" s="128"/>
      <c r="Y99" s="128"/>
      <c r="Z99" s="128"/>
      <c r="AA99" s="128"/>
      <c r="AB99" s="128"/>
      <c r="AC99" s="128"/>
      <c r="AD99" s="128"/>
      <c r="AE99" s="128" t="s">
        <v>216</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22.5" outlineLevel="1" x14ac:dyDescent="0.2">
      <c r="A100" s="135"/>
      <c r="B100" s="136"/>
      <c r="C100" s="323" t="s">
        <v>410</v>
      </c>
      <c r="D100" s="324"/>
      <c r="E100" s="324"/>
      <c r="F100" s="324"/>
      <c r="G100" s="324"/>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249</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76" t="str">
        <f>C100</f>
        <v>svislé nebo šikmé (odkloněné) , půdorysně přímé nebo zalomené, stěn základových desek ve volných nebo zapažených jámách, rýhách, šachtách, včetně případných vzpěr,</v>
      </c>
      <c r="AZ100" s="128"/>
      <c r="BA100" s="128"/>
      <c r="BB100" s="128"/>
      <c r="BC100" s="128"/>
      <c r="BD100" s="128"/>
      <c r="BE100" s="128"/>
      <c r="BF100" s="128"/>
    </row>
    <row r="101" spans="1:58" ht="12.75" outlineLevel="1" x14ac:dyDescent="0.2">
      <c r="A101" s="135"/>
      <c r="B101" s="136"/>
      <c r="C101" s="167" t="s">
        <v>720</v>
      </c>
      <c r="D101" s="140"/>
      <c r="E101" s="141">
        <v>32.409999999999997</v>
      </c>
      <c r="F101" s="138"/>
      <c r="G101" s="138"/>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218</v>
      </c>
      <c r="AF101" s="128">
        <v>0</v>
      </c>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12.75" outlineLevel="1" x14ac:dyDescent="0.2">
      <c r="A102" s="135"/>
      <c r="B102" s="136"/>
      <c r="C102" s="167" t="s">
        <v>721</v>
      </c>
      <c r="D102" s="140"/>
      <c r="E102" s="141">
        <v>0.09</v>
      </c>
      <c r="F102" s="138"/>
      <c r="G102" s="138"/>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218</v>
      </c>
      <c r="AF102" s="128">
        <v>0</v>
      </c>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49">
        <v>26</v>
      </c>
      <c r="B103" s="150" t="s">
        <v>722</v>
      </c>
      <c r="C103" s="166" t="s">
        <v>409</v>
      </c>
      <c r="D103" s="151" t="s">
        <v>233</v>
      </c>
      <c r="E103" s="152">
        <v>9.3000000000000007</v>
      </c>
      <c r="F103" s="153"/>
      <c r="G103" s="154">
        <f>ROUND(E103*F103,2)</f>
        <v>0</v>
      </c>
      <c r="H103" s="153"/>
      <c r="I103" s="154">
        <f>ROUND(E103*H103,2)</f>
        <v>0</v>
      </c>
      <c r="J103" s="153"/>
      <c r="K103" s="154">
        <f>ROUND(E103*J103,2)</f>
        <v>0</v>
      </c>
      <c r="L103" s="154">
        <v>21</v>
      </c>
      <c r="M103" s="154">
        <f>G103*(1+L103/100)</f>
        <v>0</v>
      </c>
      <c r="N103" s="154">
        <v>3.6400000000000002E-2</v>
      </c>
      <c r="O103" s="154">
        <f>ROUND(E103*N103,2)</f>
        <v>0.34</v>
      </c>
      <c r="P103" s="154">
        <v>0</v>
      </c>
      <c r="Q103" s="154">
        <f>ROUND(E103*P103,2)</f>
        <v>0</v>
      </c>
      <c r="R103" s="155" t="s">
        <v>194</v>
      </c>
      <c r="S103" s="138">
        <v>0.52700000000000002</v>
      </c>
      <c r="T103" s="138">
        <f>ROUND(E103*S103,2)</f>
        <v>4.9000000000000004</v>
      </c>
      <c r="U103" s="138"/>
      <c r="V103" s="138" t="s">
        <v>215</v>
      </c>
      <c r="W103" s="128"/>
      <c r="X103" s="128"/>
      <c r="Y103" s="128"/>
      <c r="Z103" s="128"/>
      <c r="AA103" s="128"/>
      <c r="AB103" s="128"/>
      <c r="AC103" s="128"/>
      <c r="AD103" s="128"/>
      <c r="AE103" s="128" t="s">
        <v>216</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22.5" outlineLevel="1" x14ac:dyDescent="0.2">
      <c r="A104" s="135"/>
      <c r="B104" s="136"/>
      <c r="C104" s="323" t="s">
        <v>410</v>
      </c>
      <c r="D104" s="324"/>
      <c r="E104" s="324"/>
      <c r="F104" s="324"/>
      <c r="G104" s="324"/>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249</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76" t="str">
        <f>C104</f>
        <v>svislé nebo šikmé (odkloněné) , půdorysně přímé nebo zalomené, stěn základových desek ve volných nebo zapažených jámách, rýhách, šachtách, včetně případných vzpěr,</v>
      </c>
      <c r="AZ104" s="128"/>
      <c r="BA104" s="128"/>
      <c r="BB104" s="128"/>
      <c r="BC104" s="128"/>
      <c r="BD104" s="128"/>
      <c r="BE104" s="128"/>
      <c r="BF104" s="128"/>
    </row>
    <row r="105" spans="1:58" ht="12.75" outlineLevel="1" x14ac:dyDescent="0.2">
      <c r="A105" s="135"/>
      <c r="B105" s="136"/>
      <c r="C105" s="167" t="s">
        <v>723</v>
      </c>
      <c r="D105" s="140"/>
      <c r="E105" s="141">
        <v>9.26</v>
      </c>
      <c r="F105" s="138"/>
      <c r="G105" s="138"/>
      <c r="H105" s="138"/>
      <c r="I105" s="138"/>
      <c r="J105" s="138"/>
      <c r="K105" s="138"/>
      <c r="L105" s="138"/>
      <c r="M105" s="138"/>
      <c r="N105" s="138"/>
      <c r="O105" s="138"/>
      <c r="P105" s="138"/>
      <c r="Q105" s="138"/>
      <c r="R105" s="138"/>
      <c r="S105" s="138"/>
      <c r="T105" s="138"/>
      <c r="U105" s="138"/>
      <c r="V105" s="138"/>
      <c r="W105" s="128"/>
      <c r="X105" s="128"/>
      <c r="Y105" s="128"/>
      <c r="Z105" s="128"/>
      <c r="AA105" s="128"/>
      <c r="AB105" s="128"/>
      <c r="AC105" s="128"/>
      <c r="AD105" s="128"/>
      <c r="AE105" s="128" t="s">
        <v>218</v>
      </c>
      <c r="AF105" s="128">
        <v>0</v>
      </c>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12.75" outlineLevel="1" x14ac:dyDescent="0.2">
      <c r="A106" s="135"/>
      <c r="B106" s="136"/>
      <c r="C106" s="167" t="s">
        <v>412</v>
      </c>
      <c r="D106" s="140"/>
      <c r="E106" s="141">
        <v>0.04</v>
      </c>
      <c r="F106" s="138"/>
      <c r="G106" s="138"/>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218</v>
      </c>
      <c r="AF106" s="128">
        <v>0</v>
      </c>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ht="12.75" outlineLevel="1" x14ac:dyDescent="0.2">
      <c r="A107" s="149">
        <v>27</v>
      </c>
      <c r="B107" s="150" t="s">
        <v>413</v>
      </c>
      <c r="C107" s="166" t="s">
        <v>414</v>
      </c>
      <c r="D107" s="151" t="s">
        <v>233</v>
      </c>
      <c r="E107" s="152">
        <v>32.5</v>
      </c>
      <c r="F107" s="153"/>
      <c r="G107" s="154">
        <f>ROUND(E107*F107,2)</f>
        <v>0</v>
      </c>
      <c r="H107" s="153"/>
      <c r="I107" s="154">
        <f>ROUND(E107*H107,2)</f>
        <v>0</v>
      </c>
      <c r="J107" s="153"/>
      <c r="K107" s="154">
        <f>ROUND(E107*J107,2)</f>
        <v>0</v>
      </c>
      <c r="L107" s="154">
        <v>21</v>
      </c>
      <c r="M107" s="154">
        <f>G107*(1+L107/100)</f>
        <v>0</v>
      </c>
      <c r="N107" s="154">
        <v>0</v>
      </c>
      <c r="O107" s="154">
        <f>ROUND(E107*N107,2)</f>
        <v>0</v>
      </c>
      <c r="P107" s="154">
        <v>0</v>
      </c>
      <c r="Q107" s="154">
        <f>ROUND(E107*P107,2)</f>
        <v>0</v>
      </c>
      <c r="R107" s="155" t="s">
        <v>194</v>
      </c>
      <c r="S107" s="138">
        <v>0.32</v>
      </c>
      <c r="T107" s="138">
        <f>ROUND(E107*S107,2)</f>
        <v>10.4</v>
      </c>
      <c r="U107" s="138"/>
      <c r="V107" s="138" t="s">
        <v>215</v>
      </c>
      <c r="W107" s="128"/>
      <c r="X107" s="128"/>
      <c r="Y107" s="128"/>
      <c r="Z107" s="128"/>
      <c r="AA107" s="128"/>
      <c r="AB107" s="128"/>
      <c r="AC107" s="128"/>
      <c r="AD107" s="128"/>
      <c r="AE107" s="128" t="s">
        <v>216</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22.5" outlineLevel="1" x14ac:dyDescent="0.2">
      <c r="A108" s="135"/>
      <c r="B108" s="136"/>
      <c r="C108" s="323" t="s">
        <v>410</v>
      </c>
      <c r="D108" s="324"/>
      <c r="E108" s="324"/>
      <c r="F108" s="324"/>
      <c r="G108" s="324"/>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249</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76" t="str">
        <f>C108</f>
        <v>svislé nebo šikmé (odkloněné) , půdorysně přímé nebo zalomené, stěn základových desek ve volných nebo zapažených jámách, rýhách, šachtách, včetně případných vzpěr,</v>
      </c>
      <c r="AZ108" s="128"/>
      <c r="BA108" s="128"/>
      <c r="BB108" s="128"/>
      <c r="BC108" s="128"/>
      <c r="BD108" s="128"/>
      <c r="BE108" s="128"/>
      <c r="BF108" s="128"/>
    </row>
    <row r="109" spans="1:58" ht="12.75" outlineLevel="1" x14ac:dyDescent="0.2">
      <c r="A109" s="135"/>
      <c r="B109" s="136"/>
      <c r="C109" s="167" t="s">
        <v>724</v>
      </c>
      <c r="D109" s="140"/>
      <c r="E109" s="141">
        <v>32.5</v>
      </c>
      <c r="F109" s="138"/>
      <c r="G109" s="138"/>
      <c r="H109" s="138"/>
      <c r="I109" s="138"/>
      <c r="J109" s="138"/>
      <c r="K109" s="138"/>
      <c r="L109" s="138"/>
      <c r="M109" s="138"/>
      <c r="N109" s="138"/>
      <c r="O109" s="138"/>
      <c r="P109" s="138"/>
      <c r="Q109" s="138"/>
      <c r="R109" s="138"/>
      <c r="S109" s="138"/>
      <c r="T109" s="138"/>
      <c r="U109" s="138"/>
      <c r="V109" s="138"/>
      <c r="W109" s="128"/>
      <c r="X109" s="128"/>
      <c r="Y109" s="128"/>
      <c r="Z109" s="128"/>
      <c r="AA109" s="128"/>
      <c r="AB109" s="128"/>
      <c r="AC109" s="128"/>
      <c r="AD109" s="128"/>
      <c r="AE109" s="128" t="s">
        <v>218</v>
      </c>
      <c r="AF109" s="128">
        <v>0</v>
      </c>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ht="12.75" outlineLevel="1" x14ac:dyDescent="0.2">
      <c r="A110" s="149">
        <v>28</v>
      </c>
      <c r="B110" s="150" t="s">
        <v>413</v>
      </c>
      <c r="C110" s="166" t="s">
        <v>414</v>
      </c>
      <c r="D110" s="151" t="s">
        <v>233</v>
      </c>
      <c r="E110" s="152">
        <v>9.3000000000000007</v>
      </c>
      <c r="F110" s="153"/>
      <c r="G110" s="154">
        <f>ROUND(E110*F110,2)</f>
        <v>0</v>
      </c>
      <c r="H110" s="153"/>
      <c r="I110" s="154">
        <f>ROUND(E110*H110,2)</f>
        <v>0</v>
      </c>
      <c r="J110" s="153"/>
      <c r="K110" s="154">
        <f>ROUND(E110*J110,2)</f>
        <v>0</v>
      </c>
      <c r="L110" s="154">
        <v>21</v>
      </c>
      <c r="M110" s="154">
        <f>G110*(1+L110/100)</f>
        <v>0</v>
      </c>
      <c r="N110" s="154">
        <v>0</v>
      </c>
      <c r="O110" s="154">
        <f>ROUND(E110*N110,2)</f>
        <v>0</v>
      </c>
      <c r="P110" s="154">
        <v>0</v>
      </c>
      <c r="Q110" s="154">
        <f>ROUND(E110*P110,2)</f>
        <v>0</v>
      </c>
      <c r="R110" s="155" t="s">
        <v>194</v>
      </c>
      <c r="S110" s="138">
        <v>0.32</v>
      </c>
      <c r="T110" s="138">
        <f>ROUND(E110*S110,2)</f>
        <v>2.98</v>
      </c>
      <c r="U110" s="138"/>
      <c r="V110" s="138" t="s">
        <v>215</v>
      </c>
      <c r="W110" s="128"/>
      <c r="X110" s="128"/>
      <c r="Y110" s="128"/>
      <c r="Z110" s="128"/>
      <c r="AA110" s="128"/>
      <c r="AB110" s="128"/>
      <c r="AC110" s="128"/>
      <c r="AD110" s="128"/>
      <c r="AE110" s="128" t="s">
        <v>216</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22.5" outlineLevel="1" x14ac:dyDescent="0.2">
      <c r="A111" s="135"/>
      <c r="B111" s="136"/>
      <c r="C111" s="323" t="s">
        <v>410</v>
      </c>
      <c r="D111" s="324"/>
      <c r="E111" s="324"/>
      <c r="F111" s="324"/>
      <c r="G111" s="324"/>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249</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76" t="str">
        <f>C111</f>
        <v>svislé nebo šikmé (odkloněné) , půdorysně přímé nebo zalomené, stěn základových desek ve volných nebo zapažených jámách, rýhách, šachtách, včetně případných vzpěr,</v>
      </c>
      <c r="AZ111" s="128"/>
      <c r="BA111" s="128"/>
      <c r="BB111" s="128"/>
      <c r="BC111" s="128"/>
      <c r="BD111" s="128"/>
      <c r="BE111" s="128"/>
      <c r="BF111" s="128"/>
    </row>
    <row r="112" spans="1:58" ht="12.75" outlineLevel="1" x14ac:dyDescent="0.2">
      <c r="A112" s="135"/>
      <c r="B112" s="136"/>
      <c r="C112" s="167" t="s">
        <v>725</v>
      </c>
      <c r="D112" s="140"/>
      <c r="E112" s="141">
        <v>9.3000000000000007</v>
      </c>
      <c r="F112" s="138"/>
      <c r="G112" s="138"/>
      <c r="H112" s="138"/>
      <c r="I112" s="138"/>
      <c r="J112" s="138"/>
      <c r="K112" s="138"/>
      <c r="L112" s="138"/>
      <c r="M112" s="138"/>
      <c r="N112" s="138"/>
      <c r="O112" s="138"/>
      <c r="P112" s="138"/>
      <c r="Q112" s="138"/>
      <c r="R112" s="138"/>
      <c r="S112" s="138"/>
      <c r="T112" s="138"/>
      <c r="U112" s="138"/>
      <c r="V112" s="138"/>
      <c r="W112" s="128"/>
      <c r="X112" s="128"/>
      <c r="Y112" s="128"/>
      <c r="Z112" s="128"/>
      <c r="AA112" s="128"/>
      <c r="AB112" s="128"/>
      <c r="AC112" s="128"/>
      <c r="AD112" s="128"/>
      <c r="AE112" s="128" t="s">
        <v>218</v>
      </c>
      <c r="AF112" s="128">
        <v>0</v>
      </c>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ht="12.75" outlineLevel="1" x14ac:dyDescent="0.2">
      <c r="A113" s="149">
        <v>29</v>
      </c>
      <c r="B113" s="150" t="s">
        <v>726</v>
      </c>
      <c r="C113" s="166" t="s">
        <v>727</v>
      </c>
      <c r="D113" s="151" t="s">
        <v>384</v>
      </c>
      <c r="E113" s="152">
        <v>8.1</v>
      </c>
      <c r="F113" s="153"/>
      <c r="G113" s="154">
        <f>ROUND(E113*F113,2)</f>
        <v>0</v>
      </c>
      <c r="H113" s="153"/>
      <c r="I113" s="154">
        <f>ROUND(E113*H113,2)</f>
        <v>0</v>
      </c>
      <c r="J113" s="153"/>
      <c r="K113" s="154">
        <f>ROUND(E113*J113,2)</f>
        <v>0</v>
      </c>
      <c r="L113" s="154">
        <v>21</v>
      </c>
      <c r="M113" s="154">
        <f>G113*(1+L113/100)</f>
        <v>0</v>
      </c>
      <c r="N113" s="154">
        <v>1.0217400000000001</v>
      </c>
      <c r="O113" s="154">
        <f>ROUND(E113*N113,2)</f>
        <v>8.2799999999999994</v>
      </c>
      <c r="P113" s="154">
        <v>0</v>
      </c>
      <c r="Q113" s="154">
        <f>ROUND(E113*P113,2)</f>
        <v>0</v>
      </c>
      <c r="R113" s="155" t="s">
        <v>194</v>
      </c>
      <c r="S113" s="138">
        <v>23.530999999999999</v>
      </c>
      <c r="T113" s="138">
        <f>ROUND(E113*S113,2)</f>
        <v>190.6</v>
      </c>
      <c r="U113" s="138"/>
      <c r="V113" s="138" t="s">
        <v>215</v>
      </c>
      <c r="W113" s="128"/>
      <c r="X113" s="128"/>
      <c r="Y113" s="128"/>
      <c r="Z113" s="128"/>
      <c r="AA113" s="128"/>
      <c r="AB113" s="128"/>
      <c r="AC113" s="128"/>
      <c r="AD113" s="128"/>
      <c r="AE113" s="128" t="s">
        <v>216</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35"/>
      <c r="B114" s="136"/>
      <c r="C114" s="323" t="s">
        <v>728</v>
      </c>
      <c r="D114" s="324"/>
      <c r="E114" s="324"/>
      <c r="F114" s="324"/>
      <c r="G114" s="324"/>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249</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35"/>
      <c r="B115" s="136"/>
      <c r="C115" s="167" t="s">
        <v>729</v>
      </c>
      <c r="D115" s="140"/>
      <c r="E115" s="141">
        <v>8.0399999999999991</v>
      </c>
      <c r="F115" s="138"/>
      <c r="G115" s="138"/>
      <c r="H115" s="138"/>
      <c r="I115" s="138"/>
      <c r="J115" s="138"/>
      <c r="K115" s="138"/>
      <c r="L115" s="138"/>
      <c r="M115" s="138"/>
      <c r="N115" s="138"/>
      <c r="O115" s="138"/>
      <c r="P115" s="138"/>
      <c r="Q115" s="138"/>
      <c r="R115" s="138"/>
      <c r="S115" s="138"/>
      <c r="T115" s="138"/>
      <c r="U115" s="138"/>
      <c r="V115" s="138"/>
      <c r="W115" s="128"/>
      <c r="X115" s="128"/>
      <c r="Y115" s="128"/>
      <c r="Z115" s="128"/>
      <c r="AA115" s="128"/>
      <c r="AB115" s="128"/>
      <c r="AC115" s="128"/>
      <c r="AD115" s="128"/>
      <c r="AE115" s="128" t="s">
        <v>218</v>
      </c>
      <c r="AF115" s="128">
        <v>0</v>
      </c>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ht="12.75" outlineLevel="1" x14ac:dyDescent="0.2">
      <c r="A116" s="135"/>
      <c r="B116" s="136"/>
      <c r="C116" s="167" t="s">
        <v>377</v>
      </c>
      <c r="D116" s="140"/>
      <c r="E116" s="141">
        <v>0.06</v>
      </c>
      <c r="F116" s="138"/>
      <c r="G116" s="138"/>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218</v>
      </c>
      <c r="AF116" s="128">
        <v>0</v>
      </c>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22.5" outlineLevel="1" x14ac:dyDescent="0.2">
      <c r="A117" s="149">
        <v>30</v>
      </c>
      <c r="B117" s="150" t="s">
        <v>730</v>
      </c>
      <c r="C117" s="166" t="s">
        <v>731</v>
      </c>
      <c r="D117" s="151" t="s">
        <v>384</v>
      </c>
      <c r="E117" s="152">
        <v>0.46</v>
      </c>
      <c r="F117" s="153"/>
      <c r="G117" s="154">
        <f>ROUND(E117*F117,2)</f>
        <v>0</v>
      </c>
      <c r="H117" s="153"/>
      <c r="I117" s="154">
        <f>ROUND(E117*H117,2)</f>
        <v>0</v>
      </c>
      <c r="J117" s="153"/>
      <c r="K117" s="154">
        <f>ROUND(E117*J117,2)</f>
        <v>0</v>
      </c>
      <c r="L117" s="154">
        <v>21</v>
      </c>
      <c r="M117" s="154">
        <f>G117*(1+L117/100)</f>
        <v>0</v>
      </c>
      <c r="N117" s="154">
        <v>1.0554399999999999</v>
      </c>
      <c r="O117" s="154">
        <f>ROUND(E117*N117,2)</f>
        <v>0.49</v>
      </c>
      <c r="P117" s="154">
        <v>0</v>
      </c>
      <c r="Q117" s="154">
        <f>ROUND(E117*P117,2)</f>
        <v>0</v>
      </c>
      <c r="R117" s="155" t="s">
        <v>194</v>
      </c>
      <c r="S117" s="138">
        <v>15.231</v>
      </c>
      <c r="T117" s="138">
        <f>ROUND(E117*S117,2)</f>
        <v>7.01</v>
      </c>
      <c r="U117" s="138"/>
      <c r="V117" s="138" t="s">
        <v>215</v>
      </c>
      <c r="W117" s="128"/>
      <c r="X117" s="128"/>
      <c r="Y117" s="128"/>
      <c r="Z117" s="128"/>
      <c r="AA117" s="128"/>
      <c r="AB117" s="128"/>
      <c r="AC117" s="128"/>
      <c r="AD117" s="128"/>
      <c r="AE117" s="128" t="s">
        <v>216</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35"/>
      <c r="B118" s="136"/>
      <c r="C118" s="323" t="s">
        <v>728</v>
      </c>
      <c r="D118" s="324"/>
      <c r="E118" s="324"/>
      <c r="F118" s="324"/>
      <c r="G118" s="324"/>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249</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35"/>
      <c r="B119" s="136"/>
      <c r="C119" s="167" t="s">
        <v>732</v>
      </c>
      <c r="D119" s="140"/>
      <c r="E119" s="141">
        <v>0.40911999999999998</v>
      </c>
      <c r="F119" s="138"/>
      <c r="G119" s="138"/>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218</v>
      </c>
      <c r="AF119" s="128">
        <v>0</v>
      </c>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35"/>
      <c r="B120" s="136"/>
      <c r="C120" s="167" t="s">
        <v>733</v>
      </c>
      <c r="D120" s="140"/>
      <c r="E120" s="141">
        <v>3.2439999999999997E-2</v>
      </c>
      <c r="F120" s="138"/>
      <c r="G120" s="138"/>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218</v>
      </c>
      <c r="AF120" s="128">
        <v>0</v>
      </c>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ht="12.75" outlineLevel="1" x14ac:dyDescent="0.2">
      <c r="A121" s="135"/>
      <c r="B121" s="136"/>
      <c r="C121" s="167" t="s">
        <v>734</v>
      </c>
      <c r="D121" s="140"/>
      <c r="E121" s="141">
        <v>1.3820000000000001E-2</v>
      </c>
      <c r="F121" s="138"/>
      <c r="G121" s="138"/>
      <c r="H121" s="138"/>
      <c r="I121" s="138"/>
      <c r="J121" s="138"/>
      <c r="K121" s="138"/>
      <c r="L121" s="138"/>
      <c r="M121" s="138"/>
      <c r="N121" s="138"/>
      <c r="O121" s="138"/>
      <c r="P121" s="138"/>
      <c r="Q121" s="138"/>
      <c r="R121" s="138"/>
      <c r="S121" s="138"/>
      <c r="T121" s="138"/>
      <c r="U121" s="138"/>
      <c r="V121" s="138"/>
      <c r="W121" s="128"/>
      <c r="X121" s="128"/>
      <c r="Y121" s="128"/>
      <c r="Z121" s="128"/>
      <c r="AA121" s="128"/>
      <c r="AB121" s="128"/>
      <c r="AC121" s="128"/>
      <c r="AD121" s="128"/>
      <c r="AE121" s="128" t="s">
        <v>218</v>
      </c>
      <c r="AF121" s="128">
        <v>0</v>
      </c>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12.75" outlineLevel="1" x14ac:dyDescent="0.2">
      <c r="A122" s="135"/>
      <c r="B122" s="136"/>
      <c r="C122" s="167" t="s">
        <v>735</v>
      </c>
      <c r="D122" s="140"/>
      <c r="E122" s="141">
        <v>4.62E-3</v>
      </c>
      <c r="F122" s="138"/>
      <c r="G122" s="138"/>
      <c r="H122" s="138"/>
      <c r="I122" s="138"/>
      <c r="J122" s="138"/>
      <c r="K122" s="138"/>
      <c r="L122" s="138"/>
      <c r="M122" s="138"/>
      <c r="N122" s="138"/>
      <c r="O122" s="138"/>
      <c r="P122" s="138"/>
      <c r="Q122" s="138"/>
      <c r="R122" s="138"/>
      <c r="S122" s="138"/>
      <c r="T122" s="138"/>
      <c r="U122" s="138"/>
      <c r="V122" s="138"/>
      <c r="W122" s="128"/>
      <c r="X122" s="128"/>
      <c r="Y122" s="128"/>
      <c r="Z122" s="128"/>
      <c r="AA122" s="128"/>
      <c r="AB122" s="128"/>
      <c r="AC122" s="128"/>
      <c r="AD122" s="128"/>
      <c r="AE122" s="128" t="s">
        <v>218</v>
      </c>
      <c r="AF122" s="128">
        <v>0</v>
      </c>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ht="12.75" outlineLevel="1" x14ac:dyDescent="0.2">
      <c r="A123" s="149">
        <v>31</v>
      </c>
      <c r="B123" s="150" t="s">
        <v>736</v>
      </c>
      <c r="C123" s="166" t="s">
        <v>737</v>
      </c>
      <c r="D123" s="151" t="s">
        <v>233</v>
      </c>
      <c r="E123" s="152">
        <v>4.9000000000000004</v>
      </c>
      <c r="F123" s="153"/>
      <c r="G123" s="154">
        <f>ROUND(E123*F123,2)</f>
        <v>0</v>
      </c>
      <c r="H123" s="153"/>
      <c r="I123" s="154">
        <f>ROUND(E123*H123,2)</f>
        <v>0</v>
      </c>
      <c r="J123" s="153"/>
      <c r="K123" s="154">
        <f>ROUND(E123*J123,2)</f>
        <v>0</v>
      </c>
      <c r="L123" s="154">
        <v>21</v>
      </c>
      <c r="M123" s="154">
        <f>G123*(1+L123/100)</f>
        <v>0</v>
      </c>
      <c r="N123" s="154">
        <v>0.52</v>
      </c>
      <c r="O123" s="154">
        <f>ROUND(E123*N123,2)</f>
        <v>2.5499999999999998</v>
      </c>
      <c r="P123" s="154">
        <v>0</v>
      </c>
      <c r="Q123" s="154">
        <f>ROUND(E123*P123,2)</f>
        <v>0</v>
      </c>
      <c r="R123" s="155" t="s">
        <v>348</v>
      </c>
      <c r="S123" s="138">
        <v>0.9</v>
      </c>
      <c r="T123" s="138">
        <f>ROUND(E123*S123,2)</f>
        <v>4.41</v>
      </c>
      <c r="U123" s="138"/>
      <c r="V123" s="138" t="s">
        <v>215</v>
      </c>
      <c r="W123" s="128"/>
      <c r="X123" s="128"/>
      <c r="Y123" s="128"/>
      <c r="Z123" s="128"/>
      <c r="AA123" s="128"/>
      <c r="AB123" s="128"/>
      <c r="AC123" s="128"/>
      <c r="AD123" s="128"/>
      <c r="AE123" s="128" t="s">
        <v>216</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35"/>
      <c r="B124" s="136"/>
      <c r="C124" s="323" t="s">
        <v>738</v>
      </c>
      <c r="D124" s="324"/>
      <c r="E124" s="324"/>
      <c r="F124" s="324"/>
      <c r="G124" s="324"/>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249</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ht="12.75" outlineLevel="1" x14ac:dyDescent="0.2">
      <c r="A125" s="135"/>
      <c r="B125" s="136"/>
      <c r="C125" s="167" t="s">
        <v>739</v>
      </c>
      <c r="D125" s="140"/>
      <c r="E125" s="141">
        <v>1.516</v>
      </c>
      <c r="F125" s="138"/>
      <c r="G125" s="138"/>
      <c r="H125" s="138"/>
      <c r="I125" s="138"/>
      <c r="J125" s="138"/>
      <c r="K125" s="138"/>
      <c r="L125" s="138"/>
      <c r="M125" s="138"/>
      <c r="N125" s="138"/>
      <c r="O125" s="138"/>
      <c r="P125" s="138"/>
      <c r="Q125" s="138"/>
      <c r="R125" s="138"/>
      <c r="S125" s="138"/>
      <c r="T125" s="138"/>
      <c r="U125" s="138"/>
      <c r="V125" s="138"/>
      <c r="W125" s="128"/>
      <c r="X125" s="128"/>
      <c r="Y125" s="128"/>
      <c r="Z125" s="128"/>
      <c r="AA125" s="128"/>
      <c r="AB125" s="128"/>
      <c r="AC125" s="128"/>
      <c r="AD125" s="128"/>
      <c r="AE125" s="128" t="s">
        <v>218</v>
      </c>
      <c r="AF125" s="128">
        <v>0</v>
      </c>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12.75" outlineLevel="1" x14ac:dyDescent="0.2">
      <c r="A126" s="135"/>
      <c r="B126" s="136"/>
      <c r="C126" s="167" t="s">
        <v>740</v>
      </c>
      <c r="D126" s="140"/>
      <c r="E126" s="141">
        <v>3.2925</v>
      </c>
      <c r="F126" s="138"/>
      <c r="G126" s="138"/>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218</v>
      </c>
      <c r="AF126" s="128">
        <v>0</v>
      </c>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12.75" outlineLevel="1" x14ac:dyDescent="0.2">
      <c r="A127" s="135"/>
      <c r="B127" s="136"/>
      <c r="C127" s="167" t="s">
        <v>741</v>
      </c>
      <c r="D127" s="140"/>
      <c r="E127" s="141">
        <v>9.1499999999999998E-2</v>
      </c>
      <c r="F127" s="138"/>
      <c r="G127" s="138"/>
      <c r="H127" s="138"/>
      <c r="I127" s="138"/>
      <c r="J127" s="138"/>
      <c r="K127" s="138"/>
      <c r="L127" s="138"/>
      <c r="M127" s="138"/>
      <c r="N127" s="138"/>
      <c r="O127" s="138"/>
      <c r="P127" s="138"/>
      <c r="Q127" s="138"/>
      <c r="R127" s="138"/>
      <c r="S127" s="138"/>
      <c r="T127" s="138"/>
      <c r="U127" s="138"/>
      <c r="V127" s="138"/>
      <c r="W127" s="128"/>
      <c r="X127" s="128"/>
      <c r="Y127" s="128"/>
      <c r="Z127" s="128"/>
      <c r="AA127" s="128"/>
      <c r="AB127" s="128"/>
      <c r="AC127" s="128"/>
      <c r="AD127" s="128"/>
      <c r="AE127" s="128" t="s">
        <v>218</v>
      </c>
      <c r="AF127" s="128">
        <v>0</v>
      </c>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12.75" outlineLevel="1" x14ac:dyDescent="0.2">
      <c r="A128" s="149">
        <v>32</v>
      </c>
      <c r="B128" s="150" t="s">
        <v>742</v>
      </c>
      <c r="C128" s="166" t="s">
        <v>743</v>
      </c>
      <c r="D128" s="151" t="s">
        <v>262</v>
      </c>
      <c r="E128" s="152">
        <v>47.4</v>
      </c>
      <c r="F128" s="153"/>
      <c r="G128" s="154">
        <f>ROUND(E128*F128,2)</f>
        <v>0</v>
      </c>
      <c r="H128" s="153"/>
      <c r="I128" s="154">
        <f>ROUND(E128*H128,2)</f>
        <v>0</v>
      </c>
      <c r="J128" s="153"/>
      <c r="K128" s="154">
        <f>ROUND(E128*J128,2)</f>
        <v>0</v>
      </c>
      <c r="L128" s="154">
        <v>21</v>
      </c>
      <c r="M128" s="154">
        <f>G128*(1+L128/100)</f>
        <v>0</v>
      </c>
      <c r="N128" s="154">
        <v>2.5249999999999999</v>
      </c>
      <c r="O128" s="154">
        <f>ROUND(E128*N128,2)</f>
        <v>119.69</v>
      </c>
      <c r="P128" s="154">
        <v>0</v>
      </c>
      <c r="Q128" s="154">
        <f>ROUND(E128*P128,2)</f>
        <v>0</v>
      </c>
      <c r="R128" s="155" t="s">
        <v>348</v>
      </c>
      <c r="S128" s="138">
        <v>0.48</v>
      </c>
      <c r="T128" s="138">
        <f>ROUND(E128*S128,2)</f>
        <v>22.75</v>
      </c>
      <c r="U128" s="138"/>
      <c r="V128" s="138" t="s">
        <v>215</v>
      </c>
      <c r="W128" s="128"/>
      <c r="X128" s="128"/>
      <c r="Y128" s="128"/>
      <c r="Z128" s="128"/>
      <c r="AA128" s="128"/>
      <c r="AB128" s="128"/>
      <c r="AC128" s="128"/>
      <c r="AD128" s="128"/>
      <c r="AE128" s="128" t="s">
        <v>216</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12.75" outlineLevel="1" x14ac:dyDescent="0.2">
      <c r="A129" s="135"/>
      <c r="B129" s="136"/>
      <c r="C129" s="323" t="s">
        <v>744</v>
      </c>
      <c r="D129" s="324"/>
      <c r="E129" s="324"/>
      <c r="F129" s="324"/>
      <c r="G129" s="324"/>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249</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35"/>
      <c r="B130" s="136"/>
      <c r="C130" s="167" t="s">
        <v>745</v>
      </c>
      <c r="D130" s="140"/>
      <c r="E130" s="141">
        <v>44.181249999999999</v>
      </c>
      <c r="F130" s="138"/>
      <c r="G130" s="138"/>
      <c r="H130" s="138"/>
      <c r="I130" s="138"/>
      <c r="J130" s="138"/>
      <c r="K130" s="138"/>
      <c r="L130" s="138"/>
      <c r="M130" s="138"/>
      <c r="N130" s="138"/>
      <c r="O130" s="138"/>
      <c r="P130" s="138"/>
      <c r="Q130" s="138"/>
      <c r="R130" s="138"/>
      <c r="S130" s="138"/>
      <c r="T130" s="138"/>
      <c r="U130" s="138"/>
      <c r="V130" s="138"/>
      <c r="W130" s="128"/>
      <c r="X130" s="128"/>
      <c r="Y130" s="128"/>
      <c r="Z130" s="128"/>
      <c r="AA130" s="128"/>
      <c r="AB130" s="128"/>
      <c r="AC130" s="128"/>
      <c r="AD130" s="128"/>
      <c r="AE130" s="128" t="s">
        <v>218</v>
      </c>
      <c r="AF130" s="128">
        <v>0</v>
      </c>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35"/>
      <c r="B131" s="136"/>
      <c r="C131" s="167" t="s">
        <v>746</v>
      </c>
      <c r="D131" s="140"/>
      <c r="E131" s="141">
        <v>1.7055</v>
      </c>
      <c r="F131" s="138"/>
      <c r="G131" s="138"/>
      <c r="H131" s="138"/>
      <c r="I131" s="138"/>
      <c r="J131" s="138"/>
      <c r="K131" s="138"/>
      <c r="L131" s="138"/>
      <c r="M131" s="138"/>
      <c r="N131" s="138"/>
      <c r="O131" s="138"/>
      <c r="P131" s="138"/>
      <c r="Q131" s="138"/>
      <c r="R131" s="138"/>
      <c r="S131" s="138"/>
      <c r="T131" s="138"/>
      <c r="U131" s="138"/>
      <c r="V131" s="138"/>
      <c r="W131" s="128"/>
      <c r="X131" s="128"/>
      <c r="Y131" s="128"/>
      <c r="Z131" s="128"/>
      <c r="AA131" s="128"/>
      <c r="AB131" s="128"/>
      <c r="AC131" s="128"/>
      <c r="AD131" s="128"/>
      <c r="AE131" s="128" t="s">
        <v>218</v>
      </c>
      <c r="AF131" s="128">
        <v>0</v>
      </c>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12.75" outlineLevel="1" x14ac:dyDescent="0.2">
      <c r="A132" s="135"/>
      <c r="B132" s="136"/>
      <c r="C132" s="167" t="s">
        <v>747</v>
      </c>
      <c r="D132" s="140"/>
      <c r="E132" s="141">
        <v>1.48163</v>
      </c>
      <c r="F132" s="138"/>
      <c r="G132" s="138"/>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218</v>
      </c>
      <c r="AF132" s="128">
        <v>0</v>
      </c>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35"/>
      <c r="B133" s="136"/>
      <c r="C133" s="167" t="s">
        <v>748</v>
      </c>
      <c r="D133" s="140"/>
      <c r="E133" s="141">
        <v>3.1620000000000002E-2</v>
      </c>
      <c r="F133" s="138"/>
      <c r="G133" s="138"/>
      <c r="H133" s="138"/>
      <c r="I133" s="138"/>
      <c r="J133" s="138"/>
      <c r="K133" s="138"/>
      <c r="L133" s="138"/>
      <c r="M133" s="138"/>
      <c r="N133" s="138"/>
      <c r="O133" s="138"/>
      <c r="P133" s="138"/>
      <c r="Q133" s="138"/>
      <c r="R133" s="138"/>
      <c r="S133" s="138"/>
      <c r="T133" s="138"/>
      <c r="U133" s="138"/>
      <c r="V133" s="138"/>
      <c r="W133" s="128"/>
      <c r="X133" s="128"/>
      <c r="Y133" s="128"/>
      <c r="Z133" s="128"/>
      <c r="AA133" s="128"/>
      <c r="AB133" s="128"/>
      <c r="AC133" s="128"/>
      <c r="AD133" s="128"/>
      <c r="AE133" s="128" t="s">
        <v>218</v>
      </c>
      <c r="AF133" s="128">
        <v>0</v>
      </c>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49">
        <v>33</v>
      </c>
      <c r="B134" s="150" t="s">
        <v>749</v>
      </c>
      <c r="C134" s="166" t="s">
        <v>750</v>
      </c>
      <c r="D134" s="151" t="s">
        <v>233</v>
      </c>
      <c r="E134" s="152">
        <v>163.9</v>
      </c>
      <c r="F134" s="153"/>
      <c r="G134" s="154">
        <f>ROUND(E134*F134,2)</f>
        <v>0</v>
      </c>
      <c r="H134" s="153"/>
      <c r="I134" s="154">
        <f>ROUND(E134*H134,2)</f>
        <v>0</v>
      </c>
      <c r="J134" s="153"/>
      <c r="K134" s="154">
        <f>ROUND(E134*J134,2)</f>
        <v>0</v>
      </c>
      <c r="L134" s="154">
        <v>21</v>
      </c>
      <c r="M134" s="154">
        <f>G134*(1+L134/100)</f>
        <v>0</v>
      </c>
      <c r="N134" s="154">
        <v>3.916E-2</v>
      </c>
      <c r="O134" s="154">
        <f>ROUND(E134*N134,2)</f>
        <v>6.42</v>
      </c>
      <c r="P134" s="154">
        <v>0</v>
      </c>
      <c r="Q134" s="154">
        <f>ROUND(E134*P134,2)</f>
        <v>0</v>
      </c>
      <c r="R134" s="155" t="s">
        <v>194</v>
      </c>
      <c r="S134" s="138">
        <v>1.05</v>
      </c>
      <c r="T134" s="138">
        <f>ROUND(E134*S134,2)</f>
        <v>172.1</v>
      </c>
      <c r="U134" s="138"/>
      <c r="V134" s="138" t="s">
        <v>215</v>
      </c>
      <c r="W134" s="128"/>
      <c r="X134" s="128"/>
      <c r="Y134" s="128"/>
      <c r="Z134" s="128"/>
      <c r="AA134" s="128"/>
      <c r="AB134" s="128"/>
      <c r="AC134" s="128"/>
      <c r="AD134" s="128"/>
      <c r="AE134" s="128" t="s">
        <v>216</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22.5" outlineLevel="1" x14ac:dyDescent="0.2">
      <c r="A135" s="135"/>
      <c r="B135" s="136"/>
      <c r="C135" s="323" t="s">
        <v>751</v>
      </c>
      <c r="D135" s="324"/>
      <c r="E135" s="324"/>
      <c r="F135" s="324"/>
      <c r="G135" s="324"/>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249</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76" t="str">
        <f>C135</f>
        <v>svislé nebo šikmé (odkloněné), půdorysně přímé nebo zalomené, stěn základových pasů ve volných nebo zapažených jámách, rýhách, šachtách, včetně případných vzpěr,</v>
      </c>
      <c r="AZ135" s="128"/>
      <c r="BA135" s="128"/>
      <c r="BB135" s="128"/>
      <c r="BC135" s="128"/>
      <c r="BD135" s="128"/>
      <c r="BE135" s="128"/>
      <c r="BF135" s="128"/>
    </row>
    <row r="136" spans="1:58" ht="12.75" outlineLevel="1" x14ac:dyDescent="0.2">
      <c r="A136" s="135"/>
      <c r="B136" s="136"/>
      <c r="C136" s="167" t="s">
        <v>752</v>
      </c>
      <c r="D136" s="140"/>
      <c r="E136" s="141">
        <v>142.6352</v>
      </c>
      <c r="F136" s="138"/>
      <c r="G136" s="138"/>
      <c r="H136" s="138"/>
      <c r="I136" s="138"/>
      <c r="J136" s="138"/>
      <c r="K136" s="138"/>
      <c r="L136" s="138"/>
      <c r="M136" s="138"/>
      <c r="N136" s="138"/>
      <c r="O136" s="138"/>
      <c r="P136" s="138"/>
      <c r="Q136" s="138"/>
      <c r="R136" s="138"/>
      <c r="S136" s="138"/>
      <c r="T136" s="138"/>
      <c r="U136" s="138"/>
      <c r="V136" s="138"/>
      <c r="W136" s="128"/>
      <c r="X136" s="128"/>
      <c r="Y136" s="128"/>
      <c r="Z136" s="128"/>
      <c r="AA136" s="128"/>
      <c r="AB136" s="128"/>
      <c r="AC136" s="128"/>
      <c r="AD136" s="128"/>
      <c r="AE136" s="128" t="s">
        <v>218</v>
      </c>
      <c r="AF136" s="128">
        <v>0</v>
      </c>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12.75" outlineLevel="1" x14ac:dyDescent="0.2">
      <c r="A137" s="135"/>
      <c r="B137" s="136"/>
      <c r="C137" s="167" t="s">
        <v>753</v>
      </c>
      <c r="D137" s="140"/>
      <c r="E137" s="141">
        <v>11.37</v>
      </c>
      <c r="F137" s="138"/>
      <c r="G137" s="138"/>
      <c r="H137" s="138"/>
      <c r="I137" s="138"/>
      <c r="J137" s="138"/>
      <c r="K137" s="138"/>
      <c r="L137" s="138"/>
      <c r="M137" s="138"/>
      <c r="N137" s="138"/>
      <c r="O137" s="138"/>
      <c r="P137" s="138"/>
      <c r="Q137" s="138"/>
      <c r="R137" s="138"/>
      <c r="S137" s="138"/>
      <c r="T137" s="138"/>
      <c r="U137" s="138"/>
      <c r="V137" s="138"/>
      <c r="W137" s="128"/>
      <c r="X137" s="128"/>
      <c r="Y137" s="128"/>
      <c r="Z137" s="128"/>
      <c r="AA137" s="128"/>
      <c r="AB137" s="128"/>
      <c r="AC137" s="128"/>
      <c r="AD137" s="128"/>
      <c r="AE137" s="128" t="s">
        <v>218</v>
      </c>
      <c r="AF137" s="128">
        <v>0</v>
      </c>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35"/>
      <c r="B138" s="136"/>
      <c r="C138" s="167" t="s">
        <v>754</v>
      </c>
      <c r="D138" s="140"/>
      <c r="E138" s="141">
        <v>9.8774999999999995</v>
      </c>
      <c r="F138" s="138"/>
      <c r="G138" s="138"/>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218</v>
      </c>
      <c r="AF138" s="128">
        <v>0</v>
      </c>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35"/>
      <c r="B139" s="136"/>
      <c r="C139" s="167" t="s">
        <v>755</v>
      </c>
      <c r="D139" s="140"/>
      <c r="E139" s="141">
        <v>1.7299999999999999E-2</v>
      </c>
      <c r="F139" s="138"/>
      <c r="G139" s="138"/>
      <c r="H139" s="138"/>
      <c r="I139" s="138"/>
      <c r="J139" s="138"/>
      <c r="K139" s="138"/>
      <c r="L139" s="138"/>
      <c r="M139" s="138"/>
      <c r="N139" s="138"/>
      <c r="O139" s="138"/>
      <c r="P139" s="138"/>
      <c r="Q139" s="138"/>
      <c r="R139" s="138"/>
      <c r="S139" s="138"/>
      <c r="T139" s="138"/>
      <c r="U139" s="138"/>
      <c r="V139" s="138"/>
      <c r="W139" s="128"/>
      <c r="X139" s="128"/>
      <c r="Y139" s="128"/>
      <c r="Z139" s="128"/>
      <c r="AA139" s="128"/>
      <c r="AB139" s="128"/>
      <c r="AC139" s="128"/>
      <c r="AD139" s="128"/>
      <c r="AE139" s="128" t="s">
        <v>218</v>
      </c>
      <c r="AF139" s="128">
        <v>0</v>
      </c>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12.75" outlineLevel="1" x14ac:dyDescent="0.2">
      <c r="A140" s="149">
        <v>34</v>
      </c>
      <c r="B140" s="150" t="s">
        <v>756</v>
      </c>
      <c r="C140" s="166" t="s">
        <v>757</v>
      </c>
      <c r="D140" s="151" t="s">
        <v>233</v>
      </c>
      <c r="E140" s="152">
        <v>163.9</v>
      </c>
      <c r="F140" s="153"/>
      <c r="G140" s="154">
        <f>ROUND(E140*F140,2)</f>
        <v>0</v>
      </c>
      <c r="H140" s="153"/>
      <c r="I140" s="154">
        <f>ROUND(E140*H140,2)</f>
        <v>0</v>
      </c>
      <c r="J140" s="153"/>
      <c r="K140" s="154">
        <f>ROUND(E140*J140,2)</f>
        <v>0</v>
      </c>
      <c r="L140" s="154">
        <v>21</v>
      </c>
      <c r="M140" s="154">
        <f>G140*(1+L140/100)</f>
        <v>0</v>
      </c>
      <c r="N140" s="154">
        <v>0</v>
      </c>
      <c r="O140" s="154">
        <f>ROUND(E140*N140,2)</f>
        <v>0</v>
      </c>
      <c r="P140" s="154">
        <v>0</v>
      </c>
      <c r="Q140" s="154">
        <f>ROUND(E140*P140,2)</f>
        <v>0</v>
      </c>
      <c r="R140" s="155" t="s">
        <v>194</v>
      </c>
      <c r="S140" s="138">
        <v>0.32</v>
      </c>
      <c r="T140" s="138">
        <f>ROUND(E140*S140,2)</f>
        <v>52.45</v>
      </c>
      <c r="U140" s="138"/>
      <c r="V140" s="138" t="s">
        <v>215</v>
      </c>
      <c r="W140" s="128"/>
      <c r="X140" s="128"/>
      <c r="Y140" s="128"/>
      <c r="Z140" s="128"/>
      <c r="AA140" s="128"/>
      <c r="AB140" s="128"/>
      <c r="AC140" s="128"/>
      <c r="AD140" s="128"/>
      <c r="AE140" s="128" t="s">
        <v>216</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22.5" outlineLevel="1" x14ac:dyDescent="0.2">
      <c r="A141" s="135"/>
      <c r="B141" s="136"/>
      <c r="C141" s="323" t="s">
        <v>751</v>
      </c>
      <c r="D141" s="324"/>
      <c r="E141" s="324"/>
      <c r="F141" s="324"/>
      <c r="G141" s="324"/>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249</v>
      </c>
      <c r="AF141" s="128"/>
      <c r="AG141" s="128"/>
      <c r="AH141" s="128"/>
      <c r="AI141" s="128"/>
      <c r="AJ141" s="128"/>
      <c r="AK141" s="128"/>
      <c r="AL141" s="128"/>
      <c r="AM141" s="128"/>
      <c r="AN141" s="128"/>
      <c r="AO141" s="128"/>
      <c r="AP141" s="128"/>
      <c r="AQ141" s="128"/>
      <c r="AR141" s="128"/>
      <c r="AS141" s="128"/>
      <c r="AT141" s="128"/>
      <c r="AU141" s="128"/>
      <c r="AV141" s="128"/>
      <c r="AW141" s="128"/>
      <c r="AX141" s="128"/>
      <c r="AY141" s="176" t="str">
        <f>C141</f>
        <v>svislé nebo šikmé (odkloněné), půdorysně přímé nebo zalomené, stěn základových pasů ve volných nebo zapažených jámách, rýhách, šachtách, včetně případných vzpěr,</v>
      </c>
      <c r="AZ141" s="128"/>
      <c r="BA141" s="128"/>
      <c r="BB141" s="128"/>
      <c r="BC141" s="128"/>
      <c r="BD141" s="128"/>
      <c r="BE141" s="128"/>
      <c r="BF141" s="128"/>
    </row>
    <row r="142" spans="1:58" ht="12.75" outlineLevel="1" x14ac:dyDescent="0.2">
      <c r="A142" s="135"/>
      <c r="B142" s="136"/>
      <c r="C142" s="167" t="s">
        <v>752</v>
      </c>
      <c r="D142" s="140"/>
      <c r="E142" s="141">
        <v>142.6352</v>
      </c>
      <c r="F142" s="138"/>
      <c r="G142" s="138"/>
      <c r="H142" s="138"/>
      <c r="I142" s="138"/>
      <c r="J142" s="138"/>
      <c r="K142" s="138"/>
      <c r="L142" s="138"/>
      <c r="M142" s="138"/>
      <c r="N142" s="138"/>
      <c r="O142" s="138"/>
      <c r="P142" s="138"/>
      <c r="Q142" s="138"/>
      <c r="R142" s="138"/>
      <c r="S142" s="138"/>
      <c r="T142" s="138"/>
      <c r="U142" s="138"/>
      <c r="V142" s="138"/>
      <c r="W142" s="128"/>
      <c r="X142" s="128"/>
      <c r="Y142" s="128"/>
      <c r="Z142" s="128"/>
      <c r="AA142" s="128"/>
      <c r="AB142" s="128"/>
      <c r="AC142" s="128"/>
      <c r="AD142" s="128"/>
      <c r="AE142" s="128" t="s">
        <v>218</v>
      </c>
      <c r="AF142" s="128">
        <v>0</v>
      </c>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35"/>
      <c r="B143" s="136"/>
      <c r="C143" s="167" t="s">
        <v>753</v>
      </c>
      <c r="D143" s="140"/>
      <c r="E143" s="141">
        <v>11.37</v>
      </c>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218</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12.75" outlineLevel="1" x14ac:dyDescent="0.2">
      <c r="A144" s="135"/>
      <c r="B144" s="136"/>
      <c r="C144" s="167" t="s">
        <v>754</v>
      </c>
      <c r="D144" s="140"/>
      <c r="E144" s="141">
        <v>9.8774999999999995</v>
      </c>
      <c r="F144" s="138"/>
      <c r="G144" s="138"/>
      <c r="H144" s="138"/>
      <c r="I144" s="138"/>
      <c r="J144" s="138"/>
      <c r="K144" s="138"/>
      <c r="L144" s="138"/>
      <c r="M144" s="138"/>
      <c r="N144" s="138"/>
      <c r="O144" s="138"/>
      <c r="P144" s="138"/>
      <c r="Q144" s="138"/>
      <c r="R144" s="138"/>
      <c r="S144" s="138"/>
      <c r="T144" s="138"/>
      <c r="U144" s="138"/>
      <c r="V144" s="138"/>
      <c r="W144" s="128"/>
      <c r="X144" s="128"/>
      <c r="Y144" s="128"/>
      <c r="Z144" s="128"/>
      <c r="AA144" s="128"/>
      <c r="AB144" s="128"/>
      <c r="AC144" s="128"/>
      <c r="AD144" s="128"/>
      <c r="AE144" s="128" t="s">
        <v>218</v>
      </c>
      <c r="AF144" s="128">
        <v>0</v>
      </c>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ht="12.75" outlineLevel="1" x14ac:dyDescent="0.2">
      <c r="A145" s="135"/>
      <c r="B145" s="136"/>
      <c r="C145" s="167" t="s">
        <v>755</v>
      </c>
      <c r="D145" s="140"/>
      <c r="E145" s="141">
        <v>1.7299999999999999E-2</v>
      </c>
      <c r="F145" s="138"/>
      <c r="G145" s="138"/>
      <c r="H145" s="138"/>
      <c r="I145" s="138"/>
      <c r="J145" s="138"/>
      <c r="K145" s="138"/>
      <c r="L145" s="138"/>
      <c r="M145" s="138"/>
      <c r="N145" s="138"/>
      <c r="O145" s="138"/>
      <c r="P145" s="138"/>
      <c r="Q145" s="138"/>
      <c r="R145" s="138"/>
      <c r="S145" s="138"/>
      <c r="T145" s="138"/>
      <c r="U145" s="138"/>
      <c r="V145" s="138"/>
      <c r="W145" s="128"/>
      <c r="X145" s="128"/>
      <c r="Y145" s="128"/>
      <c r="Z145" s="128"/>
      <c r="AA145" s="128"/>
      <c r="AB145" s="128"/>
      <c r="AC145" s="128"/>
      <c r="AD145" s="128"/>
      <c r="AE145" s="128" t="s">
        <v>218</v>
      </c>
      <c r="AF145" s="128">
        <v>0</v>
      </c>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12.75" outlineLevel="1" x14ac:dyDescent="0.2">
      <c r="A146" s="149">
        <v>35</v>
      </c>
      <c r="B146" s="150" t="s">
        <v>758</v>
      </c>
      <c r="C146" s="166" t="s">
        <v>759</v>
      </c>
      <c r="D146" s="151" t="s">
        <v>384</v>
      </c>
      <c r="E146" s="152">
        <v>3.98</v>
      </c>
      <c r="F146" s="153"/>
      <c r="G146" s="154">
        <f>ROUND(E146*F146,2)</f>
        <v>0</v>
      </c>
      <c r="H146" s="153"/>
      <c r="I146" s="154">
        <f>ROUND(E146*H146,2)</f>
        <v>0</v>
      </c>
      <c r="J146" s="153"/>
      <c r="K146" s="154">
        <f>ROUND(E146*J146,2)</f>
        <v>0</v>
      </c>
      <c r="L146" s="154">
        <v>21</v>
      </c>
      <c r="M146" s="154">
        <f>G146*(1+L146/100)</f>
        <v>0</v>
      </c>
      <c r="N146" s="154">
        <v>1.0211600000000001</v>
      </c>
      <c r="O146" s="154">
        <f>ROUND(E146*N146,2)</f>
        <v>4.0599999999999996</v>
      </c>
      <c r="P146" s="154">
        <v>0</v>
      </c>
      <c r="Q146" s="154">
        <f>ROUND(E146*P146,2)</f>
        <v>0</v>
      </c>
      <c r="R146" s="155" t="s">
        <v>194</v>
      </c>
      <c r="S146" s="138">
        <v>23.530999999999999</v>
      </c>
      <c r="T146" s="138">
        <f>ROUND(E146*S146,2)</f>
        <v>93.65</v>
      </c>
      <c r="U146" s="138"/>
      <c r="V146" s="138" t="s">
        <v>215</v>
      </c>
      <c r="W146" s="128"/>
      <c r="X146" s="128"/>
      <c r="Y146" s="128"/>
      <c r="Z146" s="128"/>
      <c r="AA146" s="128"/>
      <c r="AB146" s="128"/>
      <c r="AC146" s="128"/>
      <c r="AD146" s="128"/>
      <c r="AE146" s="128" t="s">
        <v>216</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ht="12.75" outlineLevel="1" x14ac:dyDescent="0.2">
      <c r="A147" s="135"/>
      <c r="B147" s="136"/>
      <c r="C147" s="167" t="s">
        <v>760</v>
      </c>
      <c r="D147" s="140"/>
      <c r="E147" s="141">
        <v>3.9780000000000002</v>
      </c>
      <c r="F147" s="138"/>
      <c r="G147" s="138"/>
      <c r="H147" s="138"/>
      <c r="I147" s="138"/>
      <c r="J147" s="138"/>
      <c r="K147" s="138"/>
      <c r="L147" s="138"/>
      <c r="M147" s="138"/>
      <c r="N147" s="138"/>
      <c r="O147" s="138"/>
      <c r="P147" s="138"/>
      <c r="Q147" s="138"/>
      <c r="R147" s="138"/>
      <c r="S147" s="138"/>
      <c r="T147" s="138"/>
      <c r="U147" s="138"/>
      <c r="V147" s="138"/>
      <c r="W147" s="128"/>
      <c r="X147" s="128"/>
      <c r="Y147" s="128"/>
      <c r="Z147" s="128"/>
      <c r="AA147" s="128"/>
      <c r="AB147" s="128"/>
      <c r="AC147" s="128"/>
      <c r="AD147" s="128"/>
      <c r="AE147" s="128" t="s">
        <v>218</v>
      </c>
      <c r="AF147" s="128">
        <v>0</v>
      </c>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ht="12.75" outlineLevel="1" x14ac:dyDescent="0.2">
      <c r="A148" s="135"/>
      <c r="B148" s="136"/>
      <c r="C148" s="167" t="s">
        <v>761</v>
      </c>
      <c r="D148" s="140"/>
      <c r="E148" s="141">
        <v>2E-3</v>
      </c>
      <c r="F148" s="138"/>
      <c r="G148" s="138"/>
      <c r="H148" s="138"/>
      <c r="I148" s="138"/>
      <c r="J148" s="138"/>
      <c r="K148" s="138"/>
      <c r="L148" s="138"/>
      <c r="M148" s="138"/>
      <c r="N148" s="138"/>
      <c r="O148" s="138"/>
      <c r="P148" s="138"/>
      <c r="Q148" s="138"/>
      <c r="R148" s="138"/>
      <c r="S148" s="138"/>
      <c r="T148" s="138"/>
      <c r="U148" s="138"/>
      <c r="V148" s="138"/>
      <c r="W148" s="128"/>
      <c r="X148" s="128"/>
      <c r="Y148" s="128"/>
      <c r="Z148" s="128"/>
      <c r="AA148" s="128"/>
      <c r="AB148" s="128"/>
      <c r="AC148" s="128"/>
      <c r="AD148" s="128"/>
      <c r="AE148" s="128" t="s">
        <v>218</v>
      </c>
      <c r="AF148" s="128">
        <v>0</v>
      </c>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ht="12.75" x14ac:dyDescent="0.15">
      <c r="A149" s="143" t="s">
        <v>188</v>
      </c>
      <c r="B149" s="144" t="s">
        <v>90</v>
      </c>
      <c r="C149" s="164" t="s">
        <v>91</v>
      </c>
      <c r="D149" s="145"/>
      <c r="E149" s="146"/>
      <c r="F149" s="147"/>
      <c r="G149" s="147">
        <f>SUMIF(AE150:AE195,"&lt;&gt;NOR",G150:G195)</f>
        <v>0</v>
      </c>
      <c r="H149" s="147"/>
      <c r="I149" s="147">
        <f>SUM(I150:I195)</f>
        <v>0</v>
      </c>
      <c r="J149" s="147"/>
      <c r="K149" s="147">
        <f>SUM(K150:K195)</f>
        <v>0</v>
      </c>
      <c r="L149" s="147"/>
      <c r="M149" s="147">
        <f>SUM(M150:M195)</f>
        <v>0</v>
      </c>
      <c r="N149" s="147"/>
      <c r="O149" s="147">
        <f>SUM(O150:O195)</f>
        <v>313.87999999999994</v>
      </c>
      <c r="P149" s="147"/>
      <c r="Q149" s="147">
        <f>SUM(Q150:Q195)</f>
        <v>0</v>
      </c>
      <c r="R149" s="148"/>
      <c r="S149" s="142"/>
      <c r="T149" s="142">
        <f>SUM(T150:T195)</f>
        <v>1079.24</v>
      </c>
      <c r="U149" s="142"/>
      <c r="V149" s="142"/>
      <c r="AE149" t="s">
        <v>189</v>
      </c>
    </row>
    <row r="150" spans="1:58" ht="33.75" outlineLevel="1" x14ac:dyDescent="0.2">
      <c r="A150" s="149">
        <v>36</v>
      </c>
      <c r="B150" s="150" t="s">
        <v>762</v>
      </c>
      <c r="C150" s="166" t="s">
        <v>763</v>
      </c>
      <c r="D150" s="151" t="s">
        <v>233</v>
      </c>
      <c r="E150" s="152">
        <v>16.5</v>
      </c>
      <c r="F150" s="153"/>
      <c r="G150" s="154">
        <f>ROUND(E150*F150,2)</f>
        <v>0</v>
      </c>
      <c r="H150" s="153"/>
      <c r="I150" s="154">
        <f>ROUND(E150*H150,2)</f>
        <v>0</v>
      </c>
      <c r="J150" s="153"/>
      <c r="K150" s="154">
        <f>ROUND(E150*J150,2)</f>
        <v>0</v>
      </c>
      <c r="L150" s="154">
        <v>21</v>
      </c>
      <c r="M150" s="154">
        <f>G150*(1+L150/100)</f>
        <v>0</v>
      </c>
      <c r="N150" s="154">
        <v>0.22062000000000001</v>
      </c>
      <c r="O150" s="154">
        <f>ROUND(E150*N150,2)</f>
        <v>3.64</v>
      </c>
      <c r="P150" s="154">
        <v>0</v>
      </c>
      <c r="Q150" s="154">
        <f>ROUND(E150*P150,2)</f>
        <v>0</v>
      </c>
      <c r="R150" s="155" t="s">
        <v>194</v>
      </c>
      <c r="S150" s="138">
        <v>0.74</v>
      </c>
      <c r="T150" s="138">
        <f>ROUND(E150*S150,2)</f>
        <v>12.21</v>
      </c>
      <c r="U150" s="138"/>
      <c r="V150" s="138" t="s">
        <v>215</v>
      </c>
      <c r="W150" s="128"/>
      <c r="X150" s="128"/>
      <c r="Y150" s="128"/>
      <c r="Z150" s="128"/>
      <c r="AA150" s="128"/>
      <c r="AB150" s="128"/>
      <c r="AC150" s="128"/>
      <c r="AD150" s="128"/>
      <c r="AE150" s="128" t="s">
        <v>216</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ht="12.75" outlineLevel="1" x14ac:dyDescent="0.2">
      <c r="A151" s="135"/>
      <c r="B151" s="136"/>
      <c r="C151" s="167" t="s">
        <v>764</v>
      </c>
      <c r="D151" s="140"/>
      <c r="E151" s="141">
        <v>19.600000000000001</v>
      </c>
      <c r="F151" s="138"/>
      <c r="G151" s="138"/>
      <c r="H151" s="138"/>
      <c r="I151" s="138"/>
      <c r="J151" s="138"/>
      <c r="K151" s="138"/>
      <c r="L151" s="138"/>
      <c r="M151" s="138"/>
      <c r="N151" s="138"/>
      <c r="O151" s="138"/>
      <c r="P151" s="138"/>
      <c r="Q151" s="138"/>
      <c r="R151" s="138"/>
      <c r="S151" s="138"/>
      <c r="T151" s="138"/>
      <c r="U151" s="138"/>
      <c r="V151" s="138"/>
      <c r="W151" s="128"/>
      <c r="X151" s="128"/>
      <c r="Y151" s="128"/>
      <c r="Z151" s="128"/>
      <c r="AA151" s="128"/>
      <c r="AB151" s="128"/>
      <c r="AC151" s="128"/>
      <c r="AD151" s="128"/>
      <c r="AE151" s="128" t="s">
        <v>218</v>
      </c>
      <c r="AF151" s="128">
        <v>0</v>
      </c>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ht="12.75" outlineLevel="1" x14ac:dyDescent="0.2">
      <c r="A152" s="135"/>
      <c r="B152" s="136"/>
      <c r="C152" s="167" t="s">
        <v>765</v>
      </c>
      <c r="D152" s="140"/>
      <c r="E152" s="141">
        <v>-3.1385000000000001</v>
      </c>
      <c r="F152" s="138"/>
      <c r="G152" s="138"/>
      <c r="H152" s="138"/>
      <c r="I152" s="138"/>
      <c r="J152" s="138"/>
      <c r="K152" s="138"/>
      <c r="L152" s="138"/>
      <c r="M152" s="138"/>
      <c r="N152" s="138"/>
      <c r="O152" s="138"/>
      <c r="P152" s="138"/>
      <c r="Q152" s="138"/>
      <c r="R152" s="138"/>
      <c r="S152" s="138"/>
      <c r="T152" s="138"/>
      <c r="U152" s="138"/>
      <c r="V152" s="138"/>
      <c r="W152" s="128"/>
      <c r="X152" s="128"/>
      <c r="Y152" s="128"/>
      <c r="Z152" s="128"/>
      <c r="AA152" s="128"/>
      <c r="AB152" s="128"/>
      <c r="AC152" s="128"/>
      <c r="AD152" s="128"/>
      <c r="AE152" s="128" t="s">
        <v>218</v>
      </c>
      <c r="AF152" s="128">
        <v>0</v>
      </c>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ht="12.75" outlineLevel="1" x14ac:dyDescent="0.2">
      <c r="A153" s="135"/>
      <c r="B153" s="136"/>
      <c r="C153" s="167" t="s">
        <v>766</v>
      </c>
      <c r="D153" s="140"/>
      <c r="E153" s="141">
        <v>3.85E-2</v>
      </c>
      <c r="F153" s="138"/>
      <c r="G153" s="138"/>
      <c r="H153" s="138"/>
      <c r="I153" s="138"/>
      <c r="J153" s="138"/>
      <c r="K153" s="138"/>
      <c r="L153" s="138"/>
      <c r="M153" s="138"/>
      <c r="N153" s="138"/>
      <c r="O153" s="138"/>
      <c r="P153" s="138"/>
      <c r="Q153" s="138"/>
      <c r="R153" s="138"/>
      <c r="S153" s="138"/>
      <c r="T153" s="138"/>
      <c r="U153" s="138"/>
      <c r="V153" s="138"/>
      <c r="W153" s="128"/>
      <c r="X153" s="128"/>
      <c r="Y153" s="128"/>
      <c r="Z153" s="128"/>
      <c r="AA153" s="128"/>
      <c r="AB153" s="128"/>
      <c r="AC153" s="128"/>
      <c r="AD153" s="128"/>
      <c r="AE153" s="128" t="s">
        <v>218</v>
      </c>
      <c r="AF153" s="128">
        <v>0</v>
      </c>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33.75" outlineLevel="1" x14ac:dyDescent="0.2">
      <c r="A154" s="149">
        <v>37</v>
      </c>
      <c r="B154" s="150" t="s">
        <v>767</v>
      </c>
      <c r="C154" s="166" t="s">
        <v>768</v>
      </c>
      <c r="D154" s="151" t="s">
        <v>233</v>
      </c>
      <c r="E154" s="152">
        <v>103.7</v>
      </c>
      <c r="F154" s="153"/>
      <c r="G154" s="154">
        <f>ROUND(E154*F154,2)</f>
        <v>0</v>
      </c>
      <c r="H154" s="153"/>
      <c r="I154" s="154">
        <f>ROUND(E154*H154,2)</f>
        <v>0</v>
      </c>
      <c r="J154" s="153"/>
      <c r="K154" s="154">
        <f>ROUND(E154*J154,2)</f>
        <v>0</v>
      </c>
      <c r="L154" s="154">
        <v>21</v>
      </c>
      <c r="M154" s="154">
        <f>G154*(1+L154/100)</f>
        <v>0</v>
      </c>
      <c r="N154" s="154">
        <v>0.28209000000000001</v>
      </c>
      <c r="O154" s="154">
        <f>ROUND(E154*N154,2)</f>
        <v>29.25</v>
      </c>
      <c r="P154" s="154">
        <v>0</v>
      </c>
      <c r="Q154" s="154">
        <f>ROUND(E154*P154,2)</f>
        <v>0</v>
      </c>
      <c r="R154" s="155" t="s">
        <v>194</v>
      </c>
      <c r="S154" s="138">
        <v>1.0804</v>
      </c>
      <c r="T154" s="138">
        <f>ROUND(E154*S154,2)</f>
        <v>112.04</v>
      </c>
      <c r="U154" s="138"/>
      <c r="V154" s="138" t="s">
        <v>215</v>
      </c>
      <c r="W154" s="128"/>
      <c r="X154" s="128"/>
      <c r="Y154" s="128"/>
      <c r="Z154" s="128"/>
      <c r="AA154" s="128"/>
      <c r="AB154" s="128"/>
      <c r="AC154" s="128"/>
      <c r="AD154" s="128"/>
      <c r="AE154" s="128" t="s">
        <v>216</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ht="12.75" outlineLevel="1" x14ac:dyDescent="0.2">
      <c r="A155" s="135"/>
      <c r="B155" s="136"/>
      <c r="C155" s="167" t="s">
        <v>769</v>
      </c>
      <c r="D155" s="140"/>
      <c r="E155" s="141">
        <v>117.376</v>
      </c>
      <c r="F155" s="138"/>
      <c r="G155" s="138"/>
      <c r="H155" s="138"/>
      <c r="I155" s="138"/>
      <c r="J155" s="138"/>
      <c r="K155" s="138"/>
      <c r="L155" s="138"/>
      <c r="M155" s="138"/>
      <c r="N155" s="138"/>
      <c r="O155" s="138"/>
      <c r="P155" s="138"/>
      <c r="Q155" s="138"/>
      <c r="R155" s="138"/>
      <c r="S155" s="138"/>
      <c r="T155" s="138"/>
      <c r="U155" s="138"/>
      <c r="V155" s="138"/>
      <c r="W155" s="128"/>
      <c r="X155" s="128"/>
      <c r="Y155" s="128"/>
      <c r="Z155" s="128"/>
      <c r="AA155" s="128"/>
      <c r="AB155" s="128"/>
      <c r="AC155" s="128"/>
      <c r="AD155" s="128"/>
      <c r="AE155" s="128" t="s">
        <v>218</v>
      </c>
      <c r="AF155" s="128">
        <v>0</v>
      </c>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ht="12.75" outlineLevel="1" x14ac:dyDescent="0.2">
      <c r="A156" s="135"/>
      <c r="B156" s="136"/>
      <c r="C156" s="167" t="s">
        <v>770</v>
      </c>
      <c r="D156" s="140"/>
      <c r="E156" s="141">
        <v>-13.71875</v>
      </c>
      <c r="F156" s="138"/>
      <c r="G156" s="138"/>
      <c r="H156" s="138"/>
      <c r="I156" s="138"/>
      <c r="J156" s="138"/>
      <c r="K156" s="138"/>
      <c r="L156" s="138"/>
      <c r="M156" s="138"/>
      <c r="N156" s="138"/>
      <c r="O156" s="138"/>
      <c r="P156" s="138"/>
      <c r="Q156" s="138"/>
      <c r="R156" s="138"/>
      <c r="S156" s="138"/>
      <c r="T156" s="138"/>
      <c r="U156" s="138"/>
      <c r="V156" s="138"/>
      <c r="W156" s="128"/>
      <c r="X156" s="128"/>
      <c r="Y156" s="128"/>
      <c r="Z156" s="128"/>
      <c r="AA156" s="128"/>
      <c r="AB156" s="128"/>
      <c r="AC156" s="128"/>
      <c r="AD156" s="128"/>
      <c r="AE156" s="128" t="s">
        <v>218</v>
      </c>
      <c r="AF156" s="128">
        <v>0</v>
      </c>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ht="12.75" outlineLevel="1" x14ac:dyDescent="0.2">
      <c r="A157" s="135"/>
      <c r="B157" s="136"/>
      <c r="C157" s="167" t="s">
        <v>771</v>
      </c>
      <c r="D157" s="140"/>
      <c r="E157" s="141">
        <v>4.2750000000000003E-2</v>
      </c>
      <c r="F157" s="138"/>
      <c r="G157" s="138"/>
      <c r="H157" s="138"/>
      <c r="I157" s="138"/>
      <c r="J157" s="138"/>
      <c r="K157" s="138"/>
      <c r="L157" s="138"/>
      <c r="M157" s="138"/>
      <c r="N157" s="138"/>
      <c r="O157" s="138"/>
      <c r="P157" s="138"/>
      <c r="Q157" s="138"/>
      <c r="R157" s="138"/>
      <c r="S157" s="138"/>
      <c r="T157" s="138"/>
      <c r="U157" s="138"/>
      <c r="V157" s="138"/>
      <c r="W157" s="128"/>
      <c r="X157" s="128"/>
      <c r="Y157" s="128"/>
      <c r="Z157" s="128"/>
      <c r="AA157" s="128"/>
      <c r="AB157" s="128"/>
      <c r="AC157" s="128"/>
      <c r="AD157" s="128"/>
      <c r="AE157" s="128" t="s">
        <v>218</v>
      </c>
      <c r="AF157" s="128">
        <v>0</v>
      </c>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ht="12.75" outlineLevel="1" x14ac:dyDescent="0.2">
      <c r="A158" s="149">
        <v>38</v>
      </c>
      <c r="B158" s="150" t="s">
        <v>772</v>
      </c>
      <c r="C158" s="166" t="s">
        <v>773</v>
      </c>
      <c r="D158" s="151" t="s">
        <v>262</v>
      </c>
      <c r="E158" s="152">
        <v>95.7</v>
      </c>
      <c r="F158" s="153"/>
      <c r="G158" s="154">
        <f>ROUND(E158*F158,2)</f>
        <v>0</v>
      </c>
      <c r="H158" s="153"/>
      <c r="I158" s="154">
        <f>ROUND(E158*H158,2)</f>
        <v>0</v>
      </c>
      <c r="J158" s="153"/>
      <c r="K158" s="154">
        <f>ROUND(E158*J158,2)</f>
        <v>0</v>
      </c>
      <c r="L158" s="154">
        <v>21</v>
      </c>
      <c r="M158" s="154">
        <f>G158*(1+L158/100)</f>
        <v>0</v>
      </c>
      <c r="N158" s="154">
        <v>2.5276700000000001</v>
      </c>
      <c r="O158" s="154">
        <f>ROUND(E158*N158,2)</f>
        <v>241.9</v>
      </c>
      <c r="P158" s="154">
        <v>0</v>
      </c>
      <c r="Q158" s="154">
        <f>ROUND(E158*P158,2)</f>
        <v>0</v>
      </c>
      <c r="R158" s="155" t="s">
        <v>194</v>
      </c>
      <c r="S158" s="138">
        <v>1.093</v>
      </c>
      <c r="T158" s="138">
        <f>ROUND(E158*S158,2)</f>
        <v>104.6</v>
      </c>
      <c r="U158" s="138"/>
      <c r="V158" s="138" t="s">
        <v>215</v>
      </c>
      <c r="W158" s="128"/>
      <c r="X158" s="128"/>
      <c r="Y158" s="128"/>
      <c r="Z158" s="128"/>
      <c r="AA158" s="128"/>
      <c r="AB158" s="128"/>
      <c r="AC158" s="128"/>
      <c r="AD158" s="128"/>
      <c r="AE158" s="128" t="s">
        <v>216</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22.5" outlineLevel="1" x14ac:dyDescent="0.2">
      <c r="A159" s="135"/>
      <c r="B159" s="136"/>
      <c r="C159" s="323" t="s">
        <v>774</v>
      </c>
      <c r="D159" s="324"/>
      <c r="E159" s="324"/>
      <c r="F159" s="324"/>
      <c r="G159" s="324"/>
      <c r="H159" s="138"/>
      <c r="I159" s="138"/>
      <c r="J159" s="138"/>
      <c r="K159" s="138"/>
      <c r="L159" s="138"/>
      <c r="M159" s="138"/>
      <c r="N159" s="138"/>
      <c r="O159" s="138"/>
      <c r="P159" s="138"/>
      <c r="Q159" s="138"/>
      <c r="R159" s="138"/>
      <c r="S159" s="138"/>
      <c r="T159" s="138"/>
      <c r="U159" s="138"/>
      <c r="V159" s="138"/>
      <c r="W159" s="128"/>
      <c r="X159" s="128"/>
      <c r="Y159" s="128"/>
      <c r="Z159" s="128"/>
      <c r="AA159" s="128"/>
      <c r="AB159" s="128"/>
      <c r="AC159" s="128"/>
      <c r="AD159" s="128"/>
      <c r="AE159" s="128" t="s">
        <v>249</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76" t="str">
        <f>C159</f>
        <v>nosných, výplňových, obkladových, půdních, štítových, poprsních apod. (bez výztuže), s pomocným lešením o výšce podlahy do 1900 mm a pro zatížení 1,5 kPa,</v>
      </c>
      <c r="AZ159" s="128"/>
      <c r="BA159" s="128"/>
      <c r="BB159" s="128"/>
      <c r="BC159" s="128"/>
      <c r="BD159" s="128"/>
      <c r="BE159" s="128"/>
      <c r="BF159" s="128"/>
    </row>
    <row r="160" spans="1:58" ht="12.75" outlineLevel="1" x14ac:dyDescent="0.2">
      <c r="A160" s="135"/>
      <c r="B160" s="136"/>
      <c r="C160" s="167" t="s">
        <v>775</v>
      </c>
      <c r="D160" s="140"/>
      <c r="E160" s="141">
        <v>72.836650000000006</v>
      </c>
      <c r="F160" s="138"/>
      <c r="G160" s="138"/>
      <c r="H160" s="138"/>
      <c r="I160" s="138"/>
      <c r="J160" s="138"/>
      <c r="K160" s="138"/>
      <c r="L160" s="138"/>
      <c r="M160" s="138"/>
      <c r="N160" s="138"/>
      <c r="O160" s="138"/>
      <c r="P160" s="138"/>
      <c r="Q160" s="138"/>
      <c r="R160" s="138"/>
      <c r="S160" s="138"/>
      <c r="T160" s="138"/>
      <c r="U160" s="138"/>
      <c r="V160" s="138"/>
      <c r="W160" s="128"/>
      <c r="X160" s="128"/>
      <c r="Y160" s="128"/>
      <c r="Z160" s="128"/>
      <c r="AA160" s="128"/>
      <c r="AB160" s="128"/>
      <c r="AC160" s="128"/>
      <c r="AD160" s="128"/>
      <c r="AE160" s="128" t="s">
        <v>218</v>
      </c>
      <c r="AF160" s="128">
        <v>0</v>
      </c>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ht="12.75" outlineLevel="1" x14ac:dyDescent="0.2">
      <c r="A161" s="135"/>
      <c r="B161" s="136"/>
      <c r="C161" s="167" t="s">
        <v>776</v>
      </c>
      <c r="D161" s="140"/>
      <c r="E161" s="141">
        <v>22.799700000000001</v>
      </c>
      <c r="F161" s="138"/>
      <c r="G161" s="138"/>
      <c r="H161" s="138"/>
      <c r="I161" s="138"/>
      <c r="J161" s="138"/>
      <c r="K161" s="138"/>
      <c r="L161" s="138"/>
      <c r="M161" s="138"/>
      <c r="N161" s="138"/>
      <c r="O161" s="138"/>
      <c r="P161" s="138"/>
      <c r="Q161" s="138"/>
      <c r="R161" s="138"/>
      <c r="S161" s="138"/>
      <c r="T161" s="138"/>
      <c r="U161" s="138"/>
      <c r="V161" s="138"/>
      <c r="W161" s="128"/>
      <c r="X161" s="128"/>
      <c r="Y161" s="128"/>
      <c r="Z161" s="128"/>
      <c r="AA161" s="128"/>
      <c r="AB161" s="128"/>
      <c r="AC161" s="128"/>
      <c r="AD161" s="128"/>
      <c r="AE161" s="128" t="s">
        <v>218</v>
      </c>
      <c r="AF161" s="128">
        <v>0</v>
      </c>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ht="12.75" outlineLevel="1" x14ac:dyDescent="0.2">
      <c r="A162" s="135"/>
      <c r="B162" s="136"/>
      <c r="C162" s="167" t="s">
        <v>777</v>
      </c>
      <c r="D162" s="140"/>
      <c r="E162" s="141">
        <v>6.3649999999999998E-2</v>
      </c>
      <c r="F162" s="138"/>
      <c r="G162" s="138"/>
      <c r="H162" s="138"/>
      <c r="I162" s="138"/>
      <c r="J162" s="138"/>
      <c r="K162" s="138"/>
      <c r="L162" s="138"/>
      <c r="M162" s="138"/>
      <c r="N162" s="138"/>
      <c r="O162" s="138"/>
      <c r="P162" s="138"/>
      <c r="Q162" s="138"/>
      <c r="R162" s="138"/>
      <c r="S162" s="138"/>
      <c r="T162" s="138"/>
      <c r="U162" s="138"/>
      <c r="V162" s="138"/>
      <c r="W162" s="128"/>
      <c r="X162" s="128"/>
      <c r="Y162" s="128"/>
      <c r="Z162" s="128"/>
      <c r="AA162" s="128"/>
      <c r="AB162" s="128"/>
      <c r="AC162" s="128"/>
      <c r="AD162" s="128"/>
      <c r="AE162" s="128" t="s">
        <v>218</v>
      </c>
      <c r="AF162" s="128">
        <v>0</v>
      </c>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22.5" outlineLevel="1" x14ac:dyDescent="0.2">
      <c r="A163" s="149">
        <v>39</v>
      </c>
      <c r="B163" s="150" t="s">
        <v>778</v>
      </c>
      <c r="C163" s="166" t="s">
        <v>779</v>
      </c>
      <c r="D163" s="151" t="s">
        <v>494</v>
      </c>
      <c r="E163" s="152">
        <v>5</v>
      </c>
      <c r="F163" s="153"/>
      <c r="G163" s="154">
        <f>ROUND(E163*F163,2)</f>
        <v>0</v>
      </c>
      <c r="H163" s="153"/>
      <c r="I163" s="154">
        <f>ROUND(E163*H163,2)</f>
        <v>0</v>
      </c>
      <c r="J163" s="153"/>
      <c r="K163" s="154">
        <f>ROUND(E163*J163,2)</f>
        <v>0</v>
      </c>
      <c r="L163" s="154">
        <v>21</v>
      </c>
      <c r="M163" s="154">
        <f>G163*(1+L163/100)</f>
        <v>0</v>
      </c>
      <c r="N163" s="154">
        <v>2.5239999999999999E-2</v>
      </c>
      <c r="O163" s="154">
        <f>ROUND(E163*N163,2)</f>
        <v>0.13</v>
      </c>
      <c r="P163" s="154">
        <v>0</v>
      </c>
      <c r="Q163" s="154">
        <f>ROUND(E163*P163,2)</f>
        <v>0</v>
      </c>
      <c r="R163" s="155" t="s">
        <v>194</v>
      </c>
      <c r="S163" s="138">
        <v>0.3175</v>
      </c>
      <c r="T163" s="138">
        <f>ROUND(E163*S163,2)</f>
        <v>1.59</v>
      </c>
      <c r="U163" s="138"/>
      <c r="V163" s="138" t="s">
        <v>215</v>
      </c>
      <c r="W163" s="128"/>
      <c r="X163" s="128"/>
      <c r="Y163" s="128"/>
      <c r="Z163" s="128"/>
      <c r="AA163" s="128"/>
      <c r="AB163" s="128"/>
      <c r="AC163" s="128"/>
      <c r="AD163" s="128"/>
      <c r="AE163" s="128" t="s">
        <v>216</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ht="12.75" outlineLevel="1" x14ac:dyDescent="0.2">
      <c r="A164" s="135"/>
      <c r="B164" s="136"/>
      <c r="C164" s="167" t="s">
        <v>96</v>
      </c>
      <c r="D164" s="140"/>
      <c r="E164" s="141">
        <v>5</v>
      </c>
      <c r="F164" s="138"/>
      <c r="G164" s="138"/>
      <c r="H164" s="138"/>
      <c r="I164" s="138"/>
      <c r="J164" s="138"/>
      <c r="K164" s="138"/>
      <c r="L164" s="138"/>
      <c r="M164" s="138"/>
      <c r="N164" s="138"/>
      <c r="O164" s="138"/>
      <c r="P164" s="138"/>
      <c r="Q164" s="138"/>
      <c r="R164" s="138"/>
      <c r="S164" s="138"/>
      <c r="T164" s="138"/>
      <c r="U164" s="138"/>
      <c r="V164" s="138"/>
      <c r="W164" s="128"/>
      <c r="X164" s="128"/>
      <c r="Y164" s="128"/>
      <c r="Z164" s="128"/>
      <c r="AA164" s="128"/>
      <c r="AB164" s="128"/>
      <c r="AC164" s="128"/>
      <c r="AD164" s="128"/>
      <c r="AE164" s="128" t="s">
        <v>218</v>
      </c>
      <c r="AF164" s="128">
        <v>0</v>
      </c>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ht="22.5" outlineLevel="1" x14ac:dyDescent="0.2">
      <c r="A165" s="149">
        <v>40</v>
      </c>
      <c r="B165" s="150" t="s">
        <v>780</v>
      </c>
      <c r="C165" s="166" t="s">
        <v>781</v>
      </c>
      <c r="D165" s="151" t="s">
        <v>494</v>
      </c>
      <c r="E165" s="152">
        <v>2</v>
      </c>
      <c r="F165" s="153"/>
      <c r="G165" s="154">
        <f>ROUND(E165*F165,2)</f>
        <v>0</v>
      </c>
      <c r="H165" s="153"/>
      <c r="I165" s="154">
        <f>ROUND(E165*H165,2)</f>
        <v>0</v>
      </c>
      <c r="J165" s="153"/>
      <c r="K165" s="154">
        <f>ROUND(E165*J165,2)</f>
        <v>0</v>
      </c>
      <c r="L165" s="154">
        <v>21</v>
      </c>
      <c r="M165" s="154">
        <f>G165*(1+L165/100)</f>
        <v>0</v>
      </c>
      <c r="N165" s="154">
        <v>2.9319999999999999E-2</v>
      </c>
      <c r="O165" s="154">
        <f>ROUND(E165*N165,2)</f>
        <v>0.06</v>
      </c>
      <c r="P165" s="154">
        <v>0</v>
      </c>
      <c r="Q165" s="154">
        <f>ROUND(E165*P165,2)</f>
        <v>0</v>
      </c>
      <c r="R165" s="155" t="s">
        <v>194</v>
      </c>
      <c r="S165" s="138">
        <v>0.32250000000000001</v>
      </c>
      <c r="T165" s="138">
        <f>ROUND(E165*S165,2)</f>
        <v>0.65</v>
      </c>
      <c r="U165" s="138"/>
      <c r="V165" s="138" t="s">
        <v>215</v>
      </c>
      <c r="W165" s="128"/>
      <c r="X165" s="128"/>
      <c r="Y165" s="128"/>
      <c r="Z165" s="128"/>
      <c r="AA165" s="128"/>
      <c r="AB165" s="128"/>
      <c r="AC165" s="128"/>
      <c r="AD165" s="128"/>
      <c r="AE165" s="128" t="s">
        <v>216</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ht="12.75" outlineLevel="1" x14ac:dyDescent="0.2">
      <c r="A166" s="135"/>
      <c r="B166" s="136"/>
      <c r="C166" s="167" t="s">
        <v>83</v>
      </c>
      <c r="D166" s="140"/>
      <c r="E166" s="141">
        <v>2</v>
      </c>
      <c r="F166" s="138"/>
      <c r="G166" s="138"/>
      <c r="H166" s="138"/>
      <c r="I166" s="138"/>
      <c r="J166" s="138"/>
      <c r="K166" s="138"/>
      <c r="L166" s="138"/>
      <c r="M166" s="138"/>
      <c r="N166" s="138"/>
      <c r="O166" s="138"/>
      <c r="P166" s="138"/>
      <c r="Q166" s="138"/>
      <c r="R166" s="138"/>
      <c r="S166" s="138"/>
      <c r="T166" s="138"/>
      <c r="U166" s="138"/>
      <c r="V166" s="138"/>
      <c r="W166" s="128"/>
      <c r="X166" s="128"/>
      <c r="Y166" s="128"/>
      <c r="Z166" s="128"/>
      <c r="AA166" s="128"/>
      <c r="AB166" s="128"/>
      <c r="AC166" s="128"/>
      <c r="AD166" s="128"/>
      <c r="AE166" s="128" t="s">
        <v>218</v>
      </c>
      <c r="AF166" s="128">
        <v>0</v>
      </c>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22.5" outlineLevel="1" x14ac:dyDescent="0.2">
      <c r="A167" s="149">
        <v>41</v>
      </c>
      <c r="B167" s="150" t="s">
        <v>782</v>
      </c>
      <c r="C167" s="166" t="s">
        <v>783</v>
      </c>
      <c r="D167" s="151" t="s">
        <v>494</v>
      </c>
      <c r="E167" s="152">
        <v>5</v>
      </c>
      <c r="F167" s="153"/>
      <c r="G167" s="154">
        <f>ROUND(E167*F167,2)</f>
        <v>0</v>
      </c>
      <c r="H167" s="153"/>
      <c r="I167" s="154">
        <f>ROUND(E167*H167,2)</f>
        <v>0</v>
      </c>
      <c r="J167" s="153"/>
      <c r="K167" s="154">
        <f>ROUND(E167*J167,2)</f>
        <v>0</v>
      </c>
      <c r="L167" s="154">
        <v>21</v>
      </c>
      <c r="M167" s="154">
        <f>G167*(1+L167/100)</f>
        <v>0</v>
      </c>
      <c r="N167" s="154">
        <v>3.637E-2</v>
      </c>
      <c r="O167" s="154">
        <f>ROUND(E167*N167,2)</f>
        <v>0.18</v>
      </c>
      <c r="P167" s="154">
        <v>0</v>
      </c>
      <c r="Q167" s="154">
        <f>ROUND(E167*P167,2)</f>
        <v>0</v>
      </c>
      <c r="R167" s="155" t="s">
        <v>194</v>
      </c>
      <c r="S167" s="138">
        <v>0.245</v>
      </c>
      <c r="T167" s="138">
        <f>ROUND(E167*S167,2)</f>
        <v>1.23</v>
      </c>
      <c r="U167" s="138"/>
      <c r="V167" s="138" t="s">
        <v>215</v>
      </c>
      <c r="W167" s="128"/>
      <c r="X167" s="128"/>
      <c r="Y167" s="128"/>
      <c r="Z167" s="128"/>
      <c r="AA167" s="128"/>
      <c r="AB167" s="128"/>
      <c r="AC167" s="128"/>
      <c r="AD167" s="128"/>
      <c r="AE167" s="128" t="s">
        <v>216</v>
      </c>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ht="12.75" outlineLevel="1" x14ac:dyDescent="0.2">
      <c r="A168" s="135"/>
      <c r="B168" s="136"/>
      <c r="C168" s="167" t="s">
        <v>96</v>
      </c>
      <c r="D168" s="140"/>
      <c r="E168" s="141">
        <v>5</v>
      </c>
      <c r="F168" s="138"/>
      <c r="G168" s="138"/>
      <c r="H168" s="138"/>
      <c r="I168" s="138"/>
      <c r="J168" s="138"/>
      <c r="K168" s="138"/>
      <c r="L168" s="138"/>
      <c r="M168" s="138"/>
      <c r="N168" s="138"/>
      <c r="O168" s="138"/>
      <c r="P168" s="138"/>
      <c r="Q168" s="138"/>
      <c r="R168" s="138"/>
      <c r="S168" s="138"/>
      <c r="T168" s="138"/>
      <c r="U168" s="138"/>
      <c r="V168" s="138"/>
      <c r="W168" s="128"/>
      <c r="X168" s="128"/>
      <c r="Y168" s="128"/>
      <c r="Z168" s="128"/>
      <c r="AA168" s="128"/>
      <c r="AB168" s="128"/>
      <c r="AC168" s="128"/>
      <c r="AD168" s="128"/>
      <c r="AE168" s="128" t="s">
        <v>218</v>
      </c>
      <c r="AF168" s="128">
        <v>0</v>
      </c>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22.5" outlineLevel="1" x14ac:dyDescent="0.2">
      <c r="A169" s="149">
        <v>42</v>
      </c>
      <c r="B169" s="150" t="s">
        <v>784</v>
      </c>
      <c r="C169" s="166" t="s">
        <v>785</v>
      </c>
      <c r="D169" s="151" t="s">
        <v>494</v>
      </c>
      <c r="E169" s="152">
        <v>30</v>
      </c>
      <c r="F169" s="153"/>
      <c r="G169" s="154">
        <f>ROUND(E169*F169,2)</f>
        <v>0</v>
      </c>
      <c r="H169" s="153"/>
      <c r="I169" s="154">
        <f>ROUND(E169*H169,2)</f>
        <v>0</v>
      </c>
      <c r="J169" s="153"/>
      <c r="K169" s="154">
        <f>ROUND(E169*J169,2)</f>
        <v>0</v>
      </c>
      <c r="L169" s="154">
        <v>21</v>
      </c>
      <c r="M169" s="154">
        <f>G169*(1+L169/100)</f>
        <v>0</v>
      </c>
      <c r="N169" s="154">
        <v>5.4730000000000001E-2</v>
      </c>
      <c r="O169" s="154">
        <f>ROUND(E169*N169,2)</f>
        <v>1.64</v>
      </c>
      <c r="P169" s="154">
        <v>0</v>
      </c>
      <c r="Q169" s="154">
        <f>ROUND(E169*P169,2)</f>
        <v>0</v>
      </c>
      <c r="R169" s="155" t="s">
        <v>194</v>
      </c>
      <c r="S169" s="138">
        <v>0.26</v>
      </c>
      <c r="T169" s="138">
        <f>ROUND(E169*S169,2)</f>
        <v>7.8</v>
      </c>
      <c r="U169" s="138"/>
      <c r="V169" s="138" t="s">
        <v>215</v>
      </c>
      <c r="W169" s="128"/>
      <c r="X169" s="128"/>
      <c r="Y169" s="128"/>
      <c r="Z169" s="128"/>
      <c r="AA169" s="128"/>
      <c r="AB169" s="128"/>
      <c r="AC169" s="128"/>
      <c r="AD169" s="128"/>
      <c r="AE169" s="128" t="s">
        <v>216</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12.75" outlineLevel="1" x14ac:dyDescent="0.2">
      <c r="A170" s="135"/>
      <c r="B170" s="136"/>
      <c r="C170" s="167" t="s">
        <v>786</v>
      </c>
      <c r="D170" s="140"/>
      <c r="E170" s="141">
        <v>30</v>
      </c>
      <c r="F170" s="138"/>
      <c r="G170" s="138"/>
      <c r="H170" s="138"/>
      <c r="I170" s="138"/>
      <c r="J170" s="138"/>
      <c r="K170" s="138"/>
      <c r="L170" s="138"/>
      <c r="M170" s="138"/>
      <c r="N170" s="138"/>
      <c r="O170" s="138"/>
      <c r="P170" s="138"/>
      <c r="Q170" s="138"/>
      <c r="R170" s="138"/>
      <c r="S170" s="138"/>
      <c r="T170" s="138"/>
      <c r="U170" s="138"/>
      <c r="V170" s="138"/>
      <c r="W170" s="128"/>
      <c r="X170" s="128"/>
      <c r="Y170" s="128"/>
      <c r="Z170" s="128"/>
      <c r="AA170" s="128"/>
      <c r="AB170" s="128"/>
      <c r="AC170" s="128"/>
      <c r="AD170" s="128"/>
      <c r="AE170" s="128" t="s">
        <v>218</v>
      </c>
      <c r="AF170" s="128">
        <v>0</v>
      </c>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22.5" outlineLevel="1" x14ac:dyDescent="0.2">
      <c r="A171" s="149">
        <v>43</v>
      </c>
      <c r="B171" s="150" t="s">
        <v>787</v>
      </c>
      <c r="C171" s="166" t="s">
        <v>788</v>
      </c>
      <c r="D171" s="151" t="s">
        <v>494</v>
      </c>
      <c r="E171" s="152">
        <v>5</v>
      </c>
      <c r="F171" s="153"/>
      <c r="G171" s="154">
        <f>ROUND(E171*F171,2)</f>
        <v>0</v>
      </c>
      <c r="H171" s="153"/>
      <c r="I171" s="154">
        <f>ROUND(E171*H171,2)</f>
        <v>0</v>
      </c>
      <c r="J171" s="153"/>
      <c r="K171" s="154">
        <f>ROUND(E171*J171,2)</f>
        <v>0</v>
      </c>
      <c r="L171" s="154">
        <v>21</v>
      </c>
      <c r="M171" s="154">
        <f>G171*(1+L171/100)</f>
        <v>0</v>
      </c>
      <c r="N171" s="154">
        <v>9.8659999999999998E-2</v>
      </c>
      <c r="O171" s="154">
        <f>ROUND(E171*N171,2)</f>
        <v>0.49</v>
      </c>
      <c r="P171" s="154">
        <v>0</v>
      </c>
      <c r="Q171" s="154">
        <f>ROUND(E171*P171,2)</f>
        <v>0</v>
      </c>
      <c r="R171" s="155" t="s">
        <v>194</v>
      </c>
      <c r="S171" s="138">
        <v>0.41</v>
      </c>
      <c r="T171" s="138">
        <f>ROUND(E171*S171,2)</f>
        <v>2.0499999999999998</v>
      </c>
      <c r="U171" s="138"/>
      <c r="V171" s="138" t="s">
        <v>215</v>
      </c>
      <c r="W171" s="128"/>
      <c r="X171" s="128"/>
      <c r="Y171" s="128"/>
      <c r="Z171" s="128"/>
      <c r="AA171" s="128"/>
      <c r="AB171" s="128"/>
      <c r="AC171" s="128"/>
      <c r="AD171" s="128"/>
      <c r="AE171" s="128" t="s">
        <v>216</v>
      </c>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ht="12.75" outlineLevel="1" x14ac:dyDescent="0.2">
      <c r="A172" s="135"/>
      <c r="B172" s="136"/>
      <c r="C172" s="167" t="s">
        <v>96</v>
      </c>
      <c r="D172" s="140"/>
      <c r="E172" s="141">
        <v>5</v>
      </c>
      <c r="F172" s="138"/>
      <c r="G172" s="138"/>
      <c r="H172" s="138"/>
      <c r="I172" s="138"/>
      <c r="J172" s="138"/>
      <c r="K172" s="138"/>
      <c r="L172" s="138"/>
      <c r="M172" s="138"/>
      <c r="N172" s="138"/>
      <c r="O172" s="138"/>
      <c r="P172" s="138"/>
      <c r="Q172" s="138"/>
      <c r="R172" s="138"/>
      <c r="S172" s="138"/>
      <c r="T172" s="138"/>
      <c r="U172" s="138"/>
      <c r="V172" s="138"/>
      <c r="W172" s="128"/>
      <c r="X172" s="128"/>
      <c r="Y172" s="128"/>
      <c r="Z172" s="128"/>
      <c r="AA172" s="128"/>
      <c r="AB172" s="128"/>
      <c r="AC172" s="128"/>
      <c r="AD172" s="128"/>
      <c r="AE172" s="128" t="s">
        <v>218</v>
      </c>
      <c r="AF172" s="128">
        <v>0</v>
      </c>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ht="12.75" outlineLevel="1" x14ac:dyDescent="0.2">
      <c r="A173" s="149">
        <v>44</v>
      </c>
      <c r="B173" s="150" t="s">
        <v>789</v>
      </c>
      <c r="C173" s="166" t="s">
        <v>790</v>
      </c>
      <c r="D173" s="151" t="s">
        <v>384</v>
      </c>
      <c r="E173" s="152">
        <v>0.19</v>
      </c>
      <c r="F173" s="153"/>
      <c r="G173" s="154">
        <f>ROUND(E173*F173,2)</f>
        <v>0</v>
      </c>
      <c r="H173" s="153"/>
      <c r="I173" s="154">
        <f>ROUND(E173*H173,2)</f>
        <v>0</v>
      </c>
      <c r="J173" s="153"/>
      <c r="K173" s="154">
        <f>ROUND(E173*J173,2)</f>
        <v>0</v>
      </c>
      <c r="L173" s="154">
        <v>21</v>
      </c>
      <c r="M173" s="154">
        <f>G173*(1+L173/100)</f>
        <v>0</v>
      </c>
      <c r="N173" s="154">
        <v>1.0970899999999999</v>
      </c>
      <c r="O173" s="154">
        <f>ROUND(E173*N173,2)</f>
        <v>0.21</v>
      </c>
      <c r="P173" s="154">
        <v>0</v>
      </c>
      <c r="Q173" s="154">
        <f>ROUND(E173*P173,2)</f>
        <v>0</v>
      </c>
      <c r="R173" s="155" t="s">
        <v>194</v>
      </c>
      <c r="S173" s="138">
        <v>16.582999999999998</v>
      </c>
      <c r="T173" s="138">
        <f>ROUND(E173*S173,2)</f>
        <v>3.15</v>
      </c>
      <c r="U173" s="138"/>
      <c r="V173" s="138" t="s">
        <v>215</v>
      </c>
      <c r="W173" s="128"/>
      <c r="X173" s="128"/>
      <c r="Y173" s="128"/>
      <c r="Z173" s="128"/>
      <c r="AA173" s="128"/>
      <c r="AB173" s="128"/>
      <c r="AC173" s="128"/>
      <c r="AD173" s="128"/>
      <c r="AE173" s="128" t="s">
        <v>216</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12.75" outlineLevel="1" x14ac:dyDescent="0.2">
      <c r="A174" s="135"/>
      <c r="B174" s="136"/>
      <c r="C174" s="323" t="s">
        <v>791</v>
      </c>
      <c r="D174" s="324"/>
      <c r="E174" s="324"/>
      <c r="F174" s="324"/>
      <c r="G174" s="324"/>
      <c r="H174" s="138"/>
      <c r="I174" s="138"/>
      <c r="J174" s="138"/>
      <c r="K174" s="138"/>
      <c r="L174" s="138"/>
      <c r="M174" s="138"/>
      <c r="N174" s="138"/>
      <c r="O174" s="138"/>
      <c r="P174" s="138"/>
      <c r="Q174" s="138"/>
      <c r="R174" s="138"/>
      <c r="S174" s="138"/>
      <c r="T174" s="138"/>
      <c r="U174" s="138"/>
      <c r="V174" s="138"/>
      <c r="W174" s="128"/>
      <c r="X174" s="128"/>
      <c r="Y174" s="128"/>
      <c r="Z174" s="128"/>
      <c r="AA174" s="128"/>
      <c r="AB174" s="128"/>
      <c r="AC174" s="128"/>
      <c r="AD174" s="128"/>
      <c r="AE174" s="128" t="s">
        <v>249</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ht="12.75" outlineLevel="1" x14ac:dyDescent="0.2">
      <c r="A175" s="135"/>
      <c r="B175" s="136"/>
      <c r="C175" s="167" t="s">
        <v>792</v>
      </c>
      <c r="D175" s="140"/>
      <c r="E175" s="141">
        <v>0.18160999999999999</v>
      </c>
      <c r="F175" s="138"/>
      <c r="G175" s="138"/>
      <c r="H175" s="138"/>
      <c r="I175" s="138"/>
      <c r="J175" s="138"/>
      <c r="K175" s="138"/>
      <c r="L175" s="138"/>
      <c r="M175" s="138"/>
      <c r="N175" s="138"/>
      <c r="O175" s="138"/>
      <c r="P175" s="138"/>
      <c r="Q175" s="138"/>
      <c r="R175" s="138"/>
      <c r="S175" s="138"/>
      <c r="T175" s="138"/>
      <c r="U175" s="138"/>
      <c r="V175" s="138"/>
      <c r="W175" s="128"/>
      <c r="X175" s="128"/>
      <c r="Y175" s="128"/>
      <c r="Z175" s="128"/>
      <c r="AA175" s="128"/>
      <c r="AB175" s="128"/>
      <c r="AC175" s="128"/>
      <c r="AD175" s="128"/>
      <c r="AE175" s="128" t="s">
        <v>218</v>
      </c>
      <c r="AF175" s="128">
        <v>0</v>
      </c>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ht="12.75" outlineLevel="1" x14ac:dyDescent="0.2">
      <c r="A176" s="135"/>
      <c r="B176" s="136"/>
      <c r="C176" s="167" t="s">
        <v>793</v>
      </c>
      <c r="D176" s="140"/>
      <c r="E176" s="141">
        <v>8.3899999999999999E-3</v>
      </c>
      <c r="F176" s="138"/>
      <c r="G176" s="138"/>
      <c r="H176" s="138"/>
      <c r="I176" s="138"/>
      <c r="J176" s="138"/>
      <c r="K176" s="138"/>
      <c r="L176" s="138"/>
      <c r="M176" s="138"/>
      <c r="N176" s="138"/>
      <c r="O176" s="138"/>
      <c r="P176" s="138"/>
      <c r="Q176" s="138"/>
      <c r="R176" s="138"/>
      <c r="S176" s="138"/>
      <c r="T176" s="138"/>
      <c r="U176" s="138"/>
      <c r="V176" s="138"/>
      <c r="W176" s="128"/>
      <c r="X176" s="128"/>
      <c r="Y176" s="128"/>
      <c r="Z176" s="128"/>
      <c r="AA176" s="128"/>
      <c r="AB176" s="128"/>
      <c r="AC176" s="128"/>
      <c r="AD176" s="128"/>
      <c r="AE176" s="128" t="s">
        <v>218</v>
      </c>
      <c r="AF176" s="128">
        <v>0</v>
      </c>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ht="12.75" outlineLevel="1" x14ac:dyDescent="0.2">
      <c r="A177" s="149">
        <v>45</v>
      </c>
      <c r="B177" s="150" t="s">
        <v>794</v>
      </c>
      <c r="C177" s="166" t="s">
        <v>795</v>
      </c>
      <c r="D177" s="151" t="s">
        <v>233</v>
      </c>
      <c r="E177" s="152">
        <v>531.6</v>
      </c>
      <c r="F177" s="153"/>
      <c r="G177" s="154">
        <f>ROUND(E177*F177,2)</f>
        <v>0</v>
      </c>
      <c r="H177" s="153"/>
      <c r="I177" s="154">
        <f>ROUND(E177*H177,2)</f>
        <v>0</v>
      </c>
      <c r="J177" s="153"/>
      <c r="K177" s="154">
        <f>ROUND(E177*J177,2)</f>
        <v>0</v>
      </c>
      <c r="L177" s="154">
        <v>21</v>
      </c>
      <c r="M177" s="154">
        <f>G177*(1+L177/100)</f>
        <v>0</v>
      </c>
      <c r="N177" s="154">
        <v>3.9050000000000001E-2</v>
      </c>
      <c r="O177" s="154">
        <f>ROUND(E177*N177,2)</f>
        <v>20.76</v>
      </c>
      <c r="P177" s="154">
        <v>0</v>
      </c>
      <c r="Q177" s="154">
        <f>ROUND(E177*P177,2)</f>
        <v>0</v>
      </c>
      <c r="R177" s="155" t="s">
        <v>348</v>
      </c>
      <c r="S177" s="138">
        <v>0.65</v>
      </c>
      <c r="T177" s="138">
        <f>ROUND(E177*S177,2)</f>
        <v>345.54</v>
      </c>
      <c r="U177" s="138"/>
      <c r="V177" s="138" t="s">
        <v>215</v>
      </c>
      <c r="W177" s="128"/>
      <c r="X177" s="128"/>
      <c r="Y177" s="128"/>
      <c r="Z177" s="128"/>
      <c r="AA177" s="128"/>
      <c r="AB177" s="128"/>
      <c r="AC177" s="128"/>
      <c r="AD177" s="128"/>
      <c r="AE177" s="128" t="s">
        <v>216</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22.5" outlineLevel="1" x14ac:dyDescent="0.2">
      <c r="A178" s="135"/>
      <c r="B178" s="136"/>
      <c r="C178" s="323" t="s">
        <v>796</v>
      </c>
      <c r="D178" s="324"/>
      <c r="E178" s="324"/>
      <c r="F178" s="324"/>
      <c r="G178" s="324"/>
      <c r="H178" s="138"/>
      <c r="I178" s="138"/>
      <c r="J178" s="138"/>
      <c r="K178" s="138"/>
      <c r="L178" s="138"/>
      <c r="M178" s="138"/>
      <c r="N178" s="138"/>
      <c r="O178" s="138"/>
      <c r="P178" s="138"/>
      <c r="Q178" s="138"/>
      <c r="R178" s="138"/>
      <c r="S178" s="138"/>
      <c r="T178" s="138"/>
      <c r="U178" s="138"/>
      <c r="V178" s="138"/>
      <c r="W178" s="128"/>
      <c r="X178" s="128"/>
      <c r="Y178" s="128"/>
      <c r="Z178" s="128"/>
      <c r="AA178" s="128"/>
      <c r="AB178" s="128"/>
      <c r="AC178" s="128"/>
      <c r="AD178" s="128"/>
      <c r="AE178" s="128" t="s">
        <v>249</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76" t="str">
        <f>C178</f>
        <v>svislé nebo šikmé (odkloněné), půdorysně přímé nebo zalomené, stěn nosných, výplňových, nebo příček, včetně vzpěr nebo jiného zajištění</v>
      </c>
      <c r="AZ178" s="128"/>
      <c r="BA178" s="128"/>
      <c r="BB178" s="128"/>
      <c r="BC178" s="128"/>
      <c r="BD178" s="128"/>
      <c r="BE178" s="128"/>
      <c r="BF178" s="128"/>
    </row>
    <row r="179" spans="1:58" ht="12.75" outlineLevel="1" x14ac:dyDescent="0.2">
      <c r="A179" s="135"/>
      <c r="B179" s="136"/>
      <c r="C179" s="167" t="s">
        <v>797</v>
      </c>
      <c r="D179" s="140"/>
      <c r="E179" s="141">
        <v>380.63200000000001</v>
      </c>
      <c r="F179" s="138"/>
      <c r="G179" s="138"/>
      <c r="H179" s="138"/>
      <c r="I179" s="138"/>
      <c r="J179" s="138"/>
      <c r="K179" s="138"/>
      <c r="L179" s="138"/>
      <c r="M179" s="138"/>
      <c r="N179" s="138"/>
      <c r="O179" s="138"/>
      <c r="P179" s="138"/>
      <c r="Q179" s="138"/>
      <c r="R179" s="138"/>
      <c r="S179" s="138"/>
      <c r="T179" s="138"/>
      <c r="U179" s="138"/>
      <c r="V179" s="138"/>
      <c r="W179" s="128"/>
      <c r="X179" s="128"/>
      <c r="Y179" s="128"/>
      <c r="Z179" s="128"/>
      <c r="AA179" s="128"/>
      <c r="AB179" s="128"/>
      <c r="AC179" s="128"/>
      <c r="AD179" s="128"/>
      <c r="AE179" s="128" t="s">
        <v>218</v>
      </c>
      <c r="AF179" s="128">
        <v>0</v>
      </c>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ht="12.75" outlineLevel="1" x14ac:dyDescent="0.2">
      <c r="A180" s="135"/>
      <c r="B180" s="136"/>
      <c r="C180" s="167" t="s">
        <v>798</v>
      </c>
      <c r="D180" s="140"/>
      <c r="E180" s="141">
        <v>150.91999999999999</v>
      </c>
      <c r="F180" s="138"/>
      <c r="G180" s="138"/>
      <c r="H180" s="138"/>
      <c r="I180" s="138"/>
      <c r="J180" s="138"/>
      <c r="K180" s="138"/>
      <c r="L180" s="138"/>
      <c r="M180" s="138"/>
      <c r="N180" s="138"/>
      <c r="O180" s="138"/>
      <c r="P180" s="138"/>
      <c r="Q180" s="138"/>
      <c r="R180" s="138"/>
      <c r="S180" s="138"/>
      <c r="T180" s="138"/>
      <c r="U180" s="138"/>
      <c r="V180" s="138"/>
      <c r="W180" s="128"/>
      <c r="X180" s="128"/>
      <c r="Y180" s="128"/>
      <c r="Z180" s="128"/>
      <c r="AA180" s="128"/>
      <c r="AB180" s="128"/>
      <c r="AC180" s="128"/>
      <c r="AD180" s="128"/>
      <c r="AE180" s="128" t="s">
        <v>218</v>
      </c>
      <c r="AF180" s="128">
        <v>0</v>
      </c>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ht="12.75" outlineLevel="1" x14ac:dyDescent="0.2">
      <c r="A181" s="135"/>
      <c r="B181" s="136"/>
      <c r="C181" s="167" t="s">
        <v>799</v>
      </c>
      <c r="D181" s="140"/>
      <c r="E181" s="141">
        <v>4.8000000000000001E-2</v>
      </c>
      <c r="F181" s="138"/>
      <c r="G181" s="138"/>
      <c r="H181" s="138"/>
      <c r="I181" s="138"/>
      <c r="J181" s="138"/>
      <c r="K181" s="138"/>
      <c r="L181" s="138"/>
      <c r="M181" s="138"/>
      <c r="N181" s="138"/>
      <c r="O181" s="138"/>
      <c r="P181" s="138"/>
      <c r="Q181" s="138"/>
      <c r="R181" s="138"/>
      <c r="S181" s="138"/>
      <c r="T181" s="138"/>
      <c r="U181" s="138"/>
      <c r="V181" s="138"/>
      <c r="W181" s="128"/>
      <c r="X181" s="128"/>
      <c r="Y181" s="128"/>
      <c r="Z181" s="128"/>
      <c r="AA181" s="128"/>
      <c r="AB181" s="128"/>
      <c r="AC181" s="128"/>
      <c r="AD181" s="128"/>
      <c r="AE181" s="128" t="s">
        <v>218</v>
      </c>
      <c r="AF181" s="128">
        <v>0</v>
      </c>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ht="12.75" outlineLevel="1" x14ac:dyDescent="0.2">
      <c r="A182" s="149">
        <v>46</v>
      </c>
      <c r="B182" s="150" t="s">
        <v>800</v>
      </c>
      <c r="C182" s="166" t="s">
        <v>801</v>
      </c>
      <c r="D182" s="151" t="s">
        <v>233</v>
      </c>
      <c r="E182" s="152">
        <v>531.6</v>
      </c>
      <c r="F182" s="153"/>
      <c r="G182" s="154">
        <f>ROUND(E182*F182,2)</f>
        <v>0</v>
      </c>
      <c r="H182" s="153"/>
      <c r="I182" s="154">
        <f>ROUND(E182*H182,2)</f>
        <v>0</v>
      </c>
      <c r="J182" s="153"/>
      <c r="K182" s="154">
        <f>ROUND(E182*J182,2)</f>
        <v>0</v>
      </c>
      <c r="L182" s="154">
        <v>21</v>
      </c>
      <c r="M182" s="154">
        <f>G182*(1+L182/100)</f>
        <v>0</v>
      </c>
      <c r="N182" s="154">
        <v>0</v>
      </c>
      <c r="O182" s="154">
        <f>ROUND(E182*N182,2)</f>
        <v>0</v>
      </c>
      <c r="P182" s="154">
        <v>0</v>
      </c>
      <c r="Q182" s="154">
        <f>ROUND(E182*P182,2)</f>
        <v>0</v>
      </c>
      <c r="R182" s="155" t="s">
        <v>348</v>
      </c>
      <c r="S182" s="138">
        <v>0.35</v>
      </c>
      <c r="T182" s="138">
        <f>ROUND(E182*S182,2)</f>
        <v>186.06</v>
      </c>
      <c r="U182" s="138"/>
      <c r="V182" s="138" t="s">
        <v>215</v>
      </c>
      <c r="W182" s="128"/>
      <c r="X182" s="128"/>
      <c r="Y182" s="128"/>
      <c r="Z182" s="128"/>
      <c r="AA182" s="128"/>
      <c r="AB182" s="128"/>
      <c r="AC182" s="128"/>
      <c r="AD182" s="128"/>
      <c r="AE182" s="128" t="s">
        <v>216</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ht="22.5" outlineLevel="1" x14ac:dyDescent="0.2">
      <c r="A183" s="135"/>
      <c r="B183" s="136"/>
      <c r="C183" s="323" t="s">
        <v>796</v>
      </c>
      <c r="D183" s="324"/>
      <c r="E183" s="324"/>
      <c r="F183" s="324"/>
      <c r="G183" s="324"/>
      <c r="H183" s="138"/>
      <c r="I183" s="138"/>
      <c r="J183" s="138"/>
      <c r="K183" s="138"/>
      <c r="L183" s="138"/>
      <c r="M183" s="138"/>
      <c r="N183" s="138"/>
      <c r="O183" s="138"/>
      <c r="P183" s="138"/>
      <c r="Q183" s="138"/>
      <c r="R183" s="138"/>
      <c r="S183" s="138"/>
      <c r="T183" s="138"/>
      <c r="U183" s="138"/>
      <c r="V183" s="138"/>
      <c r="W183" s="128"/>
      <c r="X183" s="128"/>
      <c r="Y183" s="128"/>
      <c r="Z183" s="128"/>
      <c r="AA183" s="128"/>
      <c r="AB183" s="128"/>
      <c r="AC183" s="128"/>
      <c r="AD183" s="128"/>
      <c r="AE183" s="128" t="s">
        <v>249</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76" t="str">
        <f>C183</f>
        <v>svislé nebo šikmé (odkloněné), půdorysně přímé nebo zalomené, stěn nosných, výplňových, nebo příček, včetně vzpěr nebo jiného zajištění</v>
      </c>
      <c r="AZ183" s="128"/>
      <c r="BA183" s="128"/>
      <c r="BB183" s="128"/>
      <c r="BC183" s="128"/>
      <c r="BD183" s="128"/>
      <c r="BE183" s="128"/>
      <c r="BF183" s="128"/>
    </row>
    <row r="184" spans="1:58" ht="12.75" outlineLevel="1" x14ac:dyDescent="0.2">
      <c r="A184" s="149">
        <v>47</v>
      </c>
      <c r="B184" s="150" t="s">
        <v>802</v>
      </c>
      <c r="C184" s="166" t="s">
        <v>803</v>
      </c>
      <c r="D184" s="151" t="s">
        <v>384</v>
      </c>
      <c r="E184" s="152">
        <v>11.49</v>
      </c>
      <c r="F184" s="153"/>
      <c r="G184" s="154">
        <f>ROUND(E184*F184,2)</f>
        <v>0</v>
      </c>
      <c r="H184" s="153"/>
      <c r="I184" s="154">
        <f>ROUND(E184*H184,2)</f>
        <v>0</v>
      </c>
      <c r="J184" s="153"/>
      <c r="K184" s="154">
        <f>ROUND(E184*J184,2)</f>
        <v>0</v>
      </c>
      <c r="L184" s="154">
        <v>21</v>
      </c>
      <c r="M184" s="154">
        <f>G184*(1+L184/100)</f>
        <v>0</v>
      </c>
      <c r="N184" s="154">
        <v>1.02491</v>
      </c>
      <c r="O184" s="154">
        <f>ROUND(E184*N184,2)</f>
        <v>11.78</v>
      </c>
      <c r="P184" s="154">
        <v>0</v>
      </c>
      <c r="Q184" s="154">
        <f>ROUND(E184*P184,2)</f>
        <v>0</v>
      </c>
      <c r="R184" s="155" t="s">
        <v>194</v>
      </c>
      <c r="S184" s="138">
        <v>24.562000000000001</v>
      </c>
      <c r="T184" s="138">
        <f>ROUND(E184*S184,2)</f>
        <v>282.22000000000003</v>
      </c>
      <c r="U184" s="138"/>
      <c r="V184" s="138" t="s">
        <v>215</v>
      </c>
      <c r="W184" s="128"/>
      <c r="X184" s="128"/>
      <c r="Y184" s="128"/>
      <c r="Z184" s="128"/>
      <c r="AA184" s="128"/>
      <c r="AB184" s="128"/>
      <c r="AC184" s="128"/>
      <c r="AD184" s="128"/>
      <c r="AE184" s="128" t="s">
        <v>216</v>
      </c>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ht="12.75" outlineLevel="1" x14ac:dyDescent="0.2">
      <c r="A185" s="135"/>
      <c r="B185" s="136"/>
      <c r="C185" s="323" t="s">
        <v>804</v>
      </c>
      <c r="D185" s="324"/>
      <c r="E185" s="324"/>
      <c r="F185" s="324"/>
      <c r="G185" s="324"/>
      <c r="H185" s="138"/>
      <c r="I185" s="138"/>
      <c r="J185" s="138"/>
      <c r="K185" s="138"/>
      <c r="L185" s="138"/>
      <c r="M185" s="138"/>
      <c r="N185" s="138"/>
      <c r="O185" s="138"/>
      <c r="P185" s="138"/>
      <c r="Q185" s="138"/>
      <c r="R185" s="138"/>
      <c r="S185" s="138"/>
      <c r="T185" s="138"/>
      <c r="U185" s="138"/>
      <c r="V185" s="138"/>
      <c r="W185" s="128"/>
      <c r="X185" s="128"/>
      <c r="Y185" s="128"/>
      <c r="Z185" s="128"/>
      <c r="AA185" s="128"/>
      <c r="AB185" s="128"/>
      <c r="AC185" s="128"/>
      <c r="AD185" s="128"/>
      <c r="AE185" s="128" t="s">
        <v>249</v>
      </c>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12.75" outlineLevel="1" x14ac:dyDescent="0.2">
      <c r="A186" s="135"/>
      <c r="B186" s="136"/>
      <c r="C186" s="167" t="s">
        <v>805</v>
      </c>
      <c r="D186" s="140"/>
      <c r="E186" s="141">
        <v>11.484</v>
      </c>
      <c r="F186" s="138"/>
      <c r="G186" s="138"/>
      <c r="H186" s="138"/>
      <c r="I186" s="138"/>
      <c r="J186" s="138"/>
      <c r="K186" s="138"/>
      <c r="L186" s="138"/>
      <c r="M186" s="138"/>
      <c r="N186" s="138"/>
      <c r="O186" s="138"/>
      <c r="P186" s="138"/>
      <c r="Q186" s="138"/>
      <c r="R186" s="138"/>
      <c r="S186" s="138"/>
      <c r="T186" s="138"/>
      <c r="U186" s="138"/>
      <c r="V186" s="138"/>
      <c r="W186" s="128"/>
      <c r="X186" s="128"/>
      <c r="Y186" s="128"/>
      <c r="Z186" s="128"/>
      <c r="AA186" s="128"/>
      <c r="AB186" s="128"/>
      <c r="AC186" s="128"/>
      <c r="AD186" s="128"/>
      <c r="AE186" s="128" t="s">
        <v>218</v>
      </c>
      <c r="AF186" s="128">
        <v>0</v>
      </c>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ht="12.75" outlineLevel="1" x14ac:dyDescent="0.2">
      <c r="A187" s="135"/>
      <c r="B187" s="136"/>
      <c r="C187" s="167" t="s">
        <v>806</v>
      </c>
      <c r="D187" s="140"/>
      <c r="E187" s="141">
        <v>6.0000000000000001E-3</v>
      </c>
      <c r="F187" s="138"/>
      <c r="G187" s="138"/>
      <c r="H187" s="138"/>
      <c r="I187" s="138"/>
      <c r="J187" s="138"/>
      <c r="K187" s="138"/>
      <c r="L187" s="138"/>
      <c r="M187" s="138"/>
      <c r="N187" s="138"/>
      <c r="O187" s="138"/>
      <c r="P187" s="138"/>
      <c r="Q187" s="138"/>
      <c r="R187" s="138"/>
      <c r="S187" s="138"/>
      <c r="T187" s="138"/>
      <c r="U187" s="138"/>
      <c r="V187" s="138"/>
      <c r="W187" s="128"/>
      <c r="X187" s="128"/>
      <c r="Y187" s="128"/>
      <c r="Z187" s="128"/>
      <c r="AA187" s="128"/>
      <c r="AB187" s="128"/>
      <c r="AC187" s="128"/>
      <c r="AD187" s="128"/>
      <c r="AE187" s="128" t="s">
        <v>218</v>
      </c>
      <c r="AF187" s="128">
        <v>0</v>
      </c>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22.5" outlineLevel="1" x14ac:dyDescent="0.2">
      <c r="A188" s="149">
        <v>48</v>
      </c>
      <c r="B188" s="150" t="s">
        <v>807</v>
      </c>
      <c r="C188" s="166" t="s">
        <v>808</v>
      </c>
      <c r="D188" s="151" t="s">
        <v>233</v>
      </c>
      <c r="E188" s="152">
        <v>36.1</v>
      </c>
      <c r="F188" s="153"/>
      <c r="G188" s="154">
        <f>ROUND(E188*F188,2)</f>
        <v>0</v>
      </c>
      <c r="H188" s="153"/>
      <c r="I188" s="154">
        <f>ROUND(E188*H188,2)</f>
        <v>0</v>
      </c>
      <c r="J188" s="153"/>
      <c r="K188" s="154">
        <f>ROUND(E188*J188,2)</f>
        <v>0</v>
      </c>
      <c r="L188" s="154">
        <v>21</v>
      </c>
      <c r="M188" s="154">
        <f>G188*(1+L188/100)</f>
        <v>0</v>
      </c>
      <c r="N188" s="154">
        <v>0.10638</v>
      </c>
      <c r="O188" s="154">
        <f>ROUND(E188*N188,2)</f>
        <v>3.84</v>
      </c>
      <c r="P188" s="154">
        <v>0</v>
      </c>
      <c r="Q188" s="154">
        <f>ROUND(E188*P188,2)</f>
        <v>0</v>
      </c>
      <c r="R188" s="155" t="s">
        <v>194</v>
      </c>
      <c r="S188" s="138">
        <v>0.55674999999999997</v>
      </c>
      <c r="T188" s="138">
        <f>ROUND(E188*S188,2)</f>
        <v>20.100000000000001</v>
      </c>
      <c r="U188" s="138"/>
      <c r="V188" s="138" t="s">
        <v>215</v>
      </c>
      <c r="W188" s="128"/>
      <c r="X188" s="128"/>
      <c r="Y188" s="128"/>
      <c r="Z188" s="128"/>
      <c r="AA188" s="128"/>
      <c r="AB188" s="128"/>
      <c r="AC188" s="128"/>
      <c r="AD188" s="128"/>
      <c r="AE188" s="128" t="s">
        <v>216</v>
      </c>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22.5" outlineLevel="1" x14ac:dyDescent="0.2">
      <c r="A189" s="135"/>
      <c r="B189" s="136"/>
      <c r="C189" s="323" t="s">
        <v>809</v>
      </c>
      <c r="D189" s="324"/>
      <c r="E189" s="324"/>
      <c r="F189" s="324"/>
      <c r="G189" s="324"/>
      <c r="H189" s="138"/>
      <c r="I189" s="138"/>
      <c r="J189" s="138"/>
      <c r="K189" s="138"/>
      <c r="L189" s="138"/>
      <c r="M189" s="138"/>
      <c r="N189" s="138"/>
      <c r="O189" s="138"/>
      <c r="P189" s="138"/>
      <c r="Q189" s="138"/>
      <c r="R189" s="138"/>
      <c r="S189" s="138"/>
      <c r="T189" s="138"/>
      <c r="U189" s="138"/>
      <c r="V189" s="138"/>
      <c r="W189" s="128"/>
      <c r="X189" s="128"/>
      <c r="Y189" s="128"/>
      <c r="Z189" s="128"/>
      <c r="AA189" s="128"/>
      <c r="AB189" s="128"/>
      <c r="AC189" s="128"/>
      <c r="AD189" s="128"/>
      <c r="AE189" s="128" t="s">
        <v>249</v>
      </c>
      <c r="AF189" s="128"/>
      <c r="AG189" s="128"/>
      <c r="AH189" s="128"/>
      <c r="AI189" s="128"/>
      <c r="AJ189" s="128"/>
      <c r="AK189" s="128"/>
      <c r="AL189" s="128"/>
      <c r="AM189" s="128"/>
      <c r="AN189" s="128"/>
      <c r="AO189" s="128"/>
      <c r="AP189" s="128"/>
      <c r="AQ189" s="128"/>
      <c r="AR189" s="128"/>
      <c r="AS189" s="128"/>
      <c r="AT189" s="128"/>
      <c r="AU189" s="128"/>
      <c r="AV189" s="128"/>
      <c r="AW189" s="128"/>
      <c r="AX189" s="128"/>
      <c r="AY189" s="176" t="str">
        <f>C189</f>
        <v>jednoduché nebo příčky zděné do svislé dřevěné, cihelné, betonové nebo ocelové konstrukce na jakoukoliv maltu vápenocementovou (MVC) nebo cementovou (MC),</v>
      </c>
      <c r="AZ189" s="128"/>
      <c r="BA189" s="128"/>
      <c r="BB189" s="128"/>
      <c r="BC189" s="128"/>
      <c r="BD189" s="128"/>
      <c r="BE189" s="128"/>
      <c r="BF189" s="128"/>
    </row>
    <row r="190" spans="1:58" ht="12.75" outlineLevel="1" x14ac:dyDescent="0.2">
      <c r="A190" s="135"/>
      <c r="B190" s="136"/>
      <c r="C190" s="167" t="s">
        <v>810</v>
      </c>
      <c r="D190" s="140"/>
      <c r="E190" s="141">
        <v>20.3</v>
      </c>
      <c r="F190" s="138"/>
      <c r="G190" s="138"/>
      <c r="H190" s="138"/>
      <c r="I190" s="138"/>
      <c r="J190" s="138"/>
      <c r="K190" s="138"/>
      <c r="L190" s="138"/>
      <c r="M190" s="138"/>
      <c r="N190" s="138"/>
      <c r="O190" s="138"/>
      <c r="P190" s="138"/>
      <c r="Q190" s="138"/>
      <c r="R190" s="138"/>
      <c r="S190" s="138"/>
      <c r="T190" s="138"/>
      <c r="U190" s="138"/>
      <c r="V190" s="138"/>
      <c r="W190" s="128"/>
      <c r="X190" s="128"/>
      <c r="Y190" s="128"/>
      <c r="Z190" s="128"/>
      <c r="AA190" s="128"/>
      <c r="AB190" s="128"/>
      <c r="AC190" s="128"/>
      <c r="AD190" s="128"/>
      <c r="AE190" s="128" t="s">
        <v>218</v>
      </c>
      <c r="AF190" s="128">
        <v>0</v>
      </c>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ht="12.75" outlineLevel="1" x14ac:dyDescent="0.2">
      <c r="A191" s="135"/>
      <c r="B191" s="136"/>
      <c r="C191" s="167" t="s">
        <v>811</v>
      </c>
      <c r="D191" s="140"/>
      <c r="E191" s="141">
        <v>10.497999999999999</v>
      </c>
      <c r="F191" s="138"/>
      <c r="G191" s="138"/>
      <c r="H191" s="138"/>
      <c r="I191" s="138"/>
      <c r="J191" s="138"/>
      <c r="K191" s="138"/>
      <c r="L191" s="138"/>
      <c r="M191" s="138"/>
      <c r="N191" s="138"/>
      <c r="O191" s="138"/>
      <c r="P191" s="138"/>
      <c r="Q191" s="138"/>
      <c r="R191" s="138"/>
      <c r="S191" s="138"/>
      <c r="T191" s="138"/>
      <c r="U191" s="138"/>
      <c r="V191" s="138"/>
      <c r="W191" s="128"/>
      <c r="X191" s="128"/>
      <c r="Y191" s="128"/>
      <c r="Z191" s="128"/>
      <c r="AA191" s="128"/>
      <c r="AB191" s="128"/>
      <c r="AC191" s="128"/>
      <c r="AD191" s="128"/>
      <c r="AE191" s="128" t="s">
        <v>218</v>
      </c>
      <c r="AF191" s="128">
        <v>0</v>
      </c>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ht="12.75" outlineLevel="1" x14ac:dyDescent="0.2">
      <c r="A192" s="135"/>
      <c r="B192" s="136"/>
      <c r="C192" s="167" t="s">
        <v>812</v>
      </c>
      <c r="D192" s="140"/>
      <c r="E192" s="141">
        <v>6.2350000000000003</v>
      </c>
      <c r="F192" s="138"/>
      <c r="G192" s="138"/>
      <c r="H192" s="138"/>
      <c r="I192" s="138"/>
      <c r="J192" s="138"/>
      <c r="K192" s="138"/>
      <c r="L192" s="138"/>
      <c r="M192" s="138"/>
      <c r="N192" s="138"/>
      <c r="O192" s="138"/>
      <c r="P192" s="138"/>
      <c r="Q192" s="138"/>
      <c r="R192" s="138"/>
      <c r="S192" s="138"/>
      <c r="T192" s="138"/>
      <c r="U192" s="138"/>
      <c r="V192" s="138"/>
      <c r="W192" s="128"/>
      <c r="X192" s="128"/>
      <c r="Y192" s="128"/>
      <c r="Z192" s="128"/>
      <c r="AA192" s="128"/>
      <c r="AB192" s="128"/>
      <c r="AC192" s="128"/>
      <c r="AD192" s="128"/>
      <c r="AE192" s="128" t="s">
        <v>218</v>
      </c>
      <c r="AF192" s="128">
        <v>0</v>
      </c>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row>
    <row r="193" spans="1:58" ht="12.75" outlineLevel="1" x14ac:dyDescent="0.2">
      <c r="A193" s="135"/>
      <c r="B193" s="136"/>
      <c r="C193" s="167" t="s">
        <v>813</v>
      </c>
      <c r="D193" s="140"/>
      <c r="E193" s="141">
        <v>3.77</v>
      </c>
      <c r="F193" s="138"/>
      <c r="G193" s="138"/>
      <c r="H193" s="138"/>
      <c r="I193" s="138"/>
      <c r="J193" s="138"/>
      <c r="K193" s="138"/>
      <c r="L193" s="138"/>
      <c r="M193" s="138"/>
      <c r="N193" s="138"/>
      <c r="O193" s="138"/>
      <c r="P193" s="138"/>
      <c r="Q193" s="138"/>
      <c r="R193" s="138"/>
      <c r="S193" s="138"/>
      <c r="T193" s="138"/>
      <c r="U193" s="138"/>
      <c r="V193" s="138"/>
      <c r="W193" s="128"/>
      <c r="X193" s="128"/>
      <c r="Y193" s="128"/>
      <c r="Z193" s="128"/>
      <c r="AA193" s="128"/>
      <c r="AB193" s="128"/>
      <c r="AC193" s="128"/>
      <c r="AD193" s="128"/>
      <c r="AE193" s="128" t="s">
        <v>218</v>
      </c>
      <c r="AF193" s="128">
        <v>0</v>
      </c>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ht="12.75" outlineLevel="1" x14ac:dyDescent="0.2">
      <c r="A194" s="135"/>
      <c r="B194" s="136"/>
      <c r="C194" s="167" t="s">
        <v>814</v>
      </c>
      <c r="D194" s="140"/>
      <c r="E194" s="141">
        <v>-4.7306999999999997</v>
      </c>
      <c r="F194" s="138"/>
      <c r="G194" s="138"/>
      <c r="H194" s="138"/>
      <c r="I194" s="138"/>
      <c r="J194" s="138"/>
      <c r="K194" s="138"/>
      <c r="L194" s="138"/>
      <c r="M194" s="138"/>
      <c r="N194" s="138"/>
      <c r="O194" s="138"/>
      <c r="P194" s="138"/>
      <c r="Q194" s="138"/>
      <c r="R194" s="138"/>
      <c r="S194" s="138"/>
      <c r="T194" s="138"/>
      <c r="U194" s="138"/>
      <c r="V194" s="138"/>
      <c r="W194" s="128"/>
      <c r="X194" s="128"/>
      <c r="Y194" s="128"/>
      <c r="Z194" s="128"/>
      <c r="AA194" s="128"/>
      <c r="AB194" s="128"/>
      <c r="AC194" s="128"/>
      <c r="AD194" s="128"/>
      <c r="AE194" s="128" t="s">
        <v>218</v>
      </c>
      <c r="AF194" s="128">
        <v>0</v>
      </c>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ht="12.75" outlineLevel="1" x14ac:dyDescent="0.2">
      <c r="A195" s="135"/>
      <c r="B195" s="136"/>
      <c r="C195" s="167" t="s">
        <v>815</v>
      </c>
      <c r="D195" s="140"/>
      <c r="E195" s="141">
        <v>2.7699999999999999E-2</v>
      </c>
      <c r="F195" s="138"/>
      <c r="G195" s="138"/>
      <c r="H195" s="138"/>
      <c r="I195" s="138"/>
      <c r="J195" s="138"/>
      <c r="K195" s="138"/>
      <c r="L195" s="138"/>
      <c r="M195" s="138"/>
      <c r="N195" s="138"/>
      <c r="O195" s="138"/>
      <c r="P195" s="138"/>
      <c r="Q195" s="138"/>
      <c r="R195" s="138"/>
      <c r="S195" s="138"/>
      <c r="T195" s="138"/>
      <c r="U195" s="138"/>
      <c r="V195" s="138"/>
      <c r="W195" s="128"/>
      <c r="X195" s="128"/>
      <c r="Y195" s="128"/>
      <c r="Z195" s="128"/>
      <c r="AA195" s="128"/>
      <c r="AB195" s="128"/>
      <c r="AC195" s="128"/>
      <c r="AD195" s="128"/>
      <c r="AE195" s="128" t="s">
        <v>218</v>
      </c>
      <c r="AF195" s="128">
        <v>0</v>
      </c>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ht="12.75" x14ac:dyDescent="0.15">
      <c r="A196" s="143" t="s">
        <v>188</v>
      </c>
      <c r="B196" s="144" t="s">
        <v>92</v>
      </c>
      <c r="C196" s="164" t="s">
        <v>93</v>
      </c>
      <c r="D196" s="145"/>
      <c r="E196" s="146"/>
      <c r="F196" s="147"/>
      <c r="G196" s="147">
        <f>SUMIF(AE197:AE215,"&lt;&gt;NOR",G197:G215)</f>
        <v>0</v>
      </c>
      <c r="H196" s="147"/>
      <c r="I196" s="147">
        <f>SUM(I197:I215)</f>
        <v>0</v>
      </c>
      <c r="J196" s="147"/>
      <c r="K196" s="147">
        <f>SUM(K197:K215)</f>
        <v>0</v>
      </c>
      <c r="L196" s="147"/>
      <c r="M196" s="147">
        <f>SUM(M197:M215)</f>
        <v>0</v>
      </c>
      <c r="N196" s="147"/>
      <c r="O196" s="147">
        <f>SUM(O197:O215)</f>
        <v>2.57</v>
      </c>
      <c r="P196" s="147"/>
      <c r="Q196" s="147">
        <f>SUM(Q197:Q215)</f>
        <v>0</v>
      </c>
      <c r="R196" s="148"/>
      <c r="S196" s="142"/>
      <c r="T196" s="142">
        <f>SUM(T197:T215)</f>
        <v>174.11</v>
      </c>
      <c r="U196" s="142"/>
      <c r="V196" s="142"/>
      <c r="AE196" t="s">
        <v>189</v>
      </c>
    </row>
    <row r="197" spans="1:58" ht="33.75" outlineLevel="1" x14ac:dyDescent="0.2">
      <c r="A197" s="149">
        <v>49</v>
      </c>
      <c r="B197" s="150" t="s">
        <v>816</v>
      </c>
      <c r="C197" s="166" t="s">
        <v>817</v>
      </c>
      <c r="D197" s="151" t="s">
        <v>233</v>
      </c>
      <c r="E197" s="152">
        <v>85.6</v>
      </c>
      <c r="F197" s="153"/>
      <c r="G197" s="154">
        <f>ROUND(E197*F197,2)</f>
        <v>0</v>
      </c>
      <c r="H197" s="153"/>
      <c r="I197" s="154">
        <f>ROUND(E197*H197,2)</f>
        <v>0</v>
      </c>
      <c r="J197" s="153"/>
      <c r="K197" s="154">
        <f>ROUND(E197*J197,2)</f>
        <v>0</v>
      </c>
      <c r="L197" s="154">
        <v>21</v>
      </c>
      <c r="M197" s="154">
        <f>G197*(1+L197/100)</f>
        <v>0</v>
      </c>
      <c r="N197" s="154">
        <v>1.3729999999999999E-2</v>
      </c>
      <c r="O197" s="154">
        <f>ROUND(E197*N197,2)</f>
        <v>1.18</v>
      </c>
      <c r="P197" s="154">
        <v>0</v>
      </c>
      <c r="Q197" s="154">
        <f>ROUND(E197*P197,2)</f>
        <v>0</v>
      </c>
      <c r="R197" s="155" t="s">
        <v>194</v>
      </c>
      <c r="S197" s="138">
        <v>1.0109999999999999</v>
      </c>
      <c r="T197" s="138">
        <f>ROUND(E197*S197,2)</f>
        <v>86.54</v>
      </c>
      <c r="U197" s="138"/>
      <c r="V197" s="138" t="s">
        <v>215</v>
      </c>
      <c r="W197" s="128"/>
      <c r="X197" s="128"/>
      <c r="Y197" s="128"/>
      <c r="Z197" s="128"/>
      <c r="AA197" s="128"/>
      <c r="AB197" s="128"/>
      <c r="AC197" s="128"/>
      <c r="AD197" s="128"/>
      <c r="AE197" s="128" t="s">
        <v>216</v>
      </c>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row>
    <row r="198" spans="1:58" ht="12.75" outlineLevel="1" x14ac:dyDescent="0.2">
      <c r="A198" s="135"/>
      <c r="B198" s="136"/>
      <c r="C198" s="167" t="s">
        <v>818</v>
      </c>
      <c r="D198" s="140"/>
      <c r="E198" s="141">
        <v>4.95</v>
      </c>
      <c r="F198" s="138"/>
      <c r="G198" s="138"/>
      <c r="H198" s="138"/>
      <c r="I198" s="138"/>
      <c r="J198" s="138"/>
      <c r="K198" s="138"/>
      <c r="L198" s="138"/>
      <c r="M198" s="138"/>
      <c r="N198" s="138"/>
      <c r="O198" s="138"/>
      <c r="P198" s="138"/>
      <c r="Q198" s="138"/>
      <c r="R198" s="138"/>
      <c r="S198" s="138"/>
      <c r="T198" s="138"/>
      <c r="U198" s="138"/>
      <c r="V198" s="138"/>
      <c r="W198" s="128"/>
      <c r="X198" s="128"/>
      <c r="Y198" s="128"/>
      <c r="Z198" s="128"/>
      <c r="AA198" s="128"/>
      <c r="AB198" s="128"/>
      <c r="AC198" s="128"/>
      <c r="AD198" s="128"/>
      <c r="AE198" s="128" t="s">
        <v>218</v>
      </c>
      <c r="AF198" s="128">
        <v>0</v>
      </c>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ht="12.75" outlineLevel="1" x14ac:dyDescent="0.2">
      <c r="A199" s="135"/>
      <c r="B199" s="136"/>
      <c r="C199" s="167" t="s">
        <v>819</v>
      </c>
      <c r="D199" s="140"/>
      <c r="E199" s="141">
        <v>9.8000000000000007</v>
      </c>
      <c r="F199" s="138"/>
      <c r="G199" s="138"/>
      <c r="H199" s="138"/>
      <c r="I199" s="138"/>
      <c r="J199" s="138"/>
      <c r="K199" s="138"/>
      <c r="L199" s="138"/>
      <c r="M199" s="138"/>
      <c r="N199" s="138"/>
      <c r="O199" s="138"/>
      <c r="P199" s="138"/>
      <c r="Q199" s="138"/>
      <c r="R199" s="138"/>
      <c r="S199" s="138"/>
      <c r="T199" s="138"/>
      <c r="U199" s="138"/>
      <c r="V199" s="138"/>
      <c r="W199" s="128"/>
      <c r="X199" s="128"/>
      <c r="Y199" s="128"/>
      <c r="Z199" s="128"/>
      <c r="AA199" s="128"/>
      <c r="AB199" s="128"/>
      <c r="AC199" s="128"/>
      <c r="AD199" s="128"/>
      <c r="AE199" s="128" t="s">
        <v>218</v>
      </c>
      <c r="AF199" s="128">
        <v>0</v>
      </c>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ht="12.75" outlineLevel="1" x14ac:dyDescent="0.2">
      <c r="A200" s="135"/>
      <c r="B200" s="136"/>
      <c r="C200" s="167" t="s">
        <v>820</v>
      </c>
      <c r="D200" s="140"/>
      <c r="E200" s="141">
        <v>4.54</v>
      </c>
      <c r="F200" s="138"/>
      <c r="G200" s="138"/>
      <c r="H200" s="138"/>
      <c r="I200" s="138"/>
      <c r="J200" s="138"/>
      <c r="K200" s="138"/>
      <c r="L200" s="138"/>
      <c r="M200" s="138"/>
      <c r="N200" s="138"/>
      <c r="O200" s="138"/>
      <c r="P200" s="138"/>
      <c r="Q200" s="138"/>
      <c r="R200" s="138"/>
      <c r="S200" s="138"/>
      <c r="T200" s="138"/>
      <c r="U200" s="138"/>
      <c r="V200" s="138"/>
      <c r="W200" s="128"/>
      <c r="X200" s="128"/>
      <c r="Y200" s="128"/>
      <c r="Z200" s="128"/>
      <c r="AA200" s="128"/>
      <c r="AB200" s="128"/>
      <c r="AC200" s="128"/>
      <c r="AD200" s="128"/>
      <c r="AE200" s="128" t="s">
        <v>218</v>
      </c>
      <c r="AF200" s="128">
        <v>0</v>
      </c>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ht="12.75" outlineLevel="1" x14ac:dyDescent="0.2">
      <c r="A201" s="135"/>
      <c r="B201" s="136"/>
      <c r="C201" s="167" t="s">
        <v>821</v>
      </c>
      <c r="D201" s="140"/>
      <c r="E201" s="141">
        <v>5.27</v>
      </c>
      <c r="F201" s="138"/>
      <c r="G201" s="138"/>
      <c r="H201" s="138"/>
      <c r="I201" s="138"/>
      <c r="J201" s="138"/>
      <c r="K201" s="138"/>
      <c r="L201" s="138"/>
      <c r="M201" s="138"/>
      <c r="N201" s="138"/>
      <c r="O201" s="138"/>
      <c r="P201" s="138"/>
      <c r="Q201" s="138"/>
      <c r="R201" s="138"/>
      <c r="S201" s="138"/>
      <c r="T201" s="138"/>
      <c r="U201" s="138"/>
      <c r="V201" s="138"/>
      <c r="W201" s="128"/>
      <c r="X201" s="128"/>
      <c r="Y201" s="128"/>
      <c r="Z201" s="128"/>
      <c r="AA201" s="128"/>
      <c r="AB201" s="128"/>
      <c r="AC201" s="128"/>
      <c r="AD201" s="128"/>
      <c r="AE201" s="128" t="s">
        <v>218</v>
      </c>
      <c r="AF201" s="128">
        <v>0</v>
      </c>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row>
    <row r="202" spans="1:58" ht="12.75" outlineLevel="1" x14ac:dyDescent="0.2">
      <c r="A202" s="135"/>
      <c r="B202" s="136"/>
      <c r="C202" s="167" t="s">
        <v>822</v>
      </c>
      <c r="D202" s="140"/>
      <c r="E202" s="141">
        <v>2.8</v>
      </c>
      <c r="F202" s="138"/>
      <c r="G202" s="138"/>
      <c r="H202" s="138"/>
      <c r="I202" s="138"/>
      <c r="J202" s="138"/>
      <c r="K202" s="138"/>
      <c r="L202" s="138"/>
      <c r="M202" s="138"/>
      <c r="N202" s="138"/>
      <c r="O202" s="138"/>
      <c r="P202" s="138"/>
      <c r="Q202" s="138"/>
      <c r="R202" s="138"/>
      <c r="S202" s="138"/>
      <c r="T202" s="138"/>
      <c r="U202" s="138"/>
      <c r="V202" s="138"/>
      <c r="W202" s="128"/>
      <c r="X202" s="128"/>
      <c r="Y202" s="128"/>
      <c r="Z202" s="128"/>
      <c r="AA202" s="128"/>
      <c r="AB202" s="128"/>
      <c r="AC202" s="128"/>
      <c r="AD202" s="128"/>
      <c r="AE202" s="128" t="s">
        <v>218</v>
      </c>
      <c r="AF202" s="128">
        <v>0</v>
      </c>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row>
    <row r="203" spans="1:58" ht="12.75" outlineLevel="1" x14ac:dyDescent="0.2">
      <c r="A203" s="135"/>
      <c r="B203" s="136"/>
      <c r="C203" s="167" t="s">
        <v>823</v>
      </c>
      <c r="D203" s="140"/>
      <c r="E203" s="141">
        <v>21.09</v>
      </c>
      <c r="F203" s="138"/>
      <c r="G203" s="138"/>
      <c r="H203" s="138"/>
      <c r="I203" s="138"/>
      <c r="J203" s="138"/>
      <c r="K203" s="138"/>
      <c r="L203" s="138"/>
      <c r="M203" s="138"/>
      <c r="N203" s="138"/>
      <c r="O203" s="138"/>
      <c r="P203" s="138"/>
      <c r="Q203" s="138"/>
      <c r="R203" s="138"/>
      <c r="S203" s="138"/>
      <c r="T203" s="138"/>
      <c r="U203" s="138"/>
      <c r="V203" s="138"/>
      <c r="W203" s="128"/>
      <c r="X203" s="128"/>
      <c r="Y203" s="128"/>
      <c r="Z203" s="128"/>
      <c r="AA203" s="128"/>
      <c r="AB203" s="128"/>
      <c r="AC203" s="128"/>
      <c r="AD203" s="128"/>
      <c r="AE203" s="128" t="s">
        <v>218</v>
      </c>
      <c r="AF203" s="128">
        <v>0</v>
      </c>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row>
    <row r="204" spans="1:58" ht="12.75" outlineLevel="1" x14ac:dyDescent="0.2">
      <c r="A204" s="135"/>
      <c r="B204" s="136"/>
      <c r="C204" s="167" t="s">
        <v>824</v>
      </c>
      <c r="D204" s="140"/>
      <c r="E204" s="141">
        <v>19.95</v>
      </c>
      <c r="F204" s="138"/>
      <c r="G204" s="138"/>
      <c r="H204" s="138"/>
      <c r="I204" s="138"/>
      <c r="J204" s="138"/>
      <c r="K204" s="138"/>
      <c r="L204" s="138"/>
      <c r="M204" s="138"/>
      <c r="N204" s="138"/>
      <c r="O204" s="138"/>
      <c r="P204" s="138"/>
      <c r="Q204" s="138"/>
      <c r="R204" s="138"/>
      <c r="S204" s="138"/>
      <c r="T204" s="138"/>
      <c r="U204" s="138"/>
      <c r="V204" s="138"/>
      <c r="W204" s="128"/>
      <c r="X204" s="128"/>
      <c r="Y204" s="128"/>
      <c r="Z204" s="128"/>
      <c r="AA204" s="128"/>
      <c r="AB204" s="128"/>
      <c r="AC204" s="128"/>
      <c r="AD204" s="128"/>
      <c r="AE204" s="128" t="s">
        <v>218</v>
      </c>
      <c r="AF204" s="128">
        <v>0</v>
      </c>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row>
    <row r="205" spans="1:58" ht="12.75" outlineLevel="1" x14ac:dyDescent="0.2">
      <c r="A205" s="135"/>
      <c r="B205" s="136"/>
      <c r="C205" s="167" t="s">
        <v>825</v>
      </c>
      <c r="D205" s="140"/>
      <c r="E205" s="141">
        <v>17.2</v>
      </c>
      <c r="F205" s="138"/>
      <c r="G205" s="138"/>
      <c r="H205" s="138"/>
      <c r="I205" s="138"/>
      <c r="J205" s="138"/>
      <c r="K205" s="138"/>
      <c r="L205" s="138"/>
      <c r="M205" s="138"/>
      <c r="N205" s="138"/>
      <c r="O205" s="138"/>
      <c r="P205" s="138"/>
      <c r="Q205" s="138"/>
      <c r="R205" s="138"/>
      <c r="S205" s="138"/>
      <c r="T205" s="138"/>
      <c r="U205" s="138"/>
      <c r="V205" s="138"/>
      <c r="W205" s="128"/>
      <c r="X205" s="128"/>
      <c r="Y205" s="128"/>
      <c r="Z205" s="128"/>
      <c r="AA205" s="128"/>
      <c r="AB205" s="128"/>
      <c r="AC205" s="128"/>
      <c r="AD205" s="128"/>
      <c r="AE205" s="128" t="s">
        <v>218</v>
      </c>
      <c r="AF205" s="128">
        <v>0</v>
      </c>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row>
    <row r="206" spans="1:58" ht="22.5" outlineLevel="1" x14ac:dyDescent="0.2">
      <c r="A206" s="149">
        <v>50</v>
      </c>
      <c r="B206" s="150" t="s">
        <v>826</v>
      </c>
      <c r="C206" s="166" t="s">
        <v>827</v>
      </c>
      <c r="D206" s="151" t="s">
        <v>233</v>
      </c>
      <c r="E206" s="152">
        <v>85.6</v>
      </c>
      <c r="F206" s="153"/>
      <c r="G206" s="154">
        <f>ROUND(E206*F206,2)</f>
        <v>0</v>
      </c>
      <c r="H206" s="153"/>
      <c r="I206" s="154">
        <f>ROUND(E206*H206,2)</f>
        <v>0</v>
      </c>
      <c r="J206" s="153"/>
      <c r="K206" s="154">
        <f>ROUND(E206*J206,2)</f>
        <v>0</v>
      </c>
      <c r="L206" s="154">
        <v>21</v>
      </c>
      <c r="M206" s="154">
        <f>G206*(1+L206/100)</f>
        <v>0</v>
      </c>
      <c r="N206" s="154">
        <v>1.6250000000000001E-2</v>
      </c>
      <c r="O206" s="154">
        <f>ROUND(E206*N206,2)</f>
        <v>1.39</v>
      </c>
      <c r="P206" s="154">
        <v>0</v>
      </c>
      <c r="Q206" s="154">
        <f>ROUND(E206*P206,2)</f>
        <v>0</v>
      </c>
      <c r="R206" s="155" t="s">
        <v>194</v>
      </c>
      <c r="S206" s="138">
        <v>1.0229999999999999</v>
      </c>
      <c r="T206" s="138">
        <f>ROUND(E206*S206,2)</f>
        <v>87.57</v>
      </c>
      <c r="U206" s="138"/>
      <c r="V206" s="138" t="s">
        <v>215</v>
      </c>
      <c r="W206" s="128"/>
      <c r="X206" s="128"/>
      <c r="Y206" s="128"/>
      <c r="Z206" s="128"/>
      <c r="AA206" s="128"/>
      <c r="AB206" s="128"/>
      <c r="AC206" s="128"/>
      <c r="AD206" s="128"/>
      <c r="AE206" s="128" t="s">
        <v>216</v>
      </c>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row>
    <row r="207" spans="1:58" ht="12.75" outlineLevel="1" x14ac:dyDescent="0.2">
      <c r="A207" s="135"/>
      <c r="B207" s="136"/>
      <c r="C207" s="323" t="s">
        <v>828</v>
      </c>
      <c r="D207" s="324"/>
      <c r="E207" s="324"/>
      <c r="F207" s="324"/>
      <c r="G207" s="324"/>
      <c r="H207" s="138"/>
      <c r="I207" s="138"/>
      <c r="J207" s="138"/>
      <c r="K207" s="138"/>
      <c r="L207" s="138"/>
      <c r="M207" s="138"/>
      <c r="N207" s="138"/>
      <c r="O207" s="138"/>
      <c r="P207" s="138"/>
      <c r="Q207" s="138"/>
      <c r="R207" s="138"/>
      <c r="S207" s="138"/>
      <c r="T207" s="138"/>
      <c r="U207" s="138"/>
      <c r="V207" s="138"/>
      <c r="W207" s="128"/>
      <c r="X207" s="128"/>
      <c r="Y207" s="128"/>
      <c r="Z207" s="128"/>
      <c r="AA207" s="128"/>
      <c r="AB207" s="128"/>
      <c r="AC207" s="128"/>
      <c r="AD207" s="128"/>
      <c r="AE207" s="128" t="s">
        <v>249</v>
      </c>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row>
    <row r="208" spans="1:58" ht="12.75" outlineLevel="1" x14ac:dyDescent="0.2">
      <c r="A208" s="135"/>
      <c r="B208" s="136"/>
      <c r="C208" s="167" t="s">
        <v>818</v>
      </c>
      <c r="D208" s="140"/>
      <c r="E208" s="141">
        <v>4.95</v>
      </c>
      <c r="F208" s="138"/>
      <c r="G208" s="138"/>
      <c r="H208" s="138"/>
      <c r="I208" s="138"/>
      <c r="J208" s="138"/>
      <c r="K208" s="138"/>
      <c r="L208" s="138"/>
      <c r="M208" s="138"/>
      <c r="N208" s="138"/>
      <c r="O208" s="138"/>
      <c r="P208" s="138"/>
      <c r="Q208" s="138"/>
      <c r="R208" s="138"/>
      <c r="S208" s="138"/>
      <c r="T208" s="138"/>
      <c r="U208" s="138"/>
      <c r="V208" s="138"/>
      <c r="W208" s="128"/>
      <c r="X208" s="128"/>
      <c r="Y208" s="128"/>
      <c r="Z208" s="128"/>
      <c r="AA208" s="128"/>
      <c r="AB208" s="128"/>
      <c r="AC208" s="128"/>
      <c r="AD208" s="128"/>
      <c r="AE208" s="128" t="s">
        <v>218</v>
      </c>
      <c r="AF208" s="128">
        <v>0</v>
      </c>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row>
    <row r="209" spans="1:58" ht="12.75" outlineLevel="1" x14ac:dyDescent="0.2">
      <c r="A209" s="135"/>
      <c r="B209" s="136"/>
      <c r="C209" s="167" t="s">
        <v>819</v>
      </c>
      <c r="D209" s="140"/>
      <c r="E209" s="141">
        <v>9.8000000000000007</v>
      </c>
      <c r="F209" s="138"/>
      <c r="G209" s="138"/>
      <c r="H209" s="138"/>
      <c r="I209" s="138"/>
      <c r="J209" s="138"/>
      <c r="K209" s="138"/>
      <c r="L209" s="138"/>
      <c r="M209" s="138"/>
      <c r="N209" s="138"/>
      <c r="O209" s="138"/>
      <c r="P209" s="138"/>
      <c r="Q209" s="138"/>
      <c r="R209" s="138"/>
      <c r="S209" s="138"/>
      <c r="T209" s="138"/>
      <c r="U209" s="138"/>
      <c r="V209" s="138"/>
      <c r="W209" s="128"/>
      <c r="X209" s="128"/>
      <c r="Y209" s="128"/>
      <c r="Z209" s="128"/>
      <c r="AA209" s="128"/>
      <c r="AB209" s="128"/>
      <c r="AC209" s="128"/>
      <c r="AD209" s="128"/>
      <c r="AE209" s="128" t="s">
        <v>218</v>
      </c>
      <c r="AF209" s="128">
        <v>0</v>
      </c>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row>
    <row r="210" spans="1:58" ht="12.75" outlineLevel="1" x14ac:dyDescent="0.2">
      <c r="A210" s="135"/>
      <c r="B210" s="136"/>
      <c r="C210" s="167" t="s">
        <v>820</v>
      </c>
      <c r="D210" s="140"/>
      <c r="E210" s="141">
        <v>4.54</v>
      </c>
      <c r="F210" s="138"/>
      <c r="G210" s="138"/>
      <c r="H210" s="138"/>
      <c r="I210" s="138"/>
      <c r="J210" s="138"/>
      <c r="K210" s="138"/>
      <c r="L210" s="138"/>
      <c r="M210" s="138"/>
      <c r="N210" s="138"/>
      <c r="O210" s="138"/>
      <c r="P210" s="138"/>
      <c r="Q210" s="138"/>
      <c r="R210" s="138"/>
      <c r="S210" s="138"/>
      <c r="T210" s="138"/>
      <c r="U210" s="138"/>
      <c r="V210" s="138"/>
      <c r="W210" s="128"/>
      <c r="X210" s="128"/>
      <c r="Y210" s="128"/>
      <c r="Z210" s="128"/>
      <c r="AA210" s="128"/>
      <c r="AB210" s="128"/>
      <c r="AC210" s="128"/>
      <c r="AD210" s="128"/>
      <c r="AE210" s="128" t="s">
        <v>218</v>
      </c>
      <c r="AF210" s="128">
        <v>0</v>
      </c>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row>
    <row r="211" spans="1:58" ht="12.75" outlineLevel="1" x14ac:dyDescent="0.2">
      <c r="A211" s="135"/>
      <c r="B211" s="136"/>
      <c r="C211" s="167" t="s">
        <v>821</v>
      </c>
      <c r="D211" s="140"/>
      <c r="E211" s="141">
        <v>5.27</v>
      </c>
      <c r="F211" s="138"/>
      <c r="G211" s="138"/>
      <c r="H211" s="138"/>
      <c r="I211" s="138"/>
      <c r="J211" s="138"/>
      <c r="K211" s="138"/>
      <c r="L211" s="138"/>
      <c r="M211" s="138"/>
      <c r="N211" s="138"/>
      <c r="O211" s="138"/>
      <c r="P211" s="138"/>
      <c r="Q211" s="138"/>
      <c r="R211" s="138"/>
      <c r="S211" s="138"/>
      <c r="T211" s="138"/>
      <c r="U211" s="138"/>
      <c r="V211" s="138"/>
      <c r="W211" s="128"/>
      <c r="X211" s="128"/>
      <c r="Y211" s="128"/>
      <c r="Z211" s="128"/>
      <c r="AA211" s="128"/>
      <c r="AB211" s="128"/>
      <c r="AC211" s="128"/>
      <c r="AD211" s="128"/>
      <c r="AE211" s="128" t="s">
        <v>218</v>
      </c>
      <c r="AF211" s="128">
        <v>0</v>
      </c>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row>
    <row r="212" spans="1:58" ht="12.75" outlineLevel="1" x14ac:dyDescent="0.2">
      <c r="A212" s="135"/>
      <c r="B212" s="136"/>
      <c r="C212" s="167" t="s">
        <v>822</v>
      </c>
      <c r="D212" s="140"/>
      <c r="E212" s="141">
        <v>2.8</v>
      </c>
      <c r="F212" s="138"/>
      <c r="G212" s="138"/>
      <c r="H212" s="138"/>
      <c r="I212" s="138"/>
      <c r="J212" s="138"/>
      <c r="K212" s="138"/>
      <c r="L212" s="138"/>
      <c r="M212" s="138"/>
      <c r="N212" s="138"/>
      <c r="O212" s="138"/>
      <c r="P212" s="138"/>
      <c r="Q212" s="138"/>
      <c r="R212" s="138"/>
      <c r="S212" s="138"/>
      <c r="T212" s="138"/>
      <c r="U212" s="138"/>
      <c r="V212" s="138"/>
      <c r="W212" s="128"/>
      <c r="X212" s="128"/>
      <c r="Y212" s="128"/>
      <c r="Z212" s="128"/>
      <c r="AA212" s="128"/>
      <c r="AB212" s="128"/>
      <c r="AC212" s="128"/>
      <c r="AD212" s="128"/>
      <c r="AE212" s="128" t="s">
        <v>218</v>
      </c>
      <c r="AF212" s="128">
        <v>0</v>
      </c>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row>
    <row r="213" spans="1:58" ht="12.75" outlineLevel="1" x14ac:dyDescent="0.2">
      <c r="A213" s="135"/>
      <c r="B213" s="136"/>
      <c r="C213" s="167" t="s">
        <v>823</v>
      </c>
      <c r="D213" s="140"/>
      <c r="E213" s="141">
        <v>21.09</v>
      </c>
      <c r="F213" s="138"/>
      <c r="G213" s="138"/>
      <c r="H213" s="138"/>
      <c r="I213" s="138"/>
      <c r="J213" s="138"/>
      <c r="K213" s="138"/>
      <c r="L213" s="138"/>
      <c r="M213" s="138"/>
      <c r="N213" s="138"/>
      <c r="O213" s="138"/>
      <c r="P213" s="138"/>
      <c r="Q213" s="138"/>
      <c r="R213" s="138"/>
      <c r="S213" s="138"/>
      <c r="T213" s="138"/>
      <c r="U213" s="138"/>
      <c r="V213" s="138"/>
      <c r="W213" s="128"/>
      <c r="X213" s="128"/>
      <c r="Y213" s="128"/>
      <c r="Z213" s="128"/>
      <c r="AA213" s="128"/>
      <c r="AB213" s="128"/>
      <c r="AC213" s="128"/>
      <c r="AD213" s="128"/>
      <c r="AE213" s="128" t="s">
        <v>218</v>
      </c>
      <c r="AF213" s="128">
        <v>0</v>
      </c>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row>
    <row r="214" spans="1:58" ht="12.75" outlineLevel="1" x14ac:dyDescent="0.2">
      <c r="A214" s="135"/>
      <c r="B214" s="136"/>
      <c r="C214" s="167" t="s">
        <v>824</v>
      </c>
      <c r="D214" s="140"/>
      <c r="E214" s="141">
        <v>19.95</v>
      </c>
      <c r="F214" s="138"/>
      <c r="G214" s="138"/>
      <c r="H214" s="138"/>
      <c r="I214" s="138"/>
      <c r="J214" s="138"/>
      <c r="K214" s="138"/>
      <c r="L214" s="138"/>
      <c r="M214" s="138"/>
      <c r="N214" s="138"/>
      <c r="O214" s="138"/>
      <c r="P214" s="138"/>
      <c r="Q214" s="138"/>
      <c r="R214" s="138"/>
      <c r="S214" s="138"/>
      <c r="T214" s="138"/>
      <c r="U214" s="138"/>
      <c r="V214" s="138"/>
      <c r="W214" s="128"/>
      <c r="X214" s="128"/>
      <c r="Y214" s="128"/>
      <c r="Z214" s="128"/>
      <c r="AA214" s="128"/>
      <c r="AB214" s="128"/>
      <c r="AC214" s="128"/>
      <c r="AD214" s="128"/>
      <c r="AE214" s="128" t="s">
        <v>218</v>
      </c>
      <c r="AF214" s="128">
        <v>0</v>
      </c>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row>
    <row r="215" spans="1:58" ht="12.75" outlineLevel="1" x14ac:dyDescent="0.2">
      <c r="A215" s="135"/>
      <c r="B215" s="136"/>
      <c r="C215" s="167" t="s">
        <v>825</v>
      </c>
      <c r="D215" s="140"/>
      <c r="E215" s="141">
        <v>17.2</v>
      </c>
      <c r="F215" s="138"/>
      <c r="G215" s="138"/>
      <c r="H215" s="138"/>
      <c r="I215" s="138"/>
      <c r="J215" s="138"/>
      <c r="K215" s="138"/>
      <c r="L215" s="138"/>
      <c r="M215" s="138"/>
      <c r="N215" s="138"/>
      <c r="O215" s="138"/>
      <c r="P215" s="138"/>
      <c r="Q215" s="138"/>
      <c r="R215" s="138"/>
      <c r="S215" s="138"/>
      <c r="T215" s="138"/>
      <c r="U215" s="138"/>
      <c r="V215" s="138"/>
      <c r="W215" s="128"/>
      <c r="X215" s="128"/>
      <c r="Y215" s="128"/>
      <c r="Z215" s="128"/>
      <c r="AA215" s="128"/>
      <c r="AB215" s="128"/>
      <c r="AC215" s="128"/>
      <c r="AD215" s="128"/>
      <c r="AE215" s="128" t="s">
        <v>218</v>
      </c>
      <c r="AF215" s="128">
        <v>0</v>
      </c>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row>
    <row r="216" spans="1:58" ht="12.75" x14ac:dyDescent="0.15">
      <c r="A216" s="143" t="s">
        <v>188</v>
      </c>
      <c r="B216" s="144" t="s">
        <v>94</v>
      </c>
      <c r="C216" s="164" t="s">
        <v>95</v>
      </c>
      <c r="D216" s="145"/>
      <c r="E216" s="146"/>
      <c r="F216" s="147"/>
      <c r="G216" s="147">
        <f>SUMIF(AE217:AE294,"&lt;&gt;NOR",G217:G294)</f>
        <v>0</v>
      </c>
      <c r="H216" s="147"/>
      <c r="I216" s="147">
        <f>SUM(I217:I294)</f>
        <v>0</v>
      </c>
      <c r="J216" s="147"/>
      <c r="K216" s="147">
        <f>SUM(K217:K294)</f>
        <v>0</v>
      </c>
      <c r="L216" s="147"/>
      <c r="M216" s="147">
        <f>SUM(M217:M294)</f>
        <v>0</v>
      </c>
      <c r="N216" s="147"/>
      <c r="O216" s="147">
        <f>SUM(O217:O294)</f>
        <v>201.82</v>
      </c>
      <c r="P216" s="147"/>
      <c r="Q216" s="147">
        <f>SUM(Q217:Q294)</f>
        <v>0</v>
      </c>
      <c r="R216" s="148"/>
      <c r="S216" s="142"/>
      <c r="T216" s="142">
        <f>SUM(T217:T294)</f>
        <v>304.56000000000006</v>
      </c>
      <c r="U216" s="142"/>
      <c r="V216" s="142"/>
      <c r="AE216" t="s">
        <v>189</v>
      </c>
    </row>
    <row r="217" spans="1:58" ht="33.75" outlineLevel="1" x14ac:dyDescent="0.2">
      <c r="A217" s="149">
        <v>51</v>
      </c>
      <c r="B217" s="150" t="s">
        <v>829</v>
      </c>
      <c r="C217" s="166" t="s">
        <v>830</v>
      </c>
      <c r="D217" s="151" t="s">
        <v>262</v>
      </c>
      <c r="E217" s="152">
        <v>8.1999999999999993</v>
      </c>
      <c r="F217" s="153"/>
      <c r="G217" s="154">
        <f>ROUND(E217*F217,2)</f>
        <v>0</v>
      </c>
      <c r="H217" s="153"/>
      <c r="I217" s="154">
        <f>ROUND(E217*H217,2)</f>
        <v>0</v>
      </c>
      <c r="J217" s="153"/>
      <c r="K217" s="154">
        <f>ROUND(E217*J217,2)</f>
        <v>0</v>
      </c>
      <c r="L217" s="154">
        <v>21</v>
      </c>
      <c r="M217" s="154">
        <f>G217*(1+L217/100)</f>
        <v>0</v>
      </c>
      <c r="N217" s="154">
        <v>2.5251399999999999</v>
      </c>
      <c r="O217" s="154">
        <f>ROUND(E217*N217,2)</f>
        <v>20.71</v>
      </c>
      <c r="P217" s="154">
        <v>0</v>
      </c>
      <c r="Q217" s="154">
        <f>ROUND(E217*P217,2)</f>
        <v>0</v>
      </c>
      <c r="R217" s="155" t="s">
        <v>194</v>
      </c>
      <c r="S217" s="138">
        <v>0.98699999999999999</v>
      </c>
      <c r="T217" s="138">
        <f>ROUND(E217*S217,2)</f>
        <v>8.09</v>
      </c>
      <c r="U217" s="138"/>
      <c r="V217" s="138" t="s">
        <v>215</v>
      </c>
      <c r="W217" s="128"/>
      <c r="X217" s="128"/>
      <c r="Y217" s="128"/>
      <c r="Z217" s="128"/>
      <c r="AA217" s="128"/>
      <c r="AB217" s="128"/>
      <c r="AC217" s="128"/>
      <c r="AD217" s="128"/>
      <c r="AE217" s="128" t="s">
        <v>216</v>
      </c>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row>
    <row r="218" spans="1:58" ht="12.75" outlineLevel="1" x14ac:dyDescent="0.2">
      <c r="A218" s="135"/>
      <c r="B218" s="136"/>
      <c r="C218" s="167" t="s">
        <v>831</v>
      </c>
      <c r="D218" s="140"/>
      <c r="E218" s="141">
        <v>6.0775699999999997</v>
      </c>
      <c r="F218" s="138"/>
      <c r="G218" s="138"/>
      <c r="H218" s="138"/>
      <c r="I218" s="138"/>
      <c r="J218" s="138"/>
      <c r="K218" s="138"/>
      <c r="L218" s="138"/>
      <c r="M218" s="138"/>
      <c r="N218" s="138"/>
      <c r="O218" s="138"/>
      <c r="P218" s="138"/>
      <c r="Q218" s="138"/>
      <c r="R218" s="138"/>
      <c r="S218" s="138"/>
      <c r="T218" s="138"/>
      <c r="U218" s="138"/>
      <c r="V218" s="138"/>
      <c r="W218" s="128"/>
      <c r="X218" s="128"/>
      <c r="Y218" s="128"/>
      <c r="Z218" s="128"/>
      <c r="AA218" s="128"/>
      <c r="AB218" s="128"/>
      <c r="AC218" s="128"/>
      <c r="AD218" s="128"/>
      <c r="AE218" s="128" t="s">
        <v>218</v>
      </c>
      <c r="AF218" s="128">
        <v>0</v>
      </c>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row>
    <row r="219" spans="1:58" ht="12.75" outlineLevel="1" x14ac:dyDescent="0.2">
      <c r="A219" s="135"/>
      <c r="B219" s="136"/>
      <c r="C219" s="167" t="s">
        <v>832</v>
      </c>
      <c r="D219" s="140"/>
      <c r="E219" s="141">
        <v>2.0442200000000001</v>
      </c>
      <c r="F219" s="138"/>
      <c r="G219" s="138"/>
      <c r="H219" s="138"/>
      <c r="I219" s="138"/>
      <c r="J219" s="138"/>
      <c r="K219" s="138"/>
      <c r="L219" s="138"/>
      <c r="M219" s="138"/>
      <c r="N219" s="138"/>
      <c r="O219" s="138"/>
      <c r="P219" s="138"/>
      <c r="Q219" s="138"/>
      <c r="R219" s="138"/>
      <c r="S219" s="138"/>
      <c r="T219" s="138"/>
      <c r="U219" s="138"/>
      <c r="V219" s="138"/>
      <c r="W219" s="128"/>
      <c r="X219" s="128"/>
      <c r="Y219" s="128"/>
      <c r="Z219" s="128"/>
      <c r="AA219" s="128"/>
      <c r="AB219" s="128"/>
      <c r="AC219" s="128"/>
      <c r="AD219" s="128"/>
      <c r="AE219" s="128" t="s">
        <v>218</v>
      </c>
      <c r="AF219" s="128">
        <v>0</v>
      </c>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row>
    <row r="220" spans="1:58" ht="12.75" outlineLevel="1" x14ac:dyDescent="0.2">
      <c r="A220" s="135"/>
      <c r="B220" s="136"/>
      <c r="C220" s="167" t="s">
        <v>833</v>
      </c>
      <c r="D220" s="140"/>
      <c r="E220" s="141">
        <v>7.8210000000000002E-2</v>
      </c>
      <c r="F220" s="138"/>
      <c r="G220" s="138"/>
      <c r="H220" s="138"/>
      <c r="I220" s="138"/>
      <c r="J220" s="138"/>
      <c r="K220" s="138"/>
      <c r="L220" s="138"/>
      <c r="M220" s="138"/>
      <c r="N220" s="138"/>
      <c r="O220" s="138"/>
      <c r="P220" s="138"/>
      <c r="Q220" s="138"/>
      <c r="R220" s="138"/>
      <c r="S220" s="138"/>
      <c r="T220" s="138"/>
      <c r="U220" s="138"/>
      <c r="V220" s="138"/>
      <c r="W220" s="128"/>
      <c r="X220" s="128"/>
      <c r="Y220" s="128"/>
      <c r="Z220" s="128"/>
      <c r="AA220" s="128"/>
      <c r="AB220" s="128"/>
      <c r="AC220" s="128"/>
      <c r="AD220" s="128"/>
      <c r="AE220" s="128" t="s">
        <v>218</v>
      </c>
      <c r="AF220" s="128">
        <v>0</v>
      </c>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row>
    <row r="221" spans="1:58" ht="22.5" outlineLevel="1" x14ac:dyDescent="0.2">
      <c r="A221" s="149">
        <v>52</v>
      </c>
      <c r="B221" s="150" t="s">
        <v>834</v>
      </c>
      <c r="C221" s="166" t="s">
        <v>835</v>
      </c>
      <c r="D221" s="151" t="s">
        <v>233</v>
      </c>
      <c r="E221" s="152">
        <v>39.6</v>
      </c>
      <c r="F221" s="153"/>
      <c r="G221" s="154">
        <f>ROUND(E221*F221,2)</f>
        <v>0</v>
      </c>
      <c r="H221" s="153"/>
      <c r="I221" s="154">
        <f>ROUND(E221*H221,2)</f>
        <v>0</v>
      </c>
      <c r="J221" s="153"/>
      <c r="K221" s="154">
        <f>ROUND(E221*J221,2)</f>
        <v>0</v>
      </c>
      <c r="L221" s="154">
        <v>21</v>
      </c>
      <c r="M221" s="154">
        <f>G221*(1+L221/100)</f>
        <v>0</v>
      </c>
      <c r="N221" s="154">
        <v>4.9160000000000002E-2</v>
      </c>
      <c r="O221" s="154">
        <f>ROUND(E221*N221,2)</f>
        <v>1.95</v>
      </c>
      <c r="P221" s="154">
        <v>0</v>
      </c>
      <c r="Q221" s="154">
        <f>ROUND(E221*P221,2)</f>
        <v>0</v>
      </c>
      <c r="R221" s="155" t="s">
        <v>348</v>
      </c>
      <c r="S221" s="138">
        <v>0.65</v>
      </c>
      <c r="T221" s="138">
        <f>ROUND(E221*S221,2)</f>
        <v>25.74</v>
      </c>
      <c r="U221" s="138"/>
      <c r="V221" s="138" t="s">
        <v>215</v>
      </c>
      <c r="W221" s="128"/>
      <c r="X221" s="128"/>
      <c r="Y221" s="128"/>
      <c r="Z221" s="128"/>
      <c r="AA221" s="128"/>
      <c r="AB221" s="128"/>
      <c r="AC221" s="128"/>
      <c r="AD221" s="128"/>
      <c r="AE221" s="128" t="s">
        <v>216</v>
      </c>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row>
    <row r="222" spans="1:58" ht="12.75" outlineLevel="1" x14ac:dyDescent="0.2">
      <c r="A222" s="135"/>
      <c r="B222" s="136"/>
      <c r="C222" s="323" t="s">
        <v>836</v>
      </c>
      <c r="D222" s="324"/>
      <c r="E222" s="324"/>
      <c r="F222" s="324"/>
      <c r="G222" s="324"/>
      <c r="H222" s="138"/>
      <c r="I222" s="138"/>
      <c r="J222" s="138"/>
      <c r="K222" s="138"/>
      <c r="L222" s="138"/>
      <c r="M222" s="138"/>
      <c r="N222" s="138"/>
      <c r="O222" s="138"/>
      <c r="P222" s="138"/>
      <c r="Q222" s="138"/>
      <c r="R222" s="138"/>
      <c r="S222" s="138"/>
      <c r="T222" s="138"/>
      <c r="U222" s="138"/>
      <c r="V222" s="138"/>
      <c r="W222" s="128"/>
      <c r="X222" s="128"/>
      <c r="Y222" s="128"/>
      <c r="Z222" s="128"/>
      <c r="AA222" s="128"/>
      <c r="AB222" s="128"/>
      <c r="AC222" s="128"/>
      <c r="AD222" s="128"/>
      <c r="AE222" s="128" t="s">
        <v>249</v>
      </c>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row>
    <row r="223" spans="1:58" ht="12.75" outlineLevel="1" x14ac:dyDescent="0.2">
      <c r="A223" s="135"/>
      <c r="B223" s="136"/>
      <c r="C223" s="167" t="s">
        <v>837</v>
      </c>
      <c r="D223" s="140"/>
      <c r="E223" s="141">
        <v>23.37</v>
      </c>
      <c r="F223" s="138"/>
      <c r="G223" s="138"/>
      <c r="H223" s="138"/>
      <c r="I223" s="138"/>
      <c r="J223" s="138"/>
      <c r="K223" s="138"/>
      <c r="L223" s="138"/>
      <c r="M223" s="138"/>
      <c r="N223" s="138"/>
      <c r="O223" s="138"/>
      <c r="P223" s="138"/>
      <c r="Q223" s="138"/>
      <c r="R223" s="138"/>
      <c r="S223" s="138"/>
      <c r="T223" s="138"/>
      <c r="U223" s="138"/>
      <c r="V223" s="138"/>
      <c r="W223" s="128"/>
      <c r="X223" s="128"/>
      <c r="Y223" s="128"/>
      <c r="Z223" s="128"/>
      <c r="AA223" s="128"/>
      <c r="AB223" s="128"/>
      <c r="AC223" s="128"/>
      <c r="AD223" s="128"/>
      <c r="AE223" s="128" t="s">
        <v>218</v>
      </c>
      <c r="AF223" s="128">
        <v>0</v>
      </c>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row>
    <row r="224" spans="1:58" ht="12.75" outlineLevel="1" x14ac:dyDescent="0.2">
      <c r="A224" s="135"/>
      <c r="B224" s="136"/>
      <c r="C224" s="167" t="s">
        <v>838</v>
      </c>
      <c r="D224" s="140"/>
      <c r="E224" s="141">
        <v>6.5640000000000001</v>
      </c>
      <c r="F224" s="138"/>
      <c r="G224" s="138"/>
      <c r="H224" s="138"/>
      <c r="I224" s="138"/>
      <c r="J224" s="138"/>
      <c r="K224" s="138"/>
      <c r="L224" s="138"/>
      <c r="M224" s="138"/>
      <c r="N224" s="138"/>
      <c r="O224" s="138"/>
      <c r="P224" s="138"/>
      <c r="Q224" s="138"/>
      <c r="R224" s="138"/>
      <c r="S224" s="138"/>
      <c r="T224" s="138"/>
      <c r="U224" s="138"/>
      <c r="V224" s="138"/>
      <c r="W224" s="128"/>
      <c r="X224" s="128"/>
      <c r="Y224" s="128"/>
      <c r="Z224" s="128"/>
      <c r="AA224" s="128"/>
      <c r="AB224" s="128"/>
      <c r="AC224" s="128"/>
      <c r="AD224" s="128"/>
      <c r="AE224" s="128" t="s">
        <v>218</v>
      </c>
      <c r="AF224" s="128">
        <v>0</v>
      </c>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row>
    <row r="225" spans="1:58" ht="12.75" outlineLevel="1" x14ac:dyDescent="0.2">
      <c r="A225" s="135"/>
      <c r="B225" s="136"/>
      <c r="C225" s="167" t="s">
        <v>839</v>
      </c>
      <c r="D225" s="140"/>
      <c r="E225" s="141">
        <v>5.6</v>
      </c>
      <c r="F225" s="138"/>
      <c r="G225" s="138"/>
      <c r="H225" s="138"/>
      <c r="I225" s="138"/>
      <c r="J225" s="138"/>
      <c r="K225" s="138"/>
      <c r="L225" s="138"/>
      <c r="M225" s="138"/>
      <c r="N225" s="138"/>
      <c r="O225" s="138"/>
      <c r="P225" s="138"/>
      <c r="Q225" s="138"/>
      <c r="R225" s="138"/>
      <c r="S225" s="138"/>
      <c r="T225" s="138"/>
      <c r="U225" s="138"/>
      <c r="V225" s="138"/>
      <c r="W225" s="128"/>
      <c r="X225" s="128"/>
      <c r="Y225" s="128"/>
      <c r="Z225" s="128"/>
      <c r="AA225" s="128"/>
      <c r="AB225" s="128"/>
      <c r="AC225" s="128"/>
      <c r="AD225" s="128"/>
      <c r="AE225" s="128" t="s">
        <v>218</v>
      </c>
      <c r="AF225" s="128">
        <v>0</v>
      </c>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row>
    <row r="226" spans="1:58" ht="12.75" outlineLevel="1" x14ac:dyDescent="0.2">
      <c r="A226" s="135"/>
      <c r="B226" s="136"/>
      <c r="C226" s="167" t="s">
        <v>840</v>
      </c>
      <c r="D226" s="140"/>
      <c r="E226" s="141">
        <v>4.056</v>
      </c>
      <c r="F226" s="138"/>
      <c r="G226" s="138"/>
      <c r="H226" s="138"/>
      <c r="I226" s="138"/>
      <c r="J226" s="138"/>
      <c r="K226" s="138"/>
      <c r="L226" s="138"/>
      <c r="M226" s="138"/>
      <c r="N226" s="138"/>
      <c r="O226" s="138"/>
      <c r="P226" s="138"/>
      <c r="Q226" s="138"/>
      <c r="R226" s="138"/>
      <c r="S226" s="138"/>
      <c r="T226" s="138"/>
      <c r="U226" s="138"/>
      <c r="V226" s="138"/>
      <c r="W226" s="128"/>
      <c r="X226" s="128"/>
      <c r="Y226" s="128"/>
      <c r="Z226" s="128"/>
      <c r="AA226" s="128"/>
      <c r="AB226" s="128"/>
      <c r="AC226" s="128"/>
      <c r="AD226" s="128"/>
      <c r="AE226" s="128" t="s">
        <v>218</v>
      </c>
      <c r="AF226" s="128">
        <v>0</v>
      </c>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row>
    <row r="227" spans="1:58" ht="12.75" outlineLevel="1" x14ac:dyDescent="0.2">
      <c r="A227" s="135"/>
      <c r="B227" s="136"/>
      <c r="C227" s="167" t="s">
        <v>841</v>
      </c>
      <c r="D227" s="140"/>
      <c r="E227" s="141">
        <v>0.01</v>
      </c>
      <c r="F227" s="138"/>
      <c r="G227" s="138"/>
      <c r="H227" s="138"/>
      <c r="I227" s="138"/>
      <c r="J227" s="138"/>
      <c r="K227" s="138"/>
      <c r="L227" s="138"/>
      <c r="M227" s="138"/>
      <c r="N227" s="138"/>
      <c r="O227" s="138"/>
      <c r="P227" s="138"/>
      <c r="Q227" s="138"/>
      <c r="R227" s="138"/>
      <c r="S227" s="138"/>
      <c r="T227" s="138"/>
      <c r="U227" s="138"/>
      <c r="V227" s="138"/>
      <c r="W227" s="128"/>
      <c r="X227" s="128"/>
      <c r="Y227" s="128"/>
      <c r="Z227" s="128"/>
      <c r="AA227" s="128"/>
      <c r="AB227" s="128"/>
      <c r="AC227" s="128"/>
      <c r="AD227" s="128"/>
      <c r="AE227" s="128" t="s">
        <v>218</v>
      </c>
      <c r="AF227" s="128">
        <v>0</v>
      </c>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row>
    <row r="228" spans="1:58" ht="22.5" outlineLevel="1" x14ac:dyDescent="0.2">
      <c r="A228" s="149">
        <v>53</v>
      </c>
      <c r="B228" s="150" t="s">
        <v>842</v>
      </c>
      <c r="C228" s="166" t="s">
        <v>843</v>
      </c>
      <c r="D228" s="151" t="s">
        <v>233</v>
      </c>
      <c r="E228" s="152">
        <v>39.6</v>
      </c>
      <c r="F228" s="153"/>
      <c r="G228" s="154">
        <f>ROUND(E228*F228,2)</f>
        <v>0</v>
      </c>
      <c r="H228" s="153"/>
      <c r="I228" s="154">
        <f>ROUND(E228*H228,2)</f>
        <v>0</v>
      </c>
      <c r="J228" s="153"/>
      <c r="K228" s="154">
        <f>ROUND(E228*J228,2)</f>
        <v>0</v>
      </c>
      <c r="L228" s="154">
        <v>21</v>
      </c>
      <c r="M228" s="154">
        <f>G228*(1+L228/100)</f>
        <v>0</v>
      </c>
      <c r="N228" s="154">
        <v>0</v>
      </c>
      <c r="O228" s="154">
        <f>ROUND(E228*N228,2)</f>
        <v>0</v>
      </c>
      <c r="P228" s="154">
        <v>0</v>
      </c>
      <c r="Q228" s="154">
        <f>ROUND(E228*P228,2)</f>
        <v>0</v>
      </c>
      <c r="R228" s="155" t="s">
        <v>348</v>
      </c>
      <c r="S228" s="138">
        <v>0.34</v>
      </c>
      <c r="T228" s="138">
        <f>ROUND(E228*S228,2)</f>
        <v>13.46</v>
      </c>
      <c r="U228" s="138"/>
      <c r="V228" s="138" t="s">
        <v>215</v>
      </c>
      <c r="W228" s="128"/>
      <c r="X228" s="128"/>
      <c r="Y228" s="128"/>
      <c r="Z228" s="128"/>
      <c r="AA228" s="128"/>
      <c r="AB228" s="128"/>
      <c r="AC228" s="128"/>
      <c r="AD228" s="128"/>
      <c r="AE228" s="128" t="s">
        <v>216</v>
      </c>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row>
    <row r="229" spans="1:58" ht="12.75" outlineLevel="1" x14ac:dyDescent="0.2">
      <c r="A229" s="135"/>
      <c r="B229" s="136"/>
      <c r="C229" s="323" t="s">
        <v>836</v>
      </c>
      <c r="D229" s="324"/>
      <c r="E229" s="324"/>
      <c r="F229" s="324"/>
      <c r="G229" s="324"/>
      <c r="H229" s="138"/>
      <c r="I229" s="138"/>
      <c r="J229" s="138"/>
      <c r="K229" s="138"/>
      <c r="L229" s="138"/>
      <c r="M229" s="138"/>
      <c r="N229" s="138"/>
      <c r="O229" s="138"/>
      <c r="P229" s="138"/>
      <c r="Q229" s="138"/>
      <c r="R229" s="138"/>
      <c r="S229" s="138"/>
      <c r="T229" s="138"/>
      <c r="U229" s="138"/>
      <c r="V229" s="138"/>
      <c r="W229" s="128"/>
      <c r="X229" s="128"/>
      <c r="Y229" s="128"/>
      <c r="Z229" s="128"/>
      <c r="AA229" s="128"/>
      <c r="AB229" s="128"/>
      <c r="AC229" s="128"/>
      <c r="AD229" s="128"/>
      <c r="AE229" s="128" t="s">
        <v>249</v>
      </c>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row>
    <row r="230" spans="1:58" ht="12.75" outlineLevel="1" x14ac:dyDescent="0.2">
      <c r="A230" s="135"/>
      <c r="B230" s="136"/>
      <c r="C230" s="167" t="s">
        <v>844</v>
      </c>
      <c r="D230" s="140"/>
      <c r="E230" s="141">
        <v>39.6</v>
      </c>
      <c r="F230" s="138"/>
      <c r="G230" s="138"/>
      <c r="H230" s="138"/>
      <c r="I230" s="138"/>
      <c r="J230" s="138"/>
      <c r="K230" s="138"/>
      <c r="L230" s="138"/>
      <c r="M230" s="138"/>
      <c r="N230" s="138"/>
      <c r="O230" s="138"/>
      <c r="P230" s="138"/>
      <c r="Q230" s="138"/>
      <c r="R230" s="138"/>
      <c r="S230" s="138"/>
      <c r="T230" s="138"/>
      <c r="U230" s="138"/>
      <c r="V230" s="138"/>
      <c r="W230" s="128"/>
      <c r="X230" s="128"/>
      <c r="Y230" s="128"/>
      <c r="Z230" s="128"/>
      <c r="AA230" s="128"/>
      <c r="AB230" s="128"/>
      <c r="AC230" s="128"/>
      <c r="AD230" s="128"/>
      <c r="AE230" s="128" t="s">
        <v>218</v>
      </c>
      <c r="AF230" s="128">
        <v>0</v>
      </c>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row>
    <row r="231" spans="1:58" ht="12.75" outlineLevel="1" x14ac:dyDescent="0.2">
      <c r="A231" s="149">
        <v>54</v>
      </c>
      <c r="B231" s="150" t="s">
        <v>845</v>
      </c>
      <c r="C231" s="166" t="s">
        <v>846</v>
      </c>
      <c r="D231" s="151" t="s">
        <v>233</v>
      </c>
      <c r="E231" s="152">
        <v>29</v>
      </c>
      <c r="F231" s="153"/>
      <c r="G231" s="154">
        <f>ROUND(E231*F231,2)</f>
        <v>0</v>
      </c>
      <c r="H231" s="153"/>
      <c r="I231" s="154">
        <f>ROUND(E231*H231,2)</f>
        <v>0</v>
      </c>
      <c r="J231" s="153"/>
      <c r="K231" s="154">
        <f>ROUND(E231*J231,2)</f>
        <v>0</v>
      </c>
      <c r="L231" s="154">
        <v>21</v>
      </c>
      <c r="M231" s="154">
        <f>G231*(1+L231/100)</f>
        <v>0</v>
      </c>
      <c r="N231" s="154">
        <v>3.8700000000000002E-3</v>
      </c>
      <c r="O231" s="154">
        <f>ROUND(E231*N231,2)</f>
        <v>0.11</v>
      </c>
      <c r="P231" s="154">
        <v>0</v>
      </c>
      <c r="Q231" s="154">
        <f>ROUND(E231*P231,2)</f>
        <v>0</v>
      </c>
      <c r="R231" s="155" t="s">
        <v>194</v>
      </c>
      <c r="S231" s="138">
        <v>0.47399999999999998</v>
      </c>
      <c r="T231" s="138">
        <f>ROUND(E231*S231,2)</f>
        <v>13.75</v>
      </c>
      <c r="U231" s="138"/>
      <c r="V231" s="138" t="s">
        <v>215</v>
      </c>
      <c r="W231" s="128"/>
      <c r="X231" s="128"/>
      <c r="Y231" s="128"/>
      <c r="Z231" s="128"/>
      <c r="AA231" s="128"/>
      <c r="AB231" s="128"/>
      <c r="AC231" s="128"/>
      <c r="AD231" s="128"/>
      <c r="AE231" s="128" t="s">
        <v>216</v>
      </c>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row>
    <row r="232" spans="1:58" ht="12.75" outlineLevel="1" x14ac:dyDescent="0.2">
      <c r="A232" s="135"/>
      <c r="B232" s="136"/>
      <c r="C232" s="323" t="s">
        <v>847</v>
      </c>
      <c r="D232" s="324"/>
      <c r="E232" s="324"/>
      <c r="F232" s="324"/>
      <c r="G232" s="324"/>
      <c r="H232" s="138"/>
      <c r="I232" s="138"/>
      <c r="J232" s="138"/>
      <c r="K232" s="138"/>
      <c r="L232" s="138"/>
      <c r="M232" s="138"/>
      <c r="N232" s="138"/>
      <c r="O232" s="138"/>
      <c r="P232" s="138"/>
      <c r="Q232" s="138"/>
      <c r="R232" s="138"/>
      <c r="S232" s="138"/>
      <c r="T232" s="138"/>
      <c r="U232" s="138"/>
      <c r="V232" s="138"/>
      <c r="W232" s="128"/>
      <c r="X232" s="128"/>
      <c r="Y232" s="128"/>
      <c r="Z232" s="128"/>
      <c r="AA232" s="128"/>
      <c r="AB232" s="128"/>
      <c r="AC232" s="128"/>
      <c r="AD232" s="128"/>
      <c r="AE232" s="128" t="s">
        <v>249</v>
      </c>
      <c r="AF232" s="128"/>
      <c r="AG232" s="128"/>
      <c r="AH232" s="128"/>
      <c r="AI232" s="128"/>
      <c r="AJ232" s="128"/>
      <c r="AK232" s="128"/>
      <c r="AL232" s="128"/>
      <c r="AM232" s="128"/>
      <c r="AN232" s="128"/>
      <c r="AO232" s="128"/>
      <c r="AP232" s="128"/>
      <c r="AQ232" s="128"/>
      <c r="AR232" s="128"/>
      <c r="AS232" s="128"/>
      <c r="AT232" s="128"/>
      <c r="AU232" s="128"/>
      <c r="AV232" s="128"/>
      <c r="AW232" s="128"/>
      <c r="AX232" s="128"/>
      <c r="AY232" s="176" t="str">
        <f>C232</f>
        <v>výšky do 4 m se zesílením dna bednění podle hodnoty zatížení betonovou směsí a výztuží. Bez pomocného lešení.</v>
      </c>
      <c r="AZ232" s="128"/>
      <c r="BA232" s="128"/>
      <c r="BB232" s="128"/>
      <c r="BC232" s="128"/>
      <c r="BD232" s="128"/>
      <c r="BE232" s="128"/>
      <c r="BF232" s="128"/>
    </row>
    <row r="233" spans="1:58" ht="12.75" outlineLevel="1" x14ac:dyDescent="0.2">
      <c r="A233" s="135"/>
      <c r="B233" s="136"/>
      <c r="C233" s="167" t="s">
        <v>837</v>
      </c>
      <c r="D233" s="140"/>
      <c r="E233" s="141">
        <v>23.37</v>
      </c>
      <c r="F233" s="138"/>
      <c r="G233" s="138"/>
      <c r="H233" s="138"/>
      <c r="I233" s="138"/>
      <c r="J233" s="138"/>
      <c r="K233" s="138"/>
      <c r="L233" s="138"/>
      <c r="M233" s="138"/>
      <c r="N233" s="138"/>
      <c r="O233" s="138"/>
      <c r="P233" s="138"/>
      <c r="Q233" s="138"/>
      <c r="R233" s="138"/>
      <c r="S233" s="138"/>
      <c r="T233" s="138"/>
      <c r="U233" s="138"/>
      <c r="V233" s="138"/>
      <c r="W233" s="128"/>
      <c r="X233" s="128"/>
      <c r="Y233" s="128"/>
      <c r="Z233" s="128"/>
      <c r="AA233" s="128"/>
      <c r="AB233" s="128"/>
      <c r="AC233" s="128"/>
      <c r="AD233" s="128"/>
      <c r="AE233" s="128" t="s">
        <v>218</v>
      </c>
      <c r="AF233" s="128">
        <v>0</v>
      </c>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row>
    <row r="234" spans="1:58" ht="12.75" outlineLevel="1" x14ac:dyDescent="0.2">
      <c r="A234" s="135"/>
      <c r="B234" s="136"/>
      <c r="C234" s="167" t="s">
        <v>839</v>
      </c>
      <c r="D234" s="140"/>
      <c r="E234" s="141">
        <v>5.6</v>
      </c>
      <c r="F234" s="138"/>
      <c r="G234" s="138"/>
      <c r="H234" s="138"/>
      <c r="I234" s="138"/>
      <c r="J234" s="138"/>
      <c r="K234" s="138"/>
      <c r="L234" s="138"/>
      <c r="M234" s="138"/>
      <c r="N234" s="138"/>
      <c r="O234" s="138"/>
      <c r="P234" s="138"/>
      <c r="Q234" s="138"/>
      <c r="R234" s="138"/>
      <c r="S234" s="138"/>
      <c r="T234" s="138"/>
      <c r="U234" s="138"/>
      <c r="V234" s="138"/>
      <c r="W234" s="128"/>
      <c r="X234" s="128"/>
      <c r="Y234" s="128"/>
      <c r="Z234" s="128"/>
      <c r="AA234" s="128"/>
      <c r="AB234" s="128"/>
      <c r="AC234" s="128"/>
      <c r="AD234" s="128"/>
      <c r="AE234" s="128" t="s">
        <v>218</v>
      </c>
      <c r="AF234" s="128">
        <v>0</v>
      </c>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row>
    <row r="235" spans="1:58" ht="12.75" outlineLevel="1" x14ac:dyDescent="0.2">
      <c r="A235" s="135"/>
      <c r="B235" s="136"/>
      <c r="C235" s="167" t="s">
        <v>848</v>
      </c>
      <c r="D235" s="140"/>
      <c r="E235" s="141">
        <v>0.03</v>
      </c>
      <c r="F235" s="138"/>
      <c r="G235" s="138"/>
      <c r="H235" s="138"/>
      <c r="I235" s="138"/>
      <c r="J235" s="138"/>
      <c r="K235" s="138"/>
      <c r="L235" s="138"/>
      <c r="M235" s="138"/>
      <c r="N235" s="138"/>
      <c r="O235" s="138"/>
      <c r="P235" s="138"/>
      <c r="Q235" s="138"/>
      <c r="R235" s="138"/>
      <c r="S235" s="138"/>
      <c r="T235" s="138"/>
      <c r="U235" s="138"/>
      <c r="V235" s="138"/>
      <c r="W235" s="128"/>
      <c r="X235" s="128"/>
      <c r="Y235" s="128"/>
      <c r="Z235" s="128"/>
      <c r="AA235" s="128"/>
      <c r="AB235" s="128"/>
      <c r="AC235" s="128"/>
      <c r="AD235" s="128"/>
      <c r="AE235" s="128" t="s">
        <v>218</v>
      </c>
      <c r="AF235" s="128">
        <v>0</v>
      </c>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row>
    <row r="236" spans="1:58" ht="12.75" outlineLevel="1" x14ac:dyDescent="0.2">
      <c r="A236" s="149">
        <v>55</v>
      </c>
      <c r="B236" s="150" t="s">
        <v>849</v>
      </c>
      <c r="C236" s="166" t="s">
        <v>850</v>
      </c>
      <c r="D236" s="151" t="s">
        <v>233</v>
      </c>
      <c r="E236" s="152">
        <v>29</v>
      </c>
      <c r="F236" s="153"/>
      <c r="G236" s="154">
        <f>ROUND(E236*F236,2)</f>
        <v>0</v>
      </c>
      <c r="H236" s="153"/>
      <c r="I236" s="154">
        <f>ROUND(E236*H236,2)</f>
        <v>0</v>
      </c>
      <c r="J236" s="153"/>
      <c r="K236" s="154">
        <f>ROUND(E236*J236,2)</f>
        <v>0</v>
      </c>
      <c r="L236" s="154">
        <v>21</v>
      </c>
      <c r="M236" s="154">
        <f>G236*(1+L236/100)</f>
        <v>0</v>
      </c>
      <c r="N236" s="154">
        <v>0</v>
      </c>
      <c r="O236" s="154">
        <f>ROUND(E236*N236,2)</f>
        <v>0</v>
      </c>
      <c r="P236" s="154">
        <v>0</v>
      </c>
      <c r="Q236" s="154">
        <f>ROUND(E236*P236,2)</f>
        <v>0</v>
      </c>
      <c r="R236" s="155" t="s">
        <v>194</v>
      </c>
      <c r="S236" s="138">
        <v>0.16</v>
      </c>
      <c r="T236" s="138">
        <f>ROUND(E236*S236,2)</f>
        <v>4.6399999999999997</v>
      </c>
      <c r="U236" s="138"/>
      <c r="V236" s="138" t="s">
        <v>215</v>
      </c>
      <c r="W236" s="128"/>
      <c r="X236" s="128"/>
      <c r="Y236" s="128"/>
      <c r="Z236" s="128"/>
      <c r="AA236" s="128"/>
      <c r="AB236" s="128"/>
      <c r="AC236" s="128"/>
      <c r="AD236" s="128"/>
      <c r="AE236" s="128" t="s">
        <v>216</v>
      </c>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row>
    <row r="237" spans="1:58" ht="12.75" outlineLevel="1" x14ac:dyDescent="0.2">
      <c r="A237" s="135"/>
      <c r="B237" s="136"/>
      <c r="C237" s="323" t="s">
        <v>847</v>
      </c>
      <c r="D237" s="324"/>
      <c r="E237" s="324"/>
      <c r="F237" s="324"/>
      <c r="G237" s="324"/>
      <c r="H237" s="138"/>
      <c r="I237" s="138"/>
      <c r="J237" s="138"/>
      <c r="K237" s="138"/>
      <c r="L237" s="138"/>
      <c r="M237" s="138"/>
      <c r="N237" s="138"/>
      <c r="O237" s="138"/>
      <c r="P237" s="138"/>
      <c r="Q237" s="138"/>
      <c r="R237" s="138"/>
      <c r="S237" s="138"/>
      <c r="T237" s="138"/>
      <c r="U237" s="138"/>
      <c r="V237" s="138"/>
      <c r="W237" s="128"/>
      <c r="X237" s="128"/>
      <c r="Y237" s="128"/>
      <c r="Z237" s="128"/>
      <c r="AA237" s="128"/>
      <c r="AB237" s="128"/>
      <c r="AC237" s="128"/>
      <c r="AD237" s="128"/>
      <c r="AE237" s="128" t="s">
        <v>249</v>
      </c>
      <c r="AF237" s="128"/>
      <c r="AG237" s="128"/>
      <c r="AH237" s="128"/>
      <c r="AI237" s="128"/>
      <c r="AJ237" s="128"/>
      <c r="AK237" s="128"/>
      <c r="AL237" s="128"/>
      <c r="AM237" s="128"/>
      <c r="AN237" s="128"/>
      <c r="AO237" s="128"/>
      <c r="AP237" s="128"/>
      <c r="AQ237" s="128"/>
      <c r="AR237" s="128"/>
      <c r="AS237" s="128"/>
      <c r="AT237" s="128"/>
      <c r="AU237" s="128"/>
      <c r="AV237" s="128"/>
      <c r="AW237" s="128"/>
      <c r="AX237" s="128"/>
      <c r="AY237" s="176" t="str">
        <f>C237</f>
        <v>výšky do 4 m se zesílením dna bednění podle hodnoty zatížení betonovou směsí a výztuží. Bez pomocného lešení.</v>
      </c>
      <c r="AZ237" s="128"/>
      <c r="BA237" s="128"/>
      <c r="BB237" s="128"/>
      <c r="BC237" s="128"/>
      <c r="BD237" s="128"/>
      <c r="BE237" s="128"/>
      <c r="BF237" s="128"/>
    </row>
    <row r="238" spans="1:58" ht="12.75" outlineLevel="1" x14ac:dyDescent="0.2">
      <c r="A238" s="135"/>
      <c r="B238" s="136"/>
      <c r="C238" s="167" t="s">
        <v>837</v>
      </c>
      <c r="D238" s="140"/>
      <c r="E238" s="141">
        <v>23.37</v>
      </c>
      <c r="F238" s="138"/>
      <c r="G238" s="138"/>
      <c r="H238" s="138"/>
      <c r="I238" s="138"/>
      <c r="J238" s="138"/>
      <c r="K238" s="138"/>
      <c r="L238" s="138"/>
      <c r="M238" s="138"/>
      <c r="N238" s="138"/>
      <c r="O238" s="138"/>
      <c r="P238" s="138"/>
      <c r="Q238" s="138"/>
      <c r="R238" s="138"/>
      <c r="S238" s="138"/>
      <c r="T238" s="138"/>
      <c r="U238" s="138"/>
      <c r="V238" s="138"/>
      <c r="W238" s="128"/>
      <c r="X238" s="128"/>
      <c r="Y238" s="128"/>
      <c r="Z238" s="128"/>
      <c r="AA238" s="128"/>
      <c r="AB238" s="128"/>
      <c r="AC238" s="128"/>
      <c r="AD238" s="128"/>
      <c r="AE238" s="128" t="s">
        <v>218</v>
      </c>
      <c r="AF238" s="128">
        <v>0</v>
      </c>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row>
    <row r="239" spans="1:58" ht="12.75" outlineLevel="1" x14ac:dyDescent="0.2">
      <c r="A239" s="135"/>
      <c r="B239" s="136"/>
      <c r="C239" s="167" t="s">
        <v>839</v>
      </c>
      <c r="D239" s="140"/>
      <c r="E239" s="141">
        <v>5.6</v>
      </c>
      <c r="F239" s="138"/>
      <c r="G239" s="138"/>
      <c r="H239" s="138"/>
      <c r="I239" s="138"/>
      <c r="J239" s="138"/>
      <c r="K239" s="138"/>
      <c r="L239" s="138"/>
      <c r="M239" s="138"/>
      <c r="N239" s="138"/>
      <c r="O239" s="138"/>
      <c r="P239" s="138"/>
      <c r="Q239" s="138"/>
      <c r="R239" s="138"/>
      <c r="S239" s="138"/>
      <c r="T239" s="138"/>
      <c r="U239" s="138"/>
      <c r="V239" s="138"/>
      <c r="W239" s="128"/>
      <c r="X239" s="128"/>
      <c r="Y239" s="128"/>
      <c r="Z239" s="128"/>
      <c r="AA239" s="128"/>
      <c r="AB239" s="128"/>
      <c r="AC239" s="128"/>
      <c r="AD239" s="128"/>
      <c r="AE239" s="128" t="s">
        <v>218</v>
      </c>
      <c r="AF239" s="128">
        <v>0</v>
      </c>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row>
    <row r="240" spans="1:58" ht="12.75" outlineLevel="1" x14ac:dyDescent="0.2">
      <c r="A240" s="135"/>
      <c r="B240" s="136"/>
      <c r="C240" s="167" t="s">
        <v>848</v>
      </c>
      <c r="D240" s="140"/>
      <c r="E240" s="141">
        <v>0.03</v>
      </c>
      <c r="F240" s="138"/>
      <c r="G240" s="138"/>
      <c r="H240" s="138"/>
      <c r="I240" s="138"/>
      <c r="J240" s="138"/>
      <c r="K240" s="138"/>
      <c r="L240" s="138"/>
      <c r="M240" s="138"/>
      <c r="N240" s="138"/>
      <c r="O240" s="138"/>
      <c r="P240" s="138"/>
      <c r="Q240" s="138"/>
      <c r="R240" s="138"/>
      <c r="S240" s="138"/>
      <c r="T240" s="138"/>
      <c r="U240" s="138"/>
      <c r="V240" s="138"/>
      <c r="W240" s="128"/>
      <c r="X240" s="128"/>
      <c r="Y240" s="128"/>
      <c r="Z240" s="128"/>
      <c r="AA240" s="128"/>
      <c r="AB240" s="128"/>
      <c r="AC240" s="128"/>
      <c r="AD240" s="128"/>
      <c r="AE240" s="128" t="s">
        <v>218</v>
      </c>
      <c r="AF240" s="128">
        <v>0</v>
      </c>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row>
    <row r="241" spans="1:58" ht="12.75" outlineLevel="1" x14ac:dyDescent="0.2">
      <c r="A241" s="149">
        <v>56</v>
      </c>
      <c r="B241" s="150" t="s">
        <v>851</v>
      </c>
      <c r="C241" s="166" t="s">
        <v>852</v>
      </c>
      <c r="D241" s="151" t="s">
        <v>384</v>
      </c>
      <c r="E241" s="152">
        <v>1.3</v>
      </c>
      <c r="F241" s="153"/>
      <c r="G241" s="154">
        <f>ROUND(E241*F241,2)</f>
        <v>0</v>
      </c>
      <c r="H241" s="153"/>
      <c r="I241" s="154">
        <f>ROUND(E241*H241,2)</f>
        <v>0</v>
      </c>
      <c r="J241" s="153"/>
      <c r="K241" s="154">
        <f>ROUND(E241*J241,2)</f>
        <v>0</v>
      </c>
      <c r="L241" s="154">
        <v>21</v>
      </c>
      <c r="M241" s="154">
        <f>G241*(1+L241/100)</f>
        <v>0</v>
      </c>
      <c r="N241" s="154">
        <v>1.02139</v>
      </c>
      <c r="O241" s="154">
        <f>ROUND(E241*N241,2)</f>
        <v>1.33</v>
      </c>
      <c r="P241" s="154">
        <v>0</v>
      </c>
      <c r="Q241" s="154">
        <f>ROUND(E241*P241,2)</f>
        <v>0</v>
      </c>
      <c r="R241" s="155" t="s">
        <v>194</v>
      </c>
      <c r="S241" s="138">
        <v>26.616</v>
      </c>
      <c r="T241" s="138">
        <f>ROUND(E241*S241,2)</f>
        <v>34.6</v>
      </c>
      <c r="U241" s="138"/>
      <c r="V241" s="138" t="s">
        <v>215</v>
      </c>
      <c r="W241" s="128"/>
      <c r="X241" s="128"/>
      <c r="Y241" s="128"/>
      <c r="Z241" s="128"/>
      <c r="AA241" s="128"/>
      <c r="AB241" s="128"/>
      <c r="AC241" s="128"/>
      <c r="AD241" s="128"/>
      <c r="AE241" s="128" t="s">
        <v>216</v>
      </c>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row>
    <row r="242" spans="1:58" ht="33.75" outlineLevel="1" x14ac:dyDescent="0.2">
      <c r="A242" s="135"/>
      <c r="B242" s="136"/>
      <c r="C242" s="323" t="s">
        <v>853</v>
      </c>
      <c r="D242" s="324"/>
      <c r="E242" s="324"/>
      <c r="F242" s="324"/>
      <c r="G242" s="324"/>
      <c r="H242" s="138"/>
      <c r="I242" s="138"/>
      <c r="J242" s="138"/>
      <c r="K242" s="138"/>
      <c r="L242" s="138"/>
      <c r="M242" s="138"/>
      <c r="N242" s="138"/>
      <c r="O242" s="138"/>
      <c r="P242" s="138"/>
      <c r="Q242" s="138"/>
      <c r="R242" s="138"/>
      <c r="S242" s="138"/>
      <c r="T242" s="138"/>
      <c r="U242" s="138"/>
      <c r="V242" s="138"/>
      <c r="W242" s="128"/>
      <c r="X242" s="128"/>
      <c r="Y242" s="128"/>
      <c r="Z242" s="128"/>
      <c r="AA242" s="128"/>
      <c r="AB242" s="128"/>
      <c r="AC242" s="128"/>
      <c r="AD242" s="128"/>
      <c r="AE242" s="128" t="s">
        <v>249</v>
      </c>
      <c r="AF242" s="128"/>
      <c r="AG242" s="128"/>
      <c r="AH242" s="128"/>
      <c r="AI242" s="128"/>
      <c r="AJ242" s="128"/>
      <c r="AK242" s="128"/>
      <c r="AL242" s="128"/>
      <c r="AM242" s="128"/>
      <c r="AN242" s="128"/>
      <c r="AO242" s="128"/>
      <c r="AP242" s="128"/>
      <c r="AQ242" s="128"/>
      <c r="AR242" s="128"/>
      <c r="AS242" s="128"/>
      <c r="AT242" s="128"/>
      <c r="AU242" s="128"/>
      <c r="AV242" s="128"/>
      <c r="AW242" s="128"/>
      <c r="AX242" s="128"/>
      <c r="AY242" s="176" t="str">
        <f>C242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AZ242" s="128"/>
      <c r="BA242" s="128"/>
      <c r="BB242" s="128"/>
      <c r="BC242" s="128"/>
      <c r="BD242" s="128"/>
      <c r="BE242" s="128"/>
      <c r="BF242" s="128"/>
    </row>
    <row r="243" spans="1:58" ht="12.75" outlineLevel="1" x14ac:dyDescent="0.2">
      <c r="A243" s="135"/>
      <c r="B243" s="136"/>
      <c r="C243" s="167" t="s">
        <v>854</v>
      </c>
      <c r="D243" s="140"/>
      <c r="E243" s="141">
        <v>1.23</v>
      </c>
      <c r="F243" s="138"/>
      <c r="G243" s="138"/>
      <c r="H243" s="138"/>
      <c r="I243" s="138"/>
      <c r="J243" s="138"/>
      <c r="K243" s="138"/>
      <c r="L243" s="138"/>
      <c r="M243" s="138"/>
      <c r="N243" s="138"/>
      <c r="O243" s="138"/>
      <c r="P243" s="138"/>
      <c r="Q243" s="138"/>
      <c r="R243" s="138"/>
      <c r="S243" s="138"/>
      <c r="T243" s="138"/>
      <c r="U243" s="138"/>
      <c r="V243" s="138"/>
      <c r="W243" s="128"/>
      <c r="X243" s="128"/>
      <c r="Y243" s="128"/>
      <c r="Z243" s="128"/>
      <c r="AA243" s="128"/>
      <c r="AB243" s="128"/>
      <c r="AC243" s="128"/>
      <c r="AD243" s="128"/>
      <c r="AE243" s="128" t="s">
        <v>218</v>
      </c>
      <c r="AF243" s="128">
        <v>0</v>
      </c>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row>
    <row r="244" spans="1:58" ht="12.75" outlineLevel="1" x14ac:dyDescent="0.2">
      <c r="A244" s="135"/>
      <c r="B244" s="136"/>
      <c r="C244" s="167" t="s">
        <v>265</v>
      </c>
      <c r="D244" s="140"/>
      <c r="E244" s="141">
        <v>7.0000000000000007E-2</v>
      </c>
      <c r="F244" s="138"/>
      <c r="G244" s="138"/>
      <c r="H244" s="138"/>
      <c r="I244" s="138"/>
      <c r="J244" s="138"/>
      <c r="K244" s="138"/>
      <c r="L244" s="138"/>
      <c r="M244" s="138"/>
      <c r="N244" s="138"/>
      <c r="O244" s="138"/>
      <c r="P244" s="138"/>
      <c r="Q244" s="138"/>
      <c r="R244" s="138"/>
      <c r="S244" s="138"/>
      <c r="T244" s="138"/>
      <c r="U244" s="138"/>
      <c r="V244" s="138"/>
      <c r="W244" s="128"/>
      <c r="X244" s="128"/>
      <c r="Y244" s="128"/>
      <c r="Z244" s="128"/>
      <c r="AA244" s="128"/>
      <c r="AB244" s="128"/>
      <c r="AC244" s="128"/>
      <c r="AD244" s="128"/>
      <c r="AE244" s="128" t="s">
        <v>218</v>
      </c>
      <c r="AF244" s="128">
        <v>0</v>
      </c>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row>
    <row r="245" spans="1:58" ht="12.75" outlineLevel="1" x14ac:dyDescent="0.2">
      <c r="A245" s="149">
        <v>57</v>
      </c>
      <c r="B245" s="150" t="s">
        <v>855</v>
      </c>
      <c r="C245" s="166" t="s">
        <v>856</v>
      </c>
      <c r="D245" s="151" t="s">
        <v>262</v>
      </c>
      <c r="E245" s="152">
        <v>0.8</v>
      </c>
      <c r="F245" s="153"/>
      <c r="G245" s="154">
        <f>ROUND(E245*F245,2)</f>
        <v>0</v>
      </c>
      <c r="H245" s="153"/>
      <c r="I245" s="154">
        <f>ROUND(E245*H245,2)</f>
        <v>0</v>
      </c>
      <c r="J245" s="153"/>
      <c r="K245" s="154">
        <f>ROUND(E245*J245,2)</f>
        <v>0</v>
      </c>
      <c r="L245" s="154">
        <v>21</v>
      </c>
      <c r="M245" s="154">
        <f>G245*(1+L245/100)</f>
        <v>0</v>
      </c>
      <c r="N245" s="154">
        <v>2.5250699999999999</v>
      </c>
      <c r="O245" s="154">
        <f>ROUND(E245*N245,2)</f>
        <v>2.02</v>
      </c>
      <c r="P245" s="154">
        <v>0</v>
      </c>
      <c r="Q245" s="154">
        <f>ROUND(E245*P245,2)</f>
        <v>0</v>
      </c>
      <c r="R245" s="155" t="s">
        <v>194</v>
      </c>
      <c r="S245" s="138">
        <v>0.86499999999999999</v>
      </c>
      <c r="T245" s="138">
        <f>ROUND(E245*S245,2)</f>
        <v>0.69</v>
      </c>
      <c r="U245" s="138"/>
      <c r="V245" s="138" t="s">
        <v>215</v>
      </c>
      <c r="W245" s="128"/>
      <c r="X245" s="128"/>
      <c r="Y245" s="128"/>
      <c r="Z245" s="128"/>
      <c r="AA245" s="128"/>
      <c r="AB245" s="128"/>
      <c r="AC245" s="128"/>
      <c r="AD245" s="128"/>
      <c r="AE245" s="128" t="s">
        <v>216</v>
      </c>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row>
    <row r="246" spans="1:58" ht="22.5" outlineLevel="1" x14ac:dyDescent="0.2">
      <c r="A246" s="135"/>
      <c r="B246" s="136"/>
      <c r="C246" s="323" t="s">
        <v>857</v>
      </c>
      <c r="D246" s="324"/>
      <c r="E246" s="324"/>
      <c r="F246" s="324"/>
      <c r="G246" s="324"/>
      <c r="H246" s="138"/>
      <c r="I246" s="138"/>
      <c r="J246" s="138"/>
      <c r="K246" s="138"/>
      <c r="L246" s="138"/>
      <c r="M246" s="138"/>
      <c r="N246" s="138"/>
      <c r="O246" s="138"/>
      <c r="P246" s="138"/>
      <c r="Q246" s="138"/>
      <c r="R246" s="138"/>
      <c r="S246" s="138"/>
      <c r="T246" s="138"/>
      <c r="U246" s="138"/>
      <c r="V246" s="138"/>
      <c r="W246" s="128"/>
      <c r="X246" s="128"/>
      <c r="Y246" s="128"/>
      <c r="Z246" s="128"/>
      <c r="AA246" s="128"/>
      <c r="AB246" s="128"/>
      <c r="AC246" s="128"/>
      <c r="AD246" s="128"/>
      <c r="AE246" s="128" t="s">
        <v>249</v>
      </c>
      <c r="AF246" s="128"/>
      <c r="AG246" s="128"/>
      <c r="AH246" s="128"/>
      <c r="AI246" s="128"/>
      <c r="AJ246" s="128"/>
      <c r="AK246" s="128"/>
      <c r="AL246" s="128"/>
      <c r="AM246" s="128"/>
      <c r="AN246" s="128"/>
      <c r="AO246" s="128"/>
      <c r="AP246" s="128"/>
      <c r="AQ246" s="128"/>
      <c r="AR246" s="128"/>
      <c r="AS246" s="128"/>
      <c r="AT246" s="128"/>
      <c r="AU246" s="128"/>
      <c r="AV246" s="128"/>
      <c r="AW246" s="128"/>
      <c r="AX246" s="128"/>
      <c r="AY246" s="176" t="str">
        <f>C246</f>
        <v>včetně stěnových, nosníků jeřábových drah, volných trámů, průvlaků, rámových příčlí, ztužidel, konzol, vodorovných táhel a podobných tyčových konstrukcí,</v>
      </c>
      <c r="AZ246" s="128"/>
      <c r="BA246" s="128"/>
      <c r="BB246" s="128"/>
      <c r="BC246" s="128"/>
      <c r="BD246" s="128"/>
      <c r="BE246" s="128"/>
      <c r="BF246" s="128"/>
    </row>
    <row r="247" spans="1:58" ht="12.75" outlineLevel="1" x14ac:dyDescent="0.2">
      <c r="A247" s="135"/>
      <c r="B247" s="136"/>
      <c r="C247" s="167" t="s">
        <v>858</v>
      </c>
      <c r="D247" s="140"/>
      <c r="E247" s="141">
        <v>0.71819999999999995</v>
      </c>
      <c r="F247" s="138"/>
      <c r="G247" s="138"/>
      <c r="H247" s="138"/>
      <c r="I247" s="138"/>
      <c r="J247" s="138"/>
      <c r="K247" s="138"/>
      <c r="L247" s="138"/>
      <c r="M247" s="138"/>
      <c r="N247" s="138"/>
      <c r="O247" s="138"/>
      <c r="P247" s="138"/>
      <c r="Q247" s="138"/>
      <c r="R247" s="138"/>
      <c r="S247" s="138"/>
      <c r="T247" s="138"/>
      <c r="U247" s="138"/>
      <c r="V247" s="138"/>
      <c r="W247" s="128"/>
      <c r="X247" s="128"/>
      <c r="Y247" s="128"/>
      <c r="Z247" s="128"/>
      <c r="AA247" s="128"/>
      <c r="AB247" s="128"/>
      <c r="AC247" s="128"/>
      <c r="AD247" s="128"/>
      <c r="AE247" s="128" t="s">
        <v>218</v>
      </c>
      <c r="AF247" s="128">
        <v>0</v>
      </c>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row>
    <row r="248" spans="1:58" ht="12.75" outlineLevel="1" x14ac:dyDescent="0.2">
      <c r="A248" s="135"/>
      <c r="B248" s="136"/>
      <c r="C248" s="167" t="s">
        <v>859</v>
      </c>
      <c r="D248" s="140"/>
      <c r="E248" s="141">
        <v>8.1799999999999998E-2</v>
      </c>
      <c r="F248" s="138"/>
      <c r="G248" s="138"/>
      <c r="H248" s="138"/>
      <c r="I248" s="138"/>
      <c r="J248" s="138"/>
      <c r="K248" s="138"/>
      <c r="L248" s="138"/>
      <c r="M248" s="138"/>
      <c r="N248" s="138"/>
      <c r="O248" s="138"/>
      <c r="P248" s="138"/>
      <c r="Q248" s="138"/>
      <c r="R248" s="138"/>
      <c r="S248" s="138"/>
      <c r="T248" s="138"/>
      <c r="U248" s="138"/>
      <c r="V248" s="138"/>
      <c r="W248" s="128"/>
      <c r="X248" s="128"/>
      <c r="Y248" s="128"/>
      <c r="Z248" s="128"/>
      <c r="AA248" s="128"/>
      <c r="AB248" s="128"/>
      <c r="AC248" s="128"/>
      <c r="AD248" s="128"/>
      <c r="AE248" s="128" t="s">
        <v>218</v>
      </c>
      <c r="AF248" s="128">
        <v>0</v>
      </c>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row>
    <row r="249" spans="1:58" ht="12.75" outlineLevel="1" x14ac:dyDescent="0.2">
      <c r="A249" s="149">
        <v>58</v>
      </c>
      <c r="B249" s="150" t="s">
        <v>860</v>
      </c>
      <c r="C249" s="166" t="s">
        <v>861</v>
      </c>
      <c r="D249" s="151" t="s">
        <v>233</v>
      </c>
      <c r="E249" s="152">
        <v>9.1999999999999993</v>
      </c>
      <c r="F249" s="153"/>
      <c r="G249" s="154">
        <f>ROUND(E249*F249,2)</f>
        <v>0</v>
      </c>
      <c r="H249" s="153"/>
      <c r="I249" s="154">
        <f>ROUND(E249*H249,2)</f>
        <v>0</v>
      </c>
      <c r="J249" s="153"/>
      <c r="K249" s="154">
        <f>ROUND(E249*J249,2)</f>
        <v>0</v>
      </c>
      <c r="L249" s="154">
        <v>21</v>
      </c>
      <c r="M249" s="154">
        <f>G249*(1+L249/100)</f>
        <v>0</v>
      </c>
      <c r="N249" s="154">
        <v>5.7700000000000001E-2</v>
      </c>
      <c r="O249" s="154">
        <f>ROUND(E249*N249,2)</f>
        <v>0.53</v>
      </c>
      <c r="P249" s="154">
        <v>0</v>
      </c>
      <c r="Q249" s="154">
        <f>ROUND(E249*P249,2)</f>
        <v>0</v>
      </c>
      <c r="R249" s="155" t="s">
        <v>194</v>
      </c>
      <c r="S249" s="138">
        <v>0.95</v>
      </c>
      <c r="T249" s="138">
        <f>ROUND(E249*S249,2)</f>
        <v>8.74</v>
      </c>
      <c r="U249" s="138"/>
      <c r="V249" s="138" t="s">
        <v>215</v>
      </c>
      <c r="W249" s="128"/>
      <c r="X249" s="128"/>
      <c r="Y249" s="128"/>
      <c r="Z249" s="128"/>
      <c r="AA249" s="128"/>
      <c r="AB249" s="128"/>
      <c r="AC249" s="128"/>
      <c r="AD249" s="128"/>
      <c r="AE249" s="128" t="s">
        <v>216</v>
      </c>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row>
    <row r="250" spans="1:58" ht="33.75" outlineLevel="1" x14ac:dyDescent="0.2">
      <c r="A250" s="135"/>
      <c r="B250" s="136"/>
      <c r="C250" s="323" t="s">
        <v>862</v>
      </c>
      <c r="D250" s="324"/>
      <c r="E250" s="324"/>
      <c r="F250" s="324"/>
      <c r="G250" s="324"/>
      <c r="H250" s="138"/>
      <c r="I250" s="138"/>
      <c r="J250" s="138"/>
      <c r="K250" s="138"/>
      <c r="L250" s="138"/>
      <c r="M250" s="138"/>
      <c r="N250" s="138"/>
      <c r="O250" s="138"/>
      <c r="P250" s="138"/>
      <c r="Q250" s="138"/>
      <c r="R250" s="138"/>
      <c r="S250" s="138"/>
      <c r="T250" s="138"/>
      <c r="U250" s="138"/>
      <c r="V250" s="138"/>
      <c r="W250" s="128"/>
      <c r="X250" s="128"/>
      <c r="Y250" s="128"/>
      <c r="Z250" s="128"/>
      <c r="AA250" s="128"/>
      <c r="AB250" s="128"/>
      <c r="AC250" s="128"/>
      <c r="AD250" s="128"/>
      <c r="AE250" s="128" t="s">
        <v>249</v>
      </c>
      <c r="AF250" s="128"/>
      <c r="AG250" s="128"/>
      <c r="AH250" s="128"/>
      <c r="AI250" s="128"/>
      <c r="AJ250" s="128"/>
      <c r="AK250" s="128"/>
      <c r="AL250" s="128"/>
      <c r="AM250" s="128"/>
      <c r="AN250" s="128"/>
      <c r="AO250" s="128"/>
      <c r="AP250" s="128"/>
      <c r="AQ250" s="128"/>
      <c r="AR250" s="128"/>
      <c r="AS250" s="128"/>
      <c r="AT250" s="128"/>
      <c r="AU250" s="128"/>
      <c r="AV250" s="128"/>
      <c r="AW250" s="128"/>
      <c r="AX250" s="128"/>
      <c r="AY250" s="176" t="str">
        <f>C250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AZ250" s="128"/>
      <c r="BA250" s="128"/>
      <c r="BB250" s="128"/>
      <c r="BC250" s="128"/>
      <c r="BD250" s="128"/>
      <c r="BE250" s="128"/>
      <c r="BF250" s="128"/>
    </row>
    <row r="251" spans="1:58" ht="12.75" outlineLevel="1" x14ac:dyDescent="0.2">
      <c r="A251" s="135"/>
      <c r="B251" s="136"/>
      <c r="C251" s="167" t="s">
        <v>863</v>
      </c>
      <c r="D251" s="140"/>
      <c r="E251" s="141">
        <v>9.1199999999999992</v>
      </c>
      <c r="F251" s="138"/>
      <c r="G251" s="138"/>
      <c r="H251" s="138"/>
      <c r="I251" s="138"/>
      <c r="J251" s="138"/>
      <c r="K251" s="138"/>
      <c r="L251" s="138"/>
      <c r="M251" s="138"/>
      <c r="N251" s="138"/>
      <c r="O251" s="138"/>
      <c r="P251" s="138"/>
      <c r="Q251" s="138"/>
      <c r="R251" s="138"/>
      <c r="S251" s="138"/>
      <c r="T251" s="138"/>
      <c r="U251" s="138"/>
      <c r="V251" s="138"/>
      <c r="W251" s="128"/>
      <c r="X251" s="128"/>
      <c r="Y251" s="128"/>
      <c r="Z251" s="128"/>
      <c r="AA251" s="128"/>
      <c r="AB251" s="128"/>
      <c r="AC251" s="128"/>
      <c r="AD251" s="128"/>
      <c r="AE251" s="128" t="s">
        <v>218</v>
      </c>
      <c r="AF251" s="128">
        <v>0</v>
      </c>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row>
    <row r="252" spans="1:58" ht="12.75" outlineLevel="1" x14ac:dyDescent="0.2">
      <c r="A252" s="135"/>
      <c r="B252" s="136"/>
      <c r="C252" s="167" t="s">
        <v>542</v>
      </c>
      <c r="D252" s="140"/>
      <c r="E252" s="141">
        <v>0.08</v>
      </c>
      <c r="F252" s="138"/>
      <c r="G252" s="138"/>
      <c r="H252" s="138"/>
      <c r="I252" s="138"/>
      <c r="J252" s="138"/>
      <c r="K252" s="138"/>
      <c r="L252" s="138"/>
      <c r="M252" s="138"/>
      <c r="N252" s="138"/>
      <c r="O252" s="138"/>
      <c r="P252" s="138"/>
      <c r="Q252" s="138"/>
      <c r="R252" s="138"/>
      <c r="S252" s="138"/>
      <c r="T252" s="138"/>
      <c r="U252" s="138"/>
      <c r="V252" s="138"/>
      <c r="W252" s="128"/>
      <c r="X252" s="128"/>
      <c r="Y252" s="128"/>
      <c r="Z252" s="128"/>
      <c r="AA252" s="128"/>
      <c r="AB252" s="128"/>
      <c r="AC252" s="128"/>
      <c r="AD252" s="128"/>
      <c r="AE252" s="128" t="s">
        <v>218</v>
      </c>
      <c r="AF252" s="128">
        <v>0</v>
      </c>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row>
    <row r="253" spans="1:58" ht="12.75" outlineLevel="1" x14ac:dyDescent="0.2">
      <c r="A253" s="149">
        <v>59</v>
      </c>
      <c r="B253" s="150" t="s">
        <v>864</v>
      </c>
      <c r="C253" s="166" t="s">
        <v>865</v>
      </c>
      <c r="D253" s="151" t="s">
        <v>233</v>
      </c>
      <c r="E253" s="152">
        <v>9.1999999999999993</v>
      </c>
      <c r="F253" s="153"/>
      <c r="G253" s="154">
        <f>ROUND(E253*F253,2)</f>
        <v>0</v>
      </c>
      <c r="H253" s="153"/>
      <c r="I253" s="154">
        <f>ROUND(E253*H253,2)</f>
        <v>0</v>
      </c>
      <c r="J253" s="153"/>
      <c r="K253" s="154">
        <f>ROUND(E253*J253,2)</f>
        <v>0</v>
      </c>
      <c r="L253" s="154">
        <v>21</v>
      </c>
      <c r="M253" s="154">
        <f>G253*(1+L253/100)</f>
        <v>0</v>
      </c>
      <c r="N253" s="154">
        <v>0</v>
      </c>
      <c r="O253" s="154">
        <f>ROUND(E253*N253,2)</f>
        <v>0</v>
      </c>
      <c r="P253" s="154">
        <v>0</v>
      </c>
      <c r="Q253" s="154">
        <f>ROUND(E253*P253,2)</f>
        <v>0</v>
      </c>
      <c r="R253" s="155" t="s">
        <v>194</v>
      </c>
      <c r="S253" s="138">
        <v>0.37</v>
      </c>
      <c r="T253" s="138">
        <f>ROUND(E253*S253,2)</f>
        <v>3.4</v>
      </c>
      <c r="U253" s="138"/>
      <c r="V253" s="138" t="s">
        <v>215</v>
      </c>
      <c r="W253" s="128"/>
      <c r="X253" s="128"/>
      <c r="Y253" s="128"/>
      <c r="Z253" s="128"/>
      <c r="AA253" s="128"/>
      <c r="AB253" s="128"/>
      <c r="AC253" s="128"/>
      <c r="AD253" s="128"/>
      <c r="AE253" s="128" t="s">
        <v>216</v>
      </c>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row>
    <row r="254" spans="1:58" ht="33.75" outlineLevel="1" x14ac:dyDescent="0.2">
      <c r="A254" s="135"/>
      <c r="B254" s="136"/>
      <c r="C254" s="323" t="s">
        <v>862</v>
      </c>
      <c r="D254" s="324"/>
      <c r="E254" s="324"/>
      <c r="F254" s="324"/>
      <c r="G254" s="324"/>
      <c r="H254" s="138"/>
      <c r="I254" s="138"/>
      <c r="J254" s="138"/>
      <c r="K254" s="138"/>
      <c r="L254" s="138"/>
      <c r="M254" s="138"/>
      <c r="N254" s="138"/>
      <c r="O254" s="138"/>
      <c r="P254" s="138"/>
      <c r="Q254" s="138"/>
      <c r="R254" s="138"/>
      <c r="S254" s="138"/>
      <c r="T254" s="138"/>
      <c r="U254" s="138"/>
      <c r="V254" s="138"/>
      <c r="W254" s="128"/>
      <c r="X254" s="128"/>
      <c r="Y254" s="128"/>
      <c r="Z254" s="128"/>
      <c r="AA254" s="128"/>
      <c r="AB254" s="128"/>
      <c r="AC254" s="128"/>
      <c r="AD254" s="128"/>
      <c r="AE254" s="128" t="s">
        <v>249</v>
      </c>
      <c r="AF254" s="128"/>
      <c r="AG254" s="128"/>
      <c r="AH254" s="128"/>
      <c r="AI254" s="128"/>
      <c r="AJ254" s="128"/>
      <c r="AK254" s="128"/>
      <c r="AL254" s="128"/>
      <c r="AM254" s="128"/>
      <c r="AN254" s="128"/>
      <c r="AO254" s="128"/>
      <c r="AP254" s="128"/>
      <c r="AQ254" s="128"/>
      <c r="AR254" s="128"/>
      <c r="AS254" s="128"/>
      <c r="AT254" s="128"/>
      <c r="AU254" s="128"/>
      <c r="AV254" s="128"/>
      <c r="AW254" s="128"/>
      <c r="AX254" s="128"/>
      <c r="AY254" s="176" t="str">
        <f>C254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AZ254" s="128"/>
      <c r="BA254" s="128"/>
      <c r="BB254" s="128"/>
      <c r="BC254" s="128"/>
      <c r="BD254" s="128"/>
      <c r="BE254" s="128"/>
      <c r="BF254" s="128"/>
    </row>
    <row r="255" spans="1:58" ht="12.75" outlineLevel="1" x14ac:dyDescent="0.2">
      <c r="A255" s="135"/>
      <c r="B255" s="136"/>
      <c r="C255" s="167" t="s">
        <v>863</v>
      </c>
      <c r="D255" s="140"/>
      <c r="E255" s="141">
        <v>9.1199999999999992</v>
      </c>
      <c r="F255" s="138"/>
      <c r="G255" s="138"/>
      <c r="H255" s="138"/>
      <c r="I255" s="138"/>
      <c r="J255" s="138"/>
      <c r="K255" s="138"/>
      <c r="L255" s="138"/>
      <c r="M255" s="138"/>
      <c r="N255" s="138"/>
      <c r="O255" s="138"/>
      <c r="P255" s="138"/>
      <c r="Q255" s="138"/>
      <c r="R255" s="138"/>
      <c r="S255" s="138"/>
      <c r="T255" s="138"/>
      <c r="U255" s="138"/>
      <c r="V255" s="138"/>
      <c r="W255" s="128"/>
      <c r="X255" s="128"/>
      <c r="Y255" s="128"/>
      <c r="Z255" s="128"/>
      <c r="AA255" s="128"/>
      <c r="AB255" s="128"/>
      <c r="AC255" s="128"/>
      <c r="AD255" s="128"/>
      <c r="AE255" s="128" t="s">
        <v>218</v>
      </c>
      <c r="AF255" s="128">
        <v>0</v>
      </c>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row>
    <row r="256" spans="1:58" ht="12.75" outlineLevel="1" x14ac:dyDescent="0.2">
      <c r="A256" s="135"/>
      <c r="B256" s="136"/>
      <c r="C256" s="167" t="s">
        <v>542</v>
      </c>
      <c r="D256" s="140"/>
      <c r="E256" s="141">
        <v>0.08</v>
      </c>
      <c r="F256" s="138"/>
      <c r="G256" s="138"/>
      <c r="H256" s="138"/>
      <c r="I256" s="138"/>
      <c r="J256" s="138"/>
      <c r="K256" s="138"/>
      <c r="L256" s="138"/>
      <c r="M256" s="138"/>
      <c r="N256" s="138"/>
      <c r="O256" s="138"/>
      <c r="P256" s="138"/>
      <c r="Q256" s="138"/>
      <c r="R256" s="138"/>
      <c r="S256" s="138"/>
      <c r="T256" s="138"/>
      <c r="U256" s="138"/>
      <c r="V256" s="138"/>
      <c r="W256" s="128"/>
      <c r="X256" s="128"/>
      <c r="Y256" s="128"/>
      <c r="Z256" s="128"/>
      <c r="AA256" s="128"/>
      <c r="AB256" s="128"/>
      <c r="AC256" s="128"/>
      <c r="AD256" s="128"/>
      <c r="AE256" s="128" t="s">
        <v>218</v>
      </c>
      <c r="AF256" s="128">
        <v>0</v>
      </c>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row>
    <row r="257" spans="1:58" ht="12.75" outlineLevel="1" x14ac:dyDescent="0.2">
      <c r="A257" s="149">
        <v>60</v>
      </c>
      <c r="B257" s="150" t="s">
        <v>866</v>
      </c>
      <c r="C257" s="166" t="s">
        <v>867</v>
      </c>
      <c r="D257" s="151" t="s">
        <v>233</v>
      </c>
      <c r="E257" s="152">
        <v>5.7</v>
      </c>
      <c r="F257" s="153"/>
      <c r="G257" s="154">
        <f>ROUND(E257*F257,2)</f>
        <v>0</v>
      </c>
      <c r="H257" s="153"/>
      <c r="I257" s="154">
        <f>ROUND(E257*H257,2)</f>
        <v>0</v>
      </c>
      <c r="J257" s="153"/>
      <c r="K257" s="154">
        <f>ROUND(E257*J257,2)</f>
        <v>0</v>
      </c>
      <c r="L257" s="154">
        <v>21</v>
      </c>
      <c r="M257" s="154">
        <f>G257*(1+L257/100)</f>
        <v>0</v>
      </c>
      <c r="N257" s="154">
        <v>8.6E-3</v>
      </c>
      <c r="O257" s="154">
        <f>ROUND(E257*N257,2)</f>
        <v>0.05</v>
      </c>
      <c r="P257" s="154">
        <v>0</v>
      </c>
      <c r="Q257" s="154">
        <f>ROUND(E257*P257,2)</f>
        <v>0</v>
      </c>
      <c r="R257" s="155" t="s">
        <v>348</v>
      </c>
      <c r="S257" s="138">
        <v>1.2629999999999999</v>
      </c>
      <c r="T257" s="138">
        <f>ROUND(E257*S257,2)</f>
        <v>7.2</v>
      </c>
      <c r="U257" s="138"/>
      <c r="V257" s="138" t="s">
        <v>215</v>
      </c>
      <c r="W257" s="128"/>
      <c r="X257" s="128"/>
      <c r="Y257" s="128"/>
      <c r="Z257" s="128"/>
      <c r="AA257" s="128"/>
      <c r="AB257" s="128"/>
      <c r="AC257" s="128"/>
      <c r="AD257" s="128"/>
      <c r="AE257" s="128" t="s">
        <v>216</v>
      </c>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row>
    <row r="258" spans="1:58" ht="12.75" outlineLevel="1" x14ac:dyDescent="0.2">
      <c r="A258" s="135"/>
      <c r="B258" s="136"/>
      <c r="C258" s="323" t="s">
        <v>868</v>
      </c>
      <c r="D258" s="324"/>
      <c r="E258" s="324"/>
      <c r="F258" s="324"/>
      <c r="G258" s="324"/>
      <c r="H258" s="138"/>
      <c r="I258" s="138"/>
      <c r="J258" s="138"/>
      <c r="K258" s="138"/>
      <c r="L258" s="138"/>
      <c r="M258" s="138"/>
      <c r="N258" s="138"/>
      <c r="O258" s="138"/>
      <c r="P258" s="138"/>
      <c r="Q258" s="138"/>
      <c r="R258" s="138"/>
      <c r="S258" s="138"/>
      <c r="T258" s="138"/>
      <c r="U258" s="138"/>
      <c r="V258" s="138"/>
      <c r="W258" s="128"/>
      <c r="X258" s="128"/>
      <c r="Y258" s="128"/>
      <c r="Z258" s="128"/>
      <c r="AA258" s="128"/>
      <c r="AB258" s="128"/>
      <c r="AC258" s="128"/>
      <c r="AD258" s="128"/>
      <c r="AE258" s="128" t="s">
        <v>249</v>
      </c>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row>
    <row r="259" spans="1:58" ht="12.75" outlineLevel="1" x14ac:dyDescent="0.2">
      <c r="A259" s="135"/>
      <c r="B259" s="136"/>
      <c r="C259" s="167" t="s">
        <v>869</v>
      </c>
      <c r="D259" s="140"/>
      <c r="E259" s="141">
        <v>5.7</v>
      </c>
      <c r="F259" s="138"/>
      <c r="G259" s="138"/>
      <c r="H259" s="138"/>
      <c r="I259" s="138"/>
      <c r="J259" s="138"/>
      <c r="K259" s="138"/>
      <c r="L259" s="138"/>
      <c r="M259" s="138"/>
      <c r="N259" s="138"/>
      <c r="O259" s="138"/>
      <c r="P259" s="138"/>
      <c r="Q259" s="138"/>
      <c r="R259" s="138"/>
      <c r="S259" s="138"/>
      <c r="T259" s="138"/>
      <c r="U259" s="138"/>
      <c r="V259" s="138"/>
      <c r="W259" s="128"/>
      <c r="X259" s="128"/>
      <c r="Y259" s="128"/>
      <c r="Z259" s="128"/>
      <c r="AA259" s="128"/>
      <c r="AB259" s="128"/>
      <c r="AC259" s="128"/>
      <c r="AD259" s="128"/>
      <c r="AE259" s="128" t="s">
        <v>218</v>
      </c>
      <c r="AF259" s="128">
        <v>0</v>
      </c>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row>
    <row r="260" spans="1:58" ht="12.75" outlineLevel="1" x14ac:dyDescent="0.2">
      <c r="A260" s="149">
        <v>61</v>
      </c>
      <c r="B260" s="150" t="s">
        <v>870</v>
      </c>
      <c r="C260" s="166" t="s">
        <v>871</v>
      </c>
      <c r="D260" s="151" t="s">
        <v>233</v>
      </c>
      <c r="E260" s="152">
        <v>5.7</v>
      </c>
      <c r="F260" s="153"/>
      <c r="G260" s="154">
        <f>ROUND(E260*F260,2)</f>
        <v>0</v>
      </c>
      <c r="H260" s="153"/>
      <c r="I260" s="154">
        <f>ROUND(E260*H260,2)</f>
        <v>0</v>
      </c>
      <c r="J260" s="153"/>
      <c r="K260" s="154">
        <f>ROUND(E260*J260,2)</f>
        <v>0</v>
      </c>
      <c r="L260" s="154">
        <v>21</v>
      </c>
      <c r="M260" s="154">
        <f>G260*(1+L260/100)</f>
        <v>0</v>
      </c>
      <c r="N260" s="154">
        <v>0</v>
      </c>
      <c r="O260" s="154">
        <f>ROUND(E260*N260,2)</f>
        <v>0</v>
      </c>
      <c r="P260" s="154">
        <v>0</v>
      </c>
      <c r="Q260" s="154">
        <f>ROUND(E260*P260,2)</f>
        <v>0</v>
      </c>
      <c r="R260" s="155" t="s">
        <v>348</v>
      </c>
      <c r="S260" s="138">
        <v>0.44</v>
      </c>
      <c r="T260" s="138">
        <f>ROUND(E260*S260,2)</f>
        <v>2.5099999999999998</v>
      </c>
      <c r="U260" s="138"/>
      <c r="V260" s="138" t="s">
        <v>215</v>
      </c>
      <c r="W260" s="128"/>
      <c r="X260" s="128"/>
      <c r="Y260" s="128"/>
      <c r="Z260" s="128"/>
      <c r="AA260" s="128"/>
      <c r="AB260" s="128"/>
      <c r="AC260" s="128"/>
      <c r="AD260" s="128"/>
      <c r="AE260" s="128" t="s">
        <v>216</v>
      </c>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row>
    <row r="261" spans="1:58" ht="12.75" outlineLevel="1" x14ac:dyDescent="0.2">
      <c r="A261" s="135"/>
      <c r="B261" s="136"/>
      <c r="C261" s="323" t="s">
        <v>868</v>
      </c>
      <c r="D261" s="324"/>
      <c r="E261" s="324"/>
      <c r="F261" s="324"/>
      <c r="G261" s="324"/>
      <c r="H261" s="138"/>
      <c r="I261" s="138"/>
      <c r="J261" s="138"/>
      <c r="K261" s="138"/>
      <c r="L261" s="138"/>
      <c r="M261" s="138"/>
      <c r="N261" s="138"/>
      <c r="O261" s="138"/>
      <c r="P261" s="138"/>
      <c r="Q261" s="138"/>
      <c r="R261" s="138"/>
      <c r="S261" s="138"/>
      <c r="T261" s="138"/>
      <c r="U261" s="138"/>
      <c r="V261" s="138"/>
      <c r="W261" s="128"/>
      <c r="X261" s="128"/>
      <c r="Y261" s="128"/>
      <c r="Z261" s="128"/>
      <c r="AA261" s="128"/>
      <c r="AB261" s="128"/>
      <c r="AC261" s="128"/>
      <c r="AD261" s="128"/>
      <c r="AE261" s="128" t="s">
        <v>249</v>
      </c>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row>
    <row r="262" spans="1:58" ht="12.75" outlineLevel="1" x14ac:dyDescent="0.2">
      <c r="A262" s="135"/>
      <c r="B262" s="136"/>
      <c r="C262" s="167" t="s">
        <v>869</v>
      </c>
      <c r="D262" s="140"/>
      <c r="E262" s="141">
        <v>5.7</v>
      </c>
      <c r="F262" s="138"/>
      <c r="G262" s="138"/>
      <c r="H262" s="138"/>
      <c r="I262" s="138"/>
      <c r="J262" s="138"/>
      <c r="K262" s="138"/>
      <c r="L262" s="138"/>
      <c r="M262" s="138"/>
      <c r="N262" s="138"/>
      <c r="O262" s="138"/>
      <c r="P262" s="138"/>
      <c r="Q262" s="138"/>
      <c r="R262" s="138"/>
      <c r="S262" s="138"/>
      <c r="T262" s="138"/>
      <c r="U262" s="138"/>
      <c r="V262" s="138"/>
      <c r="W262" s="128"/>
      <c r="X262" s="128"/>
      <c r="Y262" s="128"/>
      <c r="Z262" s="128"/>
      <c r="AA262" s="128"/>
      <c r="AB262" s="128"/>
      <c r="AC262" s="128"/>
      <c r="AD262" s="128"/>
      <c r="AE262" s="128" t="s">
        <v>218</v>
      </c>
      <c r="AF262" s="128">
        <v>0</v>
      </c>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row>
    <row r="263" spans="1:58" ht="12.75" outlineLevel="1" x14ac:dyDescent="0.2">
      <c r="A263" s="149">
        <v>62</v>
      </c>
      <c r="B263" s="150" t="s">
        <v>872</v>
      </c>
      <c r="C263" s="166" t="s">
        <v>873</v>
      </c>
      <c r="D263" s="151" t="s">
        <v>384</v>
      </c>
      <c r="E263" s="152">
        <v>0.15</v>
      </c>
      <c r="F263" s="153"/>
      <c r="G263" s="154">
        <f>ROUND(E263*F263,2)</f>
        <v>0</v>
      </c>
      <c r="H263" s="153"/>
      <c r="I263" s="154">
        <f>ROUND(E263*H263,2)</f>
        <v>0</v>
      </c>
      <c r="J263" s="153"/>
      <c r="K263" s="154">
        <f>ROUND(E263*J263,2)</f>
        <v>0</v>
      </c>
      <c r="L263" s="154">
        <v>21</v>
      </c>
      <c r="M263" s="154">
        <f>G263*(1+L263/100)</f>
        <v>0</v>
      </c>
      <c r="N263" s="154">
        <v>1.01939</v>
      </c>
      <c r="O263" s="154">
        <f>ROUND(E263*N263,2)</f>
        <v>0.15</v>
      </c>
      <c r="P263" s="154">
        <v>0</v>
      </c>
      <c r="Q263" s="154">
        <f>ROUND(E263*P263,2)</f>
        <v>0</v>
      </c>
      <c r="R263" s="155" t="s">
        <v>194</v>
      </c>
      <c r="S263" s="138">
        <v>51.252000000000002</v>
      </c>
      <c r="T263" s="138">
        <f>ROUND(E263*S263,2)</f>
        <v>7.69</v>
      </c>
      <c r="U263" s="138"/>
      <c r="V263" s="138" t="s">
        <v>215</v>
      </c>
      <c r="W263" s="128"/>
      <c r="X263" s="128"/>
      <c r="Y263" s="128"/>
      <c r="Z263" s="128"/>
      <c r="AA263" s="128"/>
      <c r="AB263" s="128"/>
      <c r="AC263" s="128"/>
      <c r="AD263" s="128"/>
      <c r="AE263" s="128" t="s">
        <v>216</v>
      </c>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row>
    <row r="264" spans="1:58" ht="33.75" outlineLevel="1" x14ac:dyDescent="0.2">
      <c r="A264" s="135"/>
      <c r="B264" s="136"/>
      <c r="C264" s="323" t="s">
        <v>874</v>
      </c>
      <c r="D264" s="324"/>
      <c r="E264" s="324"/>
      <c r="F264" s="324"/>
      <c r="G264" s="324"/>
      <c r="H264" s="138"/>
      <c r="I264" s="138"/>
      <c r="J264" s="138"/>
      <c r="K264" s="138"/>
      <c r="L264" s="138"/>
      <c r="M264" s="138"/>
      <c r="N264" s="138"/>
      <c r="O264" s="138"/>
      <c r="P264" s="138"/>
      <c r="Q264" s="138"/>
      <c r="R264" s="138"/>
      <c r="S264" s="138"/>
      <c r="T264" s="138"/>
      <c r="U264" s="138"/>
      <c r="V264" s="138"/>
      <c r="W264" s="128"/>
      <c r="X264" s="128"/>
      <c r="Y264" s="128"/>
      <c r="Z264" s="128"/>
      <c r="AA264" s="128"/>
      <c r="AB264" s="128"/>
      <c r="AC264" s="128"/>
      <c r="AD264" s="128"/>
      <c r="AE264" s="128" t="s">
        <v>249</v>
      </c>
      <c r="AF264" s="128"/>
      <c r="AG264" s="128"/>
      <c r="AH264" s="128"/>
      <c r="AI264" s="128"/>
      <c r="AJ264" s="128"/>
      <c r="AK264" s="128"/>
      <c r="AL264" s="128"/>
      <c r="AM264" s="128"/>
      <c r="AN264" s="128"/>
      <c r="AO264" s="128"/>
      <c r="AP264" s="128"/>
      <c r="AQ264" s="128"/>
      <c r="AR264" s="128"/>
      <c r="AS264" s="128"/>
      <c r="AT264" s="128"/>
      <c r="AU264" s="128"/>
      <c r="AV264" s="128"/>
      <c r="AW264" s="128"/>
      <c r="AX264" s="128"/>
      <c r="AY264" s="176" t="str">
        <f>C264</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AZ264" s="128"/>
      <c r="BA264" s="128"/>
      <c r="BB264" s="128"/>
      <c r="BC264" s="128"/>
      <c r="BD264" s="128"/>
      <c r="BE264" s="128"/>
      <c r="BF264" s="128"/>
    </row>
    <row r="265" spans="1:58" ht="12.75" outlineLevel="1" x14ac:dyDescent="0.2">
      <c r="A265" s="135"/>
      <c r="B265" s="136"/>
      <c r="C265" s="167" t="s">
        <v>875</v>
      </c>
      <c r="D265" s="140"/>
      <c r="E265" s="141">
        <v>0.14399999999999999</v>
      </c>
      <c r="F265" s="138"/>
      <c r="G265" s="138"/>
      <c r="H265" s="138"/>
      <c r="I265" s="138"/>
      <c r="J265" s="138"/>
      <c r="K265" s="138"/>
      <c r="L265" s="138"/>
      <c r="M265" s="138"/>
      <c r="N265" s="138"/>
      <c r="O265" s="138"/>
      <c r="P265" s="138"/>
      <c r="Q265" s="138"/>
      <c r="R265" s="138"/>
      <c r="S265" s="138"/>
      <c r="T265" s="138"/>
      <c r="U265" s="138"/>
      <c r="V265" s="138"/>
      <c r="W265" s="128"/>
      <c r="X265" s="128"/>
      <c r="Y265" s="128"/>
      <c r="Z265" s="128"/>
      <c r="AA265" s="128"/>
      <c r="AB265" s="128"/>
      <c r="AC265" s="128"/>
      <c r="AD265" s="128"/>
      <c r="AE265" s="128" t="s">
        <v>218</v>
      </c>
      <c r="AF265" s="128">
        <v>0</v>
      </c>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row>
    <row r="266" spans="1:58" ht="12.75" outlineLevel="1" x14ac:dyDescent="0.2">
      <c r="A266" s="135"/>
      <c r="B266" s="136"/>
      <c r="C266" s="167" t="s">
        <v>806</v>
      </c>
      <c r="D266" s="140"/>
      <c r="E266" s="141">
        <v>6.0000000000000001E-3</v>
      </c>
      <c r="F266" s="138"/>
      <c r="G266" s="138"/>
      <c r="H266" s="138"/>
      <c r="I266" s="138"/>
      <c r="J266" s="138"/>
      <c r="K266" s="138"/>
      <c r="L266" s="138"/>
      <c r="M266" s="138"/>
      <c r="N266" s="138"/>
      <c r="O266" s="138"/>
      <c r="P266" s="138"/>
      <c r="Q266" s="138"/>
      <c r="R266" s="138"/>
      <c r="S266" s="138"/>
      <c r="T266" s="138"/>
      <c r="U266" s="138"/>
      <c r="V266" s="138"/>
      <c r="W266" s="128"/>
      <c r="X266" s="128"/>
      <c r="Y266" s="128"/>
      <c r="Z266" s="128"/>
      <c r="AA266" s="128"/>
      <c r="AB266" s="128"/>
      <c r="AC266" s="128"/>
      <c r="AD266" s="128"/>
      <c r="AE266" s="128" t="s">
        <v>218</v>
      </c>
      <c r="AF266" s="128">
        <v>0</v>
      </c>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row>
    <row r="267" spans="1:58" ht="12.75" outlineLevel="1" x14ac:dyDescent="0.2">
      <c r="A267" s="149">
        <v>63</v>
      </c>
      <c r="B267" s="150" t="s">
        <v>876</v>
      </c>
      <c r="C267" s="166" t="s">
        <v>877</v>
      </c>
      <c r="D267" s="151" t="s">
        <v>262</v>
      </c>
      <c r="E267" s="152">
        <v>4.8</v>
      </c>
      <c r="F267" s="153"/>
      <c r="G267" s="154">
        <f>ROUND(E267*F267,2)</f>
        <v>0</v>
      </c>
      <c r="H267" s="153"/>
      <c r="I267" s="154">
        <f>ROUND(E267*H267,2)</f>
        <v>0</v>
      </c>
      <c r="J267" s="153"/>
      <c r="K267" s="154">
        <f>ROUND(E267*J267,2)</f>
        <v>0</v>
      </c>
      <c r="L267" s="154">
        <v>21</v>
      </c>
      <c r="M267" s="154">
        <f>G267*(1+L267/100)</f>
        <v>0</v>
      </c>
      <c r="N267" s="154">
        <v>2.5251100000000002</v>
      </c>
      <c r="O267" s="154">
        <f>ROUND(E267*N267,2)</f>
        <v>12.12</v>
      </c>
      <c r="P267" s="154">
        <v>0</v>
      </c>
      <c r="Q267" s="154">
        <f>ROUND(E267*P267,2)</f>
        <v>0</v>
      </c>
      <c r="R267" s="155" t="s">
        <v>194</v>
      </c>
      <c r="S267" s="138">
        <v>1.448</v>
      </c>
      <c r="T267" s="138">
        <f>ROUND(E267*S267,2)</f>
        <v>6.95</v>
      </c>
      <c r="U267" s="138"/>
      <c r="V267" s="138" t="s">
        <v>215</v>
      </c>
      <c r="W267" s="128"/>
      <c r="X267" s="128"/>
      <c r="Y267" s="128"/>
      <c r="Z267" s="128"/>
      <c r="AA267" s="128"/>
      <c r="AB267" s="128"/>
      <c r="AC267" s="128"/>
      <c r="AD267" s="128"/>
      <c r="AE267" s="128" t="s">
        <v>216</v>
      </c>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row>
    <row r="268" spans="1:58" ht="12.75" outlineLevel="1" x14ac:dyDescent="0.2">
      <c r="A268" s="135"/>
      <c r="B268" s="136"/>
      <c r="C268" s="167" t="s">
        <v>878</v>
      </c>
      <c r="D268" s="140"/>
      <c r="E268" s="141">
        <v>2.4721199999999999</v>
      </c>
      <c r="F268" s="138"/>
      <c r="G268" s="138"/>
      <c r="H268" s="138"/>
      <c r="I268" s="138"/>
      <c r="J268" s="138"/>
      <c r="K268" s="138"/>
      <c r="L268" s="138"/>
      <c r="M268" s="138"/>
      <c r="N268" s="138"/>
      <c r="O268" s="138"/>
      <c r="P268" s="138"/>
      <c r="Q268" s="138"/>
      <c r="R268" s="138"/>
      <c r="S268" s="138"/>
      <c r="T268" s="138"/>
      <c r="U268" s="138"/>
      <c r="V268" s="138"/>
      <c r="W268" s="128"/>
      <c r="X268" s="128"/>
      <c r="Y268" s="128"/>
      <c r="Z268" s="128"/>
      <c r="AA268" s="128"/>
      <c r="AB268" s="128"/>
      <c r="AC268" s="128"/>
      <c r="AD268" s="128"/>
      <c r="AE268" s="128" t="s">
        <v>218</v>
      </c>
      <c r="AF268" s="128">
        <v>0</v>
      </c>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row>
    <row r="269" spans="1:58" ht="12.75" outlineLevel="1" x14ac:dyDescent="0.2">
      <c r="A269" s="135"/>
      <c r="B269" s="136"/>
      <c r="C269" s="167" t="s">
        <v>879</v>
      </c>
      <c r="D269" s="140"/>
      <c r="E269" s="141">
        <v>2.2339799999999999</v>
      </c>
      <c r="F269" s="138"/>
      <c r="G269" s="138"/>
      <c r="H269" s="138"/>
      <c r="I269" s="138"/>
      <c r="J269" s="138"/>
      <c r="K269" s="138"/>
      <c r="L269" s="138"/>
      <c r="M269" s="138"/>
      <c r="N269" s="138"/>
      <c r="O269" s="138"/>
      <c r="P269" s="138"/>
      <c r="Q269" s="138"/>
      <c r="R269" s="138"/>
      <c r="S269" s="138"/>
      <c r="T269" s="138"/>
      <c r="U269" s="138"/>
      <c r="V269" s="138"/>
      <c r="W269" s="128"/>
      <c r="X269" s="128"/>
      <c r="Y269" s="128"/>
      <c r="Z269" s="128"/>
      <c r="AA269" s="128"/>
      <c r="AB269" s="128"/>
      <c r="AC269" s="128"/>
      <c r="AD269" s="128"/>
      <c r="AE269" s="128" t="s">
        <v>218</v>
      </c>
      <c r="AF269" s="128">
        <v>0</v>
      </c>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row>
    <row r="270" spans="1:58" ht="12.75" outlineLevel="1" x14ac:dyDescent="0.2">
      <c r="A270" s="135"/>
      <c r="B270" s="136"/>
      <c r="C270" s="167" t="s">
        <v>880</v>
      </c>
      <c r="D270" s="140"/>
      <c r="E270" s="141">
        <v>9.3899999999999997E-2</v>
      </c>
      <c r="F270" s="138"/>
      <c r="G270" s="138"/>
      <c r="H270" s="138"/>
      <c r="I270" s="138"/>
      <c r="J270" s="138"/>
      <c r="K270" s="138"/>
      <c r="L270" s="138"/>
      <c r="M270" s="138"/>
      <c r="N270" s="138"/>
      <c r="O270" s="138"/>
      <c r="P270" s="138"/>
      <c r="Q270" s="138"/>
      <c r="R270" s="138"/>
      <c r="S270" s="138"/>
      <c r="T270" s="138"/>
      <c r="U270" s="138"/>
      <c r="V270" s="138"/>
      <c r="W270" s="128"/>
      <c r="X270" s="128"/>
      <c r="Y270" s="128"/>
      <c r="Z270" s="128"/>
      <c r="AA270" s="128"/>
      <c r="AB270" s="128"/>
      <c r="AC270" s="128"/>
      <c r="AD270" s="128"/>
      <c r="AE270" s="128" t="s">
        <v>218</v>
      </c>
      <c r="AF270" s="128">
        <v>0</v>
      </c>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row>
    <row r="271" spans="1:58" ht="12.75" outlineLevel="1" x14ac:dyDescent="0.2">
      <c r="A271" s="149">
        <v>64</v>
      </c>
      <c r="B271" s="150" t="s">
        <v>881</v>
      </c>
      <c r="C271" s="166" t="s">
        <v>882</v>
      </c>
      <c r="D271" s="151" t="s">
        <v>233</v>
      </c>
      <c r="E271" s="152">
        <v>39.9</v>
      </c>
      <c r="F271" s="153"/>
      <c r="G271" s="154">
        <f>ROUND(E271*F271,2)</f>
        <v>0</v>
      </c>
      <c r="H271" s="153"/>
      <c r="I271" s="154">
        <f>ROUND(E271*H271,2)</f>
        <v>0</v>
      </c>
      <c r="J271" s="153"/>
      <c r="K271" s="154">
        <f>ROUND(E271*J271,2)</f>
        <v>0</v>
      </c>
      <c r="L271" s="154">
        <v>21</v>
      </c>
      <c r="M271" s="154">
        <f>G271*(1+L271/100)</f>
        <v>0</v>
      </c>
      <c r="N271" s="154">
        <v>7.8200000000000006E-3</v>
      </c>
      <c r="O271" s="154">
        <f>ROUND(E271*N271,2)</f>
        <v>0.31</v>
      </c>
      <c r="P271" s="154">
        <v>0</v>
      </c>
      <c r="Q271" s="154">
        <f>ROUND(E271*P271,2)</f>
        <v>0</v>
      </c>
      <c r="R271" s="155" t="s">
        <v>194</v>
      </c>
      <c r="S271" s="138">
        <v>0.79</v>
      </c>
      <c r="T271" s="138">
        <f>ROUND(E271*S271,2)</f>
        <v>31.52</v>
      </c>
      <c r="U271" s="138"/>
      <c r="V271" s="138" t="s">
        <v>215</v>
      </c>
      <c r="W271" s="128"/>
      <c r="X271" s="128"/>
      <c r="Y271" s="128"/>
      <c r="Z271" s="128"/>
      <c r="AA271" s="128"/>
      <c r="AB271" s="128"/>
      <c r="AC271" s="128"/>
      <c r="AD271" s="128"/>
      <c r="AE271" s="128" t="s">
        <v>216</v>
      </c>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row>
    <row r="272" spans="1:58" ht="12.75" outlineLevel="1" x14ac:dyDescent="0.2">
      <c r="A272" s="135"/>
      <c r="B272" s="136"/>
      <c r="C272" s="167" t="s">
        <v>883</v>
      </c>
      <c r="D272" s="140"/>
      <c r="E272" s="141">
        <v>20.928000000000001</v>
      </c>
      <c r="F272" s="138"/>
      <c r="G272" s="138"/>
      <c r="H272" s="138"/>
      <c r="I272" s="138"/>
      <c r="J272" s="138"/>
      <c r="K272" s="138"/>
      <c r="L272" s="138"/>
      <c r="M272" s="138"/>
      <c r="N272" s="138"/>
      <c r="O272" s="138"/>
      <c r="P272" s="138"/>
      <c r="Q272" s="138"/>
      <c r="R272" s="138"/>
      <c r="S272" s="138"/>
      <c r="T272" s="138"/>
      <c r="U272" s="138"/>
      <c r="V272" s="138"/>
      <c r="W272" s="128"/>
      <c r="X272" s="128"/>
      <c r="Y272" s="128"/>
      <c r="Z272" s="128"/>
      <c r="AA272" s="128"/>
      <c r="AB272" s="128"/>
      <c r="AC272" s="128"/>
      <c r="AD272" s="128"/>
      <c r="AE272" s="128" t="s">
        <v>218</v>
      </c>
      <c r="AF272" s="128">
        <v>0</v>
      </c>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row>
    <row r="273" spans="1:58" ht="12.75" outlineLevel="1" x14ac:dyDescent="0.2">
      <c r="A273" s="135"/>
      <c r="B273" s="136"/>
      <c r="C273" s="167" t="s">
        <v>884</v>
      </c>
      <c r="D273" s="140"/>
      <c r="E273" s="141">
        <v>18.911999999999999</v>
      </c>
      <c r="F273" s="138"/>
      <c r="G273" s="138"/>
      <c r="H273" s="138"/>
      <c r="I273" s="138"/>
      <c r="J273" s="138"/>
      <c r="K273" s="138"/>
      <c r="L273" s="138"/>
      <c r="M273" s="138"/>
      <c r="N273" s="138"/>
      <c r="O273" s="138"/>
      <c r="P273" s="138"/>
      <c r="Q273" s="138"/>
      <c r="R273" s="138"/>
      <c r="S273" s="138"/>
      <c r="T273" s="138"/>
      <c r="U273" s="138"/>
      <c r="V273" s="138"/>
      <c r="W273" s="128"/>
      <c r="X273" s="128"/>
      <c r="Y273" s="128"/>
      <c r="Z273" s="128"/>
      <c r="AA273" s="128"/>
      <c r="AB273" s="128"/>
      <c r="AC273" s="128"/>
      <c r="AD273" s="128"/>
      <c r="AE273" s="128" t="s">
        <v>218</v>
      </c>
      <c r="AF273" s="128">
        <v>0</v>
      </c>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row>
    <row r="274" spans="1:58" ht="12.75" outlineLevel="1" x14ac:dyDescent="0.2">
      <c r="A274" s="135"/>
      <c r="B274" s="136"/>
      <c r="C274" s="167" t="s">
        <v>377</v>
      </c>
      <c r="D274" s="140"/>
      <c r="E274" s="141">
        <v>0.06</v>
      </c>
      <c r="F274" s="138"/>
      <c r="G274" s="138"/>
      <c r="H274" s="138"/>
      <c r="I274" s="138"/>
      <c r="J274" s="138"/>
      <c r="K274" s="138"/>
      <c r="L274" s="138"/>
      <c r="M274" s="138"/>
      <c r="N274" s="138"/>
      <c r="O274" s="138"/>
      <c r="P274" s="138"/>
      <c r="Q274" s="138"/>
      <c r="R274" s="138"/>
      <c r="S274" s="138"/>
      <c r="T274" s="138"/>
      <c r="U274" s="138"/>
      <c r="V274" s="138"/>
      <c r="W274" s="128"/>
      <c r="X274" s="128"/>
      <c r="Y274" s="128"/>
      <c r="Z274" s="128"/>
      <c r="AA274" s="128"/>
      <c r="AB274" s="128"/>
      <c r="AC274" s="128"/>
      <c r="AD274" s="128"/>
      <c r="AE274" s="128" t="s">
        <v>218</v>
      </c>
      <c r="AF274" s="128">
        <v>0</v>
      </c>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row>
    <row r="275" spans="1:58" ht="12.75" outlineLevel="1" x14ac:dyDescent="0.2">
      <c r="A275" s="149">
        <v>65</v>
      </c>
      <c r="B275" s="150" t="s">
        <v>885</v>
      </c>
      <c r="C275" s="166" t="s">
        <v>886</v>
      </c>
      <c r="D275" s="151" t="s">
        <v>233</v>
      </c>
      <c r="E275" s="152">
        <v>39.9</v>
      </c>
      <c r="F275" s="153"/>
      <c r="G275" s="154">
        <f>ROUND(E275*F275,2)</f>
        <v>0</v>
      </c>
      <c r="H275" s="153"/>
      <c r="I275" s="154">
        <f>ROUND(E275*H275,2)</f>
        <v>0</v>
      </c>
      <c r="J275" s="153"/>
      <c r="K275" s="154">
        <f>ROUND(E275*J275,2)</f>
        <v>0</v>
      </c>
      <c r="L275" s="154">
        <v>21</v>
      </c>
      <c r="M275" s="154">
        <f>G275*(1+L275/100)</f>
        <v>0</v>
      </c>
      <c r="N275" s="154">
        <v>0</v>
      </c>
      <c r="O275" s="154">
        <f>ROUND(E275*N275,2)</f>
        <v>0</v>
      </c>
      <c r="P275" s="154">
        <v>0</v>
      </c>
      <c r="Q275" s="154">
        <f>ROUND(E275*P275,2)</f>
        <v>0</v>
      </c>
      <c r="R275" s="155" t="s">
        <v>194</v>
      </c>
      <c r="S275" s="138">
        <v>0.24</v>
      </c>
      <c r="T275" s="138">
        <f>ROUND(E275*S275,2)</f>
        <v>9.58</v>
      </c>
      <c r="U275" s="138"/>
      <c r="V275" s="138" t="s">
        <v>215</v>
      </c>
      <c r="W275" s="128"/>
      <c r="X275" s="128"/>
      <c r="Y275" s="128"/>
      <c r="Z275" s="128"/>
      <c r="AA275" s="128"/>
      <c r="AB275" s="128"/>
      <c r="AC275" s="128"/>
      <c r="AD275" s="128"/>
      <c r="AE275" s="128" t="s">
        <v>216</v>
      </c>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row>
    <row r="276" spans="1:58" ht="12.75" outlineLevel="1" x14ac:dyDescent="0.2">
      <c r="A276" s="135"/>
      <c r="B276" s="136"/>
      <c r="C276" s="167" t="s">
        <v>887</v>
      </c>
      <c r="D276" s="140"/>
      <c r="E276" s="141">
        <v>39.9</v>
      </c>
      <c r="F276" s="138"/>
      <c r="G276" s="138"/>
      <c r="H276" s="138"/>
      <c r="I276" s="138"/>
      <c r="J276" s="138"/>
      <c r="K276" s="138"/>
      <c r="L276" s="138"/>
      <c r="M276" s="138"/>
      <c r="N276" s="138"/>
      <c r="O276" s="138"/>
      <c r="P276" s="138"/>
      <c r="Q276" s="138"/>
      <c r="R276" s="138"/>
      <c r="S276" s="138"/>
      <c r="T276" s="138"/>
      <c r="U276" s="138"/>
      <c r="V276" s="138"/>
      <c r="W276" s="128"/>
      <c r="X276" s="128"/>
      <c r="Y276" s="128"/>
      <c r="Z276" s="128"/>
      <c r="AA276" s="128"/>
      <c r="AB276" s="128"/>
      <c r="AC276" s="128"/>
      <c r="AD276" s="128"/>
      <c r="AE276" s="128" t="s">
        <v>218</v>
      </c>
      <c r="AF276" s="128">
        <v>0</v>
      </c>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row>
    <row r="277" spans="1:58" ht="12.75" outlineLevel="1" x14ac:dyDescent="0.2">
      <c r="A277" s="149">
        <v>66</v>
      </c>
      <c r="B277" s="150" t="s">
        <v>888</v>
      </c>
      <c r="C277" s="166" t="s">
        <v>889</v>
      </c>
      <c r="D277" s="151" t="s">
        <v>384</v>
      </c>
      <c r="E277" s="152">
        <v>0.33</v>
      </c>
      <c r="F277" s="153"/>
      <c r="G277" s="154">
        <f>ROUND(E277*F277,2)</f>
        <v>0</v>
      </c>
      <c r="H277" s="153"/>
      <c r="I277" s="154">
        <f>ROUND(E277*H277,2)</f>
        <v>0</v>
      </c>
      <c r="J277" s="153"/>
      <c r="K277" s="154">
        <f>ROUND(E277*J277,2)</f>
        <v>0</v>
      </c>
      <c r="L277" s="154">
        <v>21</v>
      </c>
      <c r="M277" s="154">
        <f>G277*(1+L277/100)</f>
        <v>0</v>
      </c>
      <c r="N277" s="154">
        <v>1.0166500000000001</v>
      </c>
      <c r="O277" s="154">
        <f>ROUND(E277*N277,2)</f>
        <v>0.34</v>
      </c>
      <c r="P277" s="154">
        <v>0</v>
      </c>
      <c r="Q277" s="154">
        <f>ROUND(E277*P277,2)</f>
        <v>0</v>
      </c>
      <c r="R277" s="155" t="s">
        <v>194</v>
      </c>
      <c r="S277" s="138">
        <v>27.672999999999998</v>
      </c>
      <c r="T277" s="138">
        <f>ROUND(E277*S277,2)</f>
        <v>9.1300000000000008</v>
      </c>
      <c r="U277" s="138"/>
      <c r="V277" s="138" t="s">
        <v>215</v>
      </c>
      <c r="W277" s="128"/>
      <c r="X277" s="128"/>
      <c r="Y277" s="128"/>
      <c r="Z277" s="128"/>
      <c r="AA277" s="128"/>
      <c r="AB277" s="128"/>
      <c r="AC277" s="128"/>
      <c r="AD277" s="128"/>
      <c r="AE277" s="128" t="s">
        <v>216</v>
      </c>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row>
    <row r="278" spans="1:58" ht="12.75" outlineLevel="1" x14ac:dyDescent="0.2">
      <c r="A278" s="135"/>
      <c r="B278" s="136"/>
      <c r="C278" s="323" t="s">
        <v>890</v>
      </c>
      <c r="D278" s="324"/>
      <c r="E278" s="324"/>
      <c r="F278" s="324"/>
      <c r="G278" s="324"/>
      <c r="H278" s="138"/>
      <c r="I278" s="138"/>
      <c r="J278" s="138"/>
      <c r="K278" s="138"/>
      <c r="L278" s="138"/>
      <c r="M278" s="138"/>
      <c r="N278" s="138"/>
      <c r="O278" s="138"/>
      <c r="P278" s="138"/>
      <c r="Q278" s="138"/>
      <c r="R278" s="138"/>
      <c r="S278" s="138"/>
      <c r="T278" s="138"/>
      <c r="U278" s="138"/>
      <c r="V278" s="138"/>
      <c r="W278" s="128"/>
      <c r="X278" s="128"/>
      <c r="Y278" s="128"/>
      <c r="Z278" s="128"/>
      <c r="AA278" s="128"/>
      <c r="AB278" s="128"/>
      <c r="AC278" s="128"/>
      <c r="AD278" s="128"/>
      <c r="AE278" s="128" t="s">
        <v>249</v>
      </c>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row>
    <row r="279" spans="1:58" ht="12.75" outlineLevel="1" x14ac:dyDescent="0.2">
      <c r="A279" s="135"/>
      <c r="B279" s="136"/>
      <c r="C279" s="167" t="s">
        <v>891</v>
      </c>
      <c r="D279" s="140"/>
      <c r="E279" s="141">
        <v>9.7790000000000002E-2</v>
      </c>
      <c r="F279" s="138"/>
      <c r="G279" s="138"/>
      <c r="H279" s="138"/>
      <c r="I279" s="138"/>
      <c r="J279" s="138"/>
      <c r="K279" s="138"/>
      <c r="L279" s="138"/>
      <c r="M279" s="138"/>
      <c r="N279" s="138"/>
      <c r="O279" s="138"/>
      <c r="P279" s="138"/>
      <c r="Q279" s="138"/>
      <c r="R279" s="138"/>
      <c r="S279" s="138"/>
      <c r="T279" s="138"/>
      <c r="U279" s="138"/>
      <c r="V279" s="138"/>
      <c r="W279" s="128"/>
      <c r="X279" s="128"/>
      <c r="Y279" s="128"/>
      <c r="Z279" s="128"/>
      <c r="AA279" s="128"/>
      <c r="AB279" s="128"/>
      <c r="AC279" s="128"/>
      <c r="AD279" s="128"/>
      <c r="AE279" s="128" t="s">
        <v>218</v>
      </c>
      <c r="AF279" s="128">
        <v>0</v>
      </c>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row>
    <row r="280" spans="1:58" ht="12.75" outlineLevel="1" x14ac:dyDescent="0.2">
      <c r="A280" s="135"/>
      <c r="B280" s="136"/>
      <c r="C280" s="167" t="s">
        <v>892</v>
      </c>
      <c r="D280" s="140"/>
      <c r="E280" s="141">
        <v>2.9649999999999999E-2</v>
      </c>
      <c r="F280" s="138"/>
      <c r="G280" s="138"/>
      <c r="H280" s="138"/>
      <c r="I280" s="138"/>
      <c r="J280" s="138"/>
      <c r="K280" s="138"/>
      <c r="L280" s="138"/>
      <c r="M280" s="138"/>
      <c r="N280" s="138"/>
      <c r="O280" s="138"/>
      <c r="P280" s="138"/>
      <c r="Q280" s="138"/>
      <c r="R280" s="138"/>
      <c r="S280" s="138"/>
      <c r="T280" s="138"/>
      <c r="U280" s="138"/>
      <c r="V280" s="138"/>
      <c r="W280" s="128"/>
      <c r="X280" s="128"/>
      <c r="Y280" s="128"/>
      <c r="Z280" s="128"/>
      <c r="AA280" s="128"/>
      <c r="AB280" s="128"/>
      <c r="AC280" s="128"/>
      <c r="AD280" s="128"/>
      <c r="AE280" s="128" t="s">
        <v>218</v>
      </c>
      <c r="AF280" s="128">
        <v>0</v>
      </c>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row>
    <row r="281" spans="1:58" ht="12.75" outlineLevel="1" x14ac:dyDescent="0.2">
      <c r="A281" s="135"/>
      <c r="B281" s="136"/>
      <c r="C281" s="167" t="s">
        <v>893</v>
      </c>
      <c r="D281" s="140"/>
      <c r="E281" s="141">
        <v>0.17673</v>
      </c>
      <c r="F281" s="138"/>
      <c r="G281" s="138"/>
      <c r="H281" s="138"/>
      <c r="I281" s="138"/>
      <c r="J281" s="138"/>
      <c r="K281" s="138"/>
      <c r="L281" s="138"/>
      <c r="M281" s="138"/>
      <c r="N281" s="138"/>
      <c r="O281" s="138"/>
      <c r="P281" s="138"/>
      <c r="Q281" s="138"/>
      <c r="R281" s="138"/>
      <c r="S281" s="138"/>
      <c r="T281" s="138"/>
      <c r="U281" s="138"/>
      <c r="V281" s="138"/>
      <c r="W281" s="128"/>
      <c r="X281" s="128"/>
      <c r="Y281" s="128"/>
      <c r="Z281" s="128"/>
      <c r="AA281" s="128"/>
      <c r="AB281" s="128"/>
      <c r="AC281" s="128"/>
      <c r="AD281" s="128"/>
      <c r="AE281" s="128" t="s">
        <v>218</v>
      </c>
      <c r="AF281" s="128">
        <v>0</v>
      </c>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row>
    <row r="282" spans="1:58" ht="12.75" outlineLevel="1" x14ac:dyDescent="0.2">
      <c r="A282" s="135"/>
      <c r="B282" s="136"/>
      <c r="C282" s="167" t="s">
        <v>894</v>
      </c>
      <c r="D282" s="140"/>
      <c r="E282" s="141">
        <v>1.7899999999999999E-2</v>
      </c>
      <c r="F282" s="138"/>
      <c r="G282" s="138"/>
      <c r="H282" s="138"/>
      <c r="I282" s="138"/>
      <c r="J282" s="138"/>
      <c r="K282" s="138"/>
      <c r="L282" s="138"/>
      <c r="M282" s="138"/>
      <c r="N282" s="138"/>
      <c r="O282" s="138"/>
      <c r="P282" s="138"/>
      <c r="Q282" s="138"/>
      <c r="R282" s="138"/>
      <c r="S282" s="138"/>
      <c r="T282" s="138"/>
      <c r="U282" s="138"/>
      <c r="V282" s="138"/>
      <c r="W282" s="128"/>
      <c r="X282" s="128"/>
      <c r="Y282" s="128"/>
      <c r="Z282" s="128"/>
      <c r="AA282" s="128"/>
      <c r="AB282" s="128"/>
      <c r="AC282" s="128"/>
      <c r="AD282" s="128"/>
      <c r="AE282" s="128" t="s">
        <v>218</v>
      </c>
      <c r="AF282" s="128">
        <v>0</v>
      </c>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row>
    <row r="283" spans="1:58" ht="12.75" outlineLevel="1" x14ac:dyDescent="0.2">
      <c r="A283" s="135"/>
      <c r="B283" s="136"/>
      <c r="C283" s="167" t="s">
        <v>895</v>
      </c>
      <c r="D283" s="140"/>
      <c r="E283" s="141">
        <v>7.9299999999999995E-3</v>
      </c>
      <c r="F283" s="138"/>
      <c r="G283" s="138"/>
      <c r="H283" s="138"/>
      <c r="I283" s="138"/>
      <c r="J283" s="138"/>
      <c r="K283" s="138"/>
      <c r="L283" s="138"/>
      <c r="M283" s="138"/>
      <c r="N283" s="138"/>
      <c r="O283" s="138"/>
      <c r="P283" s="138"/>
      <c r="Q283" s="138"/>
      <c r="R283" s="138"/>
      <c r="S283" s="138"/>
      <c r="T283" s="138"/>
      <c r="U283" s="138"/>
      <c r="V283" s="138"/>
      <c r="W283" s="128"/>
      <c r="X283" s="128"/>
      <c r="Y283" s="128"/>
      <c r="Z283" s="128"/>
      <c r="AA283" s="128"/>
      <c r="AB283" s="128"/>
      <c r="AC283" s="128"/>
      <c r="AD283" s="128"/>
      <c r="AE283" s="128" t="s">
        <v>218</v>
      </c>
      <c r="AF283" s="128">
        <v>0</v>
      </c>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row>
    <row r="284" spans="1:58" ht="12.75" outlineLevel="1" x14ac:dyDescent="0.2">
      <c r="A284" s="149">
        <v>67</v>
      </c>
      <c r="B284" s="150" t="s">
        <v>896</v>
      </c>
      <c r="C284" s="166" t="s">
        <v>897</v>
      </c>
      <c r="D284" s="151" t="s">
        <v>262</v>
      </c>
      <c r="E284" s="152">
        <v>32.6</v>
      </c>
      <c r="F284" s="153"/>
      <c r="G284" s="154">
        <f>ROUND(E284*F284,2)</f>
        <v>0</v>
      </c>
      <c r="H284" s="153"/>
      <c r="I284" s="154">
        <f>ROUND(E284*H284,2)</f>
        <v>0</v>
      </c>
      <c r="J284" s="153"/>
      <c r="K284" s="154">
        <f>ROUND(E284*J284,2)</f>
        <v>0</v>
      </c>
      <c r="L284" s="154">
        <v>21</v>
      </c>
      <c r="M284" s="154">
        <f>G284*(1+L284/100)</f>
        <v>0</v>
      </c>
      <c r="N284" s="154">
        <v>2.52542</v>
      </c>
      <c r="O284" s="154">
        <f>ROUND(E284*N284,2)</f>
        <v>82.33</v>
      </c>
      <c r="P284" s="154">
        <v>0</v>
      </c>
      <c r="Q284" s="154">
        <f>ROUND(E284*P284,2)</f>
        <v>0</v>
      </c>
      <c r="R284" s="155" t="s">
        <v>194</v>
      </c>
      <c r="S284" s="138">
        <v>3.5720000000000001</v>
      </c>
      <c r="T284" s="138">
        <f>ROUND(E284*S284,2)</f>
        <v>116.45</v>
      </c>
      <c r="U284" s="138"/>
      <c r="V284" s="138" t="s">
        <v>215</v>
      </c>
      <c r="W284" s="128"/>
      <c r="X284" s="128"/>
      <c r="Y284" s="128"/>
      <c r="Z284" s="128"/>
      <c r="AA284" s="128"/>
      <c r="AB284" s="128"/>
      <c r="AC284" s="128"/>
      <c r="AD284" s="128"/>
      <c r="AE284" s="128" t="s">
        <v>216</v>
      </c>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row>
    <row r="285" spans="1:58" ht="12.75" outlineLevel="1" x14ac:dyDescent="0.2">
      <c r="A285" s="135"/>
      <c r="B285" s="136"/>
      <c r="C285" s="323" t="s">
        <v>898</v>
      </c>
      <c r="D285" s="324"/>
      <c r="E285" s="324"/>
      <c r="F285" s="324"/>
      <c r="G285" s="324"/>
      <c r="H285" s="138"/>
      <c r="I285" s="138"/>
      <c r="J285" s="138"/>
      <c r="K285" s="138"/>
      <c r="L285" s="138"/>
      <c r="M285" s="138"/>
      <c r="N285" s="138"/>
      <c r="O285" s="138"/>
      <c r="P285" s="138"/>
      <c r="Q285" s="138"/>
      <c r="R285" s="138"/>
      <c r="S285" s="138"/>
      <c r="T285" s="138"/>
      <c r="U285" s="138"/>
      <c r="V285" s="138"/>
      <c r="W285" s="128"/>
      <c r="X285" s="128"/>
      <c r="Y285" s="128"/>
      <c r="Z285" s="128"/>
      <c r="AA285" s="128"/>
      <c r="AB285" s="128"/>
      <c r="AC285" s="128"/>
      <c r="AD285" s="128"/>
      <c r="AE285" s="128" t="s">
        <v>249</v>
      </c>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row>
    <row r="286" spans="1:58" ht="12.75" outlineLevel="1" x14ac:dyDescent="0.2">
      <c r="A286" s="135"/>
      <c r="B286" s="136"/>
      <c r="C286" s="167" t="s">
        <v>899</v>
      </c>
      <c r="D286" s="140"/>
      <c r="E286" s="141">
        <v>3.8304</v>
      </c>
      <c r="F286" s="138"/>
      <c r="G286" s="138"/>
      <c r="H286" s="138"/>
      <c r="I286" s="138"/>
      <c r="J286" s="138"/>
      <c r="K286" s="138"/>
      <c r="L286" s="138"/>
      <c r="M286" s="138"/>
      <c r="N286" s="138"/>
      <c r="O286" s="138"/>
      <c r="P286" s="138"/>
      <c r="Q286" s="138"/>
      <c r="R286" s="138"/>
      <c r="S286" s="138"/>
      <c r="T286" s="138"/>
      <c r="U286" s="138"/>
      <c r="V286" s="138"/>
      <c r="W286" s="128"/>
      <c r="X286" s="128"/>
      <c r="Y286" s="128"/>
      <c r="Z286" s="128"/>
      <c r="AA286" s="128"/>
      <c r="AB286" s="128"/>
      <c r="AC286" s="128"/>
      <c r="AD286" s="128"/>
      <c r="AE286" s="128" t="s">
        <v>218</v>
      </c>
      <c r="AF286" s="128">
        <v>0</v>
      </c>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row>
    <row r="287" spans="1:58" ht="12.75" outlineLevel="1" x14ac:dyDescent="0.2">
      <c r="A287" s="135"/>
      <c r="B287" s="136"/>
      <c r="C287" s="167" t="s">
        <v>900</v>
      </c>
      <c r="D287" s="140"/>
      <c r="E287" s="141">
        <v>48.96</v>
      </c>
      <c r="F287" s="138"/>
      <c r="G287" s="138"/>
      <c r="H287" s="138"/>
      <c r="I287" s="138"/>
      <c r="J287" s="138"/>
      <c r="K287" s="138"/>
      <c r="L287" s="138"/>
      <c r="M287" s="138"/>
      <c r="N287" s="138"/>
      <c r="O287" s="138"/>
      <c r="P287" s="138"/>
      <c r="Q287" s="138"/>
      <c r="R287" s="138"/>
      <c r="S287" s="138"/>
      <c r="T287" s="138"/>
      <c r="U287" s="138"/>
      <c r="V287" s="138"/>
      <c r="W287" s="128"/>
      <c r="X287" s="128"/>
      <c r="Y287" s="128"/>
      <c r="Z287" s="128"/>
      <c r="AA287" s="128"/>
      <c r="AB287" s="128"/>
      <c r="AC287" s="128"/>
      <c r="AD287" s="128"/>
      <c r="AE287" s="128" t="s">
        <v>218</v>
      </c>
      <c r="AF287" s="128">
        <v>0</v>
      </c>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row>
    <row r="288" spans="1:58" ht="12.75" outlineLevel="1" x14ac:dyDescent="0.2">
      <c r="A288" s="135"/>
      <c r="B288" s="136"/>
      <c r="C288" s="167" t="s">
        <v>901</v>
      </c>
      <c r="D288" s="140"/>
      <c r="E288" s="141">
        <v>-20.280999999999999</v>
      </c>
      <c r="F288" s="138"/>
      <c r="G288" s="138"/>
      <c r="H288" s="138"/>
      <c r="I288" s="138"/>
      <c r="J288" s="138"/>
      <c r="K288" s="138"/>
      <c r="L288" s="138"/>
      <c r="M288" s="138"/>
      <c r="N288" s="138"/>
      <c r="O288" s="138"/>
      <c r="P288" s="138"/>
      <c r="Q288" s="138"/>
      <c r="R288" s="138"/>
      <c r="S288" s="138"/>
      <c r="T288" s="138"/>
      <c r="U288" s="138"/>
      <c r="V288" s="138"/>
      <c r="W288" s="128"/>
      <c r="X288" s="128"/>
      <c r="Y288" s="128"/>
      <c r="Z288" s="128"/>
      <c r="AA288" s="128"/>
      <c r="AB288" s="128"/>
      <c r="AC288" s="128"/>
      <c r="AD288" s="128"/>
      <c r="AE288" s="128" t="s">
        <v>218</v>
      </c>
      <c r="AF288" s="128">
        <v>0</v>
      </c>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row>
    <row r="289" spans="1:58" ht="12.75" outlineLevel="1" x14ac:dyDescent="0.2">
      <c r="A289" s="135"/>
      <c r="B289" s="136"/>
      <c r="C289" s="167" t="s">
        <v>902</v>
      </c>
      <c r="D289" s="140"/>
      <c r="E289" s="141">
        <v>9.06E-2</v>
      </c>
      <c r="F289" s="138"/>
      <c r="G289" s="138"/>
      <c r="H289" s="138"/>
      <c r="I289" s="138"/>
      <c r="J289" s="138"/>
      <c r="K289" s="138"/>
      <c r="L289" s="138"/>
      <c r="M289" s="138"/>
      <c r="N289" s="138"/>
      <c r="O289" s="138"/>
      <c r="P289" s="138"/>
      <c r="Q289" s="138"/>
      <c r="R289" s="138"/>
      <c r="S289" s="138"/>
      <c r="T289" s="138"/>
      <c r="U289" s="138"/>
      <c r="V289" s="138"/>
      <c r="W289" s="128"/>
      <c r="X289" s="128"/>
      <c r="Y289" s="128"/>
      <c r="Z289" s="128"/>
      <c r="AA289" s="128"/>
      <c r="AB289" s="128"/>
      <c r="AC289" s="128"/>
      <c r="AD289" s="128"/>
      <c r="AE289" s="128" t="s">
        <v>218</v>
      </c>
      <c r="AF289" s="128">
        <v>0</v>
      </c>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row>
    <row r="290" spans="1:58" ht="12.75" outlineLevel="1" x14ac:dyDescent="0.2">
      <c r="A290" s="149">
        <v>68</v>
      </c>
      <c r="B290" s="150" t="s">
        <v>903</v>
      </c>
      <c r="C290" s="166" t="s">
        <v>904</v>
      </c>
      <c r="D290" s="151" t="s">
        <v>262</v>
      </c>
      <c r="E290" s="152">
        <v>32.6</v>
      </c>
      <c r="F290" s="153"/>
      <c r="G290" s="154">
        <f>ROUND(E290*F290,2)</f>
        <v>0</v>
      </c>
      <c r="H290" s="153"/>
      <c r="I290" s="154">
        <f>ROUND(E290*H290,2)</f>
        <v>0</v>
      </c>
      <c r="J290" s="153"/>
      <c r="K290" s="154">
        <f>ROUND(E290*J290,2)</f>
        <v>0</v>
      </c>
      <c r="L290" s="154">
        <v>21</v>
      </c>
      <c r="M290" s="154">
        <f>G290*(1+L290/100)</f>
        <v>0</v>
      </c>
      <c r="N290" s="154">
        <v>2.4500000000000002</v>
      </c>
      <c r="O290" s="154">
        <f>ROUND(E290*N290,2)</f>
        <v>79.87</v>
      </c>
      <c r="P290" s="154">
        <v>0</v>
      </c>
      <c r="Q290" s="154">
        <f>ROUND(E290*P290,2)</f>
        <v>0</v>
      </c>
      <c r="R290" s="155" t="s">
        <v>194</v>
      </c>
      <c r="S290" s="138">
        <v>1.2999999999999999E-2</v>
      </c>
      <c r="T290" s="138">
        <f>ROUND(E290*S290,2)</f>
        <v>0.42</v>
      </c>
      <c r="U290" s="138"/>
      <c r="V290" s="138" t="s">
        <v>215</v>
      </c>
      <c r="W290" s="128"/>
      <c r="X290" s="128"/>
      <c r="Y290" s="128"/>
      <c r="Z290" s="128"/>
      <c r="AA290" s="128"/>
      <c r="AB290" s="128"/>
      <c r="AC290" s="128"/>
      <c r="AD290" s="128"/>
      <c r="AE290" s="128" t="s">
        <v>216</v>
      </c>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row>
    <row r="291" spans="1:58" ht="12.75" outlineLevel="1" x14ac:dyDescent="0.2">
      <c r="A291" s="135"/>
      <c r="B291" s="136"/>
      <c r="C291" s="167" t="s">
        <v>899</v>
      </c>
      <c r="D291" s="140"/>
      <c r="E291" s="141">
        <v>3.8304</v>
      </c>
      <c r="F291" s="138"/>
      <c r="G291" s="138"/>
      <c r="H291" s="138"/>
      <c r="I291" s="138"/>
      <c r="J291" s="138"/>
      <c r="K291" s="138"/>
      <c r="L291" s="138"/>
      <c r="M291" s="138"/>
      <c r="N291" s="138"/>
      <c r="O291" s="138"/>
      <c r="P291" s="138"/>
      <c r="Q291" s="138"/>
      <c r="R291" s="138"/>
      <c r="S291" s="138"/>
      <c r="T291" s="138"/>
      <c r="U291" s="138"/>
      <c r="V291" s="138"/>
      <c r="W291" s="128"/>
      <c r="X291" s="128"/>
      <c r="Y291" s="128"/>
      <c r="Z291" s="128"/>
      <c r="AA291" s="128"/>
      <c r="AB291" s="128"/>
      <c r="AC291" s="128"/>
      <c r="AD291" s="128"/>
      <c r="AE291" s="128" t="s">
        <v>218</v>
      </c>
      <c r="AF291" s="128">
        <v>0</v>
      </c>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row>
    <row r="292" spans="1:58" ht="12.75" outlineLevel="1" x14ac:dyDescent="0.2">
      <c r="A292" s="135"/>
      <c r="B292" s="136"/>
      <c r="C292" s="167" t="s">
        <v>900</v>
      </c>
      <c r="D292" s="140"/>
      <c r="E292" s="141">
        <v>48.96</v>
      </c>
      <c r="F292" s="138"/>
      <c r="G292" s="138"/>
      <c r="H292" s="138"/>
      <c r="I292" s="138"/>
      <c r="J292" s="138"/>
      <c r="K292" s="138"/>
      <c r="L292" s="138"/>
      <c r="M292" s="138"/>
      <c r="N292" s="138"/>
      <c r="O292" s="138"/>
      <c r="P292" s="138"/>
      <c r="Q292" s="138"/>
      <c r="R292" s="138"/>
      <c r="S292" s="138"/>
      <c r="T292" s="138"/>
      <c r="U292" s="138"/>
      <c r="V292" s="138"/>
      <c r="W292" s="128"/>
      <c r="X292" s="128"/>
      <c r="Y292" s="128"/>
      <c r="Z292" s="128"/>
      <c r="AA292" s="128"/>
      <c r="AB292" s="128"/>
      <c r="AC292" s="128"/>
      <c r="AD292" s="128"/>
      <c r="AE292" s="128" t="s">
        <v>218</v>
      </c>
      <c r="AF292" s="128">
        <v>0</v>
      </c>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row>
    <row r="293" spans="1:58" ht="12.75" outlineLevel="1" x14ac:dyDescent="0.2">
      <c r="A293" s="135"/>
      <c r="B293" s="136"/>
      <c r="C293" s="167" t="s">
        <v>901</v>
      </c>
      <c r="D293" s="140"/>
      <c r="E293" s="141">
        <v>-20.280999999999999</v>
      </c>
      <c r="F293" s="138"/>
      <c r="G293" s="138"/>
      <c r="H293" s="138"/>
      <c r="I293" s="138"/>
      <c r="J293" s="138"/>
      <c r="K293" s="138"/>
      <c r="L293" s="138"/>
      <c r="M293" s="138"/>
      <c r="N293" s="138"/>
      <c r="O293" s="138"/>
      <c r="P293" s="138"/>
      <c r="Q293" s="138"/>
      <c r="R293" s="138"/>
      <c r="S293" s="138"/>
      <c r="T293" s="138"/>
      <c r="U293" s="138"/>
      <c r="V293" s="138"/>
      <c r="W293" s="128"/>
      <c r="X293" s="128"/>
      <c r="Y293" s="128"/>
      <c r="Z293" s="128"/>
      <c r="AA293" s="128"/>
      <c r="AB293" s="128"/>
      <c r="AC293" s="128"/>
      <c r="AD293" s="128"/>
      <c r="AE293" s="128" t="s">
        <v>218</v>
      </c>
      <c r="AF293" s="128">
        <v>0</v>
      </c>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row>
    <row r="294" spans="1:58" ht="12.75" outlineLevel="1" x14ac:dyDescent="0.2">
      <c r="A294" s="135"/>
      <c r="B294" s="136"/>
      <c r="C294" s="167" t="s">
        <v>902</v>
      </c>
      <c r="D294" s="140"/>
      <c r="E294" s="141">
        <v>9.06E-2</v>
      </c>
      <c r="F294" s="138"/>
      <c r="G294" s="138"/>
      <c r="H294" s="138"/>
      <c r="I294" s="138"/>
      <c r="J294" s="138"/>
      <c r="K294" s="138"/>
      <c r="L294" s="138"/>
      <c r="M294" s="138"/>
      <c r="N294" s="138"/>
      <c r="O294" s="138"/>
      <c r="P294" s="138"/>
      <c r="Q294" s="138"/>
      <c r="R294" s="138"/>
      <c r="S294" s="138"/>
      <c r="T294" s="138"/>
      <c r="U294" s="138"/>
      <c r="V294" s="138"/>
      <c r="W294" s="128"/>
      <c r="X294" s="128"/>
      <c r="Y294" s="128"/>
      <c r="Z294" s="128"/>
      <c r="AA294" s="128"/>
      <c r="AB294" s="128"/>
      <c r="AC294" s="128"/>
      <c r="AD294" s="128"/>
      <c r="AE294" s="128" t="s">
        <v>218</v>
      </c>
      <c r="AF294" s="128">
        <v>0</v>
      </c>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row>
    <row r="295" spans="1:58" ht="12.75" x14ac:dyDescent="0.15">
      <c r="A295" s="143" t="s">
        <v>188</v>
      </c>
      <c r="B295" s="144" t="s">
        <v>96</v>
      </c>
      <c r="C295" s="164" t="s">
        <v>97</v>
      </c>
      <c r="D295" s="145"/>
      <c r="E295" s="146"/>
      <c r="F295" s="147"/>
      <c r="G295" s="147">
        <f>SUMIF(AE296:AE301,"&lt;&gt;NOR",G296:G301)</f>
        <v>0</v>
      </c>
      <c r="H295" s="147"/>
      <c r="I295" s="147">
        <f>SUM(I296:I301)</f>
        <v>0</v>
      </c>
      <c r="J295" s="147"/>
      <c r="K295" s="147">
        <f>SUM(K296:K301)</f>
        <v>0</v>
      </c>
      <c r="L295" s="147"/>
      <c r="M295" s="147">
        <f>SUM(M296:M301)</f>
        <v>0</v>
      </c>
      <c r="N295" s="147"/>
      <c r="O295" s="147">
        <f>SUM(O296:O301)</f>
        <v>191.44</v>
      </c>
      <c r="P295" s="147"/>
      <c r="Q295" s="147">
        <f>SUM(Q296:Q301)</f>
        <v>0</v>
      </c>
      <c r="R295" s="148"/>
      <c r="S295" s="142"/>
      <c r="T295" s="142">
        <f>SUM(T296:T301)</f>
        <v>12.59</v>
      </c>
      <c r="U295" s="142"/>
      <c r="V295" s="142"/>
      <c r="AE295" t="s">
        <v>189</v>
      </c>
    </row>
    <row r="296" spans="1:58" ht="22.5" outlineLevel="1" x14ac:dyDescent="0.2">
      <c r="A296" s="149">
        <v>69</v>
      </c>
      <c r="B296" s="150" t="s">
        <v>446</v>
      </c>
      <c r="C296" s="166" t="s">
        <v>447</v>
      </c>
      <c r="D296" s="151" t="s">
        <v>233</v>
      </c>
      <c r="E296" s="152">
        <v>434.1</v>
      </c>
      <c r="F296" s="153"/>
      <c r="G296" s="154">
        <f>ROUND(E296*F296,2)</f>
        <v>0</v>
      </c>
      <c r="H296" s="153"/>
      <c r="I296" s="154">
        <f>ROUND(E296*H296,2)</f>
        <v>0</v>
      </c>
      <c r="J296" s="153"/>
      <c r="K296" s="154">
        <f>ROUND(E296*J296,2)</f>
        <v>0</v>
      </c>
      <c r="L296" s="154">
        <v>21</v>
      </c>
      <c r="M296" s="154">
        <f>G296*(1+L296/100)</f>
        <v>0</v>
      </c>
      <c r="N296" s="154">
        <v>0.441</v>
      </c>
      <c r="O296" s="154">
        <f>ROUND(E296*N296,2)</f>
        <v>191.44</v>
      </c>
      <c r="P296" s="154">
        <v>0</v>
      </c>
      <c r="Q296" s="154">
        <f>ROUND(E296*P296,2)</f>
        <v>0</v>
      </c>
      <c r="R296" s="155" t="s">
        <v>194</v>
      </c>
      <c r="S296" s="138">
        <v>2.9000000000000001E-2</v>
      </c>
      <c r="T296" s="138">
        <f>ROUND(E296*S296,2)</f>
        <v>12.59</v>
      </c>
      <c r="U296" s="138"/>
      <c r="V296" s="138" t="s">
        <v>215</v>
      </c>
      <c r="W296" s="128"/>
      <c r="X296" s="128"/>
      <c r="Y296" s="128"/>
      <c r="Z296" s="128"/>
      <c r="AA296" s="128"/>
      <c r="AB296" s="128"/>
      <c r="AC296" s="128"/>
      <c r="AD296" s="128"/>
      <c r="AE296" s="128" t="s">
        <v>216</v>
      </c>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row>
    <row r="297" spans="1:58" ht="12.75" outlineLevel="1" x14ac:dyDescent="0.2">
      <c r="A297" s="135"/>
      <c r="B297" s="136"/>
      <c r="C297" s="167" t="s">
        <v>905</v>
      </c>
      <c r="D297" s="140"/>
      <c r="E297" s="141">
        <v>133.98525000000001</v>
      </c>
      <c r="F297" s="138"/>
      <c r="G297" s="138"/>
      <c r="H297" s="138"/>
      <c r="I297" s="138"/>
      <c r="J297" s="138"/>
      <c r="K297" s="138"/>
      <c r="L297" s="138"/>
      <c r="M297" s="138"/>
      <c r="N297" s="138"/>
      <c r="O297" s="138"/>
      <c r="P297" s="138"/>
      <c r="Q297" s="138"/>
      <c r="R297" s="138"/>
      <c r="S297" s="138"/>
      <c r="T297" s="138"/>
      <c r="U297" s="138"/>
      <c r="V297" s="138"/>
      <c r="W297" s="128"/>
      <c r="X297" s="128"/>
      <c r="Y297" s="128"/>
      <c r="Z297" s="128"/>
      <c r="AA297" s="128"/>
      <c r="AB297" s="128"/>
      <c r="AC297" s="128"/>
      <c r="AD297" s="128"/>
      <c r="AE297" s="128" t="s">
        <v>218</v>
      </c>
      <c r="AF297" s="128">
        <v>0</v>
      </c>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row>
    <row r="298" spans="1:58" ht="12.75" outlineLevel="1" x14ac:dyDescent="0.2">
      <c r="A298" s="135"/>
      <c r="B298" s="136"/>
      <c r="C298" s="167" t="s">
        <v>906</v>
      </c>
      <c r="D298" s="140"/>
      <c r="E298" s="141">
        <v>10.69136</v>
      </c>
      <c r="F298" s="138"/>
      <c r="G298" s="138"/>
      <c r="H298" s="138"/>
      <c r="I298" s="138"/>
      <c r="J298" s="138"/>
      <c r="K298" s="138"/>
      <c r="L298" s="138"/>
      <c r="M298" s="138"/>
      <c r="N298" s="138"/>
      <c r="O298" s="138"/>
      <c r="P298" s="138"/>
      <c r="Q298" s="138"/>
      <c r="R298" s="138"/>
      <c r="S298" s="138"/>
      <c r="T298" s="138"/>
      <c r="U298" s="138"/>
      <c r="V298" s="138"/>
      <c r="W298" s="128"/>
      <c r="X298" s="128"/>
      <c r="Y298" s="128"/>
      <c r="Z298" s="128"/>
      <c r="AA298" s="128"/>
      <c r="AB298" s="128"/>
      <c r="AC298" s="128"/>
      <c r="AD298" s="128"/>
      <c r="AE298" s="128" t="s">
        <v>218</v>
      </c>
      <c r="AF298" s="128">
        <v>0</v>
      </c>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row>
    <row r="299" spans="1:58" ht="12.75" outlineLevel="1" x14ac:dyDescent="0.2">
      <c r="A299" s="135"/>
      <c r="B299" s="136"/>
      <c r="C299" s="177" t="s">
        <v>273</v>
      </c>
      <c r="D299" s="171"/>
      <c r="E299" s="172">
        <v>144.67661000000001</v>
      </c>
      <c r="F299" s="138"/>
      <c r="G299" s="138"/>
      <c r="H299" s="138"/>
      <c r="I299" s="138"/>
      <c r="J299" s="138"/>
      <c r="K299" s="138"/>
      <c r="L299" s="138"/>
      <c r="M299" s="138"/>
      <c r="N299" s="138"/>
      <c r="O299" s="138"/>
      <c r="P299" s="138"/>
      <c r="Q299" s="138"/>
      <c r="R299" s="138"/>
      <c r="S299" s="138"/>
      <c r="T299" s="138"/>
      <c r="U299" s="138"/>
      <c r="V299" s="138"/>
      <c r="W299" s="128"/>
      <c r="X299" s="128"/>
      <c r="Y299" s="128"/>
      <c r="Z299" s="128"/>
      <c r="AA299" s="128"/>
      <c r="AB299" s="128"/>
      <c r="AC299" s="128"/>
      <c r="AD299" s="128"/>
      <c r="AE299" s="128" t="s">
        <v>218</v>
      </c>
      <c r="AF299" s="128">
        <v>1</v>
      </c>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row>
    <row r="300" spans="1:58" ht="12.75" outlineLevel="1" x14ac:dyDescent="0.2">
      <c r="A300" s="135"/>
      <c r="B300" s="136"/>
      <c r="C300" s="167" t="s">
        <v>907</v>
      </c>
      <c r="D300" s="140"/>
      <c r="E300" s="141">
        <v>289.35322000000002</v>
      </c>
      <c r="F300" s="138"/>
      <c r="G300" s="138"/>
      <c r="H300" s="138"/>
      <c r="I300" s="138"/>
      <c r="J300" s="138"/>
      <c r="K300" s="138"/>
      <c r="L300" s="138"/>
      <c r="M300" s="138"/>
      <c r="N300" s="138"/>
      <c r="O300" s="138"/>
      <c r="P300" s="138"/>
      <c r="Q300" s="138"/>
      <c r="R300" s="138"/>
      <c r="S300" s="138"/>
      <c r="T300" s="138"/>
      <c r="U300" s="138"/>
      <c r="V300" s="138"/>
      <c r="W300" s="128"/>
      <c r="X300" s="128"/>
      <c r="Y300" s="128"/>
      <c r="Z300" s="128"/>
      <c r="AA300" s="128"/>
      <c r="AB300" s="128"/>
      <c r="AC300" s="128"/>
      <c r="AD300" s="128"/>
      <c r="AE300" s="128" t="s">
        <v>218</v>
      </c>
      <c r="AF300" s="128">
        <v>0</v>
      </c>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row>
    <row r="301" spans="1:58" ht="12.75" outlineLevel="1" x14ac:dyDescent="0.2">
      <c r="A301" s="135"/>
      <c r="B301" s="136"/>
      <c r="C301" s="167" t="s">
        <v>908</v>
      </c>
      <c r="D301" s="140"/>
      <c r="E301" s="141">
        <v>7.0169999999999996E-2</v>
      </c>
      <c r="F301" s="138"/>
      <c r="G301" s="138"/>
      <c r="H301" s="138"/>
      <c r="I301" s="138"/>
      <c r="J301" s="138"/>
      <c r="K301" s="138"/>
      <c r="L301" s="138"/>
      <c r="M301" s="138"/>
      <c r="N301" s="138"/>
      <c r="O301" s="138"/>
      <c r="P301" s="138"/>
      <c r="Q301" s="138"/>
      <c r="R301" s="138"/>
      <c r="S301" s="138"/>
      <c r="T301" s="138"/>
      <c r="U301" s="138"/>
      <c r="V301" s="138"/>
      <c r="W301" s="128"/>
      <c r="X301" s="128"/>
      <c r="Y301" s="128"/>
      <c r="Z301" s="128"/>
      <c r="AA301" s="128"/>
      <c r="AB301" s="128"/>
      <c r="AC301" s="128"/>
      <c r="AD301" s="128"/>
      <c r="AE301" s="128" t="s">
        <v>218</v>
      </c>
      <c r="AF301" s="128">
        <v>0</v>
      </c>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row>
    <row r="302" spans="1:58" ht="12.75" x14ac:dyDescent="0.15">
      <c r="A302" s="143" t="s">
        <v>188</v>
      </c>
      <c r="B302" s="144" t="s">
        <v>98</v>
      </c>
      <c r="C302" s="164" t="s">
        <v>99</v>
      </c>
      <c r="D302" s="145"/>
      <c r="E302" s="146"/>
      <c r="F302" s="147"/>
      <c r="G302" s="147">
        <f>SUMIF(AE303:AE307,"&lt;&gt;NOR",G303:G307)</f>
        <v>0</v>
      </c>
      <c r="H302" s="147"/>
      <c r="I302" s="147">
        <f>SUM(I303:I307)</f>
        <v>0</v>
      </c>
      <c r="J302" s="147"/>
      <c r="K302" s="147">
        <f>SUM(K303:K307)</f>
        <v>0</v>
      </c>
      <c r="L302" s="147"/>
      <c r="M302" s="147">
        <f>SUM(M303:M307)</f>
        <v>0</v>
      </c>
      <c r="N302" s="147"/>
      <c r="O302" s="147">
        <f>SUM(O303:O307)</f>
        <v>0.28000000000000003</v>
      </c>
      <c r="P302" s="147"/>
      <c r="Q302" s="147">
        <f>SUM(Q303:Q307)</f>
        <v>0</v>
      </c>
      <c r="R302" s="148"/>
      <c r="S302" s="142"/>
      <c r="T302" s="142">
        <f>SUM(T303:T307)</f>
        <v>37.21</v>
      </c>
      <c r="U302" s="142"/>
      <c r="V302" s="142"/>
      <c r="AE302" t="s">
        <v>189</v>
      </c>
    </row>
    <row r="303" spans="1:58" ht="12.75" outlineLevel="1" x14ac:dyDescent="0.2">
      <c r="A303" s="149">
        <v>70</v>
      </c>
      <c r="B303" s="150" t="s">
        <v>909</v>
      </c>
      <c r="C303" s="166" t="s">
        <v>910</v>
      </c>
      <c r="D303" s="151" t="s">
        <v>233</v>
      </c>
      <c r="E303" s="152">
        <v>531.6</v>
      </c>
      <c r="F303" s="153"/>
      <c r="G303" s="154">
        <f>ROUND(E303*F303,2)</f>
        <v>0</v>
      </c>
      <c r="H303" s="153"/>
      <c r="I303" s="154">
        <f>ROUND(E303*H303,2)</f>
        <v>0</v>
      </c>
      <c r="J303" s="153"/>
      <c r="K303" s="154">
        <f>ROUND(E303*J303,2)</f>
        <v>0</v>
      </c>
      <c r="L303" s="154">
        <v>21</v>
      </c>
      <c r="M303" s="154">
        <f>G303*(1+L303/100)</f>
        <v>0</v>
      </c>
      <c r="N303" s="154">
        <v>5.2999999999999998E-4</v>
      </c>
      <c r="O303" s="154">
        <f>ROUND(E303*N303,2)</f>
        <v>0.28000000000000003</v>
      </c>
      <c r="P303" s="154">
        <v>0</v>
      </c>
      <c r="Q303" s="154">
        <f>ROUND(E303*P303,2)</f>
        <v>0</v>
      </c>
      <c r="R303" s="155" t="s">
        <v>194</v>
      </c>
      <c r="S303" s="138">
        <v>7.0000000000000007E-2</v>
      </c>
      <c r="T303" s="138">
        <f>ROUND(E303*S303,2)</f>
        <v>37.21</v>
      </c>
      <c r="U303" s="138"/>
      <c r="V303" s="138" t="s">
        <v>215</v>
      </c>
      <c r="W303" s="128"/>
      <c r="X303" s="128"/>
      <c r="Y303" s="128"/>
      <c r="Z303" s="128"/>
      <c r="AA303" s="128"/>
      <c r="AB303" s="128"/>
      <c r="AC303" s="128"/>
      <c r="AD303" s="128"/>
      <c r="AE303" s="128" t="s">
        <v>216</v>
      </c>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row>
    <row r="304" spans="1:58" ht="12.75" outlineLevel="1" x14ac:dyDescent="0.2">
      <c r="A304" s="135"/>
      <c r="B304" s="136"/>
      <c r="C304" s="323" t="s">
        <v>911</v>
      </c>
      <c r="D304" s="324"/>
      <c r="E304" s="324"/>
      <c r="F304" s="324"/>
      <c r="G304" s="324"/>
      <c r="H304" s="138"/>
      <c r="I304" s="138"/>
      <c r="J304" s="138"/>
      <c r="K304" s="138"/>
      <c r="L304" s="138"/>
      <c r="M304" s="138"/>
      <c r="N304" s="138"/>
      <c r="O304" s="138"/>
      <c r="P304" s="138"/>
      <c r="Q304" s="138"/>
      <c r="R304" s="138"/>
      <c r="S304" s="138"/>
      <c r="T304" s="138"/>
      <c r="U304" s="138"/>
      <c r="V304" s="138"/>
      <c r="W304" s="128"/>
      <c r="X304" s="128"/>
      <c r="Y304" s="128"/>
      <c r="Z304" s="128"/>
      <c r="AA304" s="128"/>
      <c r="AB304" s="128"/>
      <c r="AC304" s="128"/>
      <c r="AD304" s="128"/>
      <c r="AE304" s="128" t="s">
        <v>249</v>
      </c>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row>
    <row r="305" spans="1:58" ht="12.75" outlineLevel="1" x14ac:dyDescent="0.2">
      <c r="A305" s="135"/>
      <c r="B305" s="136"/>
      <c r="C305" s="167" t="s">
        <v>797</v>
      </c>
      <c r="D305" s="140"/>
      <c r="E305" s="141">
        <v>380.63200000000001</v>
      </c>
      <c r="F305" s="138"/>
      <c r="G305" s="138"/>
      <c r="H305" s="138"/>
      <c r="I305" s="138"/>
      <c r="J305" s="138"/>
      <c r="K305" s="138"/>
      <c r="L305" s="138"/>
      <c r="M305" s="138"/>
      <c r="N305" s="138"/>
      <c r="O305" s="138"/>
      <c r="P305" s="138"/>
      <c r="Q305" s="138"/>
      <c r="R305" s="138"/>
      <c r="S305" s="138"/>
      <c r="T305" s="138"/>
      <c r="U305" s="138"/>
      <c r="V305" s="138"/>
      <c r="W305" s="128"/>
      <c r="X305" s="128"/>
      <c r="Y305" s="128"/>
      <c r="Z305" s="128"/>
      <c r="AA305" s="128"/>
      <c r="AB305" s="128"/>
      <c r="AC305" s="128"/>
      <c r="AD305" s="128"/>
      <c r="AE305" s="128" t="s">
        <v>218</v>
      </c>
      <c r="AF305" s="128">
        <v>0</v>
      </c>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row>
    <row r="306" spans="1:58" ht="12.75" outlineLevel="1" x14ac:dyDescent="0.2">
      <c r="A306" s="135"/>
      <c r="B306" s="136"/>
      <c r="C306" s="167" t="s">
        <v>798</v>
      </c>
      <c r="D306" s="140"/>
      <c r="E306" s="141">
        <v>150.91999999999999</v>
      </c>
      <c r="F306" s="138"/>
      <c r="G306" s="138"/>
      <c r="H306" s="138"/>
      <c r="I306" s="138"/>
      <c r="J306" s="138"/>
      <c r="K306" s="138"/>
      <c r="L306" s="138"/>
      <c r="M306" s="138"/>
      <c r="N306" s="138"/>
      <c r="O306" s="138"/>
      <c r="P306" s="138"/>
      <c r="Q306" s="138"/>
      <c r="R306" s="138"/>
      <c r="S306" s="138"/>
      <c r="T306" s="138"/>
      <c r="U306" s="138"/>
      <c r="V306" s="138"/>
      <c r="W306" s="128"/>
      <c r="X306" s="128"/>
      <c r="Y306" s="128"/>
      <c r="Z306" s="128"/>
      <c r="AA306" s="128"/>
      <c r="AB306" s="128"/>
      <c r="AC306" s="128"/>
      <c r="AD306" s="128"/>
      <c r="AE306" s="128" t="s">
        <v>218</v>
      </c>
      <c r="AF306" s="128">
        <v>0</v>
      </c>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row>
    <row r="307" spans="1:58" ht="12.75" outlineLevel="1" x14ac:dyDescent="0.2">
      <c r="A307" s="135"/>
      <c r="B307" s="136"/>
      <c r="C307" s="167" t="s">
        <v>799</v>
      </c>
      <c r="D307" s="140"/>
      <c r="E307" s="141">
        <v>4.8000000000000001E-2</v>
      </c>
      <c r="F307" s="138"/>
      <c r="G307" s="138"/>
      <c r="H307" s="138"/>
      <c r="I307" s="138"/>
      <c r="J307" s="138"/>
      <c r="K307" s="138"/>
      <c r="L307" s="138"/>
      <c r="M307" s="138"/>
      <c r="N307" s="138"/>
      <c r="O307" s="138"/>
      <c r="P307" s="138"/>
      <c r="Q307" s="138"/>
      <c r="R307" s="138"/>
      <c r="S307" s="138"/>
      <c r="T307" s="138"/>
      <c r="U307" s="138"/>
      <c r="V307" s="138"/>
      <c r="W307" s="128"/>
      <c r="X307" s="128"/>
      <c r="Y307" s="128"/>
      <c r="Z307" s="128"/>
      <c r="AA307" s="128"/>
      <c r="AB307" s="128"/>
      <c r="AC307" s="128"/>
      <c r="AD307" s="128"/>
      <c r="AE307" s="128" t="s">
        <v>218</v>
      </c>
      <c r="AF307" s="128">
        <v>0</v>
      </c>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row>
    <row r="308" spans="1:58" ht="12.75" x14ac:dyDescent="0.15">
      <c r="A308" s="143" t="s">
        <v>188</v>
      </c>
      <c r="B308" s="144" t="s">
        <v>100</v>
      </c>
      <c r="C308" s="164" t="s">
        <v>101</v>
      </c>
      <c r="D308" s="145"/>
      <c r="E308" s="146"/>
      <c r="F308" s="147"/>
      <c r="G308" s="147">
        <f>SUMIF(AE309:AE338,"&lt;&gt;NOR",G309:G338)</f>
        <v>0</v>
      </c>
      <c r="H308" s="147"/>
      <c r="I308" s="147">
        <f>SUM(I309:I338)</f>
        <v>0</v>
      </c>
      <c r="J308" s="147"/>
      <c r="K308" s="147">
        <f>SUM(K309:K338)</f>
        <v>0</v>
      </c>
      <c r="L308" s="147"/>
      <c r="M308" s="147">
        <f>SUM(M309:M338)</f>
        <v>0</v>
      </c>
      <c r="N308" s="147"/>
      <c r="O308" s="147">
        <f>SUM(O309:O338)</f>
        <v>7.89</v>
      </c>
      <c r="P308" s="147"/>
      <c r="Q308" s="147">
        <f>SUM(Q309:Q338)</f>
        <v>0</v>
      </c>
      <c r="R308" s="148"/>
      <c r="S308" s="142"/>
      <c r="T308" s="142">
        <f>SUM(T309:T338)</f>
        <v>137.08000000000001</v>
      </c>
      <c r="U308" s="142"/>
      <c r="V308" s="142"/>
      <c r="AE308" t="s">
        <v>189</v>
      </c>
    </row>
    <row r="309" spans="1:58" ht="12.75" outlineLevel="1" x14ac:dyDescent="0.2">
      <c r="A309" s="149">
        <v>71</v>
      </c>
      <c r="B309" s="150" t="s">
        <v>912</v>
      </c>
      <c r="C309" s="166" t="s">
        <v>913</v>
      </c>
      <c r="D309" s="151" t="s">
        <v>233</v>
      </c>
      <c r="E309" s="152">
        <v>142.9</v>
      </c>
      <c r="F309" s="153"/>
      <c r="G309" s="154">
        <f>ROUND(E309*F309,2)</f>
        <v>0</v>
      </c>
      <c r="H309" s="153"/>
      <c r="I309" s="154">
        <f>ROUND(E309*H309,2)</f>
        <v>0</v>
      </c>
      <c r="J309" s="153"/>
      <c r="K309" s="154">
        <f>ROUND(E309*J309,2)</f>
        <v>0</v>
      </c>
      <c r="L309" s="154">
        <v>21</v>
      </c>
      <c r="M309" s="154">
        <f>G309*(1+L309/100)</f>
        <v>0</v>
      </c>
      <c r="N309" s="154">
        <v>4.7660000000000001E-2</v>
      </c>
      <c r="O309" s="154">
        <f>ROUND(E309*N309,2)</f>
        <v>6.81</v>
      </c>
      <c r="P309" s="154">
        <v>0</v>
      </c>
      <c r="Q309" s="154">
        <f>ROUND(E309*P309,2)</f>
        <v>0</v>
      </c>
      <c r="R309" s="155" t="s">
        <v>194</v>
      </c>
      <c r="S309" s="138">
        <v>0.84</v>
      </c>
      <c r="T309" s="138">
        <f>ROUND(E309*S309,2)</f>
        <v>120.04</v>
      </c>
      <c r="U309" s="138"/>
      <c r="V309" s="138" t="s">
        <v>215</v>
      </c>
      <c r="W309" s="128"/>
      <c r="X309" s="128"/>
      <c r="Y309" s="128"/>
      <c r="Z309" s="128"/>
      <c r="AA309" s="128"/>
      <c r="AB309" s="128"/>
      <c r="AC309" s="128"/>
      <c r="AD309" s="128"/>
      <c r="AE309" s="128" t="s">
        <v>216</v>
      </c>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row>
    <row r="310" spans="1:58" ht="12.75" outlineLevel="1" x14ac:dyDescent="0.2">
      <c r="A310" s="135"/>
      <c r="B310" s="136"/>
      <c r="C310" s="167" t="s">
        <v>914</v>
      </c>
      <c r="D310" s="140"/>
      <c r="E310" s="141">
        <v>24.462</v>
      </c>
      <c r="F310" s="138"/>
      <c r="G310" s="138"/>
      <c r="H310" s="138"/>
      <c r="I310" s="138"/>
      <c r="J310" s="138"/>
      <c r="K310" s="138"/>
      <c r="L310" s="138"/>
      <c r="M310" s="138"/>
      <c r="N310" s="138"/>
      <c r="O310" s="138"/>
      <c r="P310" s="138"/>
      <c r="Q310" s="138"/>
      <c r="R310" s="138"/>
      <c r="S310" s="138"/>
      <c r="T310" s="138"/>
      <c r="U310" s="138"/>
      <c r="V310" s="138"/>
      <c r="W310" s="128"/>
      <c r="X310" s="128"/>
      <c r="Y310" s="128"/>
      <c r="Z310" s="128"/>
      <c r="AA310" s="128"/>
      <c r="AB310" s="128"/>
      <c r="AC310" s="128"/>
      <c r="AD310" s="128"/>
      <c r="AE310" s="128" t="s">
        <v>218</v>
      </c>
      <c r="AF310" s="128">
        <v>0</v>
      </c>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row>
    <row r="311" spans="1:58" ht="12.75" outlineLevel="1" x14ac:dyDescent="0.2">
      <c r="A311" s="135"/>
      <c r="B311" s="136"/>
      <c r="C311" s="167" t="s">
        <v>915</v>
      </c>
      <c r="D311" s="140"/>
      <c r="E311" s="141">
        <v>-4.7960000000000003</v>
      </c>
      <c r="F311" s="138"/>
      <c r="G311" s="138"/>
      <c r="H311" s="138"/>
      <c r="I311" s="138"/>
      <c r="J311" s="138"/>
      <c r="K311" s="138"/>
      <c r="L311" s="138"/>
      <c r="M311" s="138"/>
      <c r="N311" s="138"/>
      <c r="O311" s="138"/>
      <c r="P311" s="138"/>
      <c r="Q311" s="138"/>
      <c r="R311" s="138"/>
      <c r="S311" s="138"/>
      <c r="T311" s="138"/>
      <c r="U311" s="138"/>
      <c r="V311" s="138"/>
      <c r="W311" s="128"/>
      <c r="X311" s="128"/>
      <c r="Y311" s="128"/>
      <c r="Z311" s="128"/>
      <c r="AA311" s="128"/>
      <c r="AB311" s="128"/>
      <c r="AC311" s="128"/>
      <c r="AD311" s="128"/>
      <c r="AE311" s="128" t="s">
        <v>218</v>
      </c>
      <c r="AF311" s="128">
        <v>0</v>
      </c>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row>
    <row r="312" spans="1:58" ht="12.75" outlineLevel="1" x14ac:dyDescent="0.2">
      <c r="A312" s="135"/>
      <c r="B312" s="136"/>
      <c r="C312" s="167" t="s">
        <v>916</v>
      </c>
      <c r="D312" s="140"/>
      <c r="E312" s="141">
        <v>36.234000000000002</v>
      </c>
      <c r="F312" s="138"/>
      <c r="G312" s="138"/>
      <c r="H312" s="138"/>
      <c r="I312" s="138"/>
      <c r="J312" s="138"/>
      <c r="K312" s="138"/>
      <c r="L312" s="138"/>
      <c r="M312" s="138"/>
      <c r="N312" s="138"/>
      <c r="O312" s="138"/>
      <c r="P312" s="138"/>
      <c r="Q312" s="138"/>
      <c r="R312" s="138"/>
      <c r="S312" s="138"/>
      <c r="T312" s="138"/>
      <c r="U312" s="138"/>
      <c r="V312" s="138"/>
      <c r="W312" s="128"/>
      <c r="X312" s="128"/>
      <c r="Y312" s="128"/>
      <c r="Z312" s="128"/>
      <c r="AA312" s="128"/>
      <c r="AB312" s="128"/>
      <c r="AC312" s="128"/>
      <c r="AD312" s="128"/>
      <c r="AE312" s="128" t="s">
        <v>218</v>
      </c>
      <c r="AF312" s="128">
        <v>0</v>
      </c>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row>
    <row r="313" spans="1:58" ht="12.75" outlineLevel="1" x14ac:dyDescent="0.2">
      <c r="A313" s="135"/>
      <c r="B313" s="136"/>
      <c r="C313" s="167" t="s">
        <v>917</v>
      </c>
      <c r="D313" s="140"/>
      <c r="E313" s="141">
        <v>-3.0230000000000001</v>
      </c>
      <c r="F313" s="138"/>
      <c r="G313" s="138"/>
      <c r="H313" s="138"/>
      <c r="I313" s="138"/>
      <c r="J313" s="138"/>
      <c r="K313" s="138"/>
      <c r="L313" s="138"/>
      <c r="M313" s="138"/>
      <c r="N313" s="138"/>
      <c r="O313" s="138"/>
      <c r="P313" s="138"/>
      <c r="Q313" s="138"/>
      <c r="R313" s="138"/>
      <c r="S313" s="138"/>
      <c r="T313" s="138"/>
      <c r="U313" s="138"/>
      <c r="V313" s="138"/>
      <c r="W313" s="128"/>
      <c r="X313" s="128"/>
      <c r="Y313" s="128"/>
      <c r="Z313" s="128"/>
      <c r="AA313" s="128"/>
      <c r="AB313" s="128"/>
      <c r="AC313" s="128"/>
      <c r="AD313" s="128"/>
      <c r="AE313" s="128" t="s">
        <v>218</v>
      </c>
      <c r="AF313" s="128">
        <v>0</v>
      </c>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row>
    <row r="314" spans="1:58" ht="12.75" outlineLevel="1" x14ac:dyDescent="0.2">
      <c r="A314" s="135"/>
      <c r="B314" s="136"/>
      <c r="C314" s="167" t="s">
        <v>918</v>
      </c>
      <c r="D314" s="140"/>
      <c r="E314" s="141">
        <v>6.048</v>
      </c>
      <c r="F314" s="138"/>
      <c r="G314" s="138"/>
      <c r="H314" s="138"/>
      <c r="I314" s="138"/>
      <c r="J314" s="138"/>
      <c r="K314" s="138"/>
      <c r="L314" s="138"/>
      <c r="M314" s="138"/>
      <c r="N314" s="138"/>
      <c r="O314" s="138"/>
      <c r="P314" s="138"/>
      <c r="Q314" s="138"/>
      <c r="R314" s="138"/>
      <c r="S314" s="138"/>
      <c r="T314" s="138"/>
      <c r="U314" s="138"/>
      <c r="V314" s="138"/>
      <c r="W314" s="128"/>
      <c r="X314" s="128"/>
      <c r="Y314" s="128"/>
      <c r="Z314" s="128"/>
      <c r="AA314" s="128"/>
      <c r="AB314" s="128"/>
      <c r="AC314" s="128"/>
      <c r="AD314" s="128"/>
      <c r="AE314" s="128" t="s">
        <v>218</v>
      </c>
      <c r="AF314" s="128">
        <v>0</v>
      </c>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row>
    <row r="315" spans="1:58" ht="12.75" outlineLevel="1" x14ac:dyDescent="0.2">
      <c r="A315" s="135"/>
      <c r="B315" s="136"/>
      <c r="C315" s="167" t="s">
        <v>919</v>
      </c>
      <c r="D315" s="140"/>
      <c r="E315" s="141">
        <v>-0.09</v>
      </c>
      <c r="F315" s="138"/>
      <c r="G315" s="138"/>
      <c r="H315" s="138"/>
      <c r="I315" s="138"/>
      <c r="J315" s="138"/>
      <c r="K315" s="138"/>
      <c r="L315" s="138"/>
      <c r="M315" s="138"/>
      <c r="N315" s="138"/>
      <c r="O315" s="138"/>
      <c r="P315" s="138"/>
      <c r="Q315" s="138"/>
      <c r="R315" s="138"/>
      <c r="S315" s="138"/>
      <c r="T315" s="138"/>
      <c r="U315" s="138"/>
      <c r="V315" s="138"/>
      <c r="W315" s="128"/>
      <c r="X315" s="128"/>
      <c r="Y315" s="128"/>
      <c r="Z315" s="128"/>
      <c r="AA315" s="128"/>
      <c r="AB315" s="128"/>
      <c r="AC315" s="128"/>
      <c r="AD315" s="128"/>
      <c r="AE315" s="128" t="s">
        <v>218</v>
      </c>
      <c r="AF315" s="128">
        <v>0</v>
      </c>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row>
    <row r="316" spans="1:58" ht="12.75" outlineLevel="1" x14ac:dyDescent="0.2">
      <c r="A316" s="135"/>
      <c r="B316" s="136"/>
      <c r="C316" s="167" t="s">
        <v>920</v>
      </c>
      <c r="D316" s="140"/>
      <c r="E316" s="141">
        <v>25.488</v>
      </c>
      <c r="F316" s="138"/>
      <c r="G316" s="138"/>
      <c r="H316" s="138"/>
      <c r="I316" s="138"/>
      <c r="J316" s="138"/>
      <c r="K316" s="138"/>
      <c r="L316" s="138"/>
      <c r="M316" s="138"/>
      <c r="N316" s="138"/>
      <c r="O316" s="138"/>
      <c r="P316" s="138"/>
      <c r="Q316" s="138"/>
      <c r="R316" s="138"/>
      <c r="S316" s="138"/>
      <c r="T316" s="138"/>
      <c r="U316" s="138"/>
      <c r="V316" s="138"/>
      <c r="W316" s="128"/>
      <c r="X316" s="128"/>
      <c r="Y316" s="128"/>
      <c r="Z316" s="128"/>
      <c r="AA316" s="128"/>
      <c r="AB316" s="128"/>
      <c r="AC316" s="128"/>
      <c r="AD316" s="128"/>
      <c r="AE316" s="128" t="s">
        <v>218</v>
      </c>
      <c r="AF316" s="128">
        <v>0</v>
      </c>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row>
    <row r="317" spans="1:58" ht="12.75" outlineLevel="1" x14ac:dyDescent="0.2">
      <c r="A317" s="135"/>
      <c r="B317" s="136"/>
      <c r="C317" s="167" t="s">
        <v>921</v>
      </c>
      <c r="D317" s="140"/>
      <c r="E317" s="141">
        <v>-4.5175000000000001</v>
      </c>
      <c r="F317" s="138"/>
      <c r="G317" s="138"/>
      <c r="H317" s="138"/>
      <c r="I317" s="138"/>
      <c r="J317" s="138"/>
      <c r="K317" s="138"/>
      <c r="L317" s="138"/>
      <c r="M317" s="138"/>
      <c r="N317" s="138"/>
      <c r="O317" s="138"/>
      <c r="P317" s="138"/>
      <c r="Q317" s="138"/>
      <c r="R317" s="138"/>
      <c r="S317" s="138"/>
      <c r="T317" s="138"/>
      <c r="U317" s="138"/>
      <c r="V317" s="138"/>
      <c r="W317" s="128"/>
      <c r="X317" s="128"/>
      <c r="Y317" s="128"/>
      <c r="Z317" s="128"/>
      <c r="AA317" s="128"/>
      <c r="AB317" s="128"/>
      <c r="AC317" s="128"/>
      <c r="AD317" s="128"/>
      <c r="AE317" s="128" t="s">
        <v>218</v>
      </c>
      <c r="AF317" s="128">
        <v>0</v>
      </c>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row>
    <row r="318" spans="1:58" ht="12.75" outlineLevel="1" x14ac:dyDescent="0.2">
      <c r="A318" s="135"/>
      <c r="B318" s="136"/>
      <c r="C318" s="167" t="s">
        <v>922</v>
      </c>
      <c r="D318" s="140"/>
      <c r="E318" s="141">
        <v>17.658000000000001</v>
      </c>
      <c r="F318" s="138"/>
      <c r="G318" s="138"/>
      <c r="H318" s="138"/>
      <c r="I318" s="138"/>
      <c r="J318" s="138"/>
      <c r="K318" s="138"/>
      <c r="L318" s="138"/>
      <c r="M318" s="138"/>
      <c r="N318" s="138"/>
      <c r="O318" s="138"/>
      <c r="P318" s="138"/>
      <c r="Q318" s="138"/>
      <c r="R318" s="138"/>
      <c r="S318" s="138"/>
      <c r="T318" s="138"/>
      <c r="U318" s="138"/>
      <c r="V318" s="138"/>
      <c r="W318" s="128"/>
      <c r="X318" s="128"/>
      <c r="Y318" s="128"/>
      <c r="Z318" s="128"/>
      <c r="AA318" s="128"/>
      <c r="AB318" s="128"/>
      <c r="AC318" s="128"/>
      <c r="AD318" s="128"/>
      <c r="AE318" s="128" t="s">
        <v>218</v>
      </c>
      <c r="AF318" s="128">
        <v>0</v>
      </c>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row>
    <row r="319" spans="1:58" ht="12.75" outlineLevel="1" x14ac:dyDescent="0.2">
      <c r="A319" s="135"/>
      <c r="B319" s="136"/>
      <c r="C319" s="167" t="s">
        <v>923</v>
      </c>
      <c r="D319" s="140"/>
      <c r="E319" s="141">
        <v>-7.5407500000000001</v>
      </c>
      <c r="F319" s="138"/>
      <c r="G319" s="138"/>
      <c r="H319" s="138"/>
      <c r="I319" s="138"/>
      <c r="J319" s="138"/>
      <c r="K319" s="138"/>
      <c r="L319" s="138"/>
      <c r="M319" s="138"/>
      <c r="N319" s="138"/>
      <c r="O319" s="138"/>
      <c r="P319" s="138"/>
      <c r="Q319" s="138"/>
      <c r="R319" s="138"/>
      <c r="S319" s="138"/>
      <c r="T319" s="138"/>
      <c r="U319" s="138"/>
      <c r="V319" s="138"/>
      <c r="W319" s="128"/>
      <c r="X319" s="128"/>
      <c r="Y319" s="128"/>
      <c r="Z319" s="128"/>
      <c r="AA319" s="128"/>
      <c r="AB319" s="128"/>
      <c r="AC319" s="128"/>
      <c r="AD319" s="128"/>
      <c r="AE319" s="128" t="s">
        <v>218</v>
      </c>
      <c r="AF319" s="128">
        <v>0</v>
      </c>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row>
    <row r="320" spans="1:58" ht="12.75" outlineLevel="1" x14ac:dyDescent="0.2">
      <c r="A320" s="135"/>
      <c r="B320" s="136"/>
      <c r="C320" s="167" t="s">
        <v>924</v>
      </c>
      <c r="D320" s="140"/>
      <c r="E320" s="141">
        <v>29.16</v>
      </c>
      <c r="F320" s="138"/>
      <c r="G320" s="138"/>
      <c r="H320" s="138"/>
      <c r="I320" s="138"/>
      <c r="J320" s="138"/>
      <c r="K320" s="138"/>
      <c r="L320" s="138"/>
      <c r="M320" s="138"/>
      <c r="N320" s="138"/>
      <c r="O320" s="138"/>
      <c r="P320" s="138"/>
      <c r="Q320" s="138"/>
      <c r="R320" s="138"/>
      <c r="S320" s="138"/>
      <c r="T320" s="138"/>
      <c r="U320" s="138"/>
      <c r="V320" s="138"/>
      <c r="W320" s="128"/>
      <c r="X320" s="128"/>
      <c r="Y320" s="128"/>
      <c r="Z320" s="128"/>
      <c r="AA320" s="128"/>
      <c r="AB320" s="128"/>
      <c r="AC320" s="128"/>
      <c r="AD320" s="128"/>
      <c r="AE320" s="128" t="s">
        <v>218</v>
      </c>
      <c r="AF320" s="128">
        <v>0</v>
      </c>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row>
    <row r="321" spans="1:58" ht="12.75" outlineLevel="1" x14ac:dyDescent="0.2">
      <c r="A321" s="135"/>
      <c r="B321" s="136"/>
      <c r="C321" s="167" t="s">
        <v>925</v>
      </c>
      <c r="D321" s="140"/>
      <c r="E321" s="141">
        <v>-6.8</v>
      </c>
      <c r="F321" s="138"/>
      <c r="G321" s="138"/>
      <c r="H321" s="138"/>
      <c r="I321" s="138"/>
      <c r="J321" s="138"/>
      <c r="K321" s="138"/>
      <c r="L321" s="138"/>
      <c r="M321" s="138"/>
      <c r="N321" s="138"/>
      <c r="O321" s="138"/>
      <c r="P321" s="138"/>
      <c r="Q321" s="138"/>
      <c r="R321" s="138"/>
      <c r="S321" s="138"/>
      <c r="T321" s="138"/>
      <c r="U321" s="138"/>
      <c r="V321" s="138"/>
      <c r="W321" s="128"/>
      <c r="X321" s="128"/>
      <c r="Y321" s="128"/>
      <c r="Z321" s="128"/>
      <c r="AA321" s="128"/>
      <c r="AB321" s="128"/>
      <c r="AC321" s="128"/>
      <c r="AD321" s="128"/>
      <c r="AE321" s="128" t="s">
        <v>218</v>
      </c>
      <c r="AF321" s="128">
        <v>0</v>
      </c>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row>
    <row r="322" spans="1:58" ht="12.75" outlineLevel="1" x14ac:dyDescent="0.2">
      <c r="A322" s="135"/>
      <c r="B322" s="136"/>
      <c r="C322" s="167" t="s">
        <v>926</v>
      </c>
      <c r="D322" s="140"/>
      <c r="E322" s="141">
        <v>31.86</v>
      </c>
      <c r="F322" s="138"/>
      <c r="G322" s="138"/>
      <c r="H322" s="138"/>
      <c r="I322" s="138"/>
      <c r="J322" s="138"/>
      <c r="K322" s="138"/>
      <c r="L322" s="138"/>
      <c r="M322" s="138"/>
      <c r="N322" s="138"/>
      <c r="O322" s="138"/>
      <c r="P322" s="138"/>
      <c r="Q322" s="138"/>
      <c r="R322" s="138"/>
      <c r="S322" s="138"/>
      <c r="T322" s="138"/>
      <c r="U322" s="138"/>
      <c r="V322" s="138"/>
      <c r="W322" s="128"/>
      <c r="X322" s="128"/>
      <c r="Y322" s="128"/>
      <c r="Z322" s="128"/>
      <c r="AA322" s="128"/>
      <c r="AB322" s="128"/>
      <c r="AC322" s="128"/>
      <c r="AD322" s="128"/>
      <c r="AE322" s="128" t="s">
        <v>218</v>
      </c>
      <c r="AF322" s="128">
        <v>0</v>
      </c>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row>
    <row r="323" spans="1:58" ht="12.75" outlineLevel="1" x14ac:dyDescent="0.2">
      <c r="A323" s="135"/>
      <c r="B323" s="136"/>
      <c r="C323" s="167" t="s">
        <v>927</v>
      </c>
      <c r="D323" s="140"/>
      <c r="E323" s="141">
        <v>-1.25</v>
      </c>
      <c r="F323" s="138"/>
      <c r="G323" s="138"/>
      <c r="H323" s="138"/>
      <c r="I323" s="138"/>
      <c r="J323" s="138"/>
      <c r="K323" s="138"/>
      <c r="L323" s="138"/>
      <c r="M323" s="138"/>
      <c r="N323" s="138"/>
      <c r="O323" s="138"/>
      <c r="P323" s="138"/>
      <c r="Q323" s="138"/>
      <c r="R323" s="138"/>
      <c r="S323" s="138"/>
      <c r="T323" s="138"/>
      <c r="U323" s="138"/>
      <c r="V323" s="138"/>
      <c r="W323" s="128"/>
      <c r="X323" s="128"/>
      <c r="Y323" s="128"/>
      <c r="Z323" s="128"/>
      <c r="AA323" s="128"/>
      <c r="AB323" s="128"/>
      <c r="AC323" s="128"/>
      <c r="AD323" s="128"/>
      <c r="AE323" s="128" t="s">
        <v>218</v>
      </c>
      <c r="AF323" s="128">
        <v>0</v>
      </c>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row>
    <row r="324" spans="1:58" ht="12.75" outlineLevel="1" x14ac:dyDescent="0.2">
      <c r="A324" s="135"/>
      <c r="B324" s="136"/>
      <c r="C324" s="167" t="s">
        <v>928</v>
      </c>
      <c r="D324" s="140"/>
      <c r="E324" s="141">
        <v>7.2500000000000004E-3</v>
      </c>
      <c r="F324" s="138"/>
      <c r="G324" s="138"/>
      <c r="H324" s="138"/>
      <c r="I324" s="138"/>
      <c r="J324" s="138"/>
      <c r="K324" s="138"/>
      <c r="L324" s="138"/>
      <c r="M324" s="138"/>
      <c r="N324" s="138"/>
      <c r="O324" s="138"/>
      <c r="P324" s="138"/>
      <c r="Q324" s="138"/>
      <c r="R324" s="138"/>
      <c r="S324" s="138"/>
      <c r="T324" s="138"/>
      <c r="U324" s="138"/>
      <c r="V324" s="138"/>
      <c r="W324" s="128"/>
      <c r="X324" s="128"/>
      <c r="Y324" s="128"/>
      <c r="Z324" s="128"/>
      <c r="AA324" s="128"/>
      <c r="AB324" s="128"/>
      <c r="AC324" s="128"/>
      <c r="AD324" s="128"/>
      <c r="AE324" s="128" t="s">
        <v>218</v>
      </c>
      <c r="AF324" s="128">
        <v>0</v>
      </c>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row>
    <row r="325" spans="1:58" ht="12.75" outlineLevel="1" x14ac:dyDescent="0.2">
      <c r="A325" s="149">
        <v>72</v>
      </c>
      <c r="B325" s="150" t="s">
        <v>929</v>
      </c>
      <c r="C325" s="166" t="s">
        <v>930</v>
      </c>
      <c r="D325" s="151" t="s">
        <v>233</v>
      </c>
      <c r="E325" s="152">
        <v>8.3000000000000007</v>
      </c>
      <c r="F325" s="153"/>
      <c r="G325" s="154">
        <f>ROUND(E325*F325,2)</f>
        <v>0</v>
      </c>
      <c r="H325" s="153"/>
      <c r="I325" s="154">
        <f>ROUND(E325*H325,2)</f>
        <v>0</v>
      </c>
      <c r="J325" s="153"/>
      <c r="K325" s="154">
        <f>ROUND(E325*J325,2)</f>
        <v>0</v>
      </c>
      <c r="L325" s="154">
        <v>21</v>
      </c>
      <c r="M325" s="154">
        <f>G325*(1+L325/100)</f>
        <v>0</v>
      </c>
      <c r="N325" s="154">
        <v>5.3690000000000002E-2</v>
      </c>
      <c r="O325" s="154">
        <f>ROUND(E325*N325,2)</f>
        <v>0.45</v>
      </c>
      <c r="P325" s="154">
        <v>0</v>
      </c>
      <c r="Q325" s="154">
        <f>ROUND(E325*P325,2)</f>
        <v>0</v>
      </c>
      <c r="R325" s="155" t="s">
        <v>194</v>
      </c>
      <c r="S325" s="138">
        <v>1.17717</v>
      </c>
      <c r="T325" s="138">
        <f>ROUND(E325*S325,2)</f>
        <v>9.77</v>
      </c>
      <c r="U325" s="138"/>
      <c r="V325" s="138" t="s">
        <v>215</v>
      </c>
      <c r="W325" s="128"/>
      <c r="X325" s="128"/>
      <c r="Y325" s="128"/>
      <c r="Z325" s="128"/>
      <c r="AA325" s="128"/>
      <c r="AB325" s="128"/>
      <c r="AC325" s="128"/>
      <c r="AD325" s="128"/>
      <c r="AE325" s="128" t="s">
        <v>216</v>
      </c>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row>
    <row r="326" spans="1:58" ht="12.75" outlineLevel="1" x14ac:dyDescent="0.2">
      <c r="A326" s="135"/>
      <c r="B326" s="136"/>
      <c r="C326" s="323" t="s">
        <v>931</v>
      </c>
      <c r="D326" s="324"/>
      <c r="E326" s="324"/>
      <c r="F326" s="324"/>
      <c r="G326" s="324"/>
      <c r="H326" s="138"/>
      <c r="I326" s="138"/>
      <c r="J326" s="138"/>
      <c r="K326" s="138"/>
      <c r="L326" s="138"/>
      <c r="M326" s="138"/>
      <c r="N326" s="138"/>
      <c r="O326" s="138"/>
      <c r="P326" s="138"/>
      <c r="Q326" s="138"/>
      <c r="R326" s="138"/>
      <c r="S326" s="138"/>
      <c r="T326" s="138"/>
      <c r="U326" s="138"/>
      <c r="V326" s="138"/>
      <c r="W326" s="128"/>
      <c r="X326" s="128"/>
      <c r="Y326" s="128"/>
      <c r="Z326" s="128"/>
      <c r="AA326" s="128"/>
      <c r="AB326" s="128"/>
      <c r="AC326" s="128"/>
      <c r="AD326" s="128"/>
      <c r="AE326" s="128" t="s">
        <v>249</v>
      </c>
      <c r="AF326" s="128"/>
      <c r="AG326" s="128"/>
      <c r="AH326" s="128"/>
      <c r="AI326" s="128"/>
      <c r="AJ326" s="128"/>
      <c r="AK326" s="128"/>
      <c r="AL326" s="128"/>
      <c r="AM326" s="128"/>
      <c r="AN326" s="128"/>
      <c r="AO326" s="128"/>
      <c r="AP326" s="128"/>
      <c r="AQ326" s="128"/>
      <c r="AR326" s="128"/>
      <c r="AS326" s="128"/>
      <c r="AT326" s="128"/>
      <c r="AU326" s="128"/>
      <c r="AV326" s="128"/>
      <c r="AW326" s="128"/>
      <c r="AX326" s="128"/>
      <c r="AY326" s="176" t="str">
        <f>C326</f>
        <v>okenního nebo dveřního, z pomocného pracovního lešení o výšce podlahy do 1900 mm a pro zatížení do 1,5 kPa,</v>
      </c>
      <c r="AZ326" s="128"/>
      <c r="BA326" s="128"/>
      <c r="BB326" s="128"/>
      <c r="BC326" s="128"/>
      <c r="BD326" s="128"/>
      <c r="BE326" s="128"/>
      <c r="BF326" s="128"/>
    </row>
    <row r="327" spans="1:58" ht="12.75" outlineLevel="1" x14ac:dyDescent="0.2">
      <c r="A327" s="135"/>
      <c r="B327" s="136"/>
      <c r="C327" s="167" t="s">
        <v>932</v>
      </c>
      <c r="D327" s="140"/>
      <c r="E327" s="141">
        <v>4.375</v>
      </c>
      <c r="F327" s="138"/>
      <c r="G327" s="138"/>
      <c r="H327" s="138"/>
      <c r="I327" s="138"/>
      <c r="J327" s="138"/>
      <c r="K327" s="138"/>
      <c r="L327" s="138"/>
      <c r="M327" s="138"/>
      <c r="N327" s="138"/>
      <c r="O327" s="138"/>
      <c r="P327" s="138"/>
      <c r="Q327" s="138"/>
      <c r="R327" s="138"/>
      <c r="S327" s="138"/>
      <c r="T327" s="138"/>
      <c r="U327" s="138"/>
      <c r="V327" s="138"/>
      <c r="W327" s="128"/>
      <c r="X327" s="128"/>
      <c r="Y327" s="128"/>
      <c r="Z327" s="128"/>
      <c r="AA327" s="128"/>
      <c r="AB327" s="128"/>
      <c r="AC327" s="128"/>
      <c r="AD327" s="128"/>
      <c r="AE327" s="128" t="s">
        <v>218</v>
      </c>
      <c r="AF327" s="128">
        <v>0</v>
      </c>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row>
    <row r="328" spans="1:58" ht="12.75" outlineLevel="1" x14ac:dyDescent="0.2">
      <c r="A328" s="135"/>
      <c r="B328" s="136"/>
      <c r="C328" s="167" t="s">
        <v>933</v>
      </c>
      <c r="D328" s="140"/>
      <c r="E328" s="141">
        <v>0.77500000000000002</v>
      </c>
      <c r="F328" s="138"/>
      <c r="G328" s="138"/>
      <c r="H328" s="138"/>
      <c r="I328" s="138"/>
      <c r="J328" s="138"/>
      <c r="K328" s="138"/>
      <c r="L328" s="138"/>
      <c r="M328" s="138"/>
      <c r="N328" s="138"/>
      <c r="O328" s="138"/>
      <c r="P328" s="138"/>
      <c r="Q328" s="138"/>
      <c r="R328" s="138"/>
      <c r="S328" s="138"/>
      <c r="T328" s="138"/>
      <c r="U328" s="138"/>
      <c r="V328" s="138"/>
      <c r="W328" s="128"/>
      <c r="X328" s="128"/>
      <c r="Y328" s="128"/>
      <c r="Z328" s="128"/>
      <c r="AA328" s="128"/>
      <c r="AB328" s="128"/>
      <c r="AC328" s="128"/>
      <c r="AD328" s="128"/>
      <c r="AE328" s="128" t="s">
        <v>218</v>
      </c>
      <c r="AF328" s="128">
        <v>0</v>
      </c>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row>
    <row r="329" spans="1:58" ht="12.75" outlineLevel="1" x14ac:dyDescent="0.2">
      <c r="A329" s="135"/>
      <c r="B329" s="136"/>
      <c r="C329" s="167" t="s">
        <v>934</v>
      </c>
      <c r="D329" s="140"/>
      <c r="E329" s="141">
        <v>0.81874999999999998</v>
      </c>
      <c r="F329" s="138"/>
      <c r="G329" s="138"/>
      <c r="H329" s="138"/>
      <c r="I329" s="138"/>
      <c r="J329" s="138"/>
      <c r="K329" s="138"/>
      <c r="L329" s="138"/>
      <c r="M329" s="138"/>
      <c r="N329" s="138"/>
      <c r="O329" s="138"/>
      <c r="P329" s="138"/>
      <c r="Q329" s="138"/>
      <c r="R329" s="138"/>
      <c r="S329" s="138"/>
      <c r="T329" s="138"/>
      <c r="U329" s="138"/>
      <c r="V329" s="138"/>
      <c r="W329" s="128"/>
      <c r="X329" s="128"/>
      <c r="Y329" s="128"/>
      <c r="Z329" s="128"/>
      <c r="AA329" s="128"/>
      <c r="AB329" s="128"/>
      <c r="AC329" s="128"/>
      <c r="AD329" s="128"/>
      <c r="AE329" s="128" t="s">
        <v>218</v>
      </c>
      <c r="AF329" s="128">
        <v>0</v>
      </c>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row>
    <row r="330" spans="1:58" ht="12.75" outlineLevel="1" x14ac:dyDescent="0.2">
      <c r="A330" s="135"/>
      <c r="B330" s="136"/>
      <c r="C330" s="167" t="s">
        <v>935</v>
      </c>
      <c r="D330" s="140"/>
      <c r="E330" s="141">
        <v>1.575</v>
      </c>
      <c r="F330" s="138"/>
      <c r="G330" s="138"/>
      <c r="H330" s="138"/>
      <c r="I330" s="138"/>
      <c r="J330" s="138"/>
      <c r="K330" s="138"/>
      <c r="L330" s="138"/>
      <c r="M330" s="138"/>
      <c r="N330" s="138"/>
      <c r="O330" s="138"/>
      <c r="P330" s="138"/>
      <c r="Q330" s="138"/>
      <c r="R330" s="138"/>
      <c r="S330" s="138"/>
      <c r="T330" s="138"/>
      <c r="U330" s="138"/>
      <c r="V330" s="138"/>
      <c r="W330" s="128"/>
      <c r="X330" s="128"/>
      <c r="Y330" s="128"/>
      <c r="Z330" s="128"/>
      <c r="AA330" s="128"/>
      <c r="AB330" s="128"/>
      <c r="AC330" s="128"/>
      <c r="AD330" s="128"/>
      <c r="AE330" s="128" t="s">
        <v>218</v>
      </c>
      <c r="AF330" s="128">
        <v>0</v>
      </c>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row>
    <row r="331" spans="1:58" ht="12.75" outlineLevel="1" x14ac:dyDescent="0.2">
      <c r="A331" s="135"/>
      <c r="B331" s="136"/>
      <c r="C331" s="167" t="s">
        <v>936</v>
      </c>
      <c r="D331" s="140"/>
      <c r="E331" s="141">
        <v>0.75</v>
      </c>
      <c r="F331" s="138"/>
      <c r="G331" s="138"/>
      <c r="H331" s="138"/>
      <c r="I331" s="138"/>
      <c r="J331" s="138"/>
      <c r="K331" s="138"/>
      <c r="L331" s="138"/>
      <c r="M331" s="138"/>
      <c r="N331" s="138"/>
      <c r="O331" s="138"/>
      <c r="P331" s="138"/>
      <c r="Q331" s="138"/>
      <c r="R331" s="138"/>
      <c r="S331" s="138"/>
      <c r="T331" s="138"/>
      <c r="U331" s="138"/>
      <c r="V331" s="138"/>
      <c r="W331" s="128"/>
      <c r="X331" s="128"/>
      <c r="Y331" s="128"/>
      <c r="Z331" s="128"/>
      <c r="AA331" s="128"/>
      <c r="AB331" s="128"/>
      <c r="AC331" s="128"/>
      <c r="AD331" s="128"/>
      <c r="AE331" s="128" t="s">
        <v>218</v>
      </c>
      <c r="AF331" s="128">
        <v>0</v>
      </c>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row>
    <row r="332" spans="1:58" ht="12.75" outlineLevel="1" x14ac:dyDescent="0.2">
      <c r="A332" s="135"/>
      <c r="B332" s="136"/>
      <c r="C332" s="167" t="s">
        <v>937</v>
      </c>
      <c r="D332" s="140"/>
      <c r="E332" s="141">
        <v>6.2500000000000003E-3</v>
      </c>
      <c r="F332" s="138"/>
      <c r="G332" s="138"/>
      <c r="H332" s="138"/>
      <c r="I332" s="138"/>
      <c r="J332" s="138"/>
      <c r="K332" s="138"/>
      <c r="L332" s="138"/>
      <c r="M332" s="138"/>
      <c r="N332" s="138"/>
      <c r="O332" s="138"/>
      <c r="P332" s="138"/>
      <c r="Q332" s="138"/>
      <c r="R332" s="138"/>
      <c r="S332" s="138"/>
      <c r="T332" s="138"/>
      <c r="U332" s="138"/>
      <c r="V332" s="138"/>
      <c r="W332" s="128"/>
      <c r="X332" s="128"/>
      <c r="Y332" s="128"/>
      <c r="Z332" s="128"/>
      <c r="AA332" s="128"/>
      <c r="AB332" s="128"/>
      <c r="AC332" s="128"/>
      <c r="AD332" s="128"/>
      <c r="AE332" s="128" t="s">
        <v>218</v>
      </c>
      <c r="AF332" s="128">
        <v>0</v>
      </c>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row>
    <row r="333" spans="1:58" ht="12.75" outlineLevel="1" x14ac:dyDescent="0.2">
      <c r="A333" s="149">
        <v>73</v>
      </c>
      <c r="B333" s="150" t="s">
        <v>938</v>
      </c>
      <c r="C333" s="166" t="s">
        <v>939</v>
      </c>
      <c r="D333" s="151" t="s">
        <v>233</v>
      </c>
      <c r="E333" s="152">
        <v>15.3</v>
      </c>
      <c r="F333" s="153"/>
      <c r="G333" s="154">
        <f>ROUND(E333*F333,2)</f>
        <v>0</v>
      </c>
      <c r="H333" s="153"/>
      <c r="I333" s="154">
        <f>ROUND(E333*H333,2)</f>
        <v>0</v>
      </c>
      <c r="J333" s="153"/>
      <c r="K333" s="154">
        <f>ROUND(E333*J333,2)</f>
        <v>0</v>
      </c>
      <c r="L333" s="154">
        <v>21</v>
      </c>
      <c r="M333" s="154">
        <f>G333*(1+L333/100)</f>
        <v>0</v>
      </c>
      <c r="N333" s="154">
        <v>4.0869999999999997E-2</v>
      </c>
      <c r="O333" s="154">
        <f>ROUND(E333*N333,2)</f>
        <v>0.63</v>
      </c>
      <c r="P333" s="154">
        <v>0</v>
      </c>
      <c r="Q333" s="154">
        <f>ROUND(E333*P333,2)</f>
        <v>0</v>
      </c>
      <c r="R333" s="155" t="s">
        <v>194</v>
      </c>
      <c r="S333" s="138">
        <v>0.47499999999999998</v>
      </c>
      <c r="T333" s="138">
        <f>ROUND(E333*S333,2)</f>
        <v>7.27</v>
      </c>
      <c r="U333" s="138"/>
      <c r="V333" s="138" t="s">
        <v>215</v>
      </c>
      <c r="W333" s="128"/>
      <c r="X333" s="128"/>
      <c r="Y333" s="128"/>
      <c r="Z333" s="128"/>
      <c r="AA333" s="128"/>
      <c r="AB333" s="128"/>
      <c r="AC333" s="128"/>
      <c r="AD333" s="128"/>
      <c r="AE333" s="128" t="s">
        <v>216</v>
      </c>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row>
    <row r="334" spans="1:58" ht="12.75" outlineLevel="1" x14ac:dyDescent="0.2">
      <c r="A334" s="135"/>
      <c r="B334" s="136"/>
      <c r="C334" s="323" t="s">
        <v>940</v>
      </c>
      <c r="D334" s="324"/>
      <c r="E334" s="324"/>
      <c r="F334" s="324"/>
      <c r="G334" s="324"/>
      <c r="H334" s="138"/>
      <c r="I334" s="138"/>
      <c r="J334" s="138"/>
      <c r="K334" s="138"/>
      <c r="L334" s="138"/>
      <c r="M334" s="138"/>
      <c r="N334" s="138"/>
      <c r="O334" s="138"/>
      <c r="P334" s="138"/>
      <c r="Q334" s="138"/>
      <c r="R334" s="138"/>
      <c r="S334" s="138"/>
      <c r="T334" s="138"/>
      <c r="U334" s="138"/>
      <c r="V334" s="138"/>
      <c r="W334" s="128"/>
      <c r="X334" s="128"/>
      <c r="Y334" s="128"/>
      <c r="Z334" s="128"/>
      <c r="AA334" s="128"/>
      <c r="AB334" s="128"/>
      <c r="AC334" s="128"/>
      <c r="AD334" s="128"/>
      <c r="AE334" s="128" t="s">
        <v>249</v>
      </c>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row>
    <row r="335" spans="1:58" ht="12.75" outlineLevel="1" x14ac:dyDescent="0.2">
      <c r="A335" s="135"/>
      <c r="B335" s="136"/>
      <c r="C335" s="167" t="s">
        <v>941</v>
      </c>
      <c r="D335" s="140"/>
      <c r="E335" s="141">
        <v>17.28</v>
      </c>
      <c r="F335" s="138"/>
      <c r="G335" s="138"/>
      <c r="H335" s="138"/>
      <c r="I335" s="138"/>
      <c r="J335" s="138"/>
      <c r="K335" s="138"/>
      <c r="L335" s="138"/>
      <c r="M335" s="138"/>
      <c r="N335" s="138"/>
      <c r="O335" s="138"/>
      <c r="P335" s="138"/>
      <c r="Q335" s="138"/>
      <c r="R335" s="138"/>
      <c r="S335" s="138"/>
      <c r="T335" s="138"/>
      <c r="U335" s="138"/>
      <c r="V335" s="138"/>
      <c r="W335" s="128"/>
      <c r="X335" s="128"/>
      <c r="Y335" s="128"/>
      <c r="Z335" s="128"/>
      <c r="AA335" s="128"/>
      <c r="AB335" s="128"/>
      <c r="AC335" s="128"/>
      <c r="AD335" s="128"/>
      <c r="AE335" s="128" t="s">
        <v>218</v>
      </c>
      <c r="AF335" s="128">
        <v>0</v>
      </c>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row>
    <row r="336" spans="1:58" ht="12.75" outlineLevel="1" x14ac:dyDescent="0.2">
      <c r="A336" s="135"/>
      <c r="B336" s="136"/>
      <c r="C336" s="167" t="s">
        <v>942</v>
      </c>
      <c r="D336" s="140"/>
      <c r="E336" s="141">
        <v>-1.4</v>
      </c>
      <c r="F336" s="138"/>
      <c r="G336" s="138"/>
      <c r="H336" s="138"/>
      <c r="I336" s="138"/>
      <c r="J336" s="138"/>
      <c r="K336" s="138"/>
      <c r="L336" s="138"/>
      <c r="M336" s="138"/>
      <c r="N336" s="138"/>
      <c r="O336" s="138"/>
      <c r="P336" s="138"/>
      <c r="Q336" s="138"/>
      <c r="R336" s="138"/>
      <c r="S336" s="138"/>
      <c r="T336" s="138"/>
      <c r="U336" s="138"/>
      <c r="V336" s="138"/>
      <c r="W336" s="128"/>
      <c r="X336" s="128"/>
      <c r="Y336" s="128"/>
      <c r="Z336" s="128"/>
      <c r="AA336" s="128"/>
      <c r="AB336" s="128"/>
      <c r="AC336" s="128"/>
      <c r="AD336" s="128"/>
      <c r="AE336" s="128" t="s">
        <v>218</v>
      </c>
      <c r="AF336" s="128">
        <v>0</v>
      </c>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row>
    <row r="337" spans="1:58" ht="12.75" outlineLevel="1" x14ac:dyDescent="0.2">
      <c r="A337" s="135"/>
      <c r="B337" s="136"/>
      <c r="C337" s="167" t="s">
        <v>943</v>
      </c>
      <c r="D337" s="140"/>
      <c r="E337" s="141">
        <v>-0.66</v>
      </c>
      <c r="F337" s="138"/>
      <c r="G337" s="138"/>
      <c r="H337" s="138"/>
      <c r="I337" s="138"/>
      <c r="J337" s="138"/>
      <c r="K337" s="138"/>
      <c r="L337" s="138"/>
      <c r="M337" s="138"/>
      <c r="N337" s="138"/>
      <c r="O337" s="138"/>
      <c r="P337" s="138"/>
      <c r="Q337" s="138"/>
      <c r="R337" s="138"/>
      <c r="S337" s="138"/>
      <c r="T337" s="138"/>
      <c r="U337" s="138"/>
      <c r="V337" s="138"/>
      <c r="W337" s="128"/>
      <c r="X337" s="128"/>
      <c r="Y337" s="128"/>
      <c r="Z337" s="128"/>
      <c r="AA337" s="128"/>
      <c r="AB337" s="128"/>
      <c r="AC337" s="128"/>
      <c r="AD337" s="128"/>
      <c r="AE337" s="128" t="s">
        <v>218</v>
      </c>
      <c r="AF337" s="128">
        <v>0</v>
      </c>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row>
    <row r="338" spans="1:58" ht="12.75" outlineLevel="1" x14ac:dyDescent="0.2">
      <c r="A338" s="135"/>
      <c r="B338" s="136"/>
      <c r="C338" s="167" t="s">
        <v>542</v>
      </c>
      <c r="D338" s="140"/>
      <c r="E338" s="141">
        <v>0.08</v>
      </c>
      <c r="F338" s="138"/>
      <c r="G338" s="138"/>
      <c r="H338" s="138"/>
      <c r="I338" s="138"/>
      <c r="J338" s="138"/>
      <c r="K338" s="138"/>
      <c r="L338" s="138"/>
      <c r="M338" s="138"/>
      <c r="N338" s="138"/>
      <c r="O338" s="138"/>
      <c r="P338" s="138"/>
      <c r="Q338" s="138"/>
      <c r="R338" s="138"/>
      <c r="S338" s="138"/>
      <c r="T338" s="138"/>
      <c r="U338" s="138"/>
      <c r="V338" s="138"/>
      <c r="W338" s="128"/>
      <c r="X338" s="128"/>
      <c r="Y338" s="128"/>
      <c r="Z338" s="128"/>
      <c r="AA338" s="128"/>
      <c r="AB338" s="128"/>
      <c r="AC338" s="128"/>
      <c r="AD338" s="128"/>
      <c r="AE338" s="128" t="s">
        <v>218</v>
      </c>
      <c r="AF338" s="128">
        <v>0</v>
      </c>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row>
    <row r="339" spans="1:58" ht="12.75" x14ac:dyDescent="0.15">
      <c r="A339" s="143" t="s">
        <v>188</v>
      </c>
      <c r="B339" s="144" t="s">
        <v>102</v>
      </c>
      <c r="C339" s="164" t="s">
        <v>103</v>
      </c>
      <c r="D339" s="145"/>
      <c r="E339" s="146"/>
      <c r="F339" s="147"/>
      <c r="G339" s="147">
        <f>SUMIF(AE340:AE363,"&lt;&gt;NOR",G340:G363)</f>
        <v>0</v>
      </c>
      <c r="H339" s="147"/>
      <c r="I339" s="147">
        <f>SUM(I340:I363)</f>
        <v>0</v>
      </c>
      <c r="J339" s="147"/>
      <c r="K339" s="147">
        <f>SUM(K340:K363)</f>
        <v>0</v>
      </c>
      <c r="L339" s="147"/>
      <c r="M339" s="147">
        <f>SUM(M340:M363)</f>
        <v>0</v>
      </c>
      <c r="N339" s="147"/>
      <c r="O339" s="147">
        <f>SUM(O340:O363)</f>
        <v>3.63</v>
      </c>
      <c r="P339" s="147"/>
      <c r="Q339" s="147">
        <f>SUM(Q340:Q363)</f>
        <v>0</v>
      </c>
      <c r="R339" s="148"/>
      <c r="S339" s="142"/>
      <c r="T339" s="142">
        <f>SUM(T340:T363)</f>
        <v>141.97</v>
      </c>
      <c r="U339" s="142"/>
      <c r="V339" s="142"/>
      <c r="AE339" t="s">
        <v>189</v>
      </c>
    </row>
    <row r="340" spans="1:58" ht="12.75" outlineLevel="1" x14ac:dyDescent="0.2">
      <c r="A340" s="149">
        <v>74</v>
      </c>
      <c r="B340" s="150" t="s">
        <v>944</v>
      </c>
      <c r="C340" s="166" t="s">
        <v>945</v>
      </c>
      <c r="D340" s="151" t="s">
        <v>233</v>
      </c>
      <c r="E340" s="152">
        <v>13.6</v>
      </c>
      <c r="F340" s="153"/>
      <c r="G340" s="154">
        <f>ROUND(E340*F340,2)</f>
        <v>0</v>
      </c>
      <c r="H340" s="153"/>
      <c r="I340" s="154">
        <f>ROUND(E340*H340,2)</f>
        <v>0</v>
      </c>
      <c r="J340" s="153"/>
      <c r="K340" s="154">
        <f>ROUND(E340*J340,2)</f>
        <v>0</v>
      </c>
      <c r="L340" s="154">
        <v>21</v>
      </c>
      <c r="M340" s="154">
        <f>G340*(1+L340/100)</f>
        <v>0</v>
      </c>
      <c r="N340" s="154">
        <v>4.5929999999999999E-2</v>
      </c>
      <c r="O340" s="154">
        <f>ROUND(E340*N340,2)</f>
        <v>0.62</v>
      </c>
      <c r="P340" s="154">
        <v>0</v>
      </c>
      <c r="Q340" s="154">
        <f>ROUND(E340*P340,2)</f>
        <v>0</v>
      </c>
      <c r="R340" s="155" t="s">
        <v>194</v>
      </c>
      <c r="S340" s="138">
        <v>0.51100000000000001</v>
      </c>
      <c r="T340" s="138">
        <f>ROUND(E340*S340,2)</f>
        <v>6.95</v>
      </c>
      <c r="U340" s="138"/>
      <c r="V340" s="138" t="s">
        <v>215</v>
      </c>
      <c r="W340" s="128"/>
      <c r="X340" s="128"/>
      <c r="Y340" s="128"/>
      <c r="Z340" s="128"/>
      <c r="AA340" s="128"/>
      <c r="AB340" s="128"/>
      <c r="AC340" s="128"/>
      <c r="AD340" s="128"/>
      <c r="AE340" s="128" t="s">
        <v>216</v>
      </c>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row>
    <row r="341" spans="1:58" ht="12.75" outlineLevel="1" x14ac:dyDescent="0.2">
      <c r="A341" s="135"/>
      <c r="B341" s="136"/>
      <c r="C341" s="167" t="s">
        <v>946</v>
      </c>
      <c r="D341" s="140"/>
      <c r="E341" s="141">
        <v>14.672000000000001</v>
      </c>
      <c r="F341" s="138"/>
      <c r="G341" s="138"/>
      <c r="H341" s="138"/>
      <c r="I341" s="138"/>
      <c r="J341" s="138"/>
      <c r="K341" s="138"/>
      <c r="L341" s="138"/>
      <c r="M341" s="138"/>
      <c r="N341" s="138"/>
      <c r="O341" s="138"/>
      <c r="P341" s="138"/>
      <c r="Q341" s="138"/>
      <c r="R341" s="138"/>
      <c r="S341" s="138"/>
      <c r="T341" s="138"/>
      <c r="U341" s="138"/>
      <c r="V341" s="138"/>
      <c r="W341" s="128"/>
      <c r="X341" s="128"/>
      <c r="Y341" s="128"/>
      <c r="Z341" s="128"/>
      <c r="AA341" s="128"/>
      <c r="AB341" s="128"/>
      <c r="AC341" s="128"/>
      <c r="AD341" s="128"/>
      <c r="AE341" s="128" t="s">
        <v>218</v>
      </c>
      <c r="AF341" s="128">
        <v>0</v>
      </c>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row>
    <row r="342" spans="1:58" ht="12.75" outlineLevel="1" x14ac:dyDescent="0.2">
      <c r="A342" s="135"/>
      <c r="B342" s="136"/>
      <c r="C342" s="167" t="s">
        <v>947</v>
      </c>
      <c r="D342" s="140"/>
      <c r="E342" s="141">
        <v>-0.39374999999999999</v>
      </c>
      <c r="F342" s="138"/>
      <c r="G342" s="138"/>
      <c r="H342" s="138"/>
      <c r="I342" s="138"/>
      <c r="J342" s="138"/>
      <c r="K342" s="138"/>
      <c r="L342" s="138"/>
      <c r="M342" s="138"/>
      <c r="N342" s="138"/>
      <c r="O342" s="138"/>
      <c r="P342" s="138"/>
      <c r="Q342" s="138"/>
      <c r="R342" s="138"/>
      <c r="S342" s="138"/>
      <c r="T342" s="138"/>
      <c r="U342" s="138"/>
      <c r="V342" s="138"/>
      <c r="W342" s="128"/>
      <c r="X342" s="128"/>
      <c r="Y342" s="128"/>
      <c r="Z342" s="128"/>
      <c r="AA342" s="128"/>
      <c r="AB342" s="128"/>
      <c r="AC342" s="128"/>
      <c r="AD342" s="128"/>
      <c r="AE342" s="128" t="s">
        <v>218</v>
      </c>
      <c r="AF342" s="128">
        <v>0</v>
      </c>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row>
    <row r="343" spans="1:58" ht="12.75" outlineLevel="1" x14ac:dyDescent="0.2">
      <c r="A343" s="135"/>
      <c r="B343" s="136"/>
      <c r="C343" s="167" t="s">
        <v>948</v>
      </c>
      <c r="D343" s="140"/>
      <c r="E343" s="141">
        <v>-0.7</v>
      </c>
      <c r="F343" s="138"/>
      <c r="G343" s="138"/>
      <c r="H343" s="138"/>
      <c r="I343" s="138"/>
      <c r="J343" s="138"/>
      <c r="K343" s="138"/>
      <c r="L343" s="138"/>
      <c r="M343" s="138"/>
      <c r="N343" s="138"/>
      <c r="O343" s="138"/>
      <c r="P343" s="138"/>
      <c r="Q343" s="138"/>
      <c r="R343" s="138"/>
      <c r="S343" s="138"/>
      <c r="T343" s="138"/>
      <c r="U343" s="138"/>
      <c r="V343" s="138"/>
      <c r="W343" s="128"/>
      <c r="X343" s="128"/>
      <c r="Y343" s="128"/>
      <c r="Z343" s="128"/>
      <c r="AA343" s="128"/>
      <c r="AB343" s="128"/>
      <c r="AC343" s="128"/>
      <c r="AD343" s="128"/>
      <c r="AE343" s="128" t="s">
        <v>218</v>
      </c>
      <c r="AF343" s="128">
        <v>0</v>
      </c>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row>
    <row r="344" spans="1:58" ht="12.75" outlineLevel="1" x14ac:dyDescent="0.2">
      <c r="A344" s="135"/>
      <c r="B344" s="136"/>
      <c r="C344" s="167" t="s">
        <v>949</v>
      </c>
      <c r="D344" s="140"/>
      <c r="E344" s="141">
        <v>2.1749999999999999E-2</v>
      </c>
      <c r="F344" s="138"/>
      <c r="G344" s="138"/>
      <c r="H344" s="138"/>
      <c r="I344" s="138"/>
      <c r="J344" s="138"/>
      <c r="K344" s="138"/>
      <c r="L344" s="138"/>
      <c r="M344" s="138"/>
      <c r="N344" s="138"/>
      <c r="O344" s="138"/>
      <c r="P344" s="138"/>
      <c r="Q344" s="138"/>
      <c r="R344" s="138"/>
      <c r="S344" s="138"/>
      <c r="T344" s="138"/>
      <c r="U344" s="138"/>
      <c r="V344" s="138"/>
      <c r="W344" s="128"/>
      <c r="X344" s="128"/>
      <c r="Y344" s="128"/>
      <c r="Z344" s="128"/>
      <c r="AA344" s="128"/>
      <c r="AB344" s="128"/>
      <c r="AC344" s="128"/>
      <c r="AD344" s="128"/>
      <c r="AE344" s="128" t="s">
        <v>218</v>
      </c>
      <c r="AF344" s="128">
        <v>0</v>
      </c>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row>
    <row r="345" spans="1:58" ht="22.5" outlineLevel="1" x14ac:dyDescent="0.2">
      <c r="A345" s="149">
        <v>75</v>
      </c>
      <c r="B345" s="150" t="s">
        <v>950</v>
      </c>
      <c r="C345" s="166" t="s">
        <v>951</v>
      </c>
      <c r="D345" s="151" t="s">
        <v>233</v>
      </c>
      <c r="E345" s="152">
        <v>13.6</v>
      </c>
      <c r="F345" s="153"/>
      <c r="G345" s="154">
        <f>ROUND(E345*F345,2)</f>
        <v>0</v>
      </c>
      <c r="H345" s="153"/>
      <c r="I345" s="154">
        <f>ROUND(E345*H345,2)</f>
        <v>0</v>
      </c>
      <c r="J345" s="153"/>
      <c r="K345" s="154">
        <f>ROUND(E345*J345,2)</f>
        <v>0</v>
      </c>
      <c r="L345" s="154">
        <v>21</v>
      </c>
      <c r="M345" s="154">
        <f>G345*(1+L345/100)</f>
        <v>0</v>
      </c>
      <c r="N345" s="154">
        <v>3.6800000000000001E-3</v>
      </c>
      <c r="O345" s="154">
        <f>ROUND(E345*N345,2)</f>
        <v>0.05</v>
      </c>
      <c r="P345" s="154">
        <v>0</v>
      </c>
      <c r="Q345" s="154">
        <f>ROUND(E345*P345,2)</f>
        <v>0</v>
      </c>
      <c r="R345" s="155" t="s">
        <v>194</v>
      </c>
      <c r="S345" s="138">
        <v>0.46</v>
      </c>
      <c r="T345" s="138">
        <f>ROUND(E345*S345,2)</f>
        <v>6.26</v>
      </c>
      <c r="U345" s="138"/>
      <c r="V345" s="138" t="s">
        <v>215</v>
      </c>
      <c r="W345" s="128"/>
      <c r="X345" s="128"/>
      <c r="Y345" s="128"/>
      <c r="Z345" s="128"/>
      <c r="AA345" s="128"/>
      <c r="AB345" s="128"/>
      <c r="AC345" s="128"/>
      <c r="AD345" s="128"/>
      <c r="AE345" s="128" t="s">
        <v>216</v>
      </c>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row>
    <row r="346" spans="1:58" ht="12.75" outlineLevel="1" x14ac:dyDescent="0.2">
      <c r="A346" s="135"/>
      <c r="B346" s="136"/>
      <c r="C346" s="167" t="s">
        <v>946</v>
      </c>
      <c r="D346" s="140"/>
      <c r="E346" s="141">
        <v>14.672000000000001</v>
      </c>
      <c r="F346" s="138"/>
      <c r="G346" s="138"/>
      <c r="H346" s="138"/>
      <c r="I346" s="138"/>
      <c r="J346" s="138"/>
      <c r="K346" s="138"/>
      <c r="L346" s="138"/>
      <c r="M346" s="138"/>
      <c r="N346" s="138"/>
      <c r="O346" s="138"/>
      <c r="P346" s="138"/>
      <c r="Q346" s="138"/>
      <c r="R346" s="138"/>
      <c r="S346" s="138"/>
      <c r="T346" s="138"/>
      <c r="U346" s="138"/>
      <c r="V346" s="138"/>
      <c r="W346" s="128"/>
      <c r="X346" s="128"/>
      <c r="Y346" s="128"/>
      <c r="Z346" s="128"/>
      <c r="AA346" s="128"/>
      <c r="AB346" s="128"/>
      <c r="AC346" s="128"/>
      <c r="AD346" s="128"/>
      <c r="AE346" s="128" t="s">
        <v>218</v>
      </c>
      <c r="AF346" s="128">
        <v>0</v>
      </c>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row>
    <row r="347" spans="1:58" ht="12.75" outlineLevel="1" x14ac:dyDescent="0.2">
      <c r="A347" s="135"/>
      <c r="B347" s="136"/>
      <c r="C347" s="167" t="s">
        <v>947</v>
      </c>
      <c r="D347" s="140"/>
      <c r="E347" s="141">
        <v>-0.39374999999999999</v>
      </c>
      <c r="F347" s="138"/>
      <c r="G347" s="138"/>
      <c r="H347" s="138"/>
      <c r="I347" s="138"/>
      <c r="J347" s="138"/>
      <c r="K347" s="138"/>
      <c r="L347" s="138"/>
      <c r="M347" s="138"/>
      <c r="N347" s="138"/>
      <c r="O347" s="138"/>
      <c r="P347" s="138"/>
      <c r="Q347" s="138"/>
      <c r="R347" s="138"/>
      <c r="S347" s="138"/>
      <c r="T347" s="138"/>
      <c r="U347" s="138"/>
      <c r="V347" s="138"/>
      <c r="W347" s="128"/>
      <c r="X347" s="128"/>
      <c r="Y347" s="128"/>
      <c r="Z347" s="128"/>
      <c r="AA347" s="128"/>
      <c r="AB347" s="128"/>
      <c r="AC347" s="128"/>
      <c r="AD347" s="128"/>
      <c r="AE347" s="128" t="s">
        <v>218</v>
      </c>
      <c r="AF347" s="128">
        <v>0</v>
      </c>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row>
    <row r="348" spans="1:58" ht="12.75" outlineLevel="1" x14ac:dyDescent="0.2">
      <c r="A348" s="135"/>
      <c r="B348" s="136"/>
      <c r="C348" s="167" t="s">
        <v>948</v>
      </c>
      <c r="D348" s="140"/>
      <c r="E348" s="141">
        <v>-0.7</v>
      </c>
      <c r="F348" s="138"/>
      <c r="G348" s="138"/>
      <c r="H348" s="138"/>
      <c r="I348" s="138"/>
      <c r="J348" s="138"/>
      <c r="K348" s="138"/>
      <c r="L348" s="138"/>
      <c r="M348" s="138"/>
      <c r="N348" s="138"/>
      <c r="O348" s="138"/>
      <c r="P348" s="138"/>
      <c r="Q348" s="138"/>
      <c r="R348" s="138"/>
      <c r="S348" s="138"/>
      <c r="T348" s="138"/>
      <c r="U348" s="138"/>
      <c r="V348" s="138"/>
      <c r="W348" s="128"/>
      <c r="X348" s="128"/>
      <c r="Y348" s="128"/>
      <c r="Z348" s="128"/>
      <c r="AA348" s="128"/>
      <c r="AB348" s="128"/>
      <c r="AC348" s="128"/>
      <c r="AD348" s="128"/>
      <c r="AE348" s="128" t="s">
        <v>218</v>
      </c>
      <c r="AF348" s="128">
        <v>0</v>
      </c>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row>
    <row r="349" spans="1:58" ht="12.75" outlineLevel="1" x14ac:dyDescent="0.2">
      <c r="A349" s="135"/>
      <c r="B349" s="136"/>
      <c r="C349" s="167" t="s">
        <v>949</v>
      </c>
      <c r="D349" s="140"/>
      <c r="E349" s="141">
        <v>2.1749999999999999E-2</v>
      </c>
      <c r="F349" s="138"/>
      <c r="G349" s="138"/>
      <c r="H349" s="138"/>
      <c r="I349" s="138"/>
      <c r="J349" s="138"/>
      <c r="K349" s="138"/>
      <c r="L349" s="138"/>
      <c r="M349" s="138"/>
      <c r="N349" s="138"/>
      <c r="O349" s="138"/>
      <c r="P349" s="138"/>
      <c r="Q349" s="138"/>
      <c r="R349" s="138"/>
      <c r="S349" s="138"/>
      <c r="T349" s="138"/>
      <c r="U349" s="138"/>
      <c r="V349" s="138"/>
      <c r="W349" s="128"/>
      <c r="X349" s="128"/>
      <c r="Y349" s="128"/>
      <c r="Z349" s="128"/>
      <c r="AA349" s="128"/>
      <c r="AB349" s="128"/>
      <c r="AC349" s="128"/>
      <c r="AD349" s="128"/>
      <c r="AE349" s="128" t="s">
        <v>218</v>
      </c>
      <c r="AF349" s="128">
        <v>0</v>
      </c>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row>
    <row r="350" spans="1:58" ht="22.5" outlineLevel="1" x14ac:dyDescent="0.2">
      <c r="A350" s="149">
        <v>76</v>
      </c>
      <c r="B350" s="150" t="s">
        <v>952</v>
      </c>
      <c r="C350" s="166" t="s">
        <v>953</v>
      </c>
      <c r="D350" s="151" t="s">
        <v>233</v>
      </c>
      <c r="E350" s="152">
        <v>92.4</v>
      </c>
      <c r="F350" s="153"/>
      <c r="G350" s="154">
        <f>ROUND(E350*F350,2)</f>
        <v>0</v>
      </c>
      <c r="H350" s="153"/>
      <c r="I350" s="154">
        <f>ROUND(E350*H350,2)</f>
        <v>0</v>
      </c>
      <c r="J350" s="153"/>
      <c r="K350" s="154">
        <f>ROUND(E350*J350,2)</f>
        <v>0</v>
      </c>
      <c r="L350" s="154">
        <v>21</v>
      </c>
      <c r="M350" s="154">
        <f>G350*(1+L350/100)</f>
        <v>0</v>
      </c>
      <c r="N350" s="154">
        <v>2.9309999999999999E-2</v>
      </c>
      <c r="O350" s="154">
        <f>ROUND(E350*N350,2)</f>
        <v>2.71</v>
      </c>
      <c r="P350" s="154">
        <v>0</v>
      </c>
      <c r="Q350" s="154">
        <f>ROUND(E350*P350,2)</f>
        <v>0</v>
      </c>
      <c r="R350" s="155" t="s">
        <v>194</v>
      </c>
      <c r="S350" s="138">
        <v>1.335</v>
      </c>
      <c r="T350" s="138">
        <f>ROUND(E350*S350,2)</f>
        <v>123.35</v>
      </c>
      <c r="U350" s="138"/>
      <c r="V350" s="138" t="s">
        <v>215</v>
      </c>
      <c r="W350" s="128"/>
      <c r="X350" s="128"/>
      <c r="Y350" s="128"/>
      <c r="Z350" s="128"/>
      <c r="AA350" s="128"/>
      <c r="AB350" s="128"/>
      <c r="AC350" s="128"/>
      <c r="AD350" s="128"/>
      <c r="AE350" s="128" t="s">
        <v>216</v>
      </c>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row>
    <row r="351" spans="1:58" ht="12.75" outlineLevel="1" x14ac:dyDescent="0.2">
      <c r="A351" s="135"/>
      <c r="B351" s="136"/>
      <c r="C351" s="323" t="s">
        <v>954</v>
      </c>
      <c r="D351" s="324"/>
      <c r="E351" s="324"/>
      <c r="F351" s="324"/>
      <c r="G351" s="324"/>
      <c r="H351" s="138"/>
      <c r="I351" s="138"/>
      <c r="J351" s="138"/>
      <c r="K351" s="138"/>
      <c r="L351" s="138"/>
      <c r="M351" s="138"/>
      <c r="N351" s="138"/>
      <c r="O351" s="138"/>
      <c r="P351" s="138"/>
      <c r="Q351" s="138"/>
      <c r="R351" s="138"/>
      <c r="S351" s="138"/>
      <c r="T351" s="138"/>
      <c r="U351" s="138"/>
      <c r="V351" s="138"/>
      <c r="W351" s="128"/>
      <c r="X351" s="128"/>
      <c r="Y351" s="128"/>
      <c r="Z351" s="128"/>
      <c r="AA351" s="128"/>
      <c r="AB351" s="128"/>
      <c r="AC351" s="128"/>
      <c r="AD351" s="128"/>
      <c r="AE351" s="128" t="s">
        <v>249</v>
      </c>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row>
    <row r="352" spans="1:58" ht="12.75" outlineLevel="1" x14ac:dyDescent="0.2">
      <c r="A352" s="135"/>
      <c r="B352" s="136"/>
      <c r="C352" s="167" t="s">
        <v>955</v>
      </c>
      <c r="D352" s="140"/>
      <c r="E352" s="141">
        <v>104.8</v>
      </c>
      <c r="F352" s="138"/>
      <c r="G352" s="138"/>
      <c r="H352" s="138"/>
      <c r="I352" s="138"/>
      <c r="J352" s="138"/>
      <c r="K352" s="138"/>
      <c r="L352" s="138"/>
      <c r="M352" s="138"/>
      <c r="N352" s="138"/>
      <c r="O352" s="138"/>
      <c r="P352" s="138"/>
      <c r="Q352" s="138"/>
      <c r="R352" s="138"/>
      <c r="S352" s="138"/>
      <c r="T352" s="138"/>
      <c r="U352" s="138"/>
      <c r="V352" s="138"/>
      <c r="W352" s="128"/>
      <c r="X352" s="128"/>
      <c r="Y352" s="128"/>
      <c r="Z352" s="128"/>
      <c r="AA352" s="128"/>
      <c r="AB352" s="128"/>
      <c r="AC352" s="128"/>
      <c r="AD352" s="128"/>
      <c r="AE352" s="128" t="s">
        <v>218</v>
      </c>
      <c r="AF352" s="128">
        <v>0</v>
      </c>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row>
    <row r="353" spans="1:58" ht="12.75" outlineLevel="1" x14ac:dyDescent="0.2">
      <c r="A353" s="135"/>
      <c r="B353" s="136"/>
      <c r="C353" s="167" t="s">
        <v>956</v>
      </c>
      <c r="D353" s="140"/>
      <c r="E353" s="141">
        <v>-1.8225</v>
      </c>
      <c r="F353" s="138"/>
      <c r="G353" s="138"/>
      <c r="H353" s="138"/>
      <c r="I353" s="138"/>
      <c r="J353" s="138"/>
      <c r="K353" s="138"/>
      <c r="L353" s="138"/>
      <c r="M353" s="138"/>
      <c r="N353" s="138"/>
      <c r="O353" s="138"/>
      <c r="P353" s="138"/>
      <c r="Q353" s="138"/>
      <c r="R353" s="138"/>
      <c r="S353" s="138"/>
      <c r="T353" s="138"/>
      <c r="U353" s="138"/>
      <c r="V353" s="138"/>
      <c r="W353" s="128"/>
      <c r="X353" s="128"/>
      <c r="Y353" s="128"/>
      <c r="Z353" s="128"/>
      <c r="AA353" s="128"/>
      <c r="AB353" s="128"/>
      <c r="AC353" s="128"/>
      <c r="AD353" s="128"/>
      <c r="AE353" s="128" t="s">
        <v>218</v>
      </c>
      <c r="AF353" s="128">
        <v>0</v>
      </c>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row>
    <row r="354" spans="1:58" ht="12.75" outlineLevel="1" x14ac:dyDescent="0.2">
      <c r="A354" s="135"/>
      <c r="B354" s="136"/>
      <c r="C354" s="167" t="s">
        <v>957</v>
      </c>
      <c r="D354" s="140"/>
      <c r="E354" s="141">
        <v>-3.6</v>
      </c>
      <c r="F354" s="138"/>
      <c r="G354" s="138"/>
      <c r="H354" s="138"/>
      <c r="I354" s="138"/>
      <c r="J354" s="138"/>
      <c r="K354" s="138"/>
      <c r="L354" s="138"/>
      <c r="M354" s="138"/>
      <c r="N354" s="138"/>
      <c r="O354" s="138"/>
      <c r="P354" s="138"/>
      <c r="Q354" s="138"/>
      <c r="R354" s="138"/>
      <c r="S354" s="138"/>
      <c r="T354" s="138"/>
      <c r="U354" s="138"/>
      <c r="V354" s="138"/>
      <c r="W354" s="128"/>
      <c r="X354" s="128"/>
      <c r="Y354" s="128"/>
      <c r="Z354" s="128"/>
      <c r="AA354" s="128"/>
      <c r="AB354" s="128"/>
      <c r="AC354" s="128"/>
      <c r="AD354" s="128"/>
      <c r="AE354" s="128" t="s">
        <v>218</v>
      </c>
      <c r="AF354" s="128">
        <v>0</v>
      </c>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row>
    <row r="355" spans="1:58" ht="12.75" outlineLevel="1" x14ac:dyDescent="0.2">
      <c r="A355" s="135"/>
      <c r="B355" s="136"/>
      <c r="C355" s="167" t="s">
        <v>958</v>
      </c>
      <c r="D355" s="140"/>
      <c r="E355" s="141">
        <v>-6.25</v>
      </c>
      <c r="F355" s="138"/>
      <c r="G355" s="138"/>
      <c r="H355" s="138"/>
      <c r="I355" s="138"/>
      <c r="J355" s="138"/>
      <c r="K355" s="138"/>
      <c r="L355" s="138"/>
      <c r="M355" s="138"/>
      <c r="N355" s="138"/>
      <c r="O355" s="138"/>
      <c r="P355" s="138"/>
      <c r="Q355" s="138"/>
      <c r="R355" s="138"/>
      <c r="S355" s="138"/>
      <c r="T355" s="138"/>
      <c r="U355" s="138"/>
      <c r="V355" s="138"/>
      <c r="W355" s="128"/>
      <c r="X355" s="128"/>
      <c r="Y355" s="128"/>
      <c r="Z355" s="128"/>
      <c r="AA355" s="128"/>
      <c r="AB355" s="128"/>
      <c r="AC355" s="128"/>
      <c r="AD355" s="128"/>
      <c r="AE355" s="128" t="s">
        <v>218</v>
      </c>
      <c r="AF355" s="128">
        <v>0</v>
      </c>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row>
    <row r="356" spans="1:58" ht="12.75" outlineLevel="1" x14ac:dyDescent="0.2">
      <c r="A356" s="135"/>
      <c r="B356" s="136"/>
      <c r="C356" s="167" t="s">
        <v>959</v>
      </c>
      <c r="D356" s="140"/>
      <c r="E356" s="141">
        <v>-0.75</v>
      </c>
      <c r="F356" s="138"/>
      <c r="G356" s="138"/>
      <c r="H356" s="138"/>
      <c r="I356" s="138"/>
      <c r="J356" s="138"/>
      <c r="K356" s="138"/>
      <c r="L356" s="138"/>
      <c r="M356" s="138"/>
      <c r="N356" s="138"/>
      <c r="O356" s="138"/>
      <c r="P356" s="138"/>
      <c r="Q356" s="138"/>
      <c r="R356" s="138"/>
      <c r="S356" s="138"/>
      <c r="T356" s="138"/>
      <c r="U356" s="138"/>
      <c r="V356" s="138"/>
      <c r="W356" s="128"/>
      <c r="X356" s="128"/>
      <c r="Y356" s="128"/>
      <c r="Z356" s="128"/>
      <c r="AA356" s="128"/>
      <c r="AB356" s="128"/>
      <c r="AC356" s="128"/>
      <c r="AD356" s="128"/>
      <c r="AE356" s="128" t="s">
        <v>218</v>
      </c>
      <c r="AF356" s="128">
        <v>0</v>
      </c>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row>
    <row r="357" spans="1:58" ht="12.75" outlineLevel="1" x14ac:dyDescent="0.2">
      <c r="A357" s="135"/>
      <c r="B357" s="136"/>
      <c r="C357" s="167" t="s">
        <v>960</v>
      </c>
      <c r="D357" s="140"/>
      <c r="E357" s="141">
        <v>2.2499999999999999E-2</v>
      </c>
      <c r="F357" s="138"/>
      <c r="G357" s="138"/>
      <c r="H357" s="138"/>
      <c r="I357" s="138"/>
      <c r="J357" s="138"/>
      <c r="K357" s="138"/>
      <c r="L357" s="138"/>
      <c r="M357" s="138"/>
      <c r="N357" s="138"/>
      <c r="O357" s="138"/>
      <c r="P357" s="138"/>
      <c r="Q357" s="138"/>
      <c r="R357" s="138"/>
      <c r="S357" s="138"/>
      <c r="T357" s="138"/>
      <c r="U357" s="138"/>
      <c r="V357" s="138"/>
      <c r="W357" s="128"/>
      <c r="X357" s="128"/>
      <c r="Y357" s="128"/>
      <c r="Z357" s="128"/>
      <c r="AA357" s="128"/>
      <c r="AB357" s="128"/>
      <c r="AC357" s="128"/>
      <c r="AD357" s="128"/>
      <c r="AE357" s="128" t="s">
        <v>218</v>
      </c>
      <c r="AF357" s="128">
        <v>0</v>
      </c>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row>
    <row r="358" spans="1:58" ht="12.75" outlineLevel="1" x14ac:dyDescent="0.2">
      <c r="A358" s="149">
        <v>77</v>
      </c>
      <c r="B358" s="150" t="s">
        <v>961</v>
      </c>
      <c r="C358" s="166" t="s">
        <v>962</v>
      </c>
      <c r="D358" s="151" t="s">
        <v>233</v>
      </c>
      <c r="E358" s="152">
        <v>4.5999999999999996</v>
      </c>
      <c r="F358" s="153"/>
      <c r="G358" s="154">
        <f>ROUND(E358*F358,2)</f>
        <v>0</v>
      </c>
      <c r="H358" s="153"/>
      <c r="I358" s="154">
        <f>ROUND(E358*H358,2)</f>
        <v>0</v>
      </c>
      <c r="J358" s="153"/>
      <c r="K358" s="154">
        <f>ROUND(E358*J358,2)</f>
        <v>0</v>
      </c>
      <c r="L358" s="154">
        <v>21</v>
      </c>
      <c r="M358" s="154">
        <f>G358*(1+L358/100)</f>
        <v>0</v>
      </c>
      <c r="N358" s="154">
        <v>5.3690000000000002E-2</v>
      </c>
      <c r="O358" s="154">
        <f>ROUND(E358*N358,2)</f>
        <v>0.25</v>
      </c>
      <c r="P358" s="154">
        <v>0</v>
      </c>
      <c r="Q358" s="154">
        <f>ROUND(E358*P358,2)</f>
        <v>0</v>
      </c>
      <c r="R358" s="155" t="s">
        <v>194</v>
      </c>
      <c r="S358" s="138">
        <v>1.17717</v>
      </c>
      <c r="T358" s="138">
        <f>ROUND(E358*S358,2)</f>
        <v>5.41</v>
      </c>
      <c r="U358" s="138"/>
      <c r="V358" s="138" t="s">
        <v>215</v>
      </c>
      <c r="W358" s="128"/>
      <c r="X358" s="128"/>
      <c r="Y358" s="128"/>
      <c r="Z358" s="128"/>
      <c r="AA358" s="128"/>
      <c r="AB358" s="128"/>
      <c r="AC358" s="128"/>
      <c r="AD358" s="128"/>
      <c r="AE358" s="128" t="s">
        <v>216</v>
      </c>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row>
    <row r="359" spans="1:58" ht="12.75" outlineLevel="1" x14ac:dyDescent="0.2">
      <c r="A359" s="135"/>
      <c r="B359" s="136"/>
      <c r="C359" s="167" t="s">
        <v>963</v>
      </c>
      <c r="D359" s="140"/>
      <c r="E359" s="141">
        <v>2.625</v>
      </c>
      <c r="F359" s="138"/>
      <c r="G359" s="138"/>
      <c r="H359" s="138"/>
      <c r="I359" s="138"/>
      <c r="J359" s="138"/>
      <c r="K359" s="138"/>
      <c r="L359" s="138"/>
      <c r="M359" s="138"/>
      <c r="N359" s="138"/>
      <c r="O359" s="138"/>
      <c r="P359" s="138"/>
      <c r="Q359" s="138"/>
      <c r="R359" s="138"/>
      <c r="S359" s="138"/>
      <c r="T359" s="138"/>
      <c r="U359" s="138"/>
      <c r="V359" s="138"/>
      <c r="W359" s="128"/>
      <c r="X359" s="128"/>
      <c r="Y359" s="128"/>
      <c r="Z359" s="128"/>
      <c r="AA359" s="128"/>
      <c r="AB359" s="128"/>
      <c r="AC359" s="128"/>
      <c r="AD359" s="128"/>
      <c r="AE359" s="128" t="s">
        <v>218</v>
      </c>
      <c r="AF359" s="128">
        <v>0</v>
      </c>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row>
    <row r="360" spans="1:58" ht="12.75" outlineLevel="1" x14ac:dyDescent="0.2">
      <c r="A360" s="135"/>
      <c r="B360" s="136"/>
      <c r="C360" s="167" t="s">
        <v>964</v>
      </c>
      <c r="D360" s="140"/>
      <c r="E360" s="141">
        <v>0.46500000000000002</v>
      </c>
      <c r="F360" s="138"/>
      <c r="G360" s="138"/>
      <c r="H360" s="138"/>
      <c r="I360" s="138"/>
      <c r="J360" s="138"/>
      <c r="K360" s="138"/>
      <c r="L360" s="138"/>
      <c r="M360" s="138"/>
      <c r="N360" s="138"/>
      <c r="O360" s="138"/>
      <c r="P360" s="138"/>
      <c r="Q360" s="138"/>
      <c r="R360" s="138"/>
      <c r="S360" s="138"/>
      <c r="T360" s="138"/>
      <c r="U360" s="138"/>
      <c r="V360" s="138"/>
      <c r="W360" s="128"/>
      <c r="X360" s="128"/>
      <c r="Y360" s="128"/>
      <c r="Z360" s="128"/>
      <c r="AA360" s="128"/>
      <c r="AB360" s="128"/>
      <c r="AC360" s="128"/>
      <c r="AD360" s="128"/>
      <c r="AE360" s="128" t="s">
        <v>218</v>
      </c>
      <c r="AF360" s="128">
        <v>0</v>
      </c>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row>
    <row r="361" spans="1:58" ht="12.75" outlineLevel="1" x14ac:dyDescent="0.2">
      <c r="A361" s="135"/>
      <c r="B361" s="136"/>
      <c r="C361" s="167" t="s">
        <v>965</v>
      </c>
      <c r="D361" s="140"/>
      <c r="E361" s="141">
        <v>0.49125000000000002</v>
      </c>
      <c r="F361" s="138"/>
      <c r="G361" s="138"/>
      <c r="H361" s="138"/>
      <c r="I361" s="138"/>
      <c r="J361" s="138"/>
      <c r="K361" s="138"/>
      <c r="L361" s="138"/>
      <c r="M361" s="138"/>
      <c r="N361" s="138"/>
      <c r="O361" s="138"/>
      <c r="P361" s="138"/>
      <c r="Q361" s="138"/>
      <c r="R361" s="138"/>
      <c r="S361" s="138"/>
      <c r="T361" s="138"/>
      <c r="U361" s="138"/>
      <c r="V361" s="138"/>
      <c r="W361" s="128"/>
      <c r="X361" s="128"/>
      <c r="Y361" s="128"/>
      <c r="Z361" s="128"/>
      <c r="AA361" s="128"/>
      <c r="AB361" s="128"/>
      <c r="AC361" s="128"/>
      <c r="AD361" s="128"/>
      <c r="AE361" s="128" t="s">
        <v>218</v>
      </c>
      <c r="AF361" s="128">
        <v>0</v>
      </c>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row>
    <row r="362" spans="1:58" ht="12.75" outlineLevel="1" x14ac:dyDescent="0.2">
      <c r="A362" s="135"/>
      <c r="B362" s="136"/>
      <c r="C362" s="167" t="s">
        <v>966</v>
      </c>
      <c r="D362" s="140"/>
      <c r="E362" s="141">
        <v>0.94499999999999995</v>
      </c>
      <c r="F362" s="138"/>
      <c r="G362" s="138"/>
      <c r="H362" s="138"/>
      <c r="I362" s="138"/>
      <c r="J362" s="138"/>
      <c r="K362" s="138"/>
      <c r="L362" s="138"/>
      <c r="M362" s="138"/>
      <c r="N362" s="138"/>
      <c r="O362" s="138"/>
      <c r="P362" s="138"/>
      <c r="Q362" s="138"/>
      <c r="R362" s="138"/>
      <c r="S362" s="138"/>
      <c r="T362" s="138"/>
      <c r="U362" s="138"/>
      <c r="V362" s="138"/>
      <c r="W362" s="128"/>
      <c r="X362" s="128"/>
      <c r="Y362" s="128"/>
      <c r="Z362" s="128"/>
      <c r="AA362" s="128"/>
      <c r="AB362" s="128"/>
      <c r="AC362" s="128"/>
      <c r="AD362" s="128"/>
      <c r="AE362" s="128" t="s">
        <v>218</v>
      </c>
      <c r="AF362" s="128">
        <v>0</v>
      </c>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row>
    <row r="363" spans="1:58" ht="12.75" outlineLevel="1" x14ac:dyDescent="0.2">
      <c r="A363" s="135"/>
      <c r="B363" s="136"/>
      <c r="C363" s="167" t="s">
        <v>967</v>
      </c>
      <c r="D363" s="140"/>
      <c r="E363" s="141">
        <v>7.3749999999999996E-2</v>
      </c>
      <c r="F363" s="138"/>
      <c r="G363" s="138"/>
      <c r="H363" s="138"/>
      <c r="I363" s="138"/>
      <c r="J363" s="138"/>
      <c r="K363" s="138"/>
      <c r="L363" s="138"/>
      <c r="M363" s="138"/>
      <c r="N363" s="138"/>
      <c r="O363" s="138"/>
      <c r="P363" s="138"/>
      <c r="Q363" s="138"/>
      <c r="R363" s="138"/>
      <c r="S363" s="138"/>
      <c r="T363" s="138"/>
      <c r="U363" s="138"/>
      <c r="V363" s="138"/>
      <c r="W363" s="128"/>
      <c r="X363" s="128"/>
      <c r="Y363" s="128"/>
      <c r="Z363" s="128"/>
      <c r="AA363" s="128"/>
      <c r="AB363" s="128"/>
      <c r="AC363" s="128"/>
      <c r="AD363" s="128"/>
      <c r="AE363" s="128" t="s">
        <v>218</v>
      </c>
      <c r="AF363" s="128">
        <v>0</v>
      </c>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row>
    <row r="364" spans="1:58" ht="12.75" x14ac:dyDescent="0.15">
      <c r="A364" s="143" t="s">
        <v>188</v>
      </c>
      <c r="B364" s="144" t="s">
        <v>104</v>
      </c>
      <c r="C364" s="164" t="s">
        <v>105</v>
      </c>
      <c r="D364" s="145"/>
      <c r="E364" s="146"/>
      <c r="F364" s="147"/>
      <c r="G364" s="147">
        <f>SUMIF(AE365:AE385,"&lt;&gt;NOR",G365:G385)</f>
        <v>0</v>
      </c>
      <c r="H364" s="147"/>
      <c r="I364" s="147">
        <f>SUM(I365:I385)</f>
        <v>0</v>
      </c>
      <c r="J364" s="147"/>
      <c r="K364" s="147">
        <f>SUM(K365:K385)</f>
        <v>0</v>
      </c>
      <c r="L364" s="147"/>
      <c r="M364" s="147">
        <f>SUM(M365:M385)</f>
        <v>0</v>
      </c>
      <c r="N364" s="147"/>
      <c r="O364" s="147">
        <f>SUM(O365:O385)</f>
        <v>34.64</v>
      </c>
      <c r="P364" s="147"/>
      <c r="Q364" s="147">
        <f>SUM(Q365:Q385)</f>
        <v>0</v>
      </c>
      <c r="R364" s="148"/>
      <c r="S364" s="142"/>
      <c r="T364" s="142">
        <f>SUM(T365:T385)</f>
        <v>55.47</v>
      </c>
      <c r="U364" s="142"/>
      <c r="V364" s="142"/>
      <c r="AE364" t="s">
        <v>189</v>
      </c>
    </row>
    <row r="365" spans="1:58" ht="12.75" outlineLevel="1" x14ac:dyDescent="0.2">
      <c r="A365" s="149">
        <v>78</v>
      </c>
      <c r="B365" s="150" t="s">
        <v>968</v>
      </c>
      <c r="C365" s="166" t="s">
        <v>969</v>
      </c>
      <c r="D365" s="151" t="s">
        <v>262</v>
      </c>
      <c r="E365" s="152">
        <v>5.3</v>
      </c>
      <c r="F365" s="153"/>
      <c r="G365" s="154">
        <f>ROUND(E365*F365,2)</f>
        <v>0</v>
      </c>
      <c r="H365" s="153"/>
      <c r="I365" s="154">
        <f>ROUND(E365*H365,2)</f>
        <v>0</v>
      </c>
      <c r="J365" s="153"/>
      <c r="K365" s="154">
        <f>ROUND(E365*J365,2)</f>
        <v>0</v>
      </c>
      <c r="L365" s="154">
        <v>21</v>
      </c>
      <c r="M365" s="154">
        <f>G365*(1+L365/100)</f>
        <v>0</v>
      </c>
      <c r="N365" s="154">
        <v>2.5249999999999999</v>
      </c>
      <c r="O365" s="154">
        <f>ROUND(E365*N365,2)</f>
        <v>13.38</v>
      </c>
      <c r="P365" s="154">
        <v>0</v>
      </c>
      <c r="Q365" s="154">
        <f>ROUND(E365*P365,2)</f>
        <v>0</v>
      </c>
      <c r="R365" s="155" t="s">
        <v>194</v>
      </c>
      <c r="S365" s="138">
        <v>2.58</v>
      </c>
      <c r="T365" s="138">
        <f>ROUND(E365*S365,2)</f>
        <v>13.67</v>
      </c>
      <c r="U365" s="138"/>
      <c r="V365" s="138" t="s">
        <v>215</v>
      </c>
      <c r="W365" s="128"/>
      <c r="X365" s="128"/>
      <c r="Y365" s="128"/>
      <c r="Z365" s="128"/>
      <c r="AA365" s="128"/>
      <c r="AB365" s="128"/>
      <c r="AC365" s="128"/>
      <c r="AD365" s="128"/>
      <c r="AE365" s="128" t="s">
        <v>216</v>
      </c>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row>
    <row r="366" spans="1:58" ht="12.75" outlineLevel="1" x14ac:dyDescent="0.2">
      <c r="A366" s="135"/>
      <c r="B366" s="136"/>
      <c r="C366" s="323" t="s">
        <v>970</v>
      </c>
      <c r="D366" s="324"/>
      <c r="E366" s="324"/>
      <c r="F366" s="324"/>
      <c r="G366" s="324"/>
      <c r="H366" s="138"/>
      <c r="I366" s="138"/>
      <c r="J366" s="138"/>
      <c r="K366" s="138"/>
      <c r="L366" s="138"/>
      <c r="M366" s="138"/>
      <c r="N366" s="138"/>
      <c r="O366" s="138"/>
      <c r="P366" s="138"/>
      <c r="Q366" s="138"/>
      <c r="R366" s="138"/>
      <c r="S366" s="138"/>
      <c r="T366" s="138"/>
      <c r="U366" s="138"/>
      <c r="V366" s="138"/>
      <c r="W366" s="128"/>
      <c r="X366" s="128"/>
      <c r="Y366" s="128"/>
      <c r="Z366" s="128"/>
      <c r="AA366" s="128"/>
      <c r="AB366" s="128"/>
      <c r="AC366" s="128"/>
      <c r="AD366" s="128"/>
      <c r="AE366" s="128" t="s">
        <v>249</v>
      </c>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row>
    <row r="367" spans="1:58" ht="12.75" outlineLevel="1" x14ac:dyDescent="0.2">
      <c r="A367" s="135"/>
      <c r="B367" s="136"/>
      <c r="C367" s="167" t="s">
        <v>971</v>
      </c>
      <c r="D367" s="140"/>
      <c r="E367" s="141">
        <v>1.7690399999999999</v>
      </c>
      <c r="F367" s="138"/>
      <c r="G367" s="138"/>
      <c r="H367" s="138"/>
      <c r="I367" s="138"/>
      <c r="J367" s="138"/>
      <c r="K367" s="138"/>
      <c r="L367" s="138"/>
      <c r="M367" s="138"/>
      <c r="N367" s="138"/>
      <c r="O367" s="138"/>
      <c r="P367" s="138"/>
      <c r="Q367" s="138"/>
      <c r="R367" s="138"/>
      <c r="S367" s="138"/>
      <c r="T367" s="138"/>
      <c r="U367" s="138"/>
      <c r="V367" s="138"/>
      <c r="W367" s="128"/>
      <c r="X367" s="128"/>
      <c r="Y367" s="128"/>
      <c r="Z367" s="128"/>
      <c r="AA367" s="128"/>
      <c r="AB367" s="128"/>
      <c r="AC367" s="128"/>
      <c r="AD367" s="128"/>
      <c r="AE367" s="128" t="s">
        <v>218</v>
      </c>
      <c r="AF367" s="128">
        <v>0</v>
      </c>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row>
    <row r="368" spans="1:58" ht="12.75" outlineLevel="1" x14ac:dyDescent="0.2">
      <c r="A368" s="135"/>
      <c r="B368" s="136"/>
      <c r="C368" s="167" t="s">
        <v>972</v>
      </c>
      <c r="D368" s="140"/>
      <c r="E368" s="141">
        <v>3.4370699999999998</v>
      </c>
      <c r="F368" s="138"/>
      <c r="G368" s="138"/>
      <c r="H368" s="138"/>
      <c r="I368" s="138"/>
      <c r="J368" s="138"/>
      <c r="K368" s="138"/>
      <c r="L368" s="138"/>
      <c r="M368" s="138"/>
      <c r="N368" s="138"/>
      <c r="O368" s="138"/>
      <c r="P368" s="138"/>
      <c r="Q368" s="138"/>
      <c r="R368" s="138"/>
      <c r="S368" s="138"/>
      <c r="T368" s="138"/>
      <c r="U368" s="138"/>
      <c r="V368" s="138"/>
      <c r="W368" s="128"/>
      <c r="X368" s="128"/>
      <c r="Y368" s="128"/>
      <c r="Z368" s="128"/>
      <c r="AA368" s="128"/>
      <c r="AB368" s="128"/>
      <c r="AC368" s="128"/>
      <c r="AD368" s="128"/>
      <c r="AE368" s="128" t="s">
        <v>218</v>
      </c>
      <c r="AF368" s="128">
        <v>0</v>
      </c>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row>
    <row r="369" spans="1:58" ht="12.75" outlineLevel="1" x14ac:dyDescent="0.2">
      <c r="A369" s="135"/>
      <c r="B369" s="136"/>
      <c r="C369" s="167" t="s">
        <v>973</v>
      </c>
      <c r="D369" s="140"/>
      <c r="E369" s="141">
        <v>9.3890000000000001E-2</v>
      </c>
      <c r="F369" s="138"/>
      <c r="G369" s="138"/>
      <c r="H369" s="138"/>
      <c r="I369" s="138"/>
      <c r="J369" s="138"/>
      <c r="K369" s="138"/>
      <c r="L369" s="138"/>
      <c r="M369" s="138"/>
      <c r="N369" s="138"/>
      <c r="O369" s="138"/>
      <c r="P369" s="138"/>
      <c r="Q369" s="138"/>
      <c r="R369" s="138"/>
      <c r="S369" s="138"/>
      <c r="T369" s="138"/>
      <c r="U369" s="138"/>
      <c r="V369" s="138"/>
      <c r="W369" s="128"/>
      <c r="X369" s="128"/>
      <c r="Y369" s="128"/>
      <c r="Z369" s="128"/>
      <c r="AA369" s="128"/>
      <c r="AB369" s="128"/>
      <c r="AC369" s="128"/>
      <c r="AD369" s="128"/>
      <c r="AE369" s="128" t="s">
        <v>218</v>
      </c>
      <c r="AF369" s="128">
        <v>0</v>
      </c>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row>
    <row r="370" spans="1:58" ht="12.75" outlineLevel="1" x14ac:dyDescent="0.2">
      <c r="A370" s="149">
        <v>79</v>
      </c>
      <c r="B370" s="150" t="s">
        <v>974</v>
      </c>
      <c r="C370" s="166" t="s">
        <v>975</v>
      </c>
      <c r="D370" s="151" t="s">
        <v>262</v>
      </c>
      <c r="E370" s="152">
        <v>2.2000000000000002</v>
      </c>
      <c r="F370" s="153"/>
      <c r="G370" s="154">
        <f>ROUND(E370*F370,2)</f>
        <v>0</v>
      </c>
      <c r="H370" s="153"/>
      <c r="I370" s="154">
        <f>ROUND(E370*H370,2)</f>
        <v>0</v>
      </c>
      <c r="J370" s="153"/>
      <c r="K370" s="154">
        <f>ROUND(E370*J370,2)</f>
        <v>0</v>
      </c>
      <c r="L370" s="154">
        <v>21</v>
      </c>
      <c r="M370" s="154">
        <f>G370*(1+L370/100)</f>
        <v>0</v>
      </c>
      <c r="N370" s="154">
        <v>2.5249999999999999</v>
      </c>
      <c r="O370" s="154">
        <f>ROUND(E370*N370,2)</f>
        <v>5.56</v>
      </c>
      <c r="P370" s="154">
        <v>0</v>
      </c>
      <c r="Q370" s="154">
        <f>ROUND(E370*P370,2)</f>
        <v>0</v>
      </c>
      <c r="R370" s="155" t="s">
        <v>194</v>
      </c>
      <c r="S370" s="138">
        <v>2.58</v>
      </c>
      <c r="T370" s="138">
        <f>ROUND(E370*S370,2)</f>
        <v>5.68</v>
      </c>
      <c r="U370" s="138"/>
      <c r="V370" s="138" t="s">
        <v>215</v>
      </c>
      <c r="W370" s="128"/>
      <c r="X370" s="128"/>
      <c r="Y370" s="128"/>
      <c r="Z370" s="128"/>
      <c r="AA370" s="128"/>
      <c r="AB370" s="128"/>
      <c r="AC370" s="128"/>
      <c r="AD370" s="128"/>
      <c r="AE370" s="128" t="s">
        <v>216</v>
      </c>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row>
    <row r="371" spans="1:58" ht="12.75" outlineLevel="1" x14ac:dyDescent="0.2">
      <c r="A371" s="135"/>
      <c r="B371" s="136"/>
      <c r="C371" s="323" t="s">
        <v>970</v>
      </c>
      <c r="D371" s="324"/>
      <c r="E371" s="324"/>
      <c r="F371" s="324"/>
      <c r="G371" s="324"/>
      <c r="H371" s="138"/>
      <c r="I371" s="138"/>
      <c r="J371" s="138"/>
      <c r="K371" s="138"/>
      <c r="L371" s="138"/>
      <c r="M371" s="138"/>
      <c r="N371" s="138"/>
      <c r="O371" s="138"/>
      <c r="P371" s="138"/>
      <c r="Q371" s="138"/>
      <c r="R371" s="138"/>
      <c r="S371" s="138"/>
      <c r="T371" s="138"/>
      <c r="U371" s="138"/>
      <c r="V371" s="138"/>
      <c r="W371" s="128"/>
      <c r="X371" s="128"/>
      <c r="Y371" s="128"/>
      <c r="Z371" s="128"/>
      <c r="AA371" s="128"/>
      <c r="AB371" s="128"/>
      <c r="AC371" s="128"/>
      <c r="AD371" s="128"/>
      <c r="AE371" s="128" t="s">
        <v>249</v>
      </c>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row>
    <row r="372" spans="1:58" ht="12.75" outlineLevel="1" x14ac:dyDescent="0.2">
      <c r="A372" s="135"/>
      <c r="B372" s="136"/>
      <c r="C372" s="167" t="s">
        <v>976</v>
      </c>
      <c r="D372" s="140"/>
      <c r="E372" s="141">
        <v>2.1228500000000001</v>
      </c>
      <c r="F372" s="138"/>
      <c r="G372" s="138"/>
      <c r="H372" s="138"/>
      <c r="I372" s="138"/>
      <c r="J372" s="138"/>
      <c r="K372" s="138"/>
      <c r="L372" s="138"/>
      <c r="M372" s="138"/>
      <c r="N372" s="138"/>
      <c r="O372" s="138"/>
      <c r="P372" s="138"/>
      <c r="Q372" s="138"/>
      <c r="R372" s="138"/>
      <c r="S372" s="138"/>
      <c r="T372" s="138"/>
      <c r="U372" s="138"/>
      <c r="V372" s="138"/>
      <c r="W372" s="128"/>
      <c r="X372" s="128"/>
      <c r="Y372" s="128"/>
      <c r="Z372" s="128"/>
      <c r="AA372" s="128"/>
      <c r="AB372" s="128"/>
      <c r="AC372" s="128"/>
      <c r="AD372" s="128"/>
      <c r="AE372" s="128" t="s">
        <v>218</v>
      </c>
      <c r="AF372" s="128">
        <v>0</v>
      </c>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row>
    <row r="373" spans="1:58" ht="12.75" outlineLevel="1" x14ac:dyDescent="0.2">
      <c r="A373" s="135"/>
      <c r="B373" s="136"/>
      <c r="C373" s="167" t="s">
        <v>977</v>
      </c>
      <c r="D373" s="140"/>
      <c r="E373" s="141">
        <v>7.7149999999999996E-2</v>
      </c>
      <c r="F373" s="138"/>
      <c r="G373" s="138"/>
      <c r="H373" s="138"/>
      <c r="I373" s="138"/>
      <c r="J373" s="138"/>
      <c r="K373" s="138"/>
      <c r="L373" s="138"/>
      <c r="M373" s="138"/>
      <c r="N373" s="138"/>
      <c r="O373" s="138"/>
      <c r="P373" s="138"/>
      <c r="Q373" s="138"/>
      <c r="R373" s="138"/>
      <c r="S373" s="138"/>
      <c r="T373" s="138"/>
      <c r="U373" s="138"/>
      <c r="V373" s="138"/>
      <c r="W373" s="128"/>
      <c r="X373" s="128"/>
      <c r="Y373" s="128"/>
      <c r="Z373" s="128"/>
      <c r="AA373" s="128"/>
      <c r="AB373" s="128"/>
      <c r="AC373" s="128"/>
      <c r="AD373" s="128"/>
      <c r="AE373" s="128" t="s">
        <v>218</v>
      </c>
      <c r="AF373" s="128">
        <v>0</v>
      </c>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row>
    <row r="374" spans="1:58" ht="22.5" outlineLevel="1" x14ac:dyDescent="0.2">
      <c r="A374" s="149">
        <v>80</v>
      </c>
      <c r="B374" s="150" t="s">
        <v>978</v>
      </c>
      <c r="C374" s="166" t="s">
        <v>979</v>
      </c>
      <c r="D374" s="151" t="s">
        <v>384</v>
      </c>
      <c r="E374" s="152">
        <v>0.09</v>
      </c>
      <c r="F374" s="153"/>
      <c r="G374" s="154">
        <f>ROUND(E374*F374,2)</f>
        <v>0</v>
      </c>
      <c r="H374" s="153"/>
      <c r="I374" s="154">
        <f>ROUND(E374*H374,2)</f>
        <v>0</v>
      </c>
      <c r="J374" s="153"/>
      <c r="K374" s="154">
        <f>ROUND(E374*J374,2)</f>
        <v>0</v>
      </c>
      <c r="L374" s="154">
        <v>21</v>
      </c>
      <c r="M374" s="154">
        <f>G374*(1+L374/100)</f>
        <v>0</v>
      </c>
      <c r="N374" s="154">
        <v>1.0662499999999999</v>
      </c>
      <c r="O374" s="154">
        <f>ROUND(E374*N374,2)</f>
        <v>0.1</v>
      </c>
      <c r="P374" s="154">
        <v>0</v>
      </c>
      <c r="Q374" s="154">
        <f>ROUND(E374*P374,2)</f>
        <v>0</v>
      </c>
      <c r="R374" s="155" t="s">
        <v>194</v>
      </c>
      <c r="S374" s="138">
        <v>15.231</v>
      </c>
      <c r="T374" s="138">
        <f>ROUND(E374*S374,2)</f>
        <v>1.37</v>
      </c>
      <c r="U374" s="138"/>
      <c r="V374" s="138" t="s">
        <v>215</v>
      </c>
      <c r="W374" s="128"/>
      <c r="X374" s="128"/>
      <c r="Y374" s="128"/>
      <c r="Z374" s="128"/>
      <c r="AA374" s="128"/>
      <c r="AB374" s="128"/>
      <c r="AC374" s="128"/>
      <c r="AD374" s="128"/>
      <c r="AE374" s="128" t="s">
        <v>216</v>
      </c>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row>
    <row r="375" spans="1:58" ht="12.75" outlineLevel="1" x14ac:dyDescent="0.2">
      <c r="A375" s="135"/>
      <c r="B375" s="136"/>
      <c r="C375" s="323" t="s">
        <v>728</v>
      </c>
      <c r="D375" s="324"/>
      <c r="E375" s="324"/>
      <c r="F375" s="324"/>
      <c r="G375" s="324"/>
      <c r="H375" s="138"/>
      <c r="I375" s="138"/>
      <c r="J375" s="138"/>
      <c r="K375" s="138"/>
      <c r="L375" s="138"/>
      <c r="M375" s="138"/>
      <c r="N375" s="138"/>
      <c r="O375" s="138"/>
      <c r="P375" s="138"/>
      <c r="Q375" s="138"/>
      <c r="R375" s="138"/>
      <c r="S375" s="138"/>
      <c r="T375" s="138"/>
      <c r="U375" s="138"/>
      <c r="V375" s="138"/>
      <c r="W375" s="128"/>
      <c r="X375" s="128"/>
      <c r="Y375" s="128"/>
      <c r="Z375" s="128"/>
      <c r="AA375" s="128"/>
      <c r="AB375" s="128"/>
      <c r="AC375" s="128"/>
      <c r="AD375" s="128"/>
      <c r="AE375" s="128" t="s">
        <v>249</v>
      </c>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row>
    <row r="376" spans="1:58" ht="12.75" outlineLevel="1" x14ac:dyDescent="0.2">
      <c r="A376" s="135"/>
      <c r="B376" s="136"/>
      <c r="C376" s="167" t="s">
        <v>980</v>
      </c>
      <c r="D376" s="140"/>
      <c r="E376" s="141">
        <v>8.9770000000000003E-2</v>
      </c>
      <c r="F376" s="138"/>
      <c r="G376" s="138"/>
      <c r="H376" s="138"/>
      <c r="I376" s="138"/>
      <c r="J376" s="138"/>
      <c r="K376" s="138"/>
      <c r="L376" s="138"/>
      <c r="M376" s="138"/>
      <c r="N376" s="138"/>
      <c r="O376" s="138"/>
      <c r="P376" s="138"/>
      <c r="Q376" s="138"/>
      <c r="R376" s="138"/>
      <c r="S376" s="138"/>
      <c r="T376" s="138"/>
      <c r="U376" s="138"/>
      <c r="V376" s="138"/>
      <c r="W376" s="128"/>
      <c r="X376" s="128"/>
      <c r="Y376" s="128"/>
      <c r="Z376" s="128"/>
      <c r="AA376" s="128"/>
      <c r="AB376" s="128"/>
      <c r="AC376" s="128"/>
      <c r="AD376" s="128"/>
      <c r="AE376" s="128" t="s">
        <v>218</v>
      </c>
      <c r="AF376" s="128">
        <v>0</v>
      </c>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row>
    <row r="377" spans="1:58" ht="12.75" outlineLevel="1" x14ac:dyDescent="0.2">
      <c r="A377" s="135"/>
      <c r="B377" s="136"/>
      <c r="C377" s="167" t="s">
        <v>981</v>
      </c>
      <c r="D377" s="140"/>
      <c r="E377" s="141">
        <v>2.3000000000000001E-4</v>
      </c>
      <c r="F377" s="138"/>
      <c r="G377" s="138"/>
      <c r="H377" s="138"/>
      <c r="I377" s="138"/>
      <c r="J377" s="138"/>
      <c r="K377" s="138"/>
      <c r="L377" s="138"/>
      <c r="M377" s="138"/>
      <c r="N377" s="138"/>
      <c r="O377" s="138"/>
      <c r="P377" s="138"/>
      <c r="Q377" s="138"/>
      <c r="R377" s="138"/>
      <c r="S377" s="138"/>
      <c r="T377" s="138"/>
      <c r="U377" s="138"/>
      <c r="V377" s="138"/>
      <c r="W377" s="128"/>
      <c r="X377" s="128"/>
      <c r="Y377" s="128"/>
      <c r="Z377" s="128"/>
      <c r="AA377" s="128"/>
      <c r="AB377" s="128"/>
      <c r="AC377" s="128"/>
      <c r="AD377" s="128"/>
      <c r="AE377" s="128" t="s">
        <v>218</v>
      </c>
      <c r="AF377" s="128">
        <v>0</v>
      </c>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row>
    <row r="378" spans="1:58" ht="22.5" outlineLevel="1" x14ac:dyDescent="0.2">
      <c r="A378" s="149">
        <v>81</v>
      </c>
      <c r="B378" s="150" t="s">
        <v>982</v>
      </c>
      <c r="C378" s="166" t="s">
        <v>983</v>
      </c>
      <c r="D378" s="151" t="s">
        <v>384</v>
      </c>
      <c r="E378" s="152">
        <v>0.2</v>
      </c>
      <c r="F378" s="153"/>
      <c r="G378" s="154">
        <f>ROUND(E378*F378,2)</f>
        <v>0</v>
      </c>
      <c r="H378" s="153"/>
      <c r="I378" s="154">
        <f>ROUND(E378*H378,2)</f>
        <v>0</v>
      </c>
      <c r="J378" s="153"/>
      <c r="K378" s="154">
        <f>ROUND(E378*J378,2)</f>
        <v>0</v>
      </c>
      <c r="L378" s="154">
        <v>21</v>
      </c>
      <c r="M378" s="154">
        <f>G378*(1+L378/100)</f>
        <v>0</v>
      </c>
      <c r="N378" s="154">
        <v>1.0662499999999999</v>
      </c>
      <c r="O378" s="154">
        <f>ROUND(E378*N378,2)</f>
        <v>0.21</v>
      </c>
      <c r="P378" s="154">
        <v>0</v>
      </c>
      <c r="Q378" s="154">
        <f>ROUND(E378*P378,2)</f>
        <v>0</v>
      </c>
      <c r="R378" s="155" t="s">
        <v>194</v>
      </c>
      <c r="S378" s="138">
        <v>15.231</v>
      </c>
      <c r="T378" s="138">
        <f>ROUND(E378*S378,2)</f>
        <v>3.05</v>
      </c>
      <c r="U378" s="138"/>
      <c r="V378" s="138" t="s">
        <v>215</v>
      </c>
      <c r="W378" s="128"/>
      <c r="X378" s="128"/>
      <c r="Y378" s="128"/>
      <c r="Z378" s="128"/>
      <c r="AA378" s="128"/>
      <c r="AB378" s="128"/>
      <c r="AC378" s="128"/>
      <c r="AD378" s="128"/>
      <c r="AE378" s="128" t="s">
        <v>216</v>
      </c>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row>
    <row r="379" spans="1:58" ht="12.75" outlineLevel="1" x14ac:dyDescent="0.2">
      <c r="A379" s="135"/>
      <c r="B379" s="136"/>
      <c r="C379" s="323" t="s">
        <v>728</v>
      </c>
      <c r="D379" s="324"/>
      <c r="E379" s="324"/>
      <c r="F379" s="324"/>
      <c r="G379" s="324"/>
      <c r="H379" s="138"/>
      <c r="I379" s="138"/>
      <c r="J379" s="138"/>
      <c r="K379" s="138"/>
      <c r="L379" s="138"/>
      <c r="M379" s="138"/>
      <c r="N379" s="138"/>
      <c r="O379" s="138"/>
      <c r="P379" s="138"/>
      <c r="Q379" s="138"/>
      <c r="R379" s="138"/>
      <c r="S379" s="138"/>
      <c r="T379" s="138"/>
      <c r="U379" s="138"/>
      <c r="V379" s="138"/>
      <c r="W379" s="128"/>
      <c r="X379" s="128"/>
      <c r="Y379" s="128"/>
      <c r="Z379" s="128"/>
      <c r="AA379" s="128"/>
      <c r="AB379" s="128"/>
      <c r="AC379" s="128"/>
      <c r="AD379" s="128"/>
      <c r="AE379" s="128" t="s">
        <v>249</v>
      </c>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row>
    <row r="380" spans="1:58" ht="12.75" outlineLevel="1" x14ac:dyDescent="0.2">
      <c r="A380" s="135"/>
      <c r="B380" s="136"/>
      <c r="C380" s="167" t="s">
        <v>984</v>
      </c>
      <c r="D380" s="140"/>
      <c r="E380" s="141">
        <v>6.7320000000000005E-2</v>
      </c>
      <c r="F380" s="138"/>
      <c r="G380" s="138"/>
      <c r="H380" s="138"/>
      <c r="I380" s="138"/>
      <c r="J380" s="138"/>
      <c r="K380" s="138"/>
      <c r="L380" s="138"/>
      <c r="M380" s="138"/>
      <c r="N380" s="138"/>
      <c r="O380" s="138"/>
      <c r="P380" s="138"/>
      <c r="Q380" s="138"/>
      <c r="R380" s="138"/>
      <c r="S380" s="138"/>
      <c r="T380" s="138"/>
      <c r="U380" s="138"/>
      <c r="V380" s="138"/>
      <c r="W380" s="128"/>
      <c r="X380" s="128"/>
      <c r="Y380" s="128"/>
      <c r="Z380" s="128"/>
      <c r="AA380" s="128"/>
      <c r="AB380" s="128"/>
      <c r="AC380" s="128"/>
      <c r="AD380" s="128"/>
      <c r="AE380" s="128" t="s">
        <v>218</v>
      </c>
      <c r="AF380" s="128">
        <v>0</v>
      </c>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row>
    <row r="381" spans="1:58" ht="12.75" outlineLevel="1" x14ac:dyDescent="0.2">
      <c r="A381" s="135"/>
      <c r="B381" s="136"/>
      <c r="C381" s="167" t="s">
        <v>985</v>
      </c>
      <c r="D381" s="140"/>
      <c r="E381" s="141">
        <v>0.13081000000000001</v>
      </c>
      <c r="F381" s="138"/>
      <c r="G381" s="138"/>
      <c r="H381" s="138"/>
      <c r="I381" s="138"/>
      <c r="J381" s="138"/>
      <c r="K381" s="138"/>
      <c r="L381" s="138"/>
      <c r="M381" s="138"/>
      <c r="N381" s="138"/>
      <c r="O381" s="138"/>
      <c r="P381" s="138"/>
      <c r="Q381" s="138"/>
      <c r="R381" s="138"/>
      <c r="S381" s="138"/>
      <c r="T381" s="138"/>
      <c r="U381" s="138"/>
      <c r="V381" s="138"/>
      <c r="W381" s="128"/>
      <c r="X381" s="128"/>
      <c r="Y381" s="128"/>
      <c r="Z381" s="128"/>
      <c r="AA381" s="128"/>
      <c r="AB381" s="128"/>
      <c r="AC381" s="128"/>
      <c r="AD381" s="128"/>
      <c r="AE381" s="128" t="s">
        <v>218</v>
      </c>
      <c r="AF381" s="128">
        <v>0</v>
      </c>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row>
    <row r="382" spans="1:58" ht="12.75" outlineLevel="1" x14ac:dyDescent="0.2">
      <c r="A382" s="135"/>
      <c r="B382" s="136"/>
      <c r="C382" s="167" t="s">
        <v>986</v>
      </c>
      <c r="D382" s="140"/>
      <c r="E382" s="141">
        <v>1.8699999999999999E-3</v>
      </c>
      <c r="F382" s="138"/>
      <c r="G382" s="138"/>
      <c r="H382" s="138"/>
      <c r="I382" s="138"/>
      <c r="J382" s="138"/>
      <c r="K382" s="138"/>
      <c r="L382" s="138"/>
      <c r="M382" s="138"/>
      <c r="N382" s="138"/>
      <c r="O382" s="138"/>
      <c r="P382" s="138"/>
      <c r="Q382" s="138"/>
      <c r="R382" s="138"/>
      <c r="S382" s="138"/>
      <c r="T382" s="138"/>
      <c r="U382" s="138"/>
      <c r="V382" s="138"/>
      <c r="W382" s="128"/>
      <c r="X382" s="128"/>
      <c r="Y382" s="128"/>
      <c r="Z382" s="128"/>
      <c r="AA382" s="128"/>
      <c r="AB382" s="128"/>
      <c r="AC382" s="128"/>
      <c r="AD382" s="128"/>
      <c r="AE382" s="128" t="s">
        <v>218</v>
      </c>
      <c r="AF382" s="128">
        <v>0</v>
      </c>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row>
    <row r="383" spans="1:58" ht="12.75" outlineLevel="1" x14ac:dyDescent="0.2">
      <c r="A383" s="149">
        <v>82</v>
      </c>
      <c r="B383" s="150" t="s">
        <v>987</v>
      </c>
      <c r="C383" s="166" t="s">
        <v>988</v>
      </c>
      <c r="D383" s="151" t="s">
        <v>316</v>
      </c>
      <c r="E383" s="152">
        <v>44</v>
      </c>
      <c r="F383" s="153"/>
      <c r="G383" s="154">
        <f>ROUND(E383*F383,2)</f>
        <v>0</v>
      </c>
      <c r="H383" s="153"/>
      <c r="I383" s="154">
        <f>ROUND(E383*H383,2)</f>
        <v>0</v>
      </c>
      <c r="J383" s="153"/>
      <c r="K383" s="154">
        <f>ROUND(E383*J383,2)</f>
        <v>0</v>
      </c>
      <c r="L383" s="154">
        <v>21</v>
      </c>
      <c r="M383" s="154">
        <f>G383*(1+L383/100)</f>
        <v>0</v>
      </c>
      <c r="N383" s="154">
        <v>0.34977000000000003</v>
      </c>
      <c r="O383" s="154">
        <f>ROUND(E383*N383,2)</f>
        <v>15.39</v>
      </c>
      <c r="P383" s="154">
        <v>0</v>
      </c>
      <c r="Q383" s="154">
        <f>ROUND(E383*P383,2)</f>
        <v>0</v>
      </c>
      <c r="R383" s="155" t="s">
        <v>194</v>
      </c>
      <c r="S383" s="138">
        <v>0.72050000000000003</v>
      </c>
      <c r="T383" s="138">
        <f>ROUND(E383*S383,2)</f>
        <v>31.7</v>
      </c>
      <c r="U383" s="138"/>
      <c r="V383" s="138" t="s">
        <v>475</v>
      </c>
      <c r="W383" s="128"/>
      <c r="X383" s="128"/>
      <c r="Y383" s="128"/>
      <c r="Z383" s="128"/>
      <c r="AA383" s="128"/>
      <c r="AB383" s="128"/>
      <c r="AC383" s="128"/>
      <c r="AD383" s="128"/>
      <c r="AE383" s="128" t="s">
        <v>476</v>
      </c>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row>
    <row r="384" spans="1:58" ht="12.75" outlineLevel="1" x14ac:dyDescent="0.2">
      <c r="A384" s="135"/>
      <c r="B384" s="136"/>
      <c r="C384" s="167" t="s">
        <v>989</v>
      </c>
      <c r="D384" s="140"/>
      <c r="E384" s="141">
        <v>43.96</v>
      </c>
      <c r="F384" s="138"/>
      <c r="G384" s="138"/>
      <c r="H384" s="138"/>
      <c r="I384" s="138"/>
      <c r="J384" s="138"/>
      <c r="K384" s="138"/>
      <c r="L384" s="138"/>
      <c r="M384" s="138"/>
      <c r="N384" s="138"/>
      <c r="O384" s="138"/>
      <c r="P384" s="138"/>
      <c r="Q384" s="138"/>
      <c r="R384" s="138"/>
      <c r="S384" s="138"/>
      <c r="T384" s="138"/>
      <c r="U384" s="138"/>
      <c r="V384" s="138"/>
      <c r="W384" s="128"/>
      <c r="X384" s="128"/>
      <c r="Y384" s="128"/>
      <c r="Z384" s="128"/>
      <c r="AA384" s="128"/>
      <c r="AB384" s="128"/>
      <c r="AC384" s="128"/>
      <c r="AD384" s="128"/>
      <c r="AE384" s="128" t="s">
        <v>218</v>
      </c>
      <c r="AF384" s="128">
        <v>0</v>
      </c>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row>
    <row r="385" spans="1:58" ht="12.75" outlineLevel="1" x14ac:dyDescent="0.2">
      <c r="A385" s="135"/>
      <c r="B385" s="136"/>
      <c r="C385" s="167" t="s">
        <v>412</v>
      </c>
      <c r="D385" s="140"/>
      <c r="E385" s="141">
        <v>0.04</v>
      </c>
      <c r="F385" s="138"/>
      <c r="G385" s="138"/>
      <c r="H385" s="138"/>
      <c r="I385" s="138"/>
      <c r="J385" s="138"/>
      <c r="K385" s="138"/>
      <c r="L385" s="138"/>
      <c r="M385" s="138"/>
      <c r="N385" s="138"/>
      <c r="O385" s="138"/>
      <c r="P385" s="138"/>
      <c r="Q385" s="138"/>
      <c r="R385" s="138"/>
      <c r="S385" s="138"/>
      <c r="T385" s="138"/>
      <c r="U385" s="138"/>
      <c r="V385" s="138"/>
      <c r="W385" s="128"/>
      <c r="X385" s="128"/>
      <c r="Y385" s="128"/>
      <c r="Z385" s="128"/>
      <c r="AA385" s="128"/>
      <c r="AB385" s="128"/>
      <c r="AC385" s="128"/>
      <c r="AD385" s="128"/>
      <c r="AE385" s="128" t="s">
        <v>218</v>
      </c>
      <c r="AF385" s="128">
        <v>0</v>
      </c>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row>
    <row r="386" spans="1:58" ht="12.75" x14ac:dyDescent="0.15">
      <c r="A386" s="143" t="s">
        <v>188</v>
      </c>
      <c r="B386" s="144" t="s">
        <v>106</v>
      </c>
      <c r="C386" s="164" t="s">
        <v>107</v>
      </c>
      <c r="D386" s="145"/>
      <c r="E386" s="146"/>
      <c r="F386" s="147"/>
      <c r="G386" s="147">
        <f>SUMIF(AE387:AE392,"&lt;&gt;NOR",G387:G392)</f>
        <v>0</v>
      </c>
      <c r="H386" s="147"/>
      <c r="I386" s="147">
        <f>SUM(I387:I392)</f>
        <v>0</v>
      </c>
      <c r="J386" s="147"/>
      <c r="K386" s="147">
        <f>SUM(K387:K392)</f>
        <v>0</v>
      </c>
      <c r="L386" s="147"/>
      <c r="M386" s="147">
        <f>SUM(M387:M392)</f>
        <v>0</v>
      </c>
      <c r="N386" s="147"/>
      <c r="O386" s="147">
        <f>SUM(O387:O392)</f>
        <v>0.13</v>
      </c>
      <c r="P386" s="147"/>
      <c r="Q386" s="147">
        <f>SUM(Q387:Q392)</f>
        <v>0</v>
      </c>
      <c r="R386" s="148"/>
      <c r="S386" s="142"/>
      <c r="T386" s="142">
        <f>SUM(T387:T392)</f>
        <v>7.44</v>
      </c>
      <c r="U386" s="142"/>
      <c r="V386" s="142"/>
      <c r="AE386" t="s">
        <v>189</v>
      </c>
    </row>
    <row r="387" spans="1:58" ht="56.25" outlineLevel="1" x14ac:dyDescent="0.2">
      <c r="A387" s="149">
        <v>83</v>
      </c>
      <c r="B387" s="150" t="s">
        <v>990</v>
      </c>
      <c r="C387" s="166" t="s">
        <v>991</v>
      </c>
      <c r="D387" s="151" t="s">
        <v>494</v>
      </c>
      <c r="E387" s="152">
        <v>1</v>
      </c>
      <c r="F387" s="153"/>
      <c r="G387" s="154">
        <f>ROUND(E387*F387,2)</f>
        <v>0</v>
      </c>
      <c r="H387" s="153"/>
      <c r="I387" s="154">
        <f>ROUND(E387*H387,2)</f>
        <v>0</v>
      </c>
      <c r="J387" s="153"/>
      <c r="K387" s="154">
        <f>ROUND(E387*J387,2)</f>
        <v>0</v>
      </c>
      <c r="L387" s="154">
        <v>21</v>
      </c>
      <c r="M387" s="154">
        <f>G387*(1+L387/100)</f>
        <v>0</v>
      </c>
      <c r="N387" s="154">
        <v>2.8969999999999999E-2</v>
      </c>
      <c r="O387" s="154">
        <f>ROUND(E387*N387,2)</f>
        <v>0.03</v>
      </c>
      <c r="P387" s="154">
        <v>0</v>
      </c>
      <c r="Q387" s="154">
        <f>ROUND(E387*P387,2)</f>
        <v>0</v>
      </c>
      <c r="R387" s="155" t="s">
        <v>194</v>
      </c>
      <c r="S387" s="138">
        <v>1.86</v>
      </c>
      <c r="T387" s="138">
        <f>ROUND(E387*S387,2)</f>
        <v>1.86</v>
      </c>
      <c r="U387" s="138"/>
      <c r="V387" s="138" t="s">
        <v>215</v>
      </c>
      <c r="W387" s="128"/>
      <c r="X387" s="128"/>
      <c r="Y387" s="128"/>
      <c r="Z387" s="128"/>
      <c r="AA387" s="128"/>
      <c r="AB387" s="128"/>
      <c r="AC387" s="128"/>
      <c r="AD387" s="128"/>
      <c r="AE387" s="128" t="s">
        <v>216</v>
      </c>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row>
    <row r="388" spans="1:58" ht="12.75" outlineLevel="1" x14ac:dyDescent="0.2">
      <c r="A388" s="135"/>
      <c r="B388" s="136"/>
      <c r="C388" s="167" t="s">
        <v>75</v>
      </c>
      <c r="D388" s="140"/>
      <c r="E388" s="141">
        <v>1</v>
      </c>
      <c r="F388" s="138"/>
      <c r="G388" s="138"/>
      <c r="H388" s="138"/>
      <c r="I388" s="138"/>
      <c r="J388" s="138"/>
      <c r="K388" s="138"/>
      <c r="L388" s="138"/>
      <c r="M388" s="138"/>
      <c r="N388" s="138"/>
      <c r="O388" s="138"/>
      <c r="P388" s="138"/>
      <c r="Q388" s="138"/>
      <c r="R388" s="138"/>
      <c r="S388" s="138"/>
      <c r="T388" s="138"/>
      <c r="U388" s="138"/>
      <c r="V388" s="138"/>
      <c r="W388" s="128"/>
      <c r="X388" s="128"/>
      <c r="Y388" s="128"/>
      <c r="Z388" s="128"/>
      <c r="AA388" s="128"/>
      <c r="AB388" s="128"/>
      <c r="AC388" s="128"/>
      <c r="AD388" s="128"/>
      <c r="AE388" s="128" t="s">
        <v>218</v>
      </c>
      <c r="AF388" s="128">
        <v>0</v>
      </c>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row>
    <row r="389" spans="1:58" ht="56.25" outlineLevel="1" x14ac:dyDescent="0.2">
      <c r="A389" s="149">
        <v>84</v>
      </c>
      <c r="B389" s="150" t="s">
        <v>992</v>
      </c>
      <c r="C389" s="166" t="s">
        <v>993</v>
      </c>
      <c r="D389" s="151" t="s">
        <v>494</v>
      </c>
      <c r="E389" s="152">
        <v>1</v>
      </c>
      <c r="F389" s="153"/>
      <c r="G389" s="154">
        <f>ROUND(E389*F389,2)</f>
        <v>0</v>
      </c>
      <c r="H389" s="153"/>
      <c r="I389" s="154">
        <f>ROUND(E389*H389,2)</f>
        <v>0</v>
      </c>
      <c r="J389" s="153"/>
      <c r="K389" s="154">
        <f>ROUND(E389*J389,2)</f>
        <v>0</v>
      </c>
      <c r="L389" s="154">
        <v>21</v>
      </c>
      <c r="M389" s="154">
        <f>G389*(1+L389/100)</f>
        <v>0</v>
      </c>
      <c r="N389" s="154">
        <v>2.8969999999999999E-2</v>
      </c>
      <c r="O389" s="154">
        <f>ROUND(E389*N389,2)</f>
        <v>0.03</v>
      </c>
      <c r="P389" s="154">
        <v>0</v>
      </c>
      <c r="Q389" s="154">
        <f>ROUND(E389*P389,2)</f>
        <v>0</v>
      </c>
      <c r="R389" s="155" t="s">
        <v>194</v>
      </c>
      <c r="S389" s="138">
        <v>1.86</v>
      </c>
      <c r="T389" s="138">
        <f>ROUND(E389*S389,2)</f>
        <v>1.86</v>
      </c>
      <c r="U389" s="138"/>
      <c r="V389" s="138" t="s">
        <v>215</v>
      </c>
      <c r="W389" s="128"/>
      <c r="X389" s="128"/>
      <c r="Y389" s="128"/>
      <c r="Z389" s="128"/>
      <c r="AA389" s="128"/>
      <c r="AB389" s="128"/>
      <c r="AC389" s="128"/>
      <c r="AD389" s="128"/>
      <c r="AE389" s="128" t="s">
        <v>216</v>
      </c>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row>
    <row r="390" spans="1:58" ht="12.75" outlineLevel="1" x14ac:dyDescent="0.2">
      <c r="A390" s="135"/>
      <c r="B390" s="136"/>
      <c r="C390" s="167" t="s">
        <v>75</v>
      </c>
      <c r="D390" s="140"/>
      <c r="E390" s="141">
        <v>1</v>
      </c>
      <c r="F390" s="138"/>
      <c r="G390" s="138"/>
      <c r="H390" s="138"/>
      <c r="I390" s="138"/>
      <c r="J390" s="138"/>
      <c r="K390" s="138"/>
      <c r="L390" s="138"/>
      <c r="M390" s="138"/>
      <c r="N390" s="138"/>
      <c r="O390" s="138"/>
      <c r="P390" s="138"/>
      <c r="Q390" s="138"/>
      <c r="R390" s="138"/>
      <c r="S390" s="138"/>
      <c r="T390" s="138"/>
      <c r="U390" s="138"/>
      <c r="V390" s="138"/>
      <c r="W390" s="128"/>
      <c r="X390" s="128"/>
      <c r="Y390" s="128"/>
      <c r="Z390" s="128"/>
      <c r="AA390" s="128"/>
      <c r="AB390" s="128"/>
      <c r="AC390" s="128"/>
      <c r="AD390" s="128"/>
      <c r="AE390" s="128" t="s">
        <v>218</v>
      </c>
      <c r="AF390" s="128">
        <v>0</v>
      </c>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row>
    <row r="391" spans="1:58" ht="56.25" outlineLevel="1" x14ac:dyDescent="0.2">
      <c r="A391" s="149">
        <v>85</v>
      </c>
      <c r="B391" s="150" t="s">
        <v>994</v>
      </c>
      <c r="C391" s="166" t="s">
        <v>995</v>
      </c>
      <c r="D391" s="151" t="s">
        <v>494</v>
      </c>
      <c r="E391" s="152">
        <v>2</v>
      </c>
      <c r="F391" s="153"/>
      <c r="G391" s="154">
        <f>ROUND(E391*F391,2)</f>
        <v>0</v>
      </c>
      <c r="H391" s="153"/>
      <c r="I391" s="154">
        <f>ROUND(E391*H391,2)</f>
        <v>0</v>
      </c>
      <c r="J391" s="153"/>
      <c r="K391" s="154">
        <f>ROUND(E391*J391,2)</f>
        <v>0</v>
      </c>
      <c r="L391" s="154">
        <v>21</v>
      </c>
      <c r="M391" s="154">
        <f>G391*(1+L391/100)</f>
        <v>0</v>
      </c>
      <c r="N391" s="154">
        <v>3.4049999999999997E-2</v>
      </c>
      <c r="O391" s="154">
        <f>ROUND(E391*N391,2)</f>
        <v>7.0000000000000007E-2</v>
      </c>
      <c r="P391" s="154">
        <v>0</v>
      </c>
      <c r="Q391" s="154">
        <f>ROUND(E391*P391,2)</f>
        <v>0</v>
      </c>
      <c r="R391" s="155" t="s">
        <v>194</v>
      </c>
      <c r="S391" s="138">
        <v>1.86</v>
      </c>
      <c r="T391" s="138">
        <f>ROUND(E391*S391,2)</f>
        <v>3.72</v>
      </c>
      <c r="U391" s="138"/>
      <c r="V391" s="138" t="s">
        <v>215</v>
      </c>
      <c r="W391" s="128"/>
      <c r="X391" s="128"/>
      <c r="Y391" s="128"/>
      <c r="Z391" s="128"/>
      <c r="AA391" s="128"/>
      <c r="AB391" s="128"/>
      <c r="AC391" s="128"/>
      <c r="AD391" s="128"/>
      <c r="AE391" s="128" t="s">
        <v>216</v>
      </c>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row>
    <row r="392" spans="1:58" ht="12.75" outlineLevel="1" x14ac:dyDescent="0.2">
      <c r="A392" s="135"/>
      <c r="B392" s="136"/>
      <c r="C392" s="167" t="s">
        <v>83</v>
      </c>
      <c r="D392" s="140"/>
      <c r="E392" s="141">
        <v>2</v>
      </c>
      <c r="F392" s="138"/>
      <c r="G392" s="138"/>
      <c r="H392" s="138"/>
      <c r="I392" s="138"/>
      <c r="J392" s="138"/>
      <c r="K392" s="138"/>
      <c r="L392" s="138"/>
      <c r="M392" s="138"/>
      <c r="N392" s="138"/>
      <c r="O392" s="138"/>
      <c r="P392" s="138"/>
      <c r="Q392" s="138"/>
      <c r="R392" s="138"/>
      <c r="S392" s="138"/>
      <c r="T392" s="138"/>
      <c r="U392" s="138"/>
      <c r="V392" s="138"/>
      <c r="W392" s="128"/>
      <c r="X392" s="128"/>
      <c r="Y392" s="128"/>
      <c r="Z392" s="128"/>
      <c r="AA392" s="128"/>
      <c r="AB392" s="128"/>
      <c r="AC392" s="128"/>
      <c r="AD392" s="128"/>
      <c r="AE392" s="128" t="s">
        <v>218</v>
      </c>
      <c r="AF392" s="128">
        <v>0</v>
      </c>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row>
    <row r="393" spans="1:58" ht="12.75" x14ac:dyDescent="0.15">
      <c r="A393" s="143" t="s">
        <v>188</v>
      </c>
      <c r="B393" s="144" t="s">
        <v>110</v>
      </c>
      <c r="C393" s="164" t="s">
        <v>111</v>
      </c>
      <c r="D393" s="145"/>
      <c r="E393" s="146"/>
      <c r="F393" s="147"/>
      <c r="G393" s="147">
        <f>SUMIF(AE394:AE396,"&lt;&gt;NOR",G394:G396)</f>
        <v>0</v>
      </c>
      <c r="H393" s="147"/>
      <c r="I393" s="147">
        <f>SUM(I394:I396)</f>
        <v>0</v>
      </c>
      <c r="J393" s="147"/>
      <c r="K393" s="147">
        <f>SUM(K394:K396)</f>
        <v>0</v>
      </c>
      <c r="L393" s="147"/>
      <c r="M393" s="147">
        <f>SUM(M394:M396)</f>
        <v>0</v>
      </c>
      <c r="N393" s="147"/>
      <c r="O393" s="147">
        <f>SUM(O394:O396)</f>
        <v>0.15</v>
      </c>
      <c r="P393" s="147"/>
      <c r="Q393" s="147">
        <f>SUM(Q394:Q396)</f>
        <v>0</v>
      </c>
      <c r="R393" s="148"/>
      <c r="S393" s="142"/>
      <c r="T393" s="142">
        <f>SUM(T394:T396)</f>
        <v>0</v>
      </c>
      <c r="U393" s="142"/>
      <c r="V393" s="142"/>
      <c r="AE393" t="s">
        <v>189</v>
      </c>
    </row>
    <row r="394" spans="1:58" ht="22.5" outlineLevel="1" x14ac:dyDescent="0.2">
      <c r="A394" s="149">
        <v>86</v>
      </c>
      <c r="B394" s="150" t="s">
        <v>996</v>
      </c>
      <c r="C394" s="166" t="s">
        <v>997</v>
      </c>
      <c r="D394" s="151" t="s">
        <v>316</v>
      </c>
      <c r="E394" s="152">
        <v>107.8</v>
      </c>
      <c r="F394" s="153"/>
      <c r="G394" s="154">
        <f>ROUND(E394*F394,2)</f>
        <v>0</v>
      </c>
      <c r="H394" s="153"/>
      <c r="I394" s="154">
        <f>ROUND(E394*H394,2)</f>
        <v>0</v>
      </c>
      <c r="J394" s="153"/>
      <c r="K394" s="154">
        <f>ROUND(E394*J394,2)</f>
        <v>0</v>
      </c>
      <c r="L394" s="154">
        <v>21</v>
      </c>
      <c r="M394" s="154">
        <f>G394*(1+L394/100)</f>
        <v>0</v>
      </c>
      <c r="N394" s="154">
        <v>1.3699999999999999E-3</v>
      </c>
      <c r="O394" s="154">
        <f>ROUND(E394*N394,2)</f>
        <v>0.15</v>
      </c>
      <c r="P394" s="154">
        <v>0</v>
      </c>
      <c r="Q394" s="154">
        <f>ROUND(E394*P394,2)</f>
        <v>0</v>
      </c>
      <c r="R394" s="155" t="s">
        <v>194</v>
      </c>
      <c r="S394" s="138">
        <v>0</v>
      </c>
      <c r="T394" s="138">
        <f>ROUND(E394*S394,2)</f>
        <v>0</v>
      </c>
      <c r="U394" s="138"/>
      <c r="V394" s="138" t="s">
        <v>215</v>
      </c>
      <c r="W394" s="128"/>
      <c r="X394" s="128"/>
      <c r="Y394" s="128"/>
      <c r="Z394" s="128"/>
      <c r="AA394" s="128"/>
      <c r="AB394" s="128"/>
      <c r="AC394" s="128"/>
      <c r="AD394" s="128"/>
      <c r="AE394" s="128" t="s">
        <v>504</v>
      </c>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row>
    <row r="395" spans="1:58" ht="12.75" outlineLevel="1" x14ac:dyDescent="0.2">
      <c r="A395" s="135"/>
      <c r="B395" s="136"/>
      <c r="C395" s="167" t="s">
        <v>998</v>
      </c>
      <c r="D395" s="140"/>
      <c r="E395" s="141">
        <v>53.9</v>
      </c>
      <c r="F395" s="138"/>
      <c r="G395" s="138"/>
      <c r="H395" s="138"/>
      <c r="I395" s="138"/>
      <c r="J395" s="138"/>
      <c r="K395" s="138"/>
      <c r="L395" s="138"/>
      <c r="M395" s="138"/>
      <c r="N395" s="138"/>
      <c r="O395" s="138"/>
      <c r="P395" s="138"/>
      <c r="Q395" s="138"/>
      <c r="R395" s="138"/>
      <c r="S395" s="138"/>
      <c r="T395" s="138"/>
      <c r="U395" s="138"/>
      <c r="V395" s="138"/>
      <c r="W395" s="128"/>
      <c r="X395" s="128"/>
      <c r="Y395" s="128"/>
      <c r="Z395" s="128"/>
      <c r="AA395" s="128"/>
      <c r="AB395" s="128"/>
      <c r="AC395" s="128"/>
      <c r="AD395" s="128"/>
      <c r="AE395" s="128" t="s">
        <v>218</v>
      </c>
      <c r="AF395" s="128">
        <v>0</v>
      </c>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row>
    <row r="396" spans="1:58" ht="12.75" outlineLevel="1" x14ac:dyDescent="0.2">
      <c r="A396" s="135"/>
      <c r="B396" s="136"/>
      <c r="C396" s="167" t="s">
        <v>999</v>
      </c>
      <c r="D396" s="140"/>
      <c r="E396" s="141">
        <v>53.9</v>
      </c>
      <c r="F396" s="138"/>
      <c r="G396" s="138"/>
      <c r="H396" s="138"/>
      <c r="I396" s="138"/>
      <c r="J396" s="138"/>
      <c r="K396" s="138"/>
      <c r="L396" s="138"/>
      <c r="M396" s="138"/>
      <c r="N396" s="138"/>
      <c r="O396" s="138"/>
      <c r="P396" s="138"/>
      <c r="Q396" s="138"/>
      <c r="R396" s="138"/>
      <c r="S396" s="138"/>
      <c r="T396" s="138"/>
      <c r="U396" s="138"/>
      <c r="V396" s="138"/>
      <c r="W396" s="128"/>
      <c r="X396" s="128"/>
      <c r="Y396" s="128"/>
      <c r="Z396" s="128"/>
      <c r="AA396" s="128"/>
      <c r="AB396" s="128"/>
      <c r="AC396" s="128"/>
      <c r="AD396" s="128"/>
      <c r="AE396" s="128" t="s">
        <v>218</v>
      </c>
      <c r="AF396" s="128">
        <v>0</v>
      </c>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row>
    <row r="397" spans="1:58" ht="12.75" x14ac:dyDescent="0.15">
      <c r="A397" s="143" t="s">
        <v>188</v>
      </c>
      <c r="B397" s="144" t="s">
        <v>115</v>
      </c>
      <c r="C397" s="164" t="s">
        <v>116</v>
      </c>
      <c r="D397" s="145"/>
      <c r="E397" s="146"/>
      <c r="F397" s="147"/>
      <c r="G397" s="147">
        <f>SUMIF(AE398:AE414,"&lt;&gt;NOR",G398:G414)</f>
        <v>0</v>
      </c>
      <c r="H397" s="147"/>
      <c r="I397" s="147">
        <f>SUM(I398:I414)</f>
        <v>0</v>
      </c>
      <c r="J397" s="147"/>
      <c r="K397" s="147">
        <f>SUM(K398:K414)</f>
        <v>0</v>
      </c>
      <c r="L397" s="147"/>
      <c r="M397" s="147">
        <f>SUM(M398:M414)</f>
        <v>0</v>
      </c>
      <c r="N397" s="147"/>
      <c r="O397" s="147">
        <f>SUM(O398:O414)</f>
        <v>2.0900000000000003</v>
      </c>
      <c r="P397" s="147"/>
      <c r="Q397" s="147">
        <f>SUM(Q398:Q414)</f>
        <v>0</v>
      </c>
      <c r="R397" s="148"/>
      <c r="S397" s="142"/>
      <c r="T397" s="142">
        <f>SUM(T398:T414)</f>
        <v>109.31</v>
      </c>
      <c r="U397" s="142"/>
      <c r="V397" s="142"/>
      <c r="AE397" t="s">
        <v>189</v>
      </c>
    </row>
    <row r="398" spans="1:58" ht="12.75" outlineLevel="1" x14ac:dyDescent="0.2">
      <c r="A398" s="149">
        <v>87</v>
      </c>
      <c r="B398" s="150" t="s">
        <v>1000</v>
      </c>
      <c r="C398" s="166" t="s">
        <v>1001</v>
      </c>
      <c r="D398" s="151" t="s">
        <v>233</v>
      </c>
      <c r="E398" s="152">
        <v>83.7</v>
      </c>
      <c r="F398" s="153"/>
      <c r="G398" s="154">
        <f>ROUND(E398*F398,2)</f>
        <v>0</v>
      </c>
      <c r="H398" s="153"/>
      <c r="I398" s="154">
        <f>ROUND(E398*H398,2)</f>
        <v>0</v>
      </c>
      <c r="J398" s="153"/>
      <c r="K398" s="154">
        <f>ROUND(E398*J398,2)</f>
        <v>0</v>
      </c>
      <c r="L398" s="154">
        <v>21</v>
      </c>
      <c r="M398" s="154">
        <f>G398*(1+L398/100)</f>
        <v>0</v>
      </c>
      <c r="N398" s="154">
        <v>1.2099999999999999E-3</v>
      </c>
      <c r="O398" s="154">
        <f>ROUND(E398*N398,2)</f>
        <v>0.1</v>
      </c>
      <c r="P398" s="154">
        <v>0</v>
      </c>
      <c r="Q398" s="154">
        <f>ROUND(E398*P398,2)</f>
        <v>0</v>
      </c>
      <c r="R398" s="155" t="s">
        <v>194</v>
      </c>
      <c r="S398" s="138">
        <v>0.17699999999999999</v>
      </c>
      <c r="T398" s="138">
        <f>ROUND(E398*S398,2)</f>
        <v>14.81</v>
      </c>
      <c r="U398" s="138"/>
      <c r="V398" s="138" t="s">
        <v>215</v>
      </c>
      <c r="W398" s="128"/>
      <c r="X398" s="128"/>
      <c r="Y398" s="128"/>
      <c r="Z398" s="128"/>
      <c r="AA398" s="128"/>
      <c r="AB398" s="128"/>
      <c r="AC398" s="128"/>
      <c r="AD398" s="128"/>
      <c r="AE398" s="128" t="s">
        <v>216</v>
      </c>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row>
    <row r="399" spans="1:58" ht="12.75" outlineLevel="1" x14ac:dyDescent="0.2">
      <c r="A399" s="135"/>
      <c r="B399" s="136"/>
      <c r="C399" s="167" t="s">
        <v>1002</v>
      </c>
      <c r="D399" s="140"/>
      <c r="E399" s="141"/>
      <c r="F399" s="138"/>
      <c r="G399" s="138"/>
      <c r="H399" s="138"/>
      <c r="I399" s="138"/>
      <c r="J399" s="138"/>
      <c r="K399" s="138"/>
      <c r="L399" s="138"/>
      <c r="M399" s="138"/>
      <c r="N399" s="138"/>
      <c r="O399" s="138"/>
      <c r="P399" s="138"/>
      <c r="Q399" s="138"/>
      <c r="R399" s="138"/>
      <c r="S399" s="138"/>
      <c r="T399" s="138"/>
      <c r="U399" s="138"/>
      <c r="V399" s="138"/>
      <c r="W399" s="128"/>
      <c r="X399" s="128"/>
      <c r="Y399" s="128"/>
      <c r="Z399" s="128"/>
      <c r="AA399" s="128"/>
      <c r="AB399" s="128"/>
      <c r="AC399" s="128"/>
      <c r="AD399" s="128"/>
      <c r="AE399" s="128" t="s">
        <v>218</v>
      </c>
      <c r="AF399" s="128">
        <v>0</v>
      </c>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row>
    <row r="400" spans="1:58" ht="12.75" outlineLevel="1" x14ac:dyDescent="0.2">
      <c r="A400" s="135"/>
      <c r="B400" s="136"/>
      <c r="C400" s="167" t="s">
        <v>1003</v>
      </c>
      <c r="D400" s="140"/>
      <c r="E400" s="141">
        <v>10.872</v>
      </c>
      <c r="F400" s="138"/>
      <c r="G400" s="138"/>
      <c r="H400" s="138"/>
      <c r="I400" s="138"/>
      <c r="J400" s="138"/>
      <c r="K400" s="138"/>
      <c r="L400" s="138"/>
      <c r="M400" s="138"/>
      <c r="N400" s="138"/>
      <c r="O400" s="138"/>
      <c r="P400" s="138"/>
      <c r="Q400" s="138"/>
      <c r="R400" s="138"/>
      <c r="S400" s="138"/>
      <c r="T400" s="138"/>
      <c r="U400" s="138"/>
      <c r="V400" s="138"/>
      <c r="W400" s="128"/>
      <c r="X400" s="128"/>
      <c r="Y400" s="128"/>
      <c r="Z400" s="128"/>
      <c r="AA400" s="128"/>
      <c r="AB400" s="128"/>
      <c r="AC400" s="128"/>
      <c r="AD400" s="128"/>
      <c r="AE400" s="128" t="s">
        <v>218</v>
      </c>
      <c r="AF400" s="128">
        <v>0</v>
      </c>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row>
    <row r="401" spans="1:58" ht="12.75" outlineLevel="1" x14ac:dyDescent="0.2">
      <c r="A401" s="135"/>
      <c r="B401" s="136"/>
      <c r="C401" s="167" t="s">
        <v>1004</v>
      </c>
      <c r="D401" s="140"/>
      <c r="E401" s="141">
        <v>16.103999999999999</v>
      </c>
      <c r="F401" s="138"/>
      <c r="G401" s="138"/>
      <c r="H401" s="138"/>
      <c r="I401" s="138"/>
      <c r="J401" s="138"/>
      <c r="K401" s="138"/>
      <c r="L401" s="138"/>
      <c r="M401" s="138"/>
      <c r="N401" s="138"/>
      <c r="O401" s="138"/>
      <c r="P401" s="138"/>
      <c r="Q401" s="138"/>
      <c r="R401" s="138"/>
      <c r="S401" s="138"/>
      <c r="T401" s="138"/>
      <c r="U401" s="138"/>
      <c r="V401" s="138"/>
      <c r="W401" s="128"/>
      <c r="X401" s="128"/>
      <c r="Y401" s="128"/>
      <c r="Z401" s="128"/>
      <c r="AA401" s="128"/>
      <c r="AB401" s="128"/>
      <c r="AC401" s="128"/>
      <c r="AD401" s="128"/>
      <c r="AE401" s="128" t="s">
        <v>218</v>
      </c>
      <c r="AF401" s="128">
        <v>0</v>
      </c>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row>
    <row r="402" spans="1:58" ht="12.75" outlineLevel="1" x14ac:dyDescent="0.2">
      <c r="A402" s="135"/>
      <c r="B402" s="136"/>
      <c r="C402" s="167" t="s">
        <v>1005</v>
      </c>
      <c r="D402" s="140"/>
      <c r="E402" s="141">
        <v>10.368</v>
      </c>
      <c r="F402" s="138"/>
      <c r="G402" s="138"/>
      <c r="H402" s="138"/>
      <c r="I402" s="138"/>
      <c r="J402" s="138"/>
      <c r="K402" s="138"/>
      <c r="L402" s="138"/>
      <c r="M402" s="138"/>
      <c r="N402" s="138"/>
      <c r="O402" s="138"/>
      <c r="P402" s="138"/>
      <c r="Q402" s="138"/>
      <c r="R402" s="138"/>
      <c r="S402" s="138"/>
      <c r="T402" s="138"/>
      <c r="U402" s="138"/>
      <c r="V402" s="138"/>
      <c r="W402" s="128"/>
      <c r="X402" s="128"/>
      <c r="Y402" s="128"/>
      <c r="Z402" s="128"/>
      <c r="AA402" s="128"/>
      <c r="AB402" s="128"/>
      <c r="AC402" s="128"/>
      <c r="AD402" s="128"/>
      <c r="AE402" s="128" t="s">
        <v>218</v>
      </c>
      <c r="AF402" s="128">
        <v>0</v>
      </c>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row>
    <row r="403" spans="1:58" ht="12.75" outlineLevel="1" x14ac:dyDescent="0.2">
      <c r="A403" s="135"/>
      <c r="B403" s="136"/>
      <c r="C403" s="167" t="s">
        <v>1006</v>
      </c>
      <c r="D403" s="140"/>
      <c r="E403" s="141">
        <v>11.327999999999999</v>
      </c>
      <c r="F403" s="138"/>
      <c r="G403" s="138"/>
      <c r="H403" s="138"/>
      <c r="I403" s="138"/>
      <c r="J403" s="138"/>
      <c r="K403" s="138"/>
      <c r="L403" s="138"/>
      <c r="M403" s="138"/>
      <c r="N403" s="138"/>
      <c r="O403" s="138"/>
      <c r="P403" s="138"/>
      <c r="Q403" s="138"/>
      <c r="R403" s="138"/>
      <c r="S403" s="138"/>
      <c r="T403" s="138"/>
      <c r="U403" s="138"/>
      <c r="V403" s="138"/>
      <c r="W403" s="128"/>
      <c r="X403" s="128"/>
      <c r="Y403" s="128"/>
      <c r="Z403" s="128"/>
      <c r="AA403" s="128"/>
      <c r="AB403" s="128"/>
      <c r="AC403" s="128"/>
      <c r="AD403" s="128"/>
      <c r="AE403" s="128" t="s">
        <v>218</v>
      </c>
      <c r="AF403" s="128">
        <v>0</v>
      </c>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row>
    <row r="404" spans="1:58" ht="12.75" outlineLevel="1" x14ac:dyDescent="0.2">
      <c r="A404" s="135"/>
      <c r="B404" s="136"/>
      <c r="C404" s="167" t="s">
        <v>1007</v>
      </c>
      <c r="D404" s="140"/>
      <c r="E404" s="141">
        <v>7.8479999999999999</v>
      </c>
      <c r="F404" s="138"/>
      <c r="G404" s="138"/>
      <c r="H404" s="138"/>
      <c r="I404" s="138"/>
      <c r="J404" s="138"/>
      <c r="K404" s="138"/>
      <c r="L404" s="138"/>
      <c r="M404" s="138"/>
      <c r="N404" s="138"/>
      <c r="O404" s="138"/>
      <c r="P404" s="138"/>
      <c r="Q404" s="138"/>
      <c r="R404" s="138"/>
      <c r="S404" s="138"/>
      <c r="T404" s="138"/>
      <c r="U404" s="138"/>
      <c r="V404" s="138"/>
      <c r="W404" s="128"/>
      <c r="X404" s="128"/>
      <c r="Y404" s="128"/>
      <c r="Z404" s="128"/>
      <c r="AA404" s="128"/>
      <c r="AB404" s="128"/>
      <c r="AC404" s="128"/>
      <c r="AD404" s="128"/>
      <c r="AE404" s="128" t="s">
        <v>218</v>
      </c>
      <c r="AF404" s="128">
        <v>0</v>
      </c>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row>
    <row r="405" spans="1:58" ht="12.75" outlineLevel="1" x14ac:dyDescent="0.2">
      <c r="A405" s="135"/>
      <c r="B405" s="136"/>
      <c r="C405" s="167" t="s">
        <v>1008</v>
      </c>
      <c r="D405" s="140"/>
      <c r="E405" s="141">
        <v>12.96</v>
      </c>
      <c r="F405" s="138"/>
      <c r="G405" s="138"/>
      <c r="H405" s="138"/>
      <c r="I405" s="138"/>
      <c r="J405" s="138"/>
      <c r="K405" s="138"/>
      <c r="L405" s="138"/>
      <c r="M405" s="138"/>
      <c r="N405" s="138"/>
      <c r="O405" s="138"/>
      <c r="P405" s="138"/>
      <c r="Q405" s="138"/>
      <c r="R405" s="138"/>
      <c r="S405" s="138"/>
      <c r="T405" s="138"/>
      <c r="U405" s="138"/>
      <c r="V405" s="138"/>
      <c r="W405" s="128"/>
      <c r="X405" s="128"/>
      <c r="Y405" s="128"/>
      <c r="Z405" s="128"/>
      <c r="AA405" s="128"/>
      <c r="AB405" s="128"/>
      <c r="AC405" s="128"/>
      <c r="AD405" s="128"/>
      <c r="AE405" s="128" t="s">
        <v>218</v>
      </c>
      <c r="AF405" s="128">
        <v>0</v>
      </c>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row>
    <row r="406" spans="1:58" ht="12.75" outlineLevel="1" x14ac:dyDescent="0.2">
      <c r="A406" s="135"/>
      <c r="B406" s="136"/>
      <c r="C406" s="167" t="s">
        <v>1009</v>
      </c>
      <c r="D406" s="140"/>
      <c r="E406" s="141">
        <v>14.16</v>
      </c>
      <c r="F406" s="138"/>
      <c r="G406" s="138"/>
      <c r="H406" s="138"/>
      <c r="I406" s="138"/>
      <c r="J406" s="138"/>
      <c r="K406" s="138"/>
      <c r="L406" s="138"/>
      <c r="M406" s="138"/>
      <c r="N406" s="138"/>
      <c r="O406" s="138"/>
      <c r="P406" s="138"/>
      <c r="Q406" s="138"/>
      <c r="R406" s="138"/>
      <c r="S406" s="138"/>
      <c r="T406" s="138"/>
      <c r="U406" s="138"/>
      <c r="V406" s="138"/>
      <c r="W406" s="128"/>
      <c r="X406" s="128"/>
      <c r="Y406" s="128"/>
      <c r="Z406" s="128"/>
      <c r="AA406" s="128"/>
      <c r="AB406" s="128"/>
      <c r="AC406" s="128"/>
      <c r="AD406" s="128"/>
      <c r="AE406" s="128" t="s">
        <v>218</v>
      </c>
      <c r="AF406" s="128">
        <v>0</v>
      </c>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row>
    <row r="407" spans="1:58" ht="12.75" outlineLevel="1" x14ac:dyDescent="0.2">
      <c r="A407" s="135"/>
      <c r="B407" s="136"/>
      <c r="C407" s="167" t="s">
        <v>377</v>
      </c>
      <c r="D407" s="140"/>
      <c r="E407" s="141">
        <v>0.06</v>
      </c>
      <c r="F407" s="138"/>
      <c r="G407" s="138"/>
      <c r="H407" s="138"/>
      <c r="I407" s="138"/>
      <c r="J407" s="138"/>
      <c r="K407" s="138"/>
      <c r="L407" s="138"/>
      <c r="M407" s="138"/>
      <c r="N407" s="138"/>
      <c r="O407" s="138"/>
      <c r="P407" s="138"/>
      <c r="Q407" s="138"/>
      <c r="R407" s="138"/>
      <c r="S407" s="138"/>
      <c r="T407" s="138"/>
      <c r="U407" s="138"/>
      <c r="V407" s="138"/>
      <c r="W407" s="128"/>
      <c r="X407" s="128"/>
      <c r="Y407" s="128"/>
      <c r="Z407" s="128"/>
      <c r="AA407" s="128"/>
      <c r="AB407" s="128"/>
      <c r="AC407" s="128"/>
      <c r="AD407" s="128"/>
      <c r="AE407" s="128" t="s">
        <v>218</v>
      </c>
      <c r="AF407" s="128">
        <v>0</v>
      </c>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row>
    <row r="408" spans="1:58" ht="12.75" outlineLevel="1" x14ac:dyDescent="0.2">
      <c r="A408" s="149">
        <v>88</v>
      </c>
      <c r="B408" s="150" t="s">
        <v>1010</v>
      </c>
      <c r="C408" s="166" t="s">
        <v>1011</v>
      </c>
      <c r="D408" s="151" t="s">
        <v>233</v>
      </c>
      <c r="E408" s="152">
        <v>87.8</v>
      </c>
      <c r="F408" s="153"/>
      <c r="G408" s="154">
        <f>ROUND(E408*F408,2)</f>
        <v>0</v>
      </c>
      <c r="H408" s="153"/>
      <c r="I408" s="154">
        <f>ROUND(E408*H408,2)</f>
        <v>0</v>
      </c>
      <c r="J408" s="153"/>
      <c r="K408" s="154">
        <f>ROUND(E408*J408,2)</f>
        <v>0</v>
      </c>
      <c r="L408" s="154">
        <v>21</v>
      </c>
      <c r="M408" s="154">
        <f>G408*(1+L408/100)</f>
        <v>0</v>
      </c>
      <c r="N408" s="154">
        <v>1.58E-3</v>
      </c>
      <c r="O408" s="154">
        <f>ROUND(E408*N408,2)</f>
        <v>0.14000000000000001</v>
      </c>
      <c r="P408" s="154">
        <v>0</v>
      </c>
      <c r="Q408" s="154">
        <f>ROUND(E408*P408,2)</f>
        <v>0</v>
      </c>
      <c r="R408" s="155" t="s">
        <v>194</v>
      </c>
      <c r="S408" s="138">
        <v>0.214</v>
      </c>
      <c r="T408" s="138">
        <f>ROUND(E408*S408,2)</f>
        <v>18.79</v>
      </c>
      <c r="U408" s="138"/>
      <c r="V408" s="138" t="s">
        <v>215</v>
      </c>
      <c r="W408" s="128"/>
      <c r="X408" s="128"/>
      <c r="Y408" s="128"/>
      <c r="Z408" s="128"/>
      <c r="AA408" s="128"/>
      <c r="AB408" s="128"/>
      <c r="AC408" s="128"/>
      <c r="AD408" s="128"/>
      <c r="AE408" s="128" t="s">
        <v>216</v>
      </c>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row>
    <row r="409" spans="1:58" ht="12.75" outlineLevel="1" x14ac:dyDescent="0.2">
      <c r="A409" s="135"/>
      <c r="B409" s="136"/>
      <c r="C409" s="167" t="s">
        <v>1012</v>
      </c>
      <c r="D409" s="140"/>
      <c r="E409" s="141">
        <v>87.78</v>
      </c>
      <c r="F409" s="138"/>
      <c r="G409" s="138"/>
      <c r="H409" s="138"/>
      <c r="I409" s="138"/>
      <c r="J409" s="138"/>
      <c r="K409" s="138"/>
      <c r="L409" s="138"/>
      <c r="M409" s="138"/>
      <c r="N409" s="138"/>
      <c r="O409" s="138"/>
      <c r="P409" s="138"/>
      <c r="Q409" s="138"/>
      <c r="R409" s="138"/>
      <c r="S409" s="138"/>
      <c r="T409" s="138"/>
      <c r="U409" s="138"/>
      <c r="V409" s="138"/>
      <c r="W409" s="128"/>
      <c r="X409" s="128"/>
      <c r="Y409" s="128"/>
      <c r="Z409" s="128"/>
      <c r="AA409" s="128"/>
      <c r="AB409" s="128"/>
      <c r="AC409" s="128"/>
      <c r="AD409" s="128"/>
      <c r="AE409" s="128" t="s">
        <v>218</v>
      </c>
      <c r="AF409" s="128">
        <v>0</v>
      </c>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row>
    <row r="410" spans="1:58" ht="12.75" outlineLevel="1" x14ac:dyDescent="0.2">
      <c r="A410" s="135"/>
      <c r="B410" s="136"/>
      <c r="C410" s="167" t="s">
        <v>1013</v>
      </c>
      <c r="D410" s="140"/>
      <c r="E410" s="141">
        <v>0.02</v>
      </c>
      <c r="F410" s="138"/>
      <c r="G410" s="138"/>
      <c r="H410" s="138"/>
      <c r="I410" s="138"/>
      <c r="J410" s="138"/>
      <c r="K410" s="138"/>
      <c r="L410" s="138"/>
      <c r="M410" s="138"/>
      <c r="N410" s="138"/>
      <c r="O410" s="138"/>
      <c r="P410" s="138"/>
      <c r="Q410" s="138"/>
      <c r="R410" s="138"/>
      <c r="S410" s="138"/>
      <c r="T410" s="138"/>
      <c r="U410" s="138"/>
      <c r="V410" s="138"/>
      <c r="W410" s="128"/>
      <c r="X410" s="128"/>
      <c r="Y410" s="128"/>
      <c r="Z410" s="128"/>
      <c r="AA410" s="128"/>
      <c r="AB410" s="128"/>
      <c r="AC410" s="128"/>
      <c r="AD410" s="128"/>
      <c r="AE410" s="128" t="s">
        <v>218</v>
      </c>
      <c r="AF410" s="128">
        <v>0</v>
      </c>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row>
    <row r="411" spans="1:58" ht="12.75" outlineLevel="1" x14ac:dyDescent="0.2">
      <c r="A411" s="149">
        <v>89</v>
      </c>
      <c r="B411" s="150" t="s">
        <v>1014</v>
      </c>
      <c r="C411" s="166" t="s">
        <v>1015</v>
      </c>
      <c r="D411" s="151" t="s">
        <v>233</v>
      </c>
      <c r="E411" s="152">
        <v>291.2</v>
      </c>
      <c r="F411" s="153"/>
      <c r="G411" s="154">
        <f>ROUND(E411*F411,2)</f>
        <v>0</v>
      </c>
      <c r="H411" s="153"/>
      <c r="I411" s="154">
        <f>ROUND(E411*H411,2)</f>
        <v>0</v>
      </c>
      <c r="J411" s="153"/>
      <c r="K411" s="154">
        <f>ROUND(E411*J411,2)</f>
        <v>0</v>
      </c>
      <c r="L411" s="154">
        <v>21</v>
      </c>
      <c r="M411" s="154">
        <f>G411*(1+L411/100)</f>
        <v>0</v>
      </c>
      <c r="N411" s="154">
        <v>6.3499999999999997E-3</v>
      </c>
      <c r="O411" s="154">
        <f>ROUND(E411*N411,2)</f>
        <v>1.85</v>
      </c>
      <c r="P411" s="154">
        <v>0</v>
      </c>
      <c r="Q411" s="154">
        <f>ROUND(E411*P411,2)</f>
        <v>0</v>
      </c>
      <c r="R411" s="155" t="s">
        <v>194</v>
      </c>
      <c r="S411" s="138">
        <v>0.26</v>
      </c>
      <c r="T411" s="138">
        <f>ROUND(E411*S411,2)</f>
        <v>75.709999999999994</v>
      </c>
      <c r="U411" s="138"/>
      <c r="V411" s="138" t="s">
        <v>215</v>
      </c>
      <c r="W411" s="128"/>
      <c r="X411" s="128"/>
      <c r="Y411" s="128"/>
      <c r="Z411" s="128"/>
      <c r="AA411" s="128"/>
      <c r="AB411" s="128"/>
      <c r="AC411" s="128"/>
      <c r="AD411" s="128"/>
      <c r="AE411" s="128" t="s">
        <v>216</v>
      </c>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row>
    <row r="412" spans="1:58" ht="12.75" outlineLevel="1" x14ac:dyDescent="0.2">
      <c r="A412" s="135"/>
      <c r="B412" s="136"/>
      <c r="C412" s="167" t="s">
        <v>1016</v>
      </c>
      <c r="D412" s="140"/>
      <c r="E412" s="141">
        <v>119.7</v>
      </c>
      <c r="F412" s="138"/>
      <c r="G412" s="138"/>
      <c r="H412" s="138"/>
      <c r="I412" s="138"/>
      <c r="J412" s="138"/>
      <c r="K412" s="138"/>
      <c r="L412" s="138"/>
      <c r="M412" s="138"/>
      <c r="N412" s="138"/>
      <c r="O412" s="138"/>
      <c r="P412" s="138"/>
      <c r="Q412" s="138"/>
      <c r="R412" s="138"/>
      <c r="S412" s="138"/>
      <c r="T412" s="138"/>
      <c r="U412" s="138"/>
      <c r="V412" s="138"/>
      <c r="W412" s="128"/>
      <c r="X412" s="128"/>
      <c r="Y412" s="128"/>
      <c r="Z412" s="128"/>
      <c r="AA412" s="128"/>
      <c r="AB412" s="128"/>
      <c r="AC412" s="128"/>
      <c r="AD412" s="128"/>
      <c r="AE412" s="128" t="s">
        <v>218</v>
      </c>
      <c r="AF412" s="128">
        <v>0</v>
      </c>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row>
    <row r="413" spans="1:58" ht="12.75" outlineLevel="1" x14ac:dyDescent="0.2">
      <c r="A413" s="135"/>
      <c r="B413" s="136"/>
      <c r="C413" s="167" t="s">
        <v>1017</v>
      </c>
      <c r="D413" s="140"/>
      <c r="E413" s="141">
        <v>28</v>
      </c>
      <c r="F413" s="138"/>
      <c r="G413" s="138"/>
      <c r="H413" s="138"/>
      <c r="I413" s="138"/>
      <c r="J413" s="138"/>
      <c r="K413" s="138"/>
      <c r="L413" s="138"/>
      <c r="M413" s="138"/>
      <c r="N413" s="138"/>
      <c r="O413" s="138"/>
      <c r="P413" s="138"/>
      <c r="Q413" s="138"/>
      <c r="R413" s="138"/>
      <c r="S413" s="138"/>
      <c r="T413" s="138"/>
      <c r="U413" s="138"/>
      <c r="V413" s="138"/>
      <c r="W413" s="128"/>
      <c r="X413" s="128"/>
      <c r="Y413" s="128"/>
      <c r="Z413" s="128"/>
      <c r="AA413" s="128"/>
      <c r="AB413" s="128"/>
      <c r="AC413" s="128"/>
      <c r="AD413" s="128"/>
      <c r="AE413" s="128" t="s">
        <v>218</v>
      </c>
      <c r="AF413" s="128">
        <v>0</v>
      </c>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28"/>
      <c r="BD413" s="128"/>
      <c r="BE413" s="128"/>
      <c r="BF413" s="128"/>
    </row>
    <row r="414" spans="1:58" ht="12.75" outlineLevel="1" x14ac:dyDescent="0.2">
      <c r="A414" s="135"/>
      <c r="B414" s="136"/>
      <c r="C414" s="167" t="s">
        <v>1018</v>
      </c>
      <c r="D414" s="140"/>
      <c r="E414" s="141">
        <v>143.5</v>
      </c>
      <c r="F414" s="138"/>
      <c r="G414" s="138"/>
      <c r="H414" s="138"/>
      <c r="I414" s="138"/>
      <c r="J414" s="138"/>
      <c r="K414" s="138"/>
      <c r="L414" s="138"/>
      <c r="M414" s="138"/>
      <c r="N414" s="138"/>
      <c r="O414" s="138"/>
      <c r="P414" s="138"/>
      <c r="Q414" s="138"/>
      <c r="R414" s="138"/>
      <c r="S414" s="138"/>
      <c r="T414" s="138"/>
      <c r="U414" s="138"/>
      <c r="V414" s="138"/>
      <c r="W414" s="128"/>
      <c r="X414" s="128"/>
      <c r="Y414" s="128"/>
      <c r="Z414" s="128"/>
      <c r="AA414" s="128"/>
      <c r="AB414" s="128"/>
      <c r="AC414" s="128"/>
      <c r="AD414" s="128"/>
      <c r="AE414" s="128" t="s">
        <v>218</v>
      </c>
      <c r="AF414" s="128">
        <v>0</v>
      </c>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c r="BA414" s="128"/>
      <c r="BB414" s="128"/>
      <c r="BC414" s="128"/>
      <c r="BD414" s="128"/>
      <c r="BE414" s="128"/>
      <c r="BF414" s="128"/>
    </row>
    <row r="415" spans="1:58" ht="12.75" x14ac:dyDescent="0.15">
      <c r="A415" s="143" t="s">
        <v>188</v>
      </c>
      <c r="B415" s="144" t="s">
        <v>117</v>
      </c>
      <c r="C415" s="164" t="s">
        <v>118</v>
      </c>
      <c r="D415" s="145"/>
      <c r="E415" s="146"/>
      <c r="F415" s="147"/>
      <c r="G415" s="147">
        <f>SUMIF(AE416:AE418,"&lt;&gt;NOR",G416:G418)</f>
        <v>0</v>
      </c>
      <c r="H415" s="147"/>
      <c r="I415" s="147">
        <f>SUM(I416:I418)</f>
        <v>0</v>
      </c>
      <c r="J415" s="147"/>
      <c r="K415" s="147">
        <f>SUM(K416:K418)</f>
        <v>0</v>
      </c>
      <c r="L415" s="147"/>
      <c r="M415" s="147">
        <f>SUM(M416:M418)</f>
        <v>0</v>
      </c>
      <c r="N415" s="147"/>
      <c r="O415" s="147">
        <f>SUM(O416:O418)</f>
        <v>0</v>
      </c>
      <c r="P415" s="147"/>
      <c r="Q415" s="147">
        <f>SUM(Q416:Q418)</f>
        <v>0</v>
      </c>
      <c r="R415" s="148"/>
      <c r="S415" s="142"/>
      <c r="T415" s="142">
        <f>SUM(T416:T418)</f>
        <v>25.78</v>
      </c>
      <c r="U415" s="142"/>
      <c r="V415" s="142"/>
      <c r="AE415" t="s">
        <v>189</v>
      </c>
    </row>
    <row r="416" spans="1:58" ht="33.75" outlineLevel="1" x14ac:dyDescent="0.2">
      <c r="A416" s="149">
        <v>90</v>
      </c>
      <c r="B416" s="150" t="s">
        <v>1019</v>
      </c>
      <c r="C416" s="166" t="s">
        <v>1020</v>
      </c>
      <c r="D416" s="151" t="s">
        <v>233</v>
      </c>
      <c r="E416" s="152">
        <v>185.5</v>
      </c>
      <c r="F416" s="153"/>
      <c r="G416" s="154">
        <f>ROUND(E416*F416,2)</f>
        <v>0</v>
      </c>
      <c r="H416" s="153"/>
      <c r="I416" s="154">
        <f>ROUND(E416*H416,2)</f>
        <v>0</v>
      </c>
      <c r="J416" s="153"/>
      <c r="K416" s="154">
        <f>ROUND(E416*J416,2)</f>
        <v>0</v>
      </c>
      <c r="L416" s="154">
        <v>21</v>
      </c>
      <c r="M416" s="154">
        <f>G416*(1+L416/100)</f>
        <v>0</v>
      </c>
      <c r="N416" s="154">
        <v>0</v>
      </c>
      <c r="O416" s="154">
        <f>ROUND(E416*N416,2)</f>
        <v>0</v>
      </c>
      <c r="P416" s="154">
        <v>0</v>
      </c>
      <c r="Q416" s="154">
        <f>ROUND(E416*P416,2)</f>
        <v>0</v>
      </c>
      <c r="R416" s="155" t="s">
        <v>194</v>
      </c>
      <c r="S416" s="138">
        <v>0.13900000000000001</v>
      </c>
      <c r="T416" s="138">
        <f>ROUND(E416*S416,2)</f>
        <v>25.78</v>
      </c>
      <c r="U416" s="138"/>
      <c r="V416" s="138" t="s">
        <v>215</v>
      </c>
      <c r="W416" s="128"/>
      <c r="X416" s="128"/>
      <c r="Y416" s="128"/>
      <c r="Z416" s="128"/>
      <c r="AA416" s="128"/>
      <c r="AB416" s="128"/>
      <c r="AC416" s="128"/>
      <c r="AD416" s="128"/>
      <c r="AE416" s="128" t="s">
        <v>216</v>
      </c>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c r="BA416" s="128"/>
      <c r="BB416" s="128"/>
      <c r="BC416" s="128"/>
      <c r="BD416" s="128"/>
      <c r="BE416" s="128"/>
      <c r="BF416" s="128"/>
    </row>
    <row r="417" spans="1:58" ht="12.75" outlineLevel="1" x14ac:dyDescent="0.2">
      <c r="A417" s="135"/>
      <c r="B417" s="136"/>
      <c r="C417" s="167" t="s">
        <v>1021</v>
      </c>
      <c r="D417" s="140"/>
      <c r="E417" s="141">
        <v>85.5</v>
      </c>
      <c r="F417" s="138"/>
      <c r="G417" s="138"/>
      <c r="H417" s="138"/>
      <c r="I417" s="138"/>
      <c r="J417" s="138"/>
      <c r="K417" s="138"/>
      <c r="L417" s="138"/>
      <c r="M417" s="138"/>
      <c r="N417" s="138"/>
      <c r="O417" s="138"/>
      <c r="P417" s="138"/>
      <c r="Q417" s="138"/>
      <c r="R417" s="138"/>
      <c r="S417" s="138"/>
      <c r="T417" s="138"/>
      <c r="U417" s="138"/>
      <c r="V417" s="138"/>
      <c r="W417" s="128"/>
      <c r="X417" s="128"/>
      <c r="Y417" s="128"/>
      <c r="Z417" s="128"/>
      <c r="AA417" s="128"/>
      <c r="AB417" s="128"/>
      <c r="AC417" s="128"/>
      <c r="AD417" s="128"/>
      <c r="AE417" s="128" t="s">
        <v>218</v>
      </c>
      <c r="AF417" s="128">
        <v>0</v>
      </c>
      <c r="AG417" s="128"/>
      <c r="AH417" s="128"/>
      <c r="AI417" s="128"/>
      <c r="AJ417" s="128"/>
      <c r="AK417" s="128"/>
      <c r="AL417" s="128"/>
      <c r="AM417" s="128"/>
      <c r="AN417" s="128"/>
      <c r="AO417" s="128"/>
      <c r="AP417" s="128"/>
      <c r="AQ417" s="128"/>
      <c r="AR417" s="128"/>
      <c r="AS417" s="128"/>
      <c r="AT417" s="128"/>
      <c r="AU417" s="128"/>
      <c r="AV417" s="128"/>
      <c r="AW417" s="128"/>
      <c r="AX417" s="128"/>
      <c r="AY417" s="128"/>
      <c r="AZ417" s="128"/>
      <c r="BA417" s="128"/>
      <c r="BB417" s="128"/>
      <c r="BC417" s="128"/>
      <c r="BD417" s="128"/>
      <c r="BE417" s="128"/>
      <c r="BF417" s="128"/>
    </row>
    <row r="418" spans="1:58" ht="12.75" outlineLevel="1" x14ac:dyDescent="0.2">
      <c r="A418" s="135"/>
      <c r="B418" s="136"/>
      <c r="C418" s="167" t="s">
        <v>1022</v>
      </c>
      <c r="D418" s="140"/>
      <c r="E418" s="141">
        <v>100</v>
      </c>
      <c r="F418" s="138"/>
      <c r="G418" s="138"/>
      <c r="H418" s="138"/>
      <c r="I418" s="138"/>
      <c r="J418" s="138"/>
      <c r="K418" s="138"/>
      <c r="L418" s="138"/>
      <c r="M418" s="138"/>
      <c r="N418" s="138"/>
      <c r="O418" s="138"/>
      <c r="P418" s="138"/>
      <c r="Q418" s="138"/>
      <c r="R418" s="138"/>
      <c r="S418" s="138"/>
      <c r="T418" s="138"/>
      <c r="U418" s="138"/>
      <c r="V418" s="138"/>
      <c r="W418" s="128"/>
      <c r="X418" s="128"/>
      <c r="Y418" s="128"/>
      <c r="Z418" s="128"/>
      <c r="AA418" s="128"/>
      <c r="AB418" s="128"/>
      <c r="AC418" s="128"/>
      <c r="AD418" s="128"/>
      <c r="AE418" s="128" t="s">
        <v>218</v>
      </c>
      <c r="AF418" s="128">
        <v>0</v>
      </c>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c r="BA418" s="128"/>
      <c r="BB418" s="128"/>
      <c r="BC418" s="128"/>
      <c r="BD418" s="128"/>
      <c r="BE418" s="128"/>
      <c r="BF418" s="128"/>
    </row>
    <row r="419" spans="1:58" ht="12.75" x14ac:dyDescent="0.15">
      <c r="A419" s="143" t="s">
        <v>188</v>
      </c>
      <c r="B419" s="144" t="s">
        <v>121</v>
      </c>
      <c r="C419" s="164" t="s">
        <v>122</v>
      </c>
      <c r="D419" s="145"/>
      <c r="E419" s="146"/>
      <c r="F419" s="147"/>
      <c r="G419" s="147">
        <f>SUMIF(AE420:AE421,"&lt;&gt;NOR",G420:G421)</f>
        <v>0</v>
      </c>
      <c r="H419" s="147"/>
      <c r="I419" s="147">
        <f>SUM(I420:I421)</f>
        <v>0</v>
      </c>
      <c r="J419" s="147"/>
      <c r="K419" s="147">
        <f>SUM(K420:K421)</f>
        <v>0</v>
      </c>
      <c r="L419" s="147"/>
      <c r="M419" s="147">
        <f>SUM(M420:M421)</f>
        <v>0</v>
      </c>
      <c r="N419" s="147"/>
      <c r="O419" s="147">
        <f>SUM(O420:O421)</f>
        <v>0</v>
      </c>
      <c r="P419" s="147"/>
      <c r="Q419" s="147">
        <f>SUM(Q420:Q421)</f>
        <v>0</v>
      </c>
      <c r="R419" s="148"/>
      <c r="S419" s="142"/>
      <c r="T419" s="142">
        <f>SUM(T420:T421)</f>
        <v>1558.44</v>
      </c>
      <c r="U419" s="142"/>
      <c r="V419" s="142"/>
      <c r="AE419" t="s">
        <v>189</v>
      </c>
    </row>
    <row r="420" spans="1:58" ht="12.75" outlineLevel="1" x14ac:dyDescent="0.2">
      <c r="A420" s="149">
        <v>91</v>
      </c>
      <c r="B420" s="150" t="s">
        <v>1023</v>
      </c>
      <c r="C420" s="166" t="s">
        <v>1024</v>
      </c>
      <c r="D420" s="151" t="s">
        <v>384</v>
      </c>
      <c r="E420" s="152">
        <v>1232.94066</v>
      </c>
      <c r="F420" s="153"/>
      <c r="G420" s="154">
        <f>ROUND(E420*F420,2)</f>
        <v>0</v>
      </c>
      <c r="H420" s="153"/>
      <c r="I420" s="154">
        <f>ROUND(E420*H420,2)</f>
        <v>0</v>
      </c>
      <c r="J420" s="153"/>
      <c r="K420" s="154">
        <f>ROUND(E420*J420,2)</f>
        <v>0</v>
      </c>
      <c r="L420" s="154">
        <v>21</v>
      </c>
      <c r="M420" s="154">
        <f>G420*(1+L420/100)</f>
        <v>0</v>
      </c>
      <c r="N420" s="154">
        <v>0</v>
      </c>
      <c r="O420" s="154">
        <f>ROUND(E420*N420,2)</f>
        <v>0</v>
      </c>
      <c r="P420" s="154">
        <v>0</v>
      </c>
      <c r="Q420" s="154">
        <f>ROUND(E420*P420,2)</f>
        <v>0</v>
      </c>
      <c r="R420" s="155" t="s">
        <v>194</v>
      </c>
      <c r="S420" s="138">
        <v>1.264</v>
      </c>
      <c r="T420" s="138">
        <f>ROUND(E420*S420,2)</f>
        <v>1558.44</v>
      </c>
      <c r="U420" s="138"/>
      <c r="V420" s="138" t="s">
        <v>626</v>
      </c>
      <c r="W420" s="128"/>
      <c r="X420" s="128"/>
      <c r="Y420" s="128"/>
      <c r="Z420" s="128"/>
      <c r="AA420" s="128"/>
      <c r="AB420" s="128"/>
      <c r="AC420" s="128"/>
      <c r="AD420" s="128"/>
      <c r="AE420" s="128" t="s">
        <v>627</v>
      </c>
      <c r="AF420" s="128"/>
      <c r="AG420" s="128"/>
      <c r="AH420" s="128"/>
      <c r="AI420" s="128"/>
      <c r="AJ420" s="128"/>
      <c r="AK420" s="128"/>
      <c r="AL420" s="128"/>
      <c r="AM420" s="128"/>
      <c r="AN420" s="128"/>
      <c r="AO420" s="128"/>
      <c r="AP420" s="128"/>
      <c r="AQ420" s="128"/>
      <c r="AR420" s="128"/>
      <c r="AS420" s="128"/>
      <c r="AT420" s="128"/>
      <c r="AU420" s="128"/>
      <c r="AV420" s="128"/>
      <c r="AW420" s="128"/>
      <c r="AX420" s="128"/>
      <c r="AY420" s="128"/>
      <c r="AZ420" s="128"/>
      <c r="BA420" s="128"/>
      <c r="BB420" s="128"/>
      <c r="BC420" s="128"/>
      <c r="BD420" s="128"/>
      <c r="BE420" s="128"/>
      <c r="BF420" s="128"/>
    </row>
    <row r="421" spans="1:58" ht="22.5" outlineLevel="1" x14ac:dyDescent="0.2">
      <c r="A421" s="135"/>
      <c r="B421" s="136"/>
      <c r="C421" s="323" t="s">
        <v>1025</v>
      </c>
      <c r="D421" s="324"/>
      <c r="E421" s="324"/>
      <c r="F421" s="324"/>
      <c r="G421" s="324"/>
      <c r="H421" s="138"/>
      <c r="I421" s="138"/>
      <c r="J421" s="138"/>
      <c r="K421" s="138"/>
      <c r="L421" s="138"/>
      <c r="M421" s="138"/>
      <c r="N421" s="138"/>
      <c r="O421" s="138"/>
      <c r="P421" s="138"/>
      <c r="Q421" s="138"/>
      <c r="R421" s="138"/>
      <c r="S421" s="138"/>
      <c r="T421" s="138"/>
      <c r="U421" s="138"/>
      <c r="V421" s="138"/>
      <c r="W421" s="128"/>
      <c r="X421" s="128"/>
      <c r="Y421" s="128"/>
      <c r="Z421" s="128"/>
      <c r="AA421" s="128"/>
      <c r="AB421" s="128"/>
      <c r="AC421" s="128"/>
      <c r="AD421" s="128"/>
      <c r="AE421" s="128" t="s">
        <v>249</v>
      </c>
      <c r="AF421" s="128"/>
      <c r="AG421" s="128"/>
      <c r="AH421" s="128"/>
      <c r="AI421" s="128"/>
      <c r="AJ421" s="128"/>
      <c r="AK421" s="128"/>
      <c r="AL421" s="128"/>
      <c r="AM421" s="128"/>
      <c r="AN421" s="128"/>
      <c r="AO421" s="128"/>
      <c r="AP421" s="128"/>
      <c r="AQ421" s="128"/>
      <c r="AR421" s="128"/>
      <c r="AS421" s="128"/>
      <c r="AT421" s="128"/>
      <c r="AU421" s="128"/>
      <c r="AV421" s="128"/>
      <c r="AW421" s="128"/>
      <c r="AX421" s="128"/>
      <c r="AY421" s="176" t="str">
        <f>C421</f>
        <v>přesun hmot pro budovy občanské výstavby (JKSO 801), budovy pro bydlení (JKSO 803) budovy pro výrobu a služby (JKSO 812) s nosnou svislou konstrukcí monolitickou betonovou tyčovou nebo plošnou</v>
      </c>
      <c r="AZ421" s="128"/>
      <c r="BA421" s="128"/>
      <c r="BB421" s="128"/>
      <c r="BC421" s="128"/>
      <c r="BD421" s="128"/>
      <c r="BE421" s="128"/>
      <c r="BF421" s="128"/>
    </row>
    <row r="422" spans="1:58" ht="12.75" x14ac:dyDescent="0.15">
      <c r="A422" s="143" t="s">
        <v>188</v>
      </c>
      <c r="B422" s="144" t="s">
        <v>123</v>
      </c>
      <c r="C422" s="164" t="s">
        <v>124</v>
      </c>
      <c r="D422" s="145"/>
      <c r="E422" s="146"/>
      <c r="F422" s="147"/>
      <c r="G422" s="147">
        <f>SUMIF(AE423:AE438,"&lt;&gt;NOR",G423:G438)</f>
        <v>0</v>
      </c>
      <c r="H422" s="147"/>
      <c r="I422" s="147">
        <f>SUM(I423:I438)</f>
        <v>0</v>
      </c>
      <c r="J422" s="147"/>
      <c r="K422" s="147">
        <f>SUM(K423:K438)</f>
        <v>0</v>
      </c>
      <c r="L422" s="147"/>
      <c r="M422" s="147">
        <f>SUM(M423:M438)</f>
        <v>0</v>
      </c>
      <c r="N422" s="147"/>
      <c r="O422" s="147">
        <f>SUM(O423:O438)</f>
        <v>0.28000000000000003</v>
      </c>
      <c r="P422" s="147"/>
      <c r="Q422" s="147">
        <f>SUM(Q423:Q438)</f>
        <v>0</v>
      </c>
      <c r="R422" s="148"/>
      <c r="S422" s="142"/>
      <c r="T422" s="142">
        <f>SUM(T423:T438)</f>
        <v>36</v>
      </c>
      <c r="U422" s="142"/>
      <c r="V422" s="142"/>
      <c r="AE422" t="s">
        <v>189</v>
      </c>
    </row>
    <row r="423" spans="1:58" ht="22.5" outlineLevel="1" x14ac:dyDescent="0.2">
      <c r="A423" s="149">
        <v>92</v>
      </c>
      <c r="B423" s="150" t="s">
        <v>1026</v>
      </c>
      <c r="C423" s="166" t="s">
        <v>1027</v>
      </c>
      <c r="D423" s="151" t="s">
        <v>233</v>
      </c>
      <c r="E423" s="152">
        <v>66.7</v>
      </c>
      <c r="F423" s="153"/>
      <c r="G423" s="154">
        <f>ROUND(E423*F423,2)</f>
        <v>0</v>
      </c>
      <c r="H423" s="153"/>
      <c r="I423" s="154">
        <f>ROUND(E423*H423,2)</f>
        <v>0</v>
      </c>
      <c r="J423" s="153"/>
      <c r="K423" s="154">
        <f>ROUND(E423*J423,2)</f>
        <v>0</v>
      </c>
      <c r="L423" s="154">
        <v>21</v>
      </c>
      <c r="M423" s="154">
        <f>G423*(1+L423/100)</f>
        <v>0</v>
      </c>
      <c r="N423" s="154">
        <v>2.8700000000000002E-3</v>
      </c>
      <c r="O423" s="154">
        <f>ROUND(E423*N423,2)</f>
        <v>0.19</v>
      </c>
      <c r="P423" s="154">
        <v>0</v>
      </c>
      <c r="Q423" s="154">
        <f>ROUND(E423*P423,2)</f>
        <v>0</v>
      </c>
      <c r="R423" s="155" t="s">
        <v>194</v>
      </c>
      <c r="S423" s="138">
        <v>0.31</v>
      </c>
      <c r="T423" s="138">
        <f>ROUND(E423*S423,2)</f>
        <v>20.68</v>
      </c>
      <c r="U423" s="138"/>
      <c r="V423" s="138" t="s">
        <v>215</v>
      </c>
      <c r="W423" s="128"/>
      <c r="X423" s="128"/>
      <c r="Y423" s="128"/>
      <c r="Z423" s="128"/>
      <c r="AA423" s="128"/>
      <c r="AB423" s="128"/>
      <c r="AC423" s="128"/>
      <c r="AD423" s="128"/>
      <c r="AE423" s="128" t="s">
        <v>216</v>
      </c>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c r="BA423" s="128"/>
      <c r="BB423" s="128"/>
      <c r="BC423" s="128"/>
      <c r="BD423" s="128"/>
      <c r="BE423" s="128"/>
      <c r="BF423" s="128"/>
    </row>
    <row r="424" spans="1:58" ht="12.75" outlineLevel="1" x14ac:dyDescent="0.2">
      <c r="A424" s="135"/>
      <c r="B424" s="136"/>
      <c r="C424" s="167" t="s">
        <v>1028</v>
      </c>
      <c r="D424" s="140"/>
      <c r="E424" s="141">
        <v>23.587199999999999</v>
      </c>
      <c r="F424" s="138"/>
      <c r="G424" s="138"/>
      <c r="H424" s="138"/>
      <c r="I424" s="138"/>
      <c r="J424" s="138"/>
      <c r="K424" s="138"/>
      <c r="L424" s="138"/>
      <c r="M424" s="138"/>
      <c r="N424" s="138"/>
      <c r="O424" s="138"/>
      <c r="P424" s="138"/>
      <c r="Q424" s="138"/>
      <c r="R424" s="138"/>
      <c r="S424" s="138"/>
      <c r="T424" s="138"/>
      <c r="U424" s="138"/>
      <c r="V424" s="138"/>
      <c r="W424" s="128"/>
      <c r="X424" s="128"/>
      <c r="Y424" s="128"/>
      <c r="Z424" s="128"/>
      <c r="AA424" s="128"/>
      <c r="AB424" s="128"/>
      <c r="AC424" s="128"/>
      <c r="AD424" s="128"/>
      <c r="AE424" s="128" t="s">
        <v>218</v>
      </c>
      <c r="AF424" s="128">
        <v>0</v>
      </c>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c r="BA424" s="128"/>
      <c r="BB424" s="128"/>
      <c r="BC424" s="128"/>
      <c r="BD424" s="128"/>
      <c r="BE424" s="128"/>
      <c r="BF424" s="128"/>
    </row>
    <row r="425" spans="1:58" ht="12.75" outlineLevel="1" x14ac:dyDescent="0.2">
      <c r="A425" s="135"/>
      <c r="B425" s="136"/>
      <c r="C425" s="167" t="s">
        <v>1029</v>
      </c>
      <c r="D425" s="140"/>
      <c r="E425" s="141">
        <v>7.99</v>
      </c>
      <c r="F425" s="138"/>
      <c r="G425" s="138"/>
      <c r="H425" s="138"/>
      <c r="I425" s="138"/>
      <c r="J425" s="138"/>
      <c r="K425" s="138"/>
      <c r="L425" s="138"/>
      <c r="M425" s="138"/>
      <c r="N425" s="138"/>
      <c r="O425" s="138"/>
      <c r="P425" s="138"/>
      <c r="Q425" s="138"/>
      <c r="R425" s="138"/>
      <c r="S425" s="138"/>
      <c r="T425" s="138"/>
      <c r="U425" s="138"/>
      <c r="V425" s="138"/>
      <c r="W425" s="128"/>
      <c r="X425" s="128"/>
      <c r="Y425" s="128"/>
      <c r="Z425" s="128"/>
      <c r="AA425" s="128"/>
      <c r="AB425" s="128"/>
      <c r="AC425" s="128"/>
      <c r="AD425" s="128"/>
      <c r="AE425" s="128" t="s">
        <v>218</v>
      </c>
      <c r="AF425" s="128">
        <v>0</v>
      </c>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c r="BA425" s="128"/>
      <c r="BB425" s="128"/>
      <c r="BC425" s="128"/>
      <c r="BD425" s="128"/>
      <c r="BE425" s="128"/>
      <c r="BF425" s="128"/>
    </row>
    <row r="426" spans="1:58" ht="12.75" outlineLevel="1" x14ac:dyDescent="0.2">
      <c r="A426" s="135"/>
      <c r="B426" s="136"/>
      <c r="C426" s="167" t="s">
        <v>1030</v>
      </c>
      <c r="D426" s="140"/>
      <c r="E426" s="141">
        <v>29.28</v>
      </c>
      <c r="F426" s="138"/>
      <c r="G426" s="138"/>
      <c r="H426" s="138"/>
      <c r="I426" s="138"/>
      <c r="J426" s="138"/>
      <c r="K426" s="138"/>
      <c r="L426" s="138"/>
      <c r="M426" s="138"/>
      <c r="N426" s="138"/>
      <c r="O426" s="138"/>
      <c r="P426" s="138"/>
      <c r="Q426" s="138"/>
      <c r="R426" s="138"/>
      <c r="S426" s="138"/>
      <c r="T426" s="138"/>
      <c r="U426" s="138"/>
      <c r="V426" s="138"/>
      <c r="W426" s="128"/>
      <c r="X426" s="128"/>
      <c r="Y426" s="128"/>
      <c r="Z426" s="128"/>
      <c r="AA426" s="128"/>
      <c r="AB426" s="128"/>
      <c r="AC426" s="128"/>
      <c r="AD426" s="128"/>
      <c r="AE426" s="128" t="s">
        <v>218</v>
      </c>
      <c r="AF426" s="128">
        <v>0</v>
      </c>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c r="BA426" s="128"/>
      <c r="BB426" s="128"/>
      <c r="BC426" s="128"/>
      <c r="BD426" s="128"/>
      <c r="BE426" s="128"/>
      <c r="BF426" s="128"/>
    </row>
    <row r="427" spans="1:58" ht="12.75" outlineLevel="1" x14ac:dyDescent="0.2">
      <c r="A427" s="135"/>
      <c r="B427" s="136"/>
      <c r="C427" s="167" t="s">
        <v>1031</v>
      </c>
      <c r="D427" s="140"/>
      <c r="E427" s="141">
        <v>5.7960000000000003</v>
      </c>
      <c r="F427" s="138"/>
      <c r="G427" s="138"/>
      <c r="H427" s="138"/>
      <c r="I427" s="138"/>
      <c r="J427" s="138"/>
      <c r="K427" s="138"/>
      <c r="L427" s="138"/>
      <c r="M427" s="138"/>
      <c r="N427" s="138"/>
      <c r="O427" s="138"/>
      <c r="P427" s="138"/>
      <c r="Q427" s="138"/>
      <c r="R427" s="138"/>
      <c r="S427" s="138"/>
      <c r="T427" s="138"/>
      <c r="U427" s="138"/>
      <c r="V427" s="138"/>
      <c r="W427" s="128"/>
      <c r="X427" s="128"/>
      <c r="Y427" s="128"/>
      <c r="Z427" s="128"/>
      <c r="AA427" s="128"/>
      <c r="AB427" s="128"/>
      <c r="AC427" s="128"/>
      <c r="AD427" s="128"/>
      <c r="AE427" s="128" t="s">
        <v>218</v>
      </c>
      <c r="AF427" s="128">
        <v>0</v>
      </c>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c r="BA427" s="128"/>
      <c r="BB427" s="128"/>
      <c r="BC427" s="128"/>
      <c r="BD427" s="128"/>
      <c r="BE427" s="128"/>
      <c r="BF427" s="128"/>
    </row>
    <row r="428" spans="1:58" ht="12.75" outlineLevel="1" x14ac:dyDescent="0.2">
      <c r="A428" s="135"/>
      <c r="B428" s="136"/>
      <c r="C428" s="167" t="s">
        <v>1032</v>
      </c>
      <c r="D428" s="140"/>
      <c r="E428" s="141">
        <v>4.6800000000000001E-2</v>
      </c>
      <c r="F428" s="138"/>
      <c r="G428" s="138"/>
      <c r="H428" s="138"/>
      <c r="I428" s="138"/>
      <c r="J428" s="138"/>
      <c r="K428" s="138"/>
      <c r="L428" s="138"/>
      <c r="M428" s="138"/>
      <c r="N428" s="138"/>
      <c r="O428" s="138"/>
      <c r="P428" s="138"/>
      <c r="Q428" s="138"/>
      <c r="R428" s="138"/>
      <c r="S428" s="138"/>
      <c r="T428" s="138"/>
      <c r="U428" s="138"/>
      <c r="V428" s="138"/>
      <c r="W428" s="128"/>
      <c r="X428" s="128"/>
      <c r="Y428" s="128"/>
      <c r="Z428" s="128"/>
      <c r="AA428" s="128"/>
      <c r="AB428" s="128"/>
      <c r="AC428" s="128"/>
      <c r="AD428" s="128"/>
      <c r="AE428" s="128" t="s">
        <v>218</v>
      </c>
      <c r="AF428" s="128">
        <v>0</v>
      </c>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c r="BA428" s="128"/>
      <c r="BB428" s="128"/>
      <c r="BC428" s="128"/>
      <c r="BD428" s="128"/>
      <c r="BE428" s="128"/>
      <c r="BF428" s="128"/>
    </row>
    <row r="429" spans="1:58" ht="22.5" outlineLevel="1" x14ac:dyDescent="0.2">
      <c r="A429" s="149">
        <v>93</v>
      </c>
      <c r="B429" s="150" t="s">
        <v>1033</v>
      </c>
      <c r="C429" s="166" t="s">
        <v>1034</v>
      </c>
      <c r="D429" s="151" t="s">
        <v>233</v>
      </c>
      <c r="E429" s="152">
        <v>10.5</v>
      </c>
      <c r="F429" s="153"/>
      <c r="G429" s="154">
        <f>ROUND(E429*F429,2)</f>
        <v>0</v>
      </c>
      <c r="H429" s="153"/>
      <c r="I429" s="154">
        <f>ROUND(E429*H429,2)</f>
        <v>0</v>
      </c>
      <c r="J429" s="153"/>
      <c r="K429" s="154">
        <f>ROUND(E429*J429,2)</f>
        <v>0</v>
      </c>
      <c r="L429" s="154">
        <v>21</v>
      </c>
      <c r="M429" s="154">
        <f>G429*(1+L429/100)</f>
        <v>0</v>
      </c>
      <c r="N429" s="154">
        <v>2.9499999999999999E-3</v>
      </c>
      <c r="O429" s="154">
        <f>ROUND(E429*N429,2)</f>
        <v>0.03</v>
      </c>
      <c r="P429" s="154">
        <v>0</v>
      </c>
      <c r="Q429" s="154">
        <f>ROUND(E429*P429,2)</f>
        <v>0</v>
      </c>
      <c r="R429" s="155" t="s">
        <v>194</v>
      </c>
      <c r="S429" s="138">
        <v>0.39</v>
      </c>
      <c r="T429" s="138">
        <f>ROUND(E429*S429,2)</f>
        <v>4.0999999999999996</v>
      </c>
      <c r="U429" s="138"/>
      <c r="V429" s="138" t="s">
        <v>215</v>
      </c>
      <c r="W429" s="128"/>
      <c r="X429" s="128"/>
      <c r="Y429" s="128"/>
      <c r="Z429" s="128"/>
      <c r="AA429" s="128"/>
      <c r="AB429" s="128"/>
      <c r="AC429" s="128"/>
      <c r="AD429" s="128"/>
      <c r="AE429" s="128" t="s">
        <v>216</v>
      </c>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c r="BB429" s="128"/>
      <c r="BC429" s="128"/>
      <c r="BD429" s="128"/>
      <c r="BE429" s="128"/>
      <c r="BF429" s="128"/>
    </row>
    <row r="430" spans="1:58" ht="12.75" outlineLevel="1" x14ac:dyDescent="0.2">
      <c r="A430" s="135"/>
      <c r="B430" s="136"/>
      <c r="C430" s="167" t="s">
        <v>1035</v>
      </c>
      <c r="D430" s="140"/>
      <c r="E430" s="141">
        <v>10.48</v>
      </c>
      <c r="F430" s="138"/>
      <c r="G430" s="138"/>
      <c r="H430" s="138"/>
      <c r="I430" s="138"/>
      <c r="J430" s="138"/>
      <c r="K430" s="138"/>
      <c r="L430" s="138"/>
      <c r="M430" s="138"/>
      <c r="N430" s="138"/>
      <c r="O430" s="138"/>
      <c r="P430" s="138"/>
      <c r="Q430" s="138"/>
      <c r="R430" s="138"/>
      <c r="S430" s="138"/>
      <c r="T430" s="138"/>
      <c r="U430" s="138"/>
      <c r="V430" s="138"/>
      <c r="W430" s="128"/>
      <c r="X430" s="128"/>
      <c r="Y430" s="128"/>
      <c r="Z430" s="128"/>
      <c r="AA430" s="128"/>
      <c r="AB430" s="128"/>
      <c r="AC430" s="128"/>
      <c r="AD430" s="128"/>
      <c r="AE430" s="128" t="s">
        <v>218</v>
      </c>
      <c r="AF430" s="128">
        <v>0</v>
      </c>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c r="BA430" s="128"/>
      <c r="BB430" s="128"/>
      <c r="BC430" s="128"/>
      <c r="BD430" s="128"/>
      <c r="BE430" s="128"/>
      <c r="BF430" s="128"/>
    </row>
    <row r="431" spans="1:58" ht="12.75" outlineLevel="1" x14ac:dyDescent="0.2">
      <c r="A431" s="135"/>
      <c r="B431" s="136"/>
      <c r="C431" s="167" t="s">
        <v>1013</v>
      </c>
      <c r="D431" s="140"/>
      <c r="E431" s="141">
        <v>0.02</v>
      </c>
      <c r="F431" s="138"/>
      <c r="G431" s="138"/>
      <c r="H431" s="138"/>
      <c r="I431" s="138"/>
      <c r="J431" s="138"/>
      <c r="K431" s="138"/>
      <c r="L431" s="138"/>
      <c r="M431" s="138"/>
      <c r="N431" s="138"/>
      <c r="O431" s="138"/>
      <c r="P431" s="138"/>
      <c r="Q431" s="138"/>
      <c r="R431" s="138"/>
      <c r="S431" s="138"/>
      <c r="T431" s="138"/>
      <c r="U431" s="138"/>
      <c r="V431" s="138"/>
      <c r="W431" s="128"/>
      <c r="X431" s="128"/>
      <c r="Y431" s="128"/>
      <c r="Z431" s="128"/>
      <c r="AA431" s="128"/>
      <c r="AB431" s="128"/>
      <c r="AC431" s="128"/>
      <c r="AD431" s="128"/>
      <c r="AE431" s="128" t="s">
        <v>218</v>
      </c>
      <c r="AF431" s="128">
        <v>0</v>
      </c>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28"/>
    </row>
    <row r="432" spans="1:58" ht="22.5" outlineLevel="1" x14ac:dyDescent="0.2">
      <c r="A432" s="149">
        <v>94</v>
      </c>
      <c r="B432" s="150" t="s">
        <v>1036</v>
      </c>
      <c r="C432" s="166" t="s">
        <v>1037</v>
      </c>
      <c r="D432" s="151" t="s">
        <v>233</v>
      </c>
      <c r="E432" s="152">
        <v>160.1</v>
      </c>
      <c r="F432" s="153"/>
      <c r="G432" s="154">
        <f>ROUND(E432*F432,2)</f>
        <v>0</v>
      </c>
      <c r="H432" s="153"/>
      <c r="I432" s="154">
        <f>ROUND(E432*H432,2)</f>
        <v>0</v>
      </c>
      <c r="J432" s="153"/>
      <c r="K432" s="154">
        <f>ROUND(E432*J432,2)</f>
        <v>0</v>
      </c>
      <c r="L432" s="154">
        <v>21</v>
      </c>
      <c r="M432" s="154">
        <f>G432*(1+L432/100)</f>
        <v>0</v>
      </c>
      <c r="N432" s="154">
        <v>3.2000000000000003E-4</v>
      </c>
      <c r="O432" s="154">
        <f>ROUND(E432*N432,2)</f>
        <v>0.05</v>
      </c>
      <c r="P432" s="154">
        <v>0</v>
      </c>
      <c r="Q432" s="154">
        <f>ROUND(E432*P432,2)</f>
        <v>0</v>
      </c>
      <c r="R432" s="155" t="s">
        <v>194</v>
      </c>
      <c r="S432" s="138">
        <v>0.05</v>
      </c>
      <c r="T432" s="138">
        <f>ROUND(E432*S432,2)</f>
        <v>8.01</v>
      </c>
      <c r="U432" s="138"/>
      <c r="V432" s="138" t="s">
        <v>215</v>
      </c>
      <c r="W432" s="128"/>
      <c r="X432" s="128"/>
      <c r="Y432" s="128"/>
      <c r="Z432" s="128"/>
      <c r="AA432" s="128"/>
      <c r="AB432" s="128"/>
      <c r="AC432" s="128"/>
      <c r="AD432" s="128"/>
      <c r="AE432" s="128" t="s">
        <v>216</v>
      </c>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c r="BB432" s="128"/>
      <c r="BC432" s="128"/>
      <c r="BD432" s="128"/>
      <c r="BE432" s="128"/>
      <c r="BF432" s="128"/>
    </row>
    <row r="433" spans="1:58" ht="12.75" outlineLevel="1" x14ac:dyDescent="0.2">
      <c r="A433" s="135"/>
      <c r="B433" s="136"/>
      <c r="C433" s="167" t="s">
        <v>1038</v>
      </c>
      <c r="D433" s="140"/>
      <c r="E433" s="141">
        <v>160.08000000000001</v>
      </c>
      <c r="F433" s="138"/>
      <c r="G433" s="138"/>
      <c r="H433" s="138"/>
      <c r="I433" s="138"/>
      <c r="J433" s="138"/>
      <c r="K433" s="138"/>
      <c r="L433" s="138"/>
      <c r="M433" s="138"/>
      <c r="N433" s="138"/>
      <c r="O433" s="138"/>
      <c r="P433" s="138"/>
      <c r="Q433" s="138"/>
      <c r="R433" s="138"/>
      <c r="S433" s="138"/>
      <c r="T433" s="138"/>
      <c r="U433" s="138"/>
      <c r="V433" s="138"/>
      <c r="W433" s="128"/>
      <c r="X433" s="128"/>
      <c r="Y433" s="128"/>
      <c r="Z433" s="128"/>
      <c r="AA433" s="128"/>
      <c r="AB433" s="128"/>
      <c r="AC433" s="128"/>
      <c r="AD433" s="128"/>
      <c r="AE433" s="128" t="s">
        <v>218</v>
      </c>
      <c r="AF433" s="128">
        <v>0</v>
      </c>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8"/>
    </row>
    <row r="434" spans="1:58" ht="12.75" outlineLevel="1" x14ac:dyDescent="0.2">
      <c r="A434" s="135"/>
      <c r="B434" s="136"/>
      <c r="C434" s="167" t="s">
        <v>1013</v>
      </c>
      <c r="D434" s="140"/>
      <c r="E434" s="141">
        <v>0.02</v>
      </c>
      <c r="F434" s="138"/>
      <c r="G434" s="138"/>
      <c r="H434" s="138"/>
      <c r="I434" s="138"/>
      <c r="J434" s="138"/>
      <c r="K434" s="138"/>
      <c r="L434" s="138"/>
      <c r="M434" s="138"/>
      <c r="N434" s="138"/>
      <c r="O434" s="138"/>
      <c r="P434" s="138"/>
      <c r="Q434" s="138"/>
      <c r="R434" s="138"/>
      <c r="S434" s="138"/>
      <c r="T434" s="138"/>
      <c r="U434" s="138"/>
      <c r="V434" s="138"/>
      <c r="W434" s="128"/>
      <c r="X434" s="128"/>
      <c r="Y434" s="128"/>
      <c r="Z434" s="128"/>
      <c r="AA434" s="128"/>
      <c r="AB434" s="128"/>
      <c r="AC434" s="128"/>
      <c r="AD434" s="128"/>
      <c r="AE434" s="128" t="s">
        <v>218</v>
      </c>
      <c r="AF434" s="128">
        <v>0</v>
      </c>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c r="BB434" s="128"/>
      <c r="BC434" s="128"/>
      <c r="BD434" s="128"/>
      <c r="BE434" s="128"/>
      <c r="BF434" s="128"/>
    </row>
    <row r="435" spans="1:58" ht="12.75" outlineLevel="1" x14ac:dyDescent="0.2">
      <c r="A435" s="149">
        <v>95</v>
      </c>
      <c r="B435" s="150" t="s">
        <v>1039</v>
      </c>
      <c r="C435" s="166" t="s">
        <v>1040</v>
      </c>
      <c r="D435" s="151" t="s">
        <v>233</v>
      </c>
      <c r="E435" s="152">
        <v>25.2</v>
      </c>
      <c r="F435" s="153"/>
      <c r="G435" s="154">
        <f>ROUND(E435*F435,2)</f>
        <v>0</v>
      </c>
      <c r="H435" s="153"/>
      <c r="I435" s="154">
        <f>ROUND(E435*H435,2)</f>
        <v>0</v>
      </c>
      <c r="J435" s="153"/>
      <c r="K435" s="154">
        <f>ROUND(E435*J435,2)</f>
        <v>0</v>
      </c>
      <c r="L435" s="154">
        <v>21</v>
      </c>
      <c r="M435" s="154">
        <f>G435*(1+L435/100)</f>
        <v>0</v>
      </c>
      <c r="N435" s="154">
        <v>3.2000000000000003E-4</v>
      </c>
      <c r="O435" s="154">
        <f>ROUND(E435*N435,2)</f>
        <v>0.01</v>
      </c>
      <c r="P435" s="154">
        <v>0</v>
      </c>
      <c r="Q435" s="154">
        <f>ROUND(E435*P435,2)</f>
        <v>0</v>
      </c>
      <c r="R435" s="155" t="s">
        <v>194</v>
      </c>
      <c r="S435" s="138">
        <v>0.11</v>
      </c>
      <c r="T435" s="138">
        <f>ROUND(E435*S435,2)</f>
        <v>2.77</v>
      </c>
      <c r="U435" s="138"/>
      <c r="V435" s="138" t="s">
        <v>215</v>
      </c>
      <c r="W435" s="128"/>
      <c r="X435" s="128"/>
      <c r="Y435" s="128"/>
      <c r="Z435" s="128"/>
      <c r="AA435" s="128"/>
      <c r="AB435" s="128"/>
      <c r="AC435" s="128"/>
      <c r="AD435" s="128"/>
      <c r="AE435" s="128" t="s">
        <v>216</v>
      </c>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8"/>
      <c r="BC435" s="128"/>
      <c r="BD435" s="128"/>
      <c r="BE435" s="128"/>
      <c r="BF435" s="128"/>
    </row>
    <row r="436" spans="1:58" ht="12.75" outlineLevel="1" x14ac:dyDescent="0.2">
      <c r="A436" s="135"/>
      <c r="B436" s="136"/>
      <c r="C436" s="167" t="s">
        <v>1041</v>
      </c>
      <c r="D436" s="140"/>
      <c r="E436" s="141">
        <v>25.2</v>
      </c>
      <c r="F436" s="138"/>
      <c r="G436" s="138"/>
      <c r="H436" s="138"/>
      <c r="I436" s="138"/>
      <c r="J436" s="138"/>
      <c r="K436" s="138"/>
      <c r="L436" s="138"/>
      <c r="M436" s="138"/>
      <c r="N436" s="138"/>
      <c r="O436" s="138"/>
      <c r="P436" s="138"/>
      <c r="Q436" s="138"/>
      <c r="R436" s="138"/>
      <c r="S436" s="138"/>
      <c r="T436" s="138"/>
      <c r="U436" s="138"/>
      <c r="V436" s="138"/>
      <c r="W436" s="128"/>
      <c r="X436" s="128"/>
      <c r="Y436" s="128"/>
      <c r="Z436" s="128"/>
      <c r="AA436" s="128"/>
      <c r="AB436" s="128"/>
      <c r="AC436" s="128"/>
      <c r="AD436" s="128"/>
      <c r="AE436" s="128" t="s">
        <v>218</v>
      </c>
      <c r="AF436" s="128">
        <v>0</v>
      </c>
      <c r="AG436" s="128"/>
      <c r="AH436" s="128"/>
      <c r="AI436" s="128"/>
      <c r="AJ436" s="128"/>
      <c r="AK436" s="128"/>
      <c r="AL436" s="128"/>
      <c r="AM436" s="128"/>
      <c r="AN436" s="128"/>
      <c r="AO436" s="128"/>
      <c r="AP436" s="128"/>
      <c r="AQ436" s="128"/>
      <c r="AR436" s="128"/>
      <c r="AS436" s="128"/>
      <c r="AT436" s="128"/>
      <c r="AU436" s="128"/>
      <c r="AV436" s="128"/>
      <c r="AW436" s="128"/>
      <c r="AX436" s="128"/>
      <c r="AY436" s="128"/>
      <c r="AZ436" s="128"/>
      <c r="BA436" s="128"/>
      <c r="BB436" s="128"/>
      <c r="BC436" s="128"/>
      <c r="BD436" s="128"/>
      <c r="BE436" s="128"/>
      <c r="BF436" s="128"/>
    </row>
    <row r="437" spans="1:58" ht="12.75" outlineLevel="1" x14ac:dyDescent="0.2">
      <c r="A437" s="149">
        <v>96</v>
      </c>
      <c r="B437" s="150" t="s">
        <v>1042</v>
      </c>
      <c r="C437" s="166" t="s">
        <v>1043</v>
      </c>
      <c r="D437" s="151" t="s">
        <v>384</v>
      </c>
      <c r="E437" s="152">
        <v>0.28170000000000001</v>
      </c>
      <c r="F437" s="153"/>
      <c r="G437" s="154">
        <f>ROUND(E437*F437,2)</f>
        <v>0</v>
      </c>
      <c r="H437" s="153"/>
      <c r="I437" s="154">
        <f>ROUND(E437*H437,2)</f>
        <v>0</v>
      </c>
      <c r="J437" s="153"/>
      <c r="K437" s="154">
        <f>ROUND(E437*J437,2)</f>
        <v>0</v>
      </c>
      <c r="L437" s="154">
        <v>21</v>
      </c>
      <c r="M437" s="154">
        <f>G437*(1+L437/100)</f>
        <v>0</v>
      </c>
      <c r="N437" s="154">
        <v>0</v>
      </c>
      <c r="O437" s="154">
        <f>ROUND(E437*N437,2)</f>
        <v>0</v>
      </c>
      <c r="P437" s="154">
        <v>0</v>
      </c>
      <c r="Q437" s="154">
        <f>ROUND(E437*P437,2)</f>
        <v>0</v>
      </c>
      <c r="R437" s="155" t="s">
        <v>194</v>
      </c>
      <c r="S437" s="138">
        <v>1.5669999999999999</v>
      </c>
      <c r="T437" s="138">
        <f>ROUND(E437*S437,2)</f>
        <v>0.44</v>
      </c>
      <c r="U437" s="138"/>
      <c r="V437" s="138" t="s">
        <v>626</v>
      </c>
      <c r="W437" s="128"/>
      <c r="X437" s="128"/>
      <c r="Y437" s="128"/>
      <c r="Z437" s="128"/>
      <c r="AA437" s="128"/>
      <c r="AB437" s="128"/>
      <c r="AC437" s="128"/>
      <c r="AD437" s="128"/>
      <c r="AE437" s="128" t="s">
        <v>627</v>
      </c>
      <c r="AF437" s="128"/>
      <c r="AG437" s="128"/>
      <c r="AH437" s="128"/>
      <c r="AI437" s="128"/>
      <c r="AJ437" s="128"/>
      <c r="AK437" s="128"/>
      <c r="AL437" s="128"/>
      <c r="AM437" s="128"/>
      <c r="AN437" s="128"/>
      <c r="AO437" s="128"/>
      <c r="AP437" s="128"/>
      <c r="AQ437" s="128"/>
      <c r="AR437" s="128"/>
      <c r="AS437" s="128"/>
      <c r="AT437" s="128"/>
      <c r="AU437" s="128"/>
      <c r="AV437" s="128"/>
      <c r="AW437" s="128"/>
      <c r="AX437" s="128"/>
      <c r="AY437" s="128"/>
      <c r="AZ437" s="128"/>
      <c r="BA437" s="128"/>
      <c r="BB437" s="128"/>
      <c r="BC437" s="128"/>
      <c r="BD437" s="128"/>
      <c r="BE437" s="128"/>
      <c r="BF437" s="128"/>
    </row>
    <row r="438" spans="1:58" ht="12.75" outlineLevel="1" x14ac:dyDescent="0.2">
      <c r="A438" s="135"/>
      <c r="B438" s="136"/>
      <c r="C438" s="323" t="s">
        <v>1044</v>
      </c>
      <c r="D438" s="324"/>
      <c r="E438" s="324"/>
      <c r="F438" s="324"/>
      <c r="G438" s="324"/>
      <c r="H438" s="138"/>
      <c r="I438" s="138"/>
      <c r="J438" s="138"/>
      <c r="K438" s="138"/>
      <c r="L438" s="138"/>
      <c r="M438" s="138"/>
      <c r="N438" s="138"/>
      <c r="O438" s="138"/>
      <c r="P438" s="138"/>
      <c r="Q438" s="138"/>
      <c r="R438" s="138"/>
      <c r="S438" s="138"/>
      <c r="T438" s="138"/>
      <c r="U438" s="138"/>
      <c r="V438" s="138"/>
      <c r="W438" s="128"/>
      <c r="X438" s="128"/>
      <c r="Y438" s="128"/>
      <c r="Z438" s="128"/>
      <c r="AA438" s="128"/>
      <c r="AB438" s="128"/>
      <c r="AC438" s="128"/>
      <c r="AD438" s="128"/>
      <c r="AE438" s="128" t="s">
        <v>249</v>
      </c>
      <c r="AF438" s="128"/>
      <c r="AG438" s="128"/>
      <c r="AH438" s="128"/>
      <c r="AI438" s="128"/>
      <c r="AJ438" s="128"/>
      <c r="AK438" s="128"/>
      <c r="AL438" s="128"/>
      <c r="AM438" s="128"/>
      <c r="AN438" s="128"/>
      <c r="AO438" s="128"/>
      <c r="AP438" s="128"/>
      <c r="AQ438" s="128"/>
      <c r="AR438" s="128"/>
      <c r="AS438" s="128"/>
      <c r="AT438" s="128"/>
      <c r="AU438" s="128"/>
      <c r="AV438" s="128"/>
      <c r="AW438" s="128"/>
      <c r="AX438" s="128"/>
      <c r="AY438" s="128"/>
      <c r="AZ438" s="128"/>
      <c r="BA438" s="128"/>
      <c r="BB438" s="128"/>
      <c r="BC438" s="128"/>
      <c r="BD438" s="128"/>
      <c r="BE438" s="128"/>
      <c r="BF438" s="128"/>
    </row>
    <row r="439" spans="1:58" ht="12.75" x14ac:dyDescent="0.15">
      <c r="A439" s="143" t="s">
        <v>188</v>
      </c>
      <c r="B439" s="144" t="s">
        <v>125</v>
      </c>
      <c r="C439" s="164" t="s">
        <v>126</v>
      </c>
      <c r="D439" s="145"/>
      <c r="E439" s="146"/>
      <c r="F439" s="147"/>
      <c r="G439" s="147">
        <f>SUMIF(AE440:AE482,"&lt;&gt;NOR",G440:G482)</f>
        <v>0</v>
      </c>
      <c r="H439" s="147"/>
      <c r="I439" s="147">
        <f>SUM(I440:I482)</f>
        <v>0</v>
      </c>
      <c r="J439" s="147"/>
      <c r="K439" s="147">
        <f>SUM(K440:K482)</f>
        <v>0</v>
      </c>
      <c r="L439" s="147"/>
      <c r="M439" s="147">
        <f>SUM(M440:M482)</f>
        <v>0</v>
      </c>
      <c r="N439" s="147"/>
      <c r="O439" s="147">
        <f>SUM(O440:O482)</f>
        <v>5.32</v>
      </c>
      <c r="P439" s="147"/>
      <c r="Q439" s="147">
        <f>SUM(Q440:Q482)</f>
        <v>0</v>
      </c>
      <c r="R439" s="148"/>
      <c r="S439" s="142"/>
      <c r="T439" s="142">
        <f>SUM(T440:T482)</f>
        <v>109.37999999999998</v>
      </c>
      <c r="U439" s="142"/>
      <c r="V439" s="142"/>
      <c r="AE439" t="s">
        <v>189</v>
      </c>
    </row>
    <row r="440" spans="1:58" ht="12.75" outlineLevel="1" x14ac:dyDescent="0.2">
      <c r="A440" s="149">
        <v>97</v>
      </c>
      <c r="B440" s="150" t="s">
        <v>1045</v>
      </c>
      <c r="C440" s="166" t="s">
        <v>1046</v>
      </c>
      <c r="D440" s="151" t="s">
        <v>233</v>
      </c>
      <c r="E440" s="152">
        <v>85.6</v>
      </c>
      <c r="F440" s="153"/>
      <c r="G440" s="154">
        <f>ROUND(E440*F440,2)</f>
        <v>0</v>
      </c>
      <c r="H440" s="153"/>
      <c r="I440" s="154">
        <f>ROUND(E440*H440,2)</f>
        <v>0</v>
      </c>
      <c r="J440" s="153"/>
      <c r="K440" s="154">
        <f>ROUND(E440*J440,2)</f>
        <v>0</v>
      </c>
      <c r="L440" s="154">
        <v>21</v>
      </c>
      <c r="M440" s="154">
        <f>G440*(1+L440/100)</f>
        <v>0</v>
      </c>
      <c r="N440" s="154">
        <v>5.2999999999999998E-4</v>
      </c>
      <c r="O440" s="154">
        <f>ROUND(E440*N440,2)</f>
        <v>0.05</v>
      </c>
      <c r="P440" s="154">
        <v>0</v>
      </c>
      <c r="Q440" s="154">
        <f>ROUND(E440*P440,2)</f>
        <v>0</v>
      </c>
      <c r="R440" s="155" t="s">
        <v>194</v>
      </c>
      <c r="S440" s="138">
        <v>0.23100000000000001</v>
      </c>
      <c r="T440" s="138">
        <f>ROUND(E440*S440,2)</f>
        <v>19.77</v>
      </c>
      <c r="U440" s="138"/>
      <c r="V440" s="138" t="s">
        <v>215</v>
      </c>
      <c r="W440" s="128"/>
      <c r="X440" s="128"/>
      <c r="Y440" s="128"/>
      <c r="Z440" s="128"/>
      <c r="AA440" s="128"/>
      <c r="AB440" s="128"/>
      <c r="AC440" s="128"/>
      <c r="AD440" s="128"/>
      <c r="AE440" s="128" t="s">
        <v>216</v>
      </c>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c r="BA440" s="128"/>
      <c r="BB440" s="128"/>
      <c r="BC440" s="128"/>
      <c r="BD440" s="128"/>
      <c r="BE440" s="128"/>
      <c r="BF440" s="128"/>
    </row>
    <row r="441" spans="1:58" ht="12.75" outlineLevel="1" x14ac:dyDescent="0.2">
      <c r="A441" s="135"/>
      <c r="B441" s="136"/>
      <c r="C441" s="167" t="s">
        <v>818</v>
      </c>
      <c r="D441" s="140"/>
      <c r="E441" s="141">
        <v>4.95</v>
      </c>
      <c r="F441" s="138"/>
      <c r="G441" s="138"/>
      <c r="H441" s="138"/>
      <c r="I441" s="138"/>
      <c r="J441" s="138"/>
      <c r="K441" s="138"/>
      <c r="L441" s="138"/>
      <c r="M441" s="138"/>
      <c r="N441" s="138"/>
      <c r="O441" s="138"/>
      <c r="P441" s="138"/>
      <c r="Q441" s="138"/>
      <c r="R441" s="138"/>
      <c r="S441" s="138"/>
      <c r="T441" s="138"/>
      <c r="U441" s="138"/>
      <c r="V441" s="138"/>
      <c r="W441" s="128"/>
      <c r="X441" s="128"/>
      <c r="Y441" s="128"/>
      <c r="Z441" s="128"/>
      <c r="AA441" s="128"/>
      <c r="AB441" s="128"/>
      <c r="AC441" s="128"/>
      <c r="AD441" s="128"/>
      <c r="AE441" s="128" t="s">
        <v>218</v>
      </c>
      <c r="AF441" s="128">
        <v>0</v>
      </c>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c r="BA441" s="128"/>
      <c r="BB441" s="128"/>
      <c r="BC441" s="128"/>
      <c r="BD441" s="128"/>
      <c r="BE441" s="128"/>
      <c r="BF441" s="128"/>
    </row>
    <row r="442" spans="1:58" ht="12.75" outlineLevel="1" x14ac:dyDescent="0.2">
      <c r="A442" s="135"/>
      <c r="B442" s="136"/>
      <c r="C442" s="167" t="s">
        <v>819</v>
      </c>
      <c r="D442" s="140"/>
      <c r="E442" s="141">
        <v>9.8000000000000007</v>
      </c>
      <c r="F442" s="138"/>
      <c r="G442" s="138"/>
      <c r="H442" s="138"/>
      <c r="I442" s="138"/>
      <c r="J442" s="138"/>
      <c r="K442" s="138"/>
      <c r="L442" s="138"/>
      <c r="M442" s="138"/>
      <c r="N442" s="138"/>
      <c r="O442" s="138"/>
      <c r="P442" s="138"/>
      <c r="Q442" s="138"/>
      <c r="R442" s="138"/>
      <c r="S442" s="138"/>
      <c r="T442" s="138"/>
      <c r="U442" s="138"/>
      <c r="V442" s="138"/>
      <c r="W442" s="128"/>
      <c r="X442" s="128"/>
      <c r="Y442" s="128"/>
      <c r="Z442" s="128"/>
      <c r="AA442" s="128"/>
      <c r="AB442" s="128"/>
      <c r="AC442" s="128"/>
      <c r="AD442" s="128"/>
      <c r="AE442" s="128" t="s">
        <v>218</v>
      </c>
      <c r="AF442" s="128">
        <v>0</v>
      </c>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c r="BA442" s="128"/>
      <c r="BB442" s="128"/>
      <c r="BC442" s="128"/>
      <c r="BD442" s="128"/>
      <c r="BE442" s="128"/>
      <c r="BF442" s="128"/>
    </row>
    <row r="443" spans="1:58" ht="12.75" outlineLevel="1" x14ac:dyDescent="0.2">
      <c r="A443" s="135"/>
      <c r="B443" s="136"/>
      <c r="C443" s="167" t="s">
        <v>820</v>
      </c>
      <c r="D443" s="140"/>
      <c r="E443" s="141">
        <v>4.54</v>
      </c>
      <c r="F443" s="138"/>
      <c r="G443" s="138"/>
      <c r="H443" s="138"/>
      <c r="I443" s="138"/>
      <c r="J443" s="138"/>
      <c r="K443" s="138"/>
      <c r="L443" s="138"/>
      <c r="M443" s="138"/>
      <c r="N443" s="138"/>
      <c r="O443" s="138"/>
      <c r="P443" s="138"/>
      <c r="Q443" s="138"/>
      <c r="R443" s="138"/>
      <c r="S443" s="138"/>
      <c r="T443" s="138"/>
      <c r="U443" s="138"/>
      <c r="V443" s="138"/>
      <c r="W443" s="128"/>
      <c r="X443" s="128"/>
      <c r="Y443" s="128"/>
      <c r="Z443" s="128"/>
      <c r="AA443" s="128"/>
      <c r="AB443" s="128"/>
      <c r="AC443" s="128"/>
      <c r="AD443" s="128"/>
      <c r="AE443" s="128" t="s">
        <v>218</v>
      </c>
      <c r="AF443" s="128">
        <v>0</v>
      </c>
      <c r="AG443" s="128"/>
      <c r="AH443" s="128"/>
      <c r="AI443" s="128"/>
      <c r="AJ443" s="128"/>
      <c r="AK443" s="128"/>
      <c r="AL443" s="128"/>
      <c r="AM443" s="128"/>
      <c r="AN443" s="128"/>
      <c r="AO443" s="128"/>
      <c r="AP443" s="128"/>
      <c r="AQ443" s="128"/>
      <c r="AR443" s="128"/>
      <c r="AS443" s="128"/>
      <c r="AT443" s="128"/>
      <c r="AU443" s="128"/>
      <c r="AV443" s="128"/>
      <c r="AW443" s="128"/>
      <c r="AX443" s="128"/>
      <c r="AY443" s="128"/>
      <c r="AZ443" s="128"/>
      <c r="BA443" s="128"/>
      <c r="BB443" s="128"/>
      <c r="BC443" s="128"/>
      <c r="BD443" s="128"/>
      <c r="BE443" s="128"/>
      <c r="BF443" s="128"/>
    </row>
    <row r="444" spans="1:58" ht="12.75" outlineLevel="1" x14ac:dyDescent="0.2">
      <c r="A444" s="135"/>
      <c r="B444" s="136"/>
      <c r="C444" s="167" t="s">
        <v>821</v>
      </c>
      <c r="D444" s="140"/>
      <c r="E444" s="141">
        <v>5.27</v>
      </c>
      <c r="F444" s="138"/>
      <c r="G444" s="138"/>
      <c r="H444" s="138"/>
      <c r="I444" s="138"/>
      <c r="J444" s="138"/>
      <c r="K444" s="138"/>
      <c r="L444" s="138"/>
      <c r="M444" s="138"/>
      <c r="N444" s="138"/>
      <c r="O444" s="138"/>
      <c r="P444" s="138"/>
      <c r="Q444" s="138"/>
      <c r="R444" s="138"/>
      <c r="S444" s="138"/>
      <c r="T444" s="138"/>
      <c r="U444" s="138"/>
      <c r="V444" s="138"/>
      <c r="W444" s="128"/>
      <c r="X444" s="128"/>
      <c r="Y444" s="128"/>
      <c r="Z444" s="128"/>
      <c r="AA444" s="128"/>
      <c r="AB444" s="128"/>
      <c r="AC444" s="128"/>
      <c r="AD444" s="128"/>
      <c r="AE444" s="128" t="s">
        <v>218</v>
      </c>
      <c r="AF444" s="128">
        <v>0</v>
      </c>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c r="BB444" s="128"/>
      <c r="BC444" s="128"/>
      <c r="BD444" s="128"/>
      <c r="BE444" s="128"/>
      <c r="BF444" s="128"/>
    </row>
    <row r="445" spans="1:58" ht="12.75" outlineLevel="1" x14ac:dyDescent="0.2">
      <c r="A445" s="135"/>
      <c r="B445" s="136"/>
      <c r="C445" s="167" t="s">
        <v>822</v>
      </c>
      <c r="D445" s="140"/>
      <c r="E445" s="141">
        <v>2.8</v>
      </c>
      <c r="F445" s="138"/>
      <c r="G445" s="138"/>
      <c r="H445" s="138"/>
      <c r="I445" s="138"/>
      <c r="J445" s="138"/>
      <c r="K445" s="138"/>
      <c r="L445" s="138"/>
      <c r="M445" s="138"/>
      <c r="N445" s="138"/>
      <c r="O445" s="138"/>
      <c r="P445" s="138"/>
      <c r="Q445" s="138"/>
      <c r="R445" s="138"/>
      <c r="S445" s="138"/>
      <c r="T445" s="138"/>
      <c r="U445" s="138"/>
      <c r="V445" s="138"/>
      <c r="W445" s="128"/>
      <c r="X445" s="128"/>
      <c r="Y445" s="128"/>
      <c r="Z445" s="128"/>
      <c r="AA445" s="128"/>
      <c r="AB445" s="128"/>
      <c r="AC445" s="128"/>
      <c r="AD445" s="128"/>
      <c r="AE445" s="128" t="s">
        <v>218</v>
      </c>
      <c r="AF445" s="128">
        <v>0</v>
      </c>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c r="BA445" s="128"/>
      <c r="BB445" s="128"/>
      <c r="BC445" s="128"/>
      <c r="BD445" s="128"/>
      <c r="BE445" s="128"/>
      <c r="BF445" s="128"/>
    </row>
    <row r="446" spans="1:58" ht="12.75" outlineLevel="1" x14ac:dyDescent="0.2">
      <c r="A446" s="135"/>
      <c r="B446" s="136"/>
      <c r="C446" s="167" t="s">
        <v>823</v>
      </c>
      <c r="D446" s="140"/>
      <c r="E446" s="141">
        <v>21.09</v>
      </c>
      <c r="F446" s="138"/>
      <c r="G446" s="138"/>
      <c r="H446" s="138"/>
      <c r="I446" s="138"/>
      <c r="J446" s="138"/>
      <c r="K446" s="138"/>
      <c r="L446" s="138"/>
      <c r="M446" s="138"/>
      <c r="N446" s="138"/>
      <c r="O446" s="138"/>
      <c r="P446" s="138"/>
      <c r="Q446" s="138"/>
      <c r="R446" s="138"/>
      <c r="S446" s="138"/>
      <c r="T446" s="138"/>
      <c r="U446" s="138"/>
      <c r="V446" s="138"/>
      <c r="W446" s="128"/>
      <c r="X446" s="128"/>
      <c r="Y446" s="128"/>
      <c r="Z446" s="128"/>
      <c r="AA446" s="128"/>
      <c r="AB446" s="128"/>
      <c r="AC446" s="128"/>
      <c r="AD446" s="128"/>
      <c r="AE446" s="128" t="s">
        <v>218</v>
      </c>
      <c r="AF446" s="128">
        <v>0</v>
      </c>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c r="BA446" s="128"/>
      <c r="BB446" s="128"/>
      <c r="BC446" s="128"/>
      <c r="BD446" s="128"/>
      <c r="BE446" s="128"/>
      <c r="BF446" s="128"/>
    </row>
    <row r="447" spans="1:58" ht="12.75" outlineLevel="1" x14ac:dyDescent="0.2">
      <c r="A447" s="135"/>
      <c r="B447" s="136"/>
      <c r="C447" s="167" t="s">
        <v>824</v>
      </c>
      <c r="D447" s="140"/>
      <c r="E447" s="141">
        <v>19.95</v>
      </c>
      <c r="F447" s="138"/>
      <c r="G447" s="138"/>
      <c r="H447" s="138"/>
      <c r="I447" s="138"/>
      <c r="J447" s="138"/>
      <c r="K447" s="138"/>
      <c r="L447" s="138"/>
      <c r="M447" s="138"/>
      <c r="N447" s="138"/>
      <c r="O447" s="138"/>
      <c r="P447" s="138"/>
      <c r="Q447" s="138"/>
      <c r="R447" s="138"/>
      <c r="S447" s="138"/>
      <c r="T447" s="138"/>
      <c r="U447" s="138"/>
      <c r="V447" s="138"/>
      <c r="W447" s="128"/>
      <c r="X447" s="128"/>
      <c r="Y447" s="128"/>
      <c r="Z447" s="128"/>
      <c r="AA447" s="128"/>
      <c r="AB447" s="128"/>
      <c r="AC447" s="128"/>
      <c r="AD447" s="128"/>
      <c r="AE447" s="128" t="s">
        <v>218</v>
      </c>
      <c r="AF447" s="128">
        <v>0</v>
      </c>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c r="BA447" s="128"/>
      <c r="BB447" s="128"/>
      <c r="BC447" s="128"/>
      <c r="BD447" s="128"/>
      <c r="BE447" s="128"/>
      <c r="BF447" s="128"/>
    </row>
    <row r="448" spans="1:58" ht="12.75" outlineLevel="1" x14ac:dyDescent="0.2">
      <c r="A448" s="135"/>
      <c r="B448" s="136"/>
      <c r="C448" s="167" t="s">
        <v>825</v>
      </c>
      <c r="D448" s="140"/>
      <c r="E448" s="141">
        <v>17.2</v>
      </c>
      <c r="F448" s="138"/>
      <c r="G448" s="138"/>
      <c r="H448" s="138"/>
      <c r="I448" s="138"/>
      <c r="J448" s="138"/>
      <c r="K448" s="138"/>
      <c r="L448" s="138"/>
      <c r="M448" s="138"/>
      <c r="N448" s="138"/>
      <c r="O448" s="138"/>
      <c r="P448" s="138"/>
      <c r="Q448" s="138"/>
      <c r="R448" s="138"/>
      <c r="S448" s="138"/>
      <c r="T448" s="138"/>
      <c r="U448" s="138"/>
      <c r="V448" s="138"/>
      <c r="W448" s="128"/>
      <c r="X448" s="128"/>
      <c r="Y448" s="128"/>
      <c r="Z448" s="128"/>
      <c r="AA448" s="128"/>
      <c r="AB448" s="128"/>
      <c r="AC448" s="128"/>
      <c r="AD448" s="128"/>
      <c r="AE448" s="128" t="s">
        <v>218</v>
      </c>
      <c r="AF448" s="128">
        <v>0</v>
      </c>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c r="BA448" s="128"/>
      <c r="BB448" s="128"/>
      <c r="BC448" s="128"/>
      <c r="BD448" s="128"/>
      <c r="BE448" s="128"/>
      <c r="BF448" s="128"/>
    </row>
    <row r="449" spans="1:58" ht="12.75" outlineLevel="1" x14ac:dyDescent="0.2">
      <c r="A449" s="149">
        <v>98</v>
      </c>
      <c r="B449" s="150" t="s">
        <v>1047</v>
      </c>
      <c r="C449" s="166" t="s">
        <v>1048</v>
      </c>
      <c r="D449" s="151" t="s">
        <v>233</v>
      </c>
      <c r="E449" s="152">
        <v>113.9</v>
      </c>
      <c r="F449" s="153"/>
      <c r="G449" s="154">
        <f>ROUND(E449*F449,2)</f>
        <v>0</v>
      </c>
      <c r="H449" s="153"/>
      <c r="I449" s="154">
        <f>ROUND(E449*H449,2)</f>
        <v>0</v>
      </c>
      <c r="J449" s="153"/>
      <c r="K449" s="154">
        <f>ROUND(E449*J449,2)</f>
        <v>0</v>
      </c>
      <c r="L449" s="154">
        <v>21</v>
      </c>
      <c r="M449" s="154">
        <f>G449*(1+L449/100)</f>
        <v>0</v>
      </c>
      <c r="N449" s="154">
        <v>2.3000000000000001E-4</v>
      </c>
      <c r="O449" s="154">
        <f>ROUND(E449*N449,2)</f>
        <v>0.03</v>
      </c>
      <c r="P449" s="154">
        <v>0</v>
      </c>
      <c r="Q449" s="154">
        <f>ROUND(E449*P449,2)</f>
        <v>0</v>
      </c>
      <c r="R449" s="155" t="s">
        <v>194</v>
      </c>
      <c r="S449" s="138">
        <v>0.36199999999999999</v>
      </c>
      <c r="T449" s="138">
        <f>ROUND(E449*S449,2)</f>
        <v>41.23</v>
      </c>
      <c r="U449" s="138"/>
      <c r="V449" s="138" t="s">
        <v>215</v>
      </c>
      <c r="W449" s="128"/>
      <c r="X449" s="128"/>
      <c r="Y449" s="128"/>
      <c r="Z449" s="128"/>
      <c r="AA449" s="128"/>
      <c r="AB449" s="128"/>
      <c r="AC449" s="128"/>
      <c r="AD449" s="128"/>
      <c r="AE449" s="128" t="s">
        <v>216</v>
      </c>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c r="BA449" s="128"/>
      <c r="BB449" s="128"/>
      <c r="BC449" s="128"/>
      <c r="BD449" s="128"/>
      <c r="BE449" s="128"/>
      <c r="BF449" s="128"/>
    </row>
    <row r="450" spans="1:58" ht="12.75" outlineLevel="1" x14ac:dyDescent="0.2">
      <c r="A450" s="135"/>
      <c r="B450" s="136"/>
      <c r="C450" s="167" t="s">
        <v>1049</v>
      </c>
      <c r="D450" s="140"/>
      <c r="E450" s="141">
        <v>113.886</v>
      </c>
      <c r="F450" s="138"/>
      <c r="G450" s="138"/>
      <c r="H450" s="138"/>
      <c r="I450" s="138"/>
      <c r="J450" s="138"/>
      <c r="K450" s="138"/>
      <c r="L450" s="138"/>
      <c r="M450" s="138"/>
      <c r="N450" s="138"/>
      <c r="O450" s="138"/>
      <c r="P450" s="138"/>
      <c r="Q450" s="138"/>
      <c r="R450" s="138"/>
      <c r="S450" s="138"/>
      <c r="T450" s="138"/>
      <c r="U450" s="138"/>
      <c r="V450" s="138"/>
      <c r="W450" s="128"/>
      <c r="X450" s="128"/>
      <c r="Y450" s="128"/>
      <c r="Z450" s="128"/>
      <c r="AA450" s="128"/>
      <c r="AB450" s="128"/>
      <c r="AC450" s="128"/>
      <c r="AD450" s="128"/>
      <c r="AE450" s="128" t="s">
        <v>218</v>
      </c>
      <c r="AF450" s="128">
        <v>0</v>
      </c>
      <c r="AG450" s="128"/>
      <c r="AH450" s="128"/>
      <c r="AI450" s="128"/>
      <c r="AJ450" s="128"/>
      <c r="AK450" s="128"/>
      <c r="AL450" s="128"/>
      <c r="AM450" s="128"/>
      <c r="AN450" s="128"/>
      <c r="AO450" s="128"/>
      <c r="AP450" s="128"/>
      <c r="AQ450" s="128"/>
      <c r="AR450" s="128"/>
      <c r="AS450" s="128"/>
      <c r="AT450" s="128"/>
      <c r="AU450" s="128"/>
      <c r="AV450" s="128"/>
      <c r="AW450" s="128"/>
      <c r="AX450" s="128"/>
      <c r="AY450" s="128"/>
      <c r="AZ450" s="128"/>
      <c r="BA450" s="128"/>
      <c r="BB450" s="128"/>
      <c r="BC450" s="128"/>
      <c r="BD450" s="128"/>
      <c r="BE450" s="128"/>
      <c r="BF450" s="128"/>
    </row>
    <row r="451" spans="1:58" ht="12.75" outlineLevel="1" x14ac:dyDescent="0.2">
      <c r="A451" s="135"/>
      <c r="B451" s="136"/>
      <c r="C451" s="167" t="s">
        <v>1050</v>
      </c>
      <c r="D451" s="140"/>
      <c r="E451" s="141">
        <v>1.4E-2</v>
      </c>
      <c r="F451" s="138"/>
      <c r="G451" s="138"/>
      <c r="H451" s="138"/>
      <c r="I451" s="138"/>
      <c r="J451" s="138"/>
      <c r="K451" s="138"/>
      <c r="L451" s="138"/>
      <c r="M451" s="138"/>
      <c r="N451" s="138"/>
      <c r="O451" s="138"/>
      <c r="P451" s="138"/>
      <c r="Q451" s="138"/>
      <c r="R451" s="138"/>
      <c r="S451" s="138"/>
      <c r="T451" s="138"/>
      <c r="U451" s="138"/>
      <c r="V451" s="138"/>
      <c r="W451" s="128"/>
      <c r="X451" s="128"/>
      <c r="Y451" s="128"/>
      <c r="Z451" s="128"/>
      <c r="AA451" s="128"/>
      <c r="AB451" s="128"/>
      <c r="AC451" s="128"/>
      <c r="AD451" s="128"/>
      <c r="AE451" s="128" t="s">
        <v>218</v>
      </c>
      <c r="AF451" s="128">
        <v>0</v>
      </c>
      <c r="AG451" s="128"/>
      <c r="AH451" s="128"/>
      <c r="AI451" s="128"/>
      <c r="AJ451" s="128"/>
      <c r="AK451" s="128"/>
      <c r="AL451" s="128"/>
      <c r="AM451" s="128"/>
      <c r="AN451" s="128"/>
      <c r="AO451" s="128"/>
      <c r="AP451" s="128"/>
      <c r="AQ451" s="128"/>
      <c r="AR451" s="128"/>
      <c r="AS451" s="128"/>
      <c r="AT451" s="128"/>
      <c r="AU451" s="128"/>
      <c r="AV451" s="128"/>
      <c r="AW451" s="128"/>
      <c r="AX451" s="128"/>
      <c r="AY451" s="128"/>
      <c r="AZ451" s="128"/>
      <c r="BA451" s="128"/>
      <c r="BB451" s="128"/>
      <c r="BC451" s="128"/>
      <c r="BD451" s="128"/>
      <c r="BE451" s="128"/>
      <c r="BF451" s="128"/>
    </row>
    <row r="452" spans="1:58" ht="22.5" outlineLevel="1" x14ac:dyDescent="0.2">
      <c r="A452" s="149">
        <v>99</v>
      </c>
      <c r="B452" s="150" t="s">
        <v>1051</v>
      </c>
      <c r="C452" s="166" t="s">
        <v>1052</v>
      </c>
      <c r="D452" s="151" t="s">
        <v>233</v>
      </c>
      <c r="E452" s="152">
        <v>94.2</v>
      </c>
      <c r="F452" s="153"/>
      <c r="G452" s="154">
        <f>ROUND(E452*F452,2)</f>
        <v>0</v>
      </c>
      <c r="H452" s="153"/>
      <c r="I452" s="154">
        <f>ROUND(E452*H452,2)</f>
        <v>0</v>
      </c>
      <c r="J452" s="153"/>
      <c r="K452" s="154">
        <f>ROUND(E452*J452,2)</f>
        <v>0</v>
      </c>
      <c r="L452" s="154">
        <v>21</v>
      </c>
      <c r="M452" s="154">
        <f>G452*(1+L452/100)</f>
        <v>0</v>
      </c>
      <c r="N452" s="154">
        <v>1.8000000000000001E-4</v>
      </c>
      <c r="O452" s="154">
        <f>ROUND(E452*N452,2)</f>
        <v>0.02</v>
      </c>
      <c r="P452" s="154">
        <v>0</v>
      </c>
      <c r="Q452" s="154">
        <f>ROUND(E452*P452,2)</f>
        <v>0</v>
      </c>
      <c r="R452" s="155" t="s">
        <v>194</v>
      </c>
      <c r="S452" s="138">
        <v>0.14000000000000001</v>
      </c>
      <c r="T452" s="138">
        <f>ROUND(E452*S452,2)</f>
        <v>13.19</v>
      </c>
      <c r="U452" s="138"/>
      <c r="V452" s="138" t="s">
        <v>215</v>
      </c>
      <c r="W452" s="128"/>
      <c r="X452" s="128"/>
      <c r="Y452" s="128"/>
      <c r="Z452" s="128"/>
      <c r="AA452" s="128"/>
      <c r="AB452" s="128"/>
      <c r="AC452" s="128"/>
      <c r="AD452" s="128"/>
      <c r="AE452" s="128" t="s">
        <v>216</v>
      </c>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c r="BA452" s="128"/>
      <c r="BB452" s="128"/>
      <c r="BC452" s="128"/>
      <c r="BD452" s="128"/>
      <c r="BE452" s="128"/>
      <c r="BF452" s="128"/>
    </row>
    <row r="453" spans="1:58" ht="12.75" outlineLevel="1" x14ac:dyDescent="0.2">
      <c r="A453" s="135"/>
      <c r="B453" s="136"/>
      <c r="C453" s="167" t="s">
        <v>1053</v>
      </c>
      <c r="D453" s="140"/>
      <c r="E453" s="141">
        <v>94.16</v>
      </c>
      <c r="F453" s="138"/>
      <c r="G453" s="138"/>
      <c r="H453" s="138"/>
      <c r="I453" s="138"/>
      <c r="J453" s="138"/>
      <c r="K453" s="138"/>
      <c r="L453" s="138"/>
      <c r="M453" s="138"/>
      <c r="N453" s="138"/>
      <c r="O453" s="138"/>
      <c r="P453" s="138"/>
      <c r="Q453" s="138"/>
      <c r="R453" s="138"/>
      <c r="S453" s="138"/>
      <c r="T453" s="138"/>
      <c r="U453" s="138"/>
      <c r="V453" s="138"/>
      <c r="W453" s="128"/>
      <c r="X453" s="128"/>
      <c r="Y453" s="128"/>
      <c r="Z453" s="128"/>
      <c r="AA453" s="128"/>
      <c r="AB453" s="128"/>
      <c r="AC453" s="128"/>
      <c r="AD453" s="128"/>
      <c r="AE453" s="128" t="s">
        <v>218</v>
      </c>
      <c r="AF453" s="128">
        <v>0</v>
      </c>
      <c r="AG453" s="128"/>
      <c r="AH453" s="128"/>
      <c r="AI453" s="128"/>
      <c r="AJ453" s="128"/>
      <c r="AK453" s="128"/>
      <c r="AL453" s="128"/>
      <c r="AM453" s="128"/>
      <c r="AN453" s="128"/>
      <c r="AO453" s="128"/>
      <c r="AP453" s="128"/>
      <c r="AQ453" s="128"/>
      <c r="AR453" s="128"/>
      <c r="AS453" s="128"/>
      <c r="AT453" s="128"/>
      <c r="AU453" s="128"/>
      <c r="AV453" s="128"/>
      <c r="AW453" s="128"/>
      <c r="AX453" s="128"/>
      <c r="AY453" s="128"/>
      <c r="AZ453" s="128"/>
      <c r="BA453" s="128"/>
      <c r="BB453" s="128"/>
      <c r="BC453" s="128"/>
      <c r="BD453" s="128"/>
      <c r="BE453" s="128"/>
      <c r="BF453" s="128"/>
    </row>
    <row r="454" spans="1:58" ht="12.75" outlineLevel="1" x14ac:dyDescent="0.2">
      <c r="A454" s="135"/>
      <c r="B454" s="136"/>
      <c r="C454" s="167" t="s">
        <v>412</v>
      </c>
      <c r="D454" s="140"/>
      <c r="E454" s="141">
        <v>0.04</v>
      </c>
      <c r="F454" s="138"/>
      <c r="G454" s="138"/>
      <c r="H454" s="138"/>
      <c r="I454" s="138"/>
      <c r="J454" s="138"/>
      <c r="K454" s="138"/>
      <c r="L454" s="138"/>
      <c r="M454" s="138"/>
      <c r="N454" s="138"/>
      <c r="O454" s="138"/>
      <c r="P454" s="138"/>
      <c r="Q454" s="138"/>
      <c r="R454" s="138"/>
      <c r="S454" s="138"/>
      <c r="T454" s="138"/>
      <c r="U454" s="138"/>
      <c r="V454" s="138"/>
      <c r="W454" s="128"/>
      <c r="X454" s="128"/>
      <c r="Y454" s="128"/>
      <c r="Z454" s="128"/>
      <c r="AA454" s="128"/>
      <c r="AB454" s="128"/>
      <c r="AC454" s="128"/>
      <c r="AD454" s="128"/>
      <c r="AE454" s="128" t="s">
        <v>218</v>
      </c>
      <c r="AF454" s="128">
        <v>0</v>
      </c>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c r="BA454" s="128"/>
      <c r="BB454" s="128"/>
      <c r="BC454" s="128"/>
      <c r="BD454" s="128"/>
      <c r="BE454" s="128"/>
      <c r="BF454" s="128"/>
    </row>
    <row r="455" spans="1:58" ht="12.75" outlineLevel="1" x14ac:dyDescent="0.2">
      <c r="A455" s="149">
        <v>100</v>
      </c>
      <c r="B455" s="150" t="s">
        <v>1054</v>
      </c>
      <c r="C455" s="166" t="s">
        <v>1055</v>
      </c>
      <c r="D455" s="151" t="s">
        <v>233</v>
      </c>
      <c r="E455" s="152">
        <v>3.2</v>
      </c>
      <c r="F455" s="153"/>
      <c r="G455" s="154">
        <f>ROUND(E455*F455,2)</f>
        <v>0</v>
      </c>
      <c r="H455" s="153"/>
      <c r="I455" s="154">
        <f>ROUND(E455*H455,2)</f>
        <v>0</v>
      </c>
      <c r="J455" s="153"/>
      <c r="K455" s="154">
        <f>ROUND(E455*J455,2)</f>
        <v>0</v>
      </c>
      <c r="L455" s="154">
        <v>21</v>
      </c>
      <c r="M455" s="154">
        <f>G455*(1+L455/100)</f>
        <v>0</v>
      </c>
      <c r="N455" s="154">
        <v>2.3000000000000001E-4</v>
      </c>
      <c r="O455" s="154">
        <f>ROUND(E455*N455,2)</f>
        <v>0</v>
      </c>
      <c r="P455" s="154">
        <v>0</v>
      </c>
      <c r="Q455" s="154">
        <f>ROUND(E455*P455,2)</f>
        <v>0</v>
      </c>
      <c r="R455" s="155" t="s">
        <v>194</v>
      </c>
      <c r="S455" s="138">
        <v>0.161</v>
      </c>
      <c r="T455" s="138">
        <f>ROUND(E455*S455,2)</f>
        <v>0.52</v>
      </c>
      <c r="U455" s="138"/>
      <c r="V455" s="138" t="s">
        <v>215</v>
      </c>
      <c r="W455" s="128"/>
      <c r="X455" s="128"/>
      <c r="Y455" s="128"/>
      <c r="Z455" s="128"/>
      <c r="AA455" s="128"/>
      <c r="AB455" s="128"/>
      <c r="AC455" s="128"/>
      <c r="AD455" s="128"/>
      <c r="AE455" s="128" t="s">
        <v>216</v>
      </c>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c r="BA455" s="128"/>
      <c r="BB455" s="128"/>
      <c r="BC455" s="128"/>
      <c r="BD455" s="128"/>
      <c r="BE455" s="128"/>
      <c r="BF455" s="128"/>
    </row>
    <row r="456" spans="1:58" ht="12.75" outlineLevel="1" x14ac:dyDescent="0.2">
      <c r="A456" s="135"/>
      <c r="B456" s="136"/>
      <c r="C456" s="167" t="s">
        <v>1056</v>
      </c>
      <c r="D456" s="140"/>
      <c r="E456" s="141">
        <v>0.6875</v>
      </c>
      <c r="F456" s="138"/>
      <c r="G456" s="138"/>
      <c r="H456" s="138"/>
      <c r="I456" s="138"/>
      <c r="J456" s="138"/>
      <c r="K456" s="138"/>
      <c r="L456" s="138"/>
      <c r="M456" s="138"/>
      <c r="N456" s="138"/>
      <c r="O456" s="138"/>
      <c r="P456" s="138"/>
      <c r="Q456" s="138"/>
      <c r="R456" s="138"/>
      <c r="S456" s="138"/>
      <c r="T456" s="138"/>
      <c r="U456" s="138"/>
      <c r="V456" s="138"/>
      <c r="W456" s="128"/>
      <c r="X456" s="128"/>
      <c r="Y456" s="128"/>
      <c r="Z456" s="128"/>
      <c r="AA456" s="128"/>
      <c r="AB456" s="128"/>
      <c r="AC456" s="128"/>
      <c r="AD456" s="128"/>
      <c r="AE456" s="128" t="s">
        <v>218</v>
      </c>
      <c r="AF456" s="128">
        <v>0</v>
      </c>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c r="BA456" s="128"/>
      <c r="BB456" s="128"/>
      <c r="BC456" s="128"/>
      <c r="BD456" s="128"/>
      <c r="BE456" s="128"/>
      <c r="BF456" s="128"/>
    </row>
    <row r="457" spans="1:58" ht="12.75" outlineLevel="1" x14ac:dyDescent="0.2">
      <c r="A457" s="135"/>
      <c r="B457" s="136"/>
      <c r="C457" s="167" t="s">
        <v>1057</v>
      </c>
      <c r="D457" s="140"/>
      <c r="E457" s="141">
        <v>2.25</v>
      </c>
      <c r="F457" s="138"/>
      <c r="G457" s="138"/>
      <c r="H457" s="138"/>
      <c r="I457" s="138"/>
      <c r="J457" s="138"/>
      <c r="K457" s="138"/>
      <c r="L457" s="138"/>
      <c r="M457" s="138"/>
      <c r="N457" s="138"/>
      <c r="O457" s="138"/>
      <c r="P457" s="138"/>
      <c r="Q457" s="138"/>
      <c r="R457" s="138"/>
      <c r="S457" s="138"/>
      <c r="T457" s="138"/>
      <c r="U457" s="138"/>
      <c r="V457" s="138"/>
      <c r="W457" s="128"/>
      <c r="X457" s="128"/>
      <c r="Y457" s="128"/>
      <c r="Z457" s="128"/>
      <c r="AA457" s="128"/>
      <c r="AB457" s="128"/>
      <c r="AC457" s="128"/>
      <c r="AD457" s="128"/>
      <c r="AE457" s="128" t="s">
        <v>218</v>
      </c>
      <c r="AF457" s="128">
        <v>0</v>
      </c>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row>
    <row r="458" spans="1:58" ht="12.75" outlineLevel="1" x14ac:dyDescent="0.2">
      <c r="A458" s="135"/>
      <c r="B458" s="136"/>
      <c r="C458" s="167" t="s">
        <v>1058</v>
      </c>
      <c r="D458" s="140"/>
      <c r="E458" s="141">
        <v>0.25</v>
      </c>
      <c r="F458" s="138"/>
      <c r="G458" s="138"/>
      <c r="H458" s="138"/>
      <c r="I458" s="138"/>
      <c r="J458" s="138"/>
      <c r="K458" s="138"/>
      <c r="L458" s="138"/>
      <c r="M458" s="138"/>
      <c r="N458" s="138"/>
      <c r="O458" s="138"/>
      <c r="P458" s="138"/>
      <c r="Q458" s="138"/>
      <c r="R458" s="138"/>
      <c r="S458" s="138"/>
      <c r="T458" s="138"/>
      <c r="U458" s="138"/>
      <c r="V458" s="138"/>
      <c r="W458" s="128"/>
      <c r="X458" s="128"/>
      <c r="Y458" s="128"/>
      <c r="Z458" s="128"/>
      <c r="AA458" s="128"/>
      <c r="AB458" s="128"/>
      <c r="AC458" s="128"/>
      <c r="AD458" s="128"/>
      <c r="AE458" s="128" t="s">
        <v>218</v>
      </c>
      <c r="AF458" s="128">
        <v>0</v>
      </c>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c r="BA458" s="128"/>
      <c r="BB458" s="128"/>
      <c r="BC458" s="128"/>
      <c r="BD458" s="128"/>
      <c r="BE458" s="128"/>
      <c r="BF458" s="128"/>
    </row>
    <row r="459" spans="1:58" ht="12.75" outlineLevel="1" x14ac:dyDescent="0.2">
      <c r="A459" s="135"/>
      <c r="B459" s="136"/>
      <c r="C459" s="167" t="s">
        <v>1059</v>
      </c>
      <c r="D459" s="140"/>
      <c r="E459" s="141">
        <v>1.2500000000000001E-2</v>
      </c>
      <c r="F459" s="138"/>
      <c r="G459" s="138"/>
      <c r="H459" s="138"/>
      <c r="I459" s="138"/>
      <c r="J459" s="138"/>
      <c r="K459" s="138"/>
      <c r="L459" s="138"/>
      <c r="M459" s="138"/>
      <c r="N459" s="138"/>
      <c r="O459" s="138"/>
      <c r="P459" s="138"/>
      <c r="Q459" s="138"/>
      <c r="R459" s="138"/>
      <c r="S459" s="138"/>
      <c r="T459" s="138"/>
      <c r="U459" s="138"/>
      <c r="V459" s="138"/>
      <c r="W459" s="128"/>
      <c r="X459" s="128"/>
      <c r="Y459" s="128"/>
      <c r="Z459" s="128"/>
      <c r="AA459" s="128"/>
      <c r="AB459" s="128"/>
      <c r="AC459" s="128"/>
      <c r="AD459" s="128"/>
      <c r="AE459" s="128" t="s">
        <v>218</v>
      </c>
      <c r="AF459" s="128">
        <v>0</v>
      </c>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c r="BB459" s="128"/>
      <c r="BC459" s="128"/>
      <c r="BD459" s="128"/>
      <c r="BE459" s="128"/>
      <c r="BF459" s="128"/>
    </row>
    <row r="460" spans="1:58" ht="12.75" outlineLevel="1" x14ac:dyDescent="0.2">
      <c r="A460" s="149">
        <v>101</v>
      </c>
      <c r="B460" s="150" t="s">
        <v>1060</v>
      </c>
      <c r="C460" s="166" t="s">
        <v>1061</v>
      </c>
      <c r="D460" s="151" t="s">
        <v>233</v>
      </c>
      <c r="E460" s="152">
        <v>90.7</v>
      </c>
      <c r="F460" s="153"/>
      <c r="G460" s="154">
        <f>ROUND(E460*F460,2)</f>
        <v>0</v>
      </c>
      <c r="H460" s="153"/>
      <c r="I460" s="154">
        <f>ROUND(E460*H460,2)</f>
        <v>0</v>
      </c>
      <c r="J460" s="153"/>
      <c r="K460" s="154">
        <f>ROUND(E460*J460,2)</f>
        <v>0</v>
      </c>
      <c r="L460" s="154">
        <v>21</v>
      </c>
      <c r="M460" s="154">
        <f>G460*(1+L460/100)</f>
        <v>0</v>
      </c>
      <c r="N460" s="154">
        <v>3.0000000000000001E-3</v>
      </c>
      <c r="O460" s="154">
        <f>ROUND(E460*N460,2)</f>
        <v>0.27</v>
      </c>
      <c r="P460" s="154">
        <v>0</v>
      </c>
      <c r="Q460" s="154">
        <f>ROUND(E460*P460,2)</f>
        <v>0</v>
      </c>
      <c r="R460" s="155" t="s">
        <v>194</v>
      </c>
      <c r="S460" s="138">
        <v>0.28000000000000003</v>
      </c>
      <c r="T460" s="138">
        <f>ROUND(E460*S460,2)</f>
        <v>25.4</v>
      </c>
      <c r="U460" s="138"/>
      <c r="V460" s="138" t="s">
        <v>215</v>
      </c>
      <c r="W460" s="128"/>
      <c r="X460" s="128"/>
      <c r="Y460" s="128"/>
      <c r="Z460" s="128"/>
      <c r="AA460" s="128"/>
      <c r="AB460" s="128"/>
      <c r="AC460" s="128"/>
      <c r="AD460" s="128"/>
      <c r="AE460" s="128" t="s">
        <v>216</v>
      </c>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c r="BA460" s="128"/>
      <c r="BB460" s="128"/>
      <c r="BC460" s="128"/>
      <c r="BD460" s="128"/>
      <c r="BE460" s="128"/>
      <c r="BF460" s="128"/>
    </row>
    <row r="461" spans="1:58" ht="12.75" outlineLevel="1" x14ac:dyDescent="0.2">
      <c r="A461" s="135"/>
      <c r="B461" s="136"/>
      <c r="C461" s="167" t="s">
        <v>1062</v>
      </c>
      <c r="D461" s="140"/>
      <c r="E461" s="141">
        <v>50.304000000000002</v>
      </c>
      <c r="F461" s="138"/>
      <c r="G461" s="138"/>
      <c r="H461" s="138"/>
      <c r="I461" s="138"/>
      <c r="J461" s="138"/>
      <c r="K461" s="138"/>
      <c r="L461" s="138"/>
      <c r="M461" s="138"/>
      <c r="N461" s="138"/>
      <c r="O461" s="138"/>
      <c r="P461" s="138"/>
      <c r="Q461" s="138"/>
      <c r="R461" s="138"/>
      <c r="S461" s="138"/>
      <c r="T461" s="138"/>
      <c r="U461" s="138"/>
      <c r="V461" s="138"/>
      <c r="W461" s="128"/>
      <c r="X461" s="128"/>
      <c r="Y461" s="128"/>
      <c r="Z461" s="128"/>
      <c r="AA461" s="128"/>
      <c r="AB461" s="128"/>
      <c r="AC461" s="128"/>
      <c r="AD461" s="128"/>
      <c r="AE461" s="128" t="s">
        <v>218</v>
      </c>
      <c r="AF461" s="128">
        <v>0</v>
      </c>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c r="BA461" s="128"/>
      <c r="BB461" s="128"/>
      <c r="BC461" s="128"/>
      <c r="BD461" s="128"/>
      <c r="BE461" s="128"/>
      <c r="BF461" s="128"/>
    </row>
    <row r="462" spans="1:58" ht="12.75" outlineLevel="1" x14ac:dyDescent="0.2">
      <c r="A462" s="135"/>
      <c r="B462" s="136"/>
      <c r="C462" s="167" t="s">
        <v>1063</v>
      </c>
      <c r="D462" s="140"/>
      <c r="E462" s="141">
        <v>20.96</v>
      </c>
      <c r="F462" s="138"/>
      <c r="G462" s="138"/>
      <c r="H462" s="138"/>
      <c r="I462" s="138"/>
      <c r="J462" s="138"/>
      <c r="K462" s="138"/>
      <c r="L462" s="138"/>
      <c r="M462" s="138"/>
      <c r="N462" s="138"/>
      <c r="O462" s="138"/>
      <c r="P462" s="138"/>
      <c r="Q462" s="138"/>
      <c r="R462" s="138"/>
      <c r="S462" s="138"/>
      <c r="T462" s="138"/>
      <c r="U462" s="138"/>
      <c r="V462" s="138"/>
      <c r="W462" s="128"/>
      <c r="X462" s="128"/>
      <c r="Y462" s="128"/>
      <c r="Z462" s="128"/>
      <c r="AA462" s="128"/>
      <c r="AB462" s="128"/>
      <c r="AC462" s="128"/>
      <c r="AD462" s="128"/>
      <c r="AE462" s="128" t="s">
        <v>218</v>
      </c>
      <c r="AF462" s="128">
        <v>0</v>
      </c>
      <c r="AG462" s="128"/>
      <c r="AH462" s="128"/>
      <c r="AI462" s="128"/>
      <c r="AJ462" s="128"/>
      <c r="AK462" s="128"/>
      <c r="AL462" s="128"/>
      <c r="AM462" s="128"/>
      <c r="AN462" s="128"/>
      <c r="AO462" s="128"/>
      <c r="AP462" s="128"/>
      <c r="AQ462" s="128"/>
      <c r="AR462" s="128"/>
      <c r="AS462" s="128"/>
      <c r="AT462" s="128"/>
      <c r="AU462" s="128"/>
      <c r="AV462" s="128"/>
      <c r="AW462" s="128"/>
      <c r="AX462" s="128"/>
      <c r="AY462" s="128"/>
      <c r="AZ462" s="128"/>
      <c r="BA462" s="128"/>
      <c r="BB462" s="128"/>
      <c r="BC462" s="128"/>
      <c r="BD462" s="128"/>
      <c r="BE462" s="128"/>
      <c r="BF462" s="128"/>
    </row>
    <row r="463" spans="1:58" ht="12.75" outlineLevel="1" x14ac:dyDescent="0.2">
      <c r="A463" s="135"/>
      <c r="B463" s="136"/>
      <c r="C463" s="167" t="s">
        <v>1064</v>
      </c>
      <c r="D463" s="140"/>
      <c r="E463" s="141">
        <v>19.384799999999998</v>
      </c>
      <c r="F463" s="138"/>
      <c r="G463" s="138"/>
      <c r="H463" s="138"/>
      <c r="I463" s="138"/>
      <c r="J463" s="138"/>
      <c r="K463" s="138"/>
      <c r="L463" s="138"/>
      <c r="M463" s="138"/>
      <c r="N463" s="138"/>
      <c r="O463" s="138"/>
      <c r="P463" s="138"/>
      <c r="Q463" s="138"/>
      <c r="R463" s="138"/>
      <c r="S463" s="138"/>
      <c r="T463" s="138"/>
      <c r="U463" s="138"/>
      <c r="V463" s="138"/>
      <c r="W463" s="128"/>
      <c r="X463" s="128"/>
      <c r="Y463" s="128"/>
      <c r="Z463" s="128"/>
      <c r="AA463" s="128"/>
      <c r="AB463" s="128"/>
      <c r="AC463" s="128"/>
      <c r="AD463" s="128"/>
      <c r="AE463" s="128" t="s">
        <v>218</v>
      </c>
      <c r="AF463" s="128">
        <v>0</v>
      </c>
      <c r="AG463" s="128"/>
      <c r="AH463" s="128"/>
      <c r="AI463" s="128"/>
      <c r="AJ463" s="128"/>
      <c r="AK463" s="128"/>
      <c r="AL463" s="128"/>
      <c r="AM463" s="128"/>
      <c r="AN463" s="128"/>
      <c r="AO463" s="128"/>
      <c r="AP463" s="128"/>
      <c r="AQ463" s="128"/>
      <c r="AR463" s="128"/>
      <c r="AS463" s="128"/>
      <c r="AT463" s="128"/>
      <c r="AU463" s="128"/>
      <c r="AV463" s="128"/>
      <c r="AW463" s="128"/>
      <c r="AX463" s="128"/>
      <c r="AY463" s="128"/>
      <c r="AZ463" s="128"/>
      <c r="BA463" s="128"/>
      <c r="BB463" s="128"/>
      <c r="BC463" s="128"/>
      <c r="BD463" s="128"/>
      <c r="BE463" s="128"/>
      <c r="BF463" s="128"/>
    </row>
    <row r="464" spans="1:58" ht="12.75" outlineLevel="1" x14ac:dyDescent="0.2">
      <c r="A464" s="135"/>
      <c r="B464" s="136"/>
      <c r="C464" s="167" t="s">
        <v>1065</v>
      </c>
      <c r="D464" s="140"/>
      <c r="E464" s="141">
        <v>5.1200000000000002E-2</v>
      </c>
      <c r="F464" s="138"/>
      <c r="G464" s="138"/>
      <c r="H464" s="138"/>
      <c r="I464" s="138"/>
      <c r="J464" s="138"/>
      <c r="K464" s="138"/>
      <c r="L464" s="138"/>
      <c r="M464" s="138"/>
      <c r="N464" s="138"/>
      <c r="O464" s="138"/>
      <c r="P464" s="138"/>
      <c r="Q464" s="138"/>
      <c r="R464" s="138"/>
      <c r="S464" s="138"/>
      <c r="T464" s="138"/>
      <c r="U464" s="138"/>
      <c r="V464" s="138"/>
      <c r="W464" s="128"/>
      <c r="X464" s="128"/>
      <c r="Y464" s="128"/>
      <c r="Z464" s="128"/>
      <c r="AA464" s="128"/>
      <c r="AB464" s="128"/>
      <c r="AC464" s="128"/>
      <c r="AD464" s="128"/>
      <c r="AE464" s="128" t="s">
        <v>218</v>
      </c>
      <c r="AF464" s="128">
        <v>0</v>
      </c>
      <c r="AG464" s="128"/>
      <c r="AH464" s="128"/>
      <c r="AI464" s="128"/>
      <c r="AJ464" s="128"/>
      <c r="AK464" s="128"/>
      <c r="AL464" s="128"/>
      <c r="AM464" s="128"/>
      <c r="AN464" s="128"/>
      <c r="AO464" s="128"/>
      <c r="AP464" s="128"/>
      <c r="AQ464" s="128"/>
      <c r="AR464" s="128"/>
      <c r="AS464" s="128"/>
      <c r="AT464" s="128"/>
      <c r="AU464" s="128"/>
      <c r="AV464" s="128"/>
      <c r="AW464" s="128"/>
      <c r="AX464" s="128"/>
      <c r="AY464" s="128"/>
      <c r="AZ464" s="128"/>
      <c r="BA464" s="128"/>
      <c r="BB464" s="128"/>
      <c r="BC464" s="128"/>
      <c r="BD464" s="128"/>
      <c r="BE464" s="128"/>
      <c r="BF464" s="128"/>
    </row>
    <row r="465" spans="1:58" ht="33.75" outlineLevel="1" x14ac:dyDescent="0.2">
      <c r="A465" s="149">
        <v>102</v>
      </c>
      <c r="B465" s="150" t="s">
        <v>1066</v>
      </c>
      <c r="C465" s="166" t="s">
        <v>1067</v>
      </c>
      <c r="D465" s="151" t="s">
        <v>233</v>
      </c>
      <c r="E465" s="152">
        <v>52.9</v>
      </c>
      <c r="F465" s="153"/>
      <c r="G465" s="154">
        <f>ROUND(E465*F465,2)</f>
        <v>0</v>
      </c>
      <c r="H465" s="153"/>
      <c r="I465" s="154">
        <f>ROUND(E465*H465,2)</f>
        <v>0</v>
      </c>
      <c r="J465" s="153"/>
      <c r="K465" s="154">
        <f>ROUND(E465*J465,2)</f>
        <v>0</v>
      </c>
      <c r="L465" s="154">
        <v>21</v>
      </c>
      <c r="M465" s="154">
        <f>G465*(1+L465/100)</f>
        <v>0</v>
      </c>
      <c r="N465" s="154">
        <v>1.98E-3</v>
      </c>
      <c r="O465" s="154">
        <f>ROUND(E465*N465,2)</f>
        <v>0.1</v>
      </c>
      <c r="P465" s="154">
        <v>0</v>
      </c>
      <c r="Q465" s="154">
        <f>ROUND(E465*P465,2)</f>
        <v>0</v>
      </c>
      <c r="R465" s="155" t="s">
        <v>194</v>
      </c>
      <c r="S465" s="138">
        <v>0</v>
      </c>
      <c r="T465" s="138">
        <f>ROUND(E465*S465,2)</f>
        <v>0</v>
      </c>
      <c r="U465" s="138"/>
      <c r="V465" s="138" t="s">
        <v>87</v>
      </c>
      <c r="W465" s="128"/>
      <c r="X465" s="128"/>
      <c r="Y465" s="128"/>
      <c r="Z465" s="128"/>
      <c r="AA465" s="128"/>
      <c r="AB465" s="128"/>
      <c r="AC465" s="128"/>
      <c r="AD465" s="128"/>
      <c r="AE465" s="128" t="s">
        <v>380</v>
      </c>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c r="BA465" s="128"/>
      <c r="BB465" s="128"/>
      <c r="BC465" s="128"/>
      <c r="BD465" s="128"/>
      <c r="BE465" s="128"/>
      <c r="BF465" s="128"/>
    </row>
    <row r="466" spans="1:58" ht="12.75" outlineLevel="1" x14ac:dyDescent="0.2">
      <c r="A466" s="135"/>
      <c r="B466" s="136"/>
      <c r="C466" s="167" t="s">
        <v>1068</v>
      </c>
      <c r="D466" s="140"/>
      <c r="E466" s="141">
        <v>52.819200000000002</v>
      </c>
      <c r="F466" s="138"/>
      <c r="G466" s="138"/>
      <c r="H466" s="138"/>
      <c r="I466" s="138"/>
      <c r="J466" s="138"/>
      <c r="K466" s="138"/>
      <c r="L466" s="138"/>
      <c r="M466" s="138"/>
      <c r="N466" s="138"/>
      <c r="O466" s="138"/>
      <c r="P466" s="138"/>
      <c r="Q466" s="138"/>
      <c r="R466" s="138"/>
      <c r="S466" s="138"/>
      <c r="T466" s="138"/>
      <c r="U466" s="138"/>
      <c r="V466" s="138"/>
      <c r="W466" s="128"/>
      <c r="X466" s="128"/>
      <c r="Y466" s="128"/>
      <c r="Z466" s="128"/>
      <c r="AA466" s="128"/>
      <c r="AB466" s="128"/>
      <c r="AC466" s="128"/>
      <c r="AD466" s="128"/>
      <c r="AE466" s="128" t="s">
        <v>218</v>
      </c>
      <c r="AF466" s="128">
        <v>0</v>
      </c>
      <c r="AG466" s="128"/>
      <c r="AH466" s="128"/>
      <c r="AI466" s="128"/>
      <c r="AJ466" s="128"/>
      <c r="AK466" s="128"/>
      <c r="AL466" s="128"/>
      <c r="AM466" s="128"/>
      <c r="AN466" s="128"/>
      <c r="AO466" s="128"/>
      <c r="AP466" s="128"/>
      <c r="AQ466" s="128"/>
      <c r="AR466" s="128"/>
      <c r="AS466" s="128"/>
      <c r="AT466" s="128"/>
      <c r="AU466" s="128"/>
      <c r="AV466" s="128"/>
      <c r="AW466" s="128"/>
      <c r="AX466" s="128"/>
      <c r="AY466" s="128"/>
      <c r="AZ466" s="128"/>
      <c r="BA466" s="128"/>
      <c r="BB466" s="128"/>
      <c r="BC466" s="128"/>
      <c r="BD466" s="128"/>
      <c r="BE466" s="128"/>
      <c r="BF466" s="128"/>
    </row>
    <row r="467" spans="1:58" ht="12.75" outlineLevel="1" x14ac:dyDescent="0.2">
      <c r="A467" s="135"/>
      <c r="B467" s="136"/>
      <c r="C467" s="167" t="s">
        <v>1069</v>
      </c>
      <c r="D467" s="140"/>
      <c r="E467" s="141">
        <v>8.0799999999999997E-2</v>
      </c>
      <c r="F467" s="138"/>
      <c r="G467" s="138"/>
      <c r="H467" s="138"/>
      <c r="I467" s="138"/>
      <c r="J467" s="138"/>
      <c r="K467" s="138"/>
      <c r="L467" s="138"/>
      <c r="M467" s="138"/>
      <c r="N467" s="138"/>
      <c r="O467" s="138"/>
      <c r="P467" s="138"/>
      <c r="Q467" s="138"/>
      <c r="R467" s="138"/>
      <c r="S467" s="138"/>
      <c r="T467" s="138"/>
      <c r="U467" s="138"/>
      <c r="V467" s="138"/>
      <c r="W467" s="128"/>
      <c r="X467" s="128"/>
      <c r="Y467" s="128"/>
      <c r="Z467" s="128"/>
      <c r="AA467" s="128"/>
      <c r="AB467" s="128"/>
      <c r="AC467" s="128"/>
      <c r="AD467" s="128"/>
      <c r="AE467" s="128" t="s">
        <v>218</v>
      </c>
      <c r="AF467" s="128">
        <v>0</v>
      </c>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c r="BB467" s="128"/>
      <c r="BC467" s="128"/>
      <c r="BD467" s="128"/>
      <c r="BE467" s="128"/>
      <c r="BF467" s="128"/>
    </row>
    <row r="468" spans="1:58" ht="33.75" outlineLevel="1" x14ac:dyDescent="0.2">
      <c r="A468" s="149">
        <v>103</v>
      </c>
      <c r="B468" s="150" t="s">
        <v>1070</v>
      </c>
      <c r="C468" s="166" t="s">
        <v>1071</v>
      </c>
      <c r="D468" s="151" t="s">
        <v>233</v>
      </c>
      <c r="E468" s="152">
        <v>3.4</v>
      </c>
      <c r="F468" s="153"/>
      <c r="G468" s="154">
        <f>ROUND(E468*F468,2)</f>
        <v>0</v>
      </c>
      <c r="H468" s="153"/>
      <c r="I468" s="154">
        <f>ROUND(E468*H468,2)</f>
        <v>0</v>
      </c>
      <c r="J468" s="153"/>
      <c r="K468" s="154">
        <f>ROUND(E468*J468,2)</f>
        <v>0</v>
      </c>
      <c r="L468" s="154">
        <v>21</v>
      </c>
      <c r="M468" s="154">
        <f>G468*(1+L468/100)</f>
        <v>0</v>
      </c>
      <c r="N468" s="154">
        <v>1.4E-3</v>
      </c>
      <c r="O468" s="154">
        <f>ROUND(E468*N468,2)</f>
        <v>0</v>
      </c>
      <c r="P468" s="154">
        <v>0</v>
      </c>
      <c r="Q468" s="154">
        <f>ROUND(E468*P468,2)</f>
        <v>0</v>
      </c>
      <c r="R468" s="155" t="s">
        <v>194</v>
      </c>
      <c r="S468" s="138">
        <v>0</v>
      </c>
      <c r="T468" s="138">
        <f>ROUND(E468*S468,2)</f>
        <v>0</v>
      </c>
      <c r="U468" s="138"/>
      <c r="V468" s="138" t="s">
        <v>87</v>
      </c>
      <c r="W468" s="128"/>
      <c r="X468" s="128"/>
      <c r="Y468" s="128"/>
      <c r="Z468" s="128"/>
      <c r="AA468" s="128"/>
      <c r="AB468" s="128"/>
      <c r="AC468" s="128"/>
      <c r="AD468" s="128"/>
      <c r="AE468" s="128" t="s">
        <v>380</v>
      </c>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c r="BB468" s="128"/>
      <c r="BC468" s="128"/>
      <c r="BD468" s="128"/>
      <c r="BE468" s="128"/>
      <c r="BF468" s="128"/>
    </row>
    <row r="469" spans="1:58" ht="12.75" outlineLevel="1" x14ac:dyDescent="0.2">
      <c r="A469" s="135"/>
      <c r="B469" s="136"/>
      <c r="C469" s="167" t="s">
        <v>1072</v>
      </c>
      <c r="D469" s="140"/>
      <c r="E469" s="141">
        <v>3.36</v>
      </c>
      <c r="F469" s="138"/>
      <c r="G469" s="138"/>
      <c r="H469" s="138"/>
      <c r="I469" s="138"/>
      <c r="J469" s="138"/>
      <c r="K469" s="138"/>
      <c r="L469" s="138"/>
      <c r="M469" s="138"/>
      <c r="N469" s="138"/>
      <c r="O469" s="138"/>
      <c r="P469" s="138"/>
      <c r="Q469" s="138"/>
      <c r="R469" s="138"/>
      <c r="S469" s="138"/>
      <c r="T469" s="138"/>
      <c r="U469" s="138"/>
      <c r="V469" s="138"/>
      <c r="W469" s="128"/>
      <c r="X469" s="128"/>
      <c r="Y469" s="128"/>
      <c r="Z469" s="128"/>
      <c r="AA469" s="128"/>
      <c r="AB469" s="128"/>
      <c r="AC469" s="128"/>
      <c r="AD469" s="128"/>
      <c r="AE469" s="128" t="s">
        <v>218</v>
      </c>
      <c r="AF469" s="128">
        <v>0</v>
      </c>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28"/>
    </row>
    <row r="470" spans="1:58" ht="12.75" outlineLevel="1" x14ac:dyDescent="0.2">
      <c r="A470" s="135"/>
      <c r="B470" s="136"/>
      <c r="C470" s="167" t="s">
        <v>412</v>
      </c>
      <c r="D470" s="140"/>
      <c r="E470" s="141">
        <v>0.04</v>
      </c>
      <c r="F470" s="138"/>
      <c r="G470" s="138"/>
      <c r="H470" s="138"/>
      <c r="I470" s="138"/>
      <c r="J470" s="138"/>
      <c r="K470" s="138"/>
      <c r="L470" s="138"/>
      <c r="M470" s="138"/>
      <c r="N470" s="138"/>
      <c r="O470" s="138"/>
      <c r="P470" s="138"/>
      <c r="Q470" s="138"/>
      <c r="R470" s="138"/>
      <c r="S470" s="138"/>
      <c r="T470" s="138"/>
      <c r="U470" s="138"/>
      <c r="V470" s="138"/>
      <c r="W470" s="128"/>
      <c r="X470" s="128"/>
      <c r="Y470" s="128"/>
      <c r="Z470" s="128"/>
      <c r="AA470" s="128"/>
      <c r="AB470" s="128"/>
      <c r="AC470" s="128"/>
      <c r="AD470" s="128"/>
      <c r="AE470" s="128" t="s">
        <v>218</v>
      </c>
      <c r="AF470" s="128">
        <v>0</v>
      </c>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c r="BB470" s="128"/>
      <c r="BC470" s="128"/>
      <c r="BD470" s="128"/>
      <c r="BE470" s="128"/>
      <c r="BF470" s="128"/>
    </row>
    <row r="471" spans="1:58" ht="33.75" outlineLevel="1" x14ac:dyDescent="0.2">
      <c r="A471" s="149">
        <v>104</v>
      </c>
      <c r="B471" s="150" t="s">
        <v>1073</v>
      </c>
      <c r="C471" s="166" t="s">
        <v>1074</v>
      </c>
      <c r="D471" s="151" t="s">
        <v>233</v>
      </c>
      <c r="E471" s="152">
        <v>42.4</v>
      </c>
      <c r="F471" s="153"/>
      <c r="G471" s="154">
        <f>ROUND(E471*F471,2)</f>
        <v>0</v>
      </c>
      <c r="H471" s="153"/>
      <c r="I471" s="154">
        <f>ROUND(E471*H471,2)</f>
        <v>0</v>
      </c>
      <c r="J471" s="153"/>
      <c r="K471" s="154">
        <f>ROUND(E471*J471,2)</f>
        <v>0</v>
      </c>
      <c r="L471" s="154">
        <v>21</v>
      </c>
      <c r="M471" s="154">
        <f>G471*(1+L471/100)</f>
        <v>0</v>
      </c>
      <c r="N471" s="154">
        <v>2.4499999999999999E-3</v>
      </c>
      <c r="O471" s="154">
        <f>ROUND(E471*N471,2)</f>
        <v>0.1</v>
      </c>
      <c r="P471" s="154">
        <v>0</v>
      </c>
      <c r="Q471" s="154">
        <f>ROUND(E471*P471,2)</f>
        <v>0</v>
      </c>
      <c r="R471" s="155" t="s">
        <v>194</v>
      </c>
      <c r="S471" s="138">
        <v>0</v>
      </c>
      <c r="T471" s="138">
        <f>ROUND(E471*S471,2)</f>
        <v>0</v>
      </c>
      <c r="U471" s="138"/>
      <c r="V471" s="138" t="s">
        <v>87</v>
      </c>
      <c r="W471" s="128"/>
      <c r="X471" s="128"/>
      <c r="Y471" s="128"/>
      <c r="Z471" s="128"/>
      <c r="AA471" s="128"/>
      <c r="AB471" s="128"/>
      <c r="AC471" s="128"/>
      <c r="AD471" s="128"/>
      <c r="AE471" s="128" t="s">
        <v>380</v>
      </c>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c r="BB471" s="128"/>
      <c r="BC471" s="128"/>
      <c r="BD471" s="128"/>
      <c r="BE471" s="128"/>
      <c r="BF471" s="128"/>
    </row>
    <row r="472" spans="1:58" ht="12.75" outlineLevel="1" x14ac:dyDescent="0.2">
      <c r="A472" s="135"/>
      <c r="B472" s="136"/>
      <c r="C472" s="167" t="s">
        <v>1075</v>
      </c>
      <c r="D472" s="140"/>
      <c r="E472" s="141">
        <v>22.007999999999999</v>
      </c>
      <c r="F472" s="138"/>
      <c r="G472" s="138"/>
      <c r="H472" s="138"/>
      <c r="I472" s="138"/>
      <c r="J472" s="138"/>
      <c r="K472" s="138"/>
      <c r="L472" s="138"/>
      <c r="M472" s="138"/>
      <c r="N472" s="138"/>
      <c r="O472" s="138"/>
      <c r="P472" s="138"/>
      <c r="Q472" s="138"/>
      <c r="R472" s="138"/>
      <c r="S472" s="138"/>
      <c r="T472" s="138"/>
      <c r="U472" s="138"/>
      <c r="V472" s="138"/>
      <c r="W472" s="128"/>
      <c r="X472" s="128"/>
      <c r="Y472" s="128"/>
      <c r="Z472" s="128"/>
      <c r="AA472" s="128"/>
      <c r="AB472" s="128"/>
      <c r="AC472" s="128"/>
      <c r="AD472" s="128"/>
      <c r="AE472" s="128" t="s">
        <v>218</v>
      </c>
      <c r="AF472" s="128">
        <v>0</v>
      </c>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c r="BA472" s="128"/>
      <c r="BB472" s="128"/>
      <c r="BC472" s="128"/>
      <c r="BD472" s="128"/>
      <c r="BE472" s="128"/>
      <c r="BF472" s="128"/>
    </row>
    <row r="473" spans="1:58" ht="12.75" outlineLevel="1" x14ac:dyDescent="0.2">
      <c r="A473" s="135"/>
      <c r="B473" s="136"/>
      <c r="C473" s="167" t="s">
        <v>1076</v>
      </c>
      <c r="D473" s="140"/>
      <c r="E473" s="141">
        <v>20.354040000000001</v>
      </c>
      <c r="F473" s="138"/>
      <c r="G473" s="138"/>
      <c r="H473" s="138"/>
      <c r="I473" s="138"/>
      <c r="J473" s="138"/>
      <c r="K473" s="138"/>
      <c r="L473" s="138"/>
      <c r="M473" s="138"/>
      <c r="N473" s="138"/>
      <c r="O473" s="138"/>
      <c r="P473" s="138"/>
      <c r="Q473" s="138"/>
      <c r="R473" s="138"/>
      <c r="S473" s="138"/>
      <c r="T473" s="138"/>
      <c r="U473" s="138"/>
      <c r="V473" s="138"/>
      <c r="W473" s="128"/>
      <c r="X473" s="128"/>
      <c r="Y473" s="128"/>
      <c r="Z473" s="128"/>
      <c r="AA473" s="128"/>
      <c r="AB473" s="128"/>
      <c r="AC473" s="128"/>
      <c r="AD473" s="128"/>
      <c r="AE473" s="128" t="s">
        <v>218</v>
      </c>
      <c r="AF473" s="128">
        <v>0</v>
      </c>
      <c r="AG473" s="128"/>
      <c r="AH473" s="128"/>
      <c r="AI473" s="128"/>
      <c r="AJ473" s="128"/>
      <c r="AK473" s="128"/>
      <c r="AL473" s="128"/>
      <c r="AM473" s="128"/>
      <c r="AN473" s="128"/>
      <c r="AO473" s="128"/>
      <c r="AP473" s="128"/>
      <c r="AQ473" s="128"/>
      <c r="AR473" s="128"/>
      <c r="AS473" s="128"/>
      <c r="AT473" s="128"/>
      <c r="AU473" s="128"/>
      <c r="AV473" s="128"/>
      <c r="AW473" s="128"/>
      <c r="AX473" s="128"/>
      <c r="AY473" s="128"/>
      <c r="AZ473" s="128"/>
      <c r="BA473" s="128"/>
      <c r="BB473" s="128"/>
      <c r="BC473" s="128"/>
      <c r="BD473" s="128"/>
      <c r="BE473" s="128"/>
      <c r="BF473" s="128"/>
    </row>
    <row r="474" spans="1:58" ht="12.75" outlineLevel="1" x14ac:dyDescent="0.2">
      <c r="A474" s="135"/>
      <c r="B474" s="136"/>
      <c r="C474" s="167" t="s">
        <v>1077</v>
      </c>
      <c r="D474" s="140"/>
      <c r="E474" s="141">
        <v>3.7960000000000001E-2</v>
      </c>
      <c r="F474" s="138"/>
      <c r="G474" s="138"/>
      <c r="H474" s="138"/>
      <c r="I474" s="138"/>
      <c r="J474" s="138"/>
      <c r="K474" s="138"/>
      <c r="L474" s="138"/>
      <c r="M474" s="138"/>
      <c r="N474" s="138"/>
      <c r="O474" s="138"/>
      <c r="P474" s="138"/>
      <c r="Q474" s="138"/>
      <c r="R474" s="138"/>
      <c r="S474" s="138"/>
      <c r="T474" s="138"/>
      <c r="U474" s="138"/>
      <c r="V474" s="138"/>
      <c r="W474" s="128"/>
      <c r="X474" s="128"/>
      <c r="Y474" s="128"/>
      <c r="Z474" s="128"/>
      <c r="AA474" s="128"/>
      <c r="AB474" s="128"/>
      <c r="AC474" s="128"/>
      <c r="AD474" s="128"/>
      <c r="AE474" s="128" t="s">
        <v>218</v>
      </c>
      <c r="AF474" s="128">
        <v>0</v>
      </c>
      <c r="AG474" s="128"/>
      <c r="AH474" s="128"/>
      <c r="AI474" s="128"/>
      <c r="AJ474" s="128"/>
      <c r="AK474" s="128"/>
      <c r="AL474" s="128"/>
      <c r="AM474" s="128"/>
      <c r="AN474" s="128"/>
      <c r="AO474" s="128"/>
      <c r="AP474" s="128"/>
      <c r="AQ474" s="128"/>
      <c r="AR474" s="128"/>
      <c r="AS474" s="128"/>
      <c r="AT474" s="128"/>
      <c r="AU474" s="128"/>
      <c r="AV474" s="128"/>
      <c r="AW474" s="128"/>
      <c r="AX474" s="128"/>
      <c r="AY474" s="128"/>
      <c r="AZ474" s="128"/>
      <c r="BA474" s="128"/>
      <c r="BB474" s="128"/>
      <c r="BC474" s="128"/>
      <c r="BD474" s="128"/>
      <c r="BE474" s="128"/>
      <c r="BF474" s="128"/>
    </row>
    <row r="475" spans="1:58" ht="33.75" outlineLevel="1" x14ac:dyDescent="0.2">
      <c r="A475" s="149">
        <v>105</v>
      </c>
      <c r="B475" s="150" t="s">
        <v>1078</v>
      </c>
      <c r="C475" s="166" t="s">
        <v>1079</v>
      </c>
      <c r="D475" s="151" t="s">
        <v>233</v>
      </c>
      <c r="E475" s="152">
        <v>87.4</v>
      </c>
      <c r="F475" s="153"/>
      <c r="G475" s="154">
        <f>ROUND(E475*F475,2)</f>
        <v>0</v>
      </c>
      <c r="H475" s="153"/>
      <c r="I475" s="154">
        <f>ROUND(E475*H475,2)</f>
        <v>0</v>
      </c>
      <c r="J475" s="153"/>
      <c r="K475" s="154">
        <f>ROUND(E475*J475,2)</f>
        <v>0</v>
      </c>
      <c r="L475" s="154">
        <v>21</v>
      </c>
      <c r="M475" s="154">
        <f>G475*(1+L475/100)</f>
        <v>0</v>
      </c>
      <c r="N475" s="154">
        <v>8.1799999999999998E-3</v>
      </c>
      <c r="O475" s="154">
        <f>ROUND(E475*N475,2)</f>
        <v>0.71</v>
      </c>
      <c r="P475" s="154">
        <v>0</v>
      </c>
      <c r="Q475" s="154">
        <f>ROUND(E475*P475,2)</f>
        <v>0</v>
      </c>
      <c r="R475" s="155" t="s">
        <v>194</v>
      </c>
      <c r="S475" s="138">
        <v>0</v>
      </c>
      <c r="T475" s="138">
        <f>ROUND(E475*S475,2)</f>
        <v>0</v>
      </c>
      <c r="U475" s="138"/>
      <c r="V475" s="138" t="s">
        <v>87</v>
      </c>
      <c r="W475" s="128"/>
      <c r="X475" s="128"/>
      <c r="Y475" s="128"/>
      <c r="Z475" s="128"/>
      <c r="AA475" s="128"/>
      <c r="AB475" s="128"/>
      <c r="AC475" s="128"/>
      <c r="AD475" s="128"/>
      <c r="AE475" s="128" t="s">
        <v>380</v>
      </c>
      <c r="AF475" s="128"/>
      <c r="AG475" s="128"/>
      <c r="AH475" s="128"/>
      <c r="AI475" s="128"/>
      <c r="AJ475" s="128"/>
      <c r="AK475" s="128"/>
      <c r="AL475" s="128"/>
      <c r="AM475" s="128"/>
      <c r="AN475" s="128"/>
      <c r="AO475" s="128"/>
      <c r="AP475" s="128"/>
      <c r="AQ475" s="128"/>
      <c r="AR475" s="128"/>
      <c r="AS475" s="128"/>
      <c r="AT475" s="128"/>
      <c r="AU475" s="128"/>
      <c r="AV475" s="128"/>
      <c r="AW475" s="128"/>
      <c r="AX475" s="128"/>
      <c r="AY475" s="128"/>
      <c r="AZ475" s="128"/>
      <c r="BA475" s="128"/>
      <c r="BB475" s="128"/>
      <c r="BC475" s="128"/>
      <c r="BD475" s="128"/>
      <c r="BE475" s="128"/>
      <c r="BF475" s="128"/>
    </row>
    <row r="476" spans="1:58" ht="12.75" outlineLevel="1" x14ac:dyDescent="0.2">
      <c r="A476" s="135"/>
      <c r="B476" s="136"/>
      <c r="C476" s="167" t="s">
        <v>1080</v>
      </c>
      <c r="D476" s="140"/>
      <c r="E476" s="141">
        <v>87.311999999999998</v>
      </c>
      <c r="F476" s="138"/>
      <c r="G476" s="138"/>
      <c r="H476" s="138"/>
      <c r="I476" s="138"/>
      <c r="J476" s="138"/>
      <c r="K476" s="138"/>
      <c r="L476" s="138"/>
      <c r="M476" s="138"/>
      <c r="N476" s="138"/>
      <c r="O476" s="138"/>
      <c r="P476" s="138"/>
      <c r="Q476" s="138"/>
      <c r="R476" s="138"/>
      <c r="S476" s="138"/>
      <c r="T476" s="138"/>
      <c r="U476" s="138"/>
      <c r="V476" s="138"/>
      <c r="W476" s="128"/>
      <c r="X476" s="128"/>
      <c r="Y476" s="128"/>
      <c r="Z476" s="128"/>
      <c r="AA476" s="128"/>
      <c r="AB476" s="128"/>
      <c r="AC476" s="128"/>
      <c r="AD476" s="128"/>
      <c r="AE476" s="128" t="s">
        <v>218</v>
      </c>
      <c r="AF476" s="128">
        <v>0</v>
      </c>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c r="BA476" s="128"/>
      <c r="BB476" s="128"/>
      <c r="BC476" s="128"/>
      <c r="BD476" s="128"/>
      <c r="BE476" s="128"/>
      <c r="BF476" s="128"/>
    </row>
    <row r="477" spans="1:58" ht="12.75" outlineLevel="1" x14ac:dyDescent="0.2">
      <c r="A477" s="135"/>
      <c r="B477" s="136"/>
      <c r="C477" s="167" t="s">
        <v>1081</v>
      </c>
      <c r="D477" s="140"/>
      <c r="E477" s="141">
        <v>8.7999999999999995E-2</v>
      </c>
      <c r="F477" s="138"/>
      <c r="G477" s="138"/>
      <c r="H477" s="138"/>
      <c r="I477" s="138"/>
      <c r="J477" s="138"/>
      <c r="K477" s="138"/>
      <c r="L477" s="138"/>
      <c r="M477" s="138"/>
      <c r="N477" s="138"/>
      <c r="O477" s="138"/>
      <c r="P477" s="138"/>
      <c r="Q477" s="138"/>
      <c r="R477" s="138"/>
      <c r="S477" s="138"/>
      <c r="T477" s="138"/>
      <c r="U477" s="138"/>
      <c r="V477" s="138"/>
      <c r="W477" s="128"/>
      <c r="X477" s="128"/>
      <c r="Y477" s="128"/>
      <c r="Z477" s="128"/>
      <c r="AA477" s="128"/>
      <c r="AB477" s="128"/>
      <c r="AC477" s="128"/>
      <c r="AD477" s="128"/>
      <c r="AE477" s="128" t="s">
        <v>218</v>
      </c>
      <c r="AF477" s="128">
        <v>0</v>
      </c>
      <c r="AG477" s="128"/>
      <c r="AH477" s="128"/>
      <c r="AI477" s="128"/>
      <c r="AJ477" s="128"/>
      <c r="AK477" s="128"/>
      <c r="AL477" s="128"/>
      <c r="AM477" s="128"/>
      <c r="AN477" s="128"/>
      <c r="AO477" s="128"/>
      <c r="AP477" s="128"/>
      <c r="AQ477" s="128"/>
      <c r="AR477" s="128"/>
      <c r="AS477" s="128"/>
      <c r="AT477" s="128"/>
      <c r="AU477" s="128"/>
      <c r="AV477" s="128"/>
      <c r="AW477" s="128"/>
      <c r="AX477" s="128"/>
      <c r="AY477" s="128"/>
      <c r="AZ477" s="128"/>
      <c r="BA477" s="128"/>
      <c r="BB477" s="128"/>
      <c r="BC477" s="128"/>
      <c r="BD477" s="128"/>
      <c r="BE477" s="128"/>
      <c r="BF477" s="128"/>
    </row>
    <row r="478" spans="1:58" ht="33.75" outlineLevel="1" x14ac:dyDescent="0.2">
      <c r="A478" s="149">
        <v>106</v>
      </c>
      <c r="B478" s="150" t="s">
        <v>1082</v>
      </c>
      <c r="C478" s="166" t="s">
        <v>1083</v>
      </c>
      <c r="D478" s="151" t="s">
        <v>233</v>
      </c>
      <c r="E478" s="152">
        <v>232.4</v>
      </c>
      <c r="F478" s="153"/>
      <c r="G478" s="154">
        <f>ROUND(E478*F478,2)</f>
        <v>0</v>
      </c>
      <c r="H478" s="153"/>
      <c r="I478" s="154">
        <f>ROUND(E478*H478,2)</f>
        <v>0</v>
      </c>
      <c r="J478" s="153"/>
      <c r="K478" s="154">
        <f>ROUND(E478*J478,2)</f>
        <v>0</v>
      </c>
      <c r="L478" s="154">
        <v>21</v>
      </c>
      <c r="M478" s="154">
        <f>G478*(1+L478/100)</f>
        <v>0</v>
      </c>
      <c r="N478" s="154">
        <v>1.738E-2</v>
      </c>
      <c r="O478" s="154">
        <f>ROUND(E478*N478,2)</f>
        <v>4.04</v>
      </c>
      <c r="P478" s="154">
        <v>0</v>
      </c>
      <c r="Q478" s="154">
        <f>ROUND(E478*P478,2)</f>
        <v>0</v>
      </c>
      <c r="R478" s="155" t="s">
        <v>194</v>
      </c>
      <c r="S478" s="138">
        <v>0</v>
      </c>
      <c r="T478" s="138">
        <f>ROUND(E478*S478,2)</f>
        <v>0</v>
      </c>
      <c r="U478" s="138"/>
      <c r="V478" s="138" t="s">
        <v>87</v>
      </c>
      <c r="W478" s="128"/>
      <c r="X478" s="128"/>
      <c r="Y478" s="128"/>
      <c r="Z478" s="128"/>
      <c r="AA478" s="128"/>
      <c r="AB478" s="128"/>
      <c r="AC478" s="128"/>
      <c r="AD478" s="128"/>
      <c r="AE478" s="128" t="s">
        <v>380</v>
      </c>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c r="BA478" s="128"/>
      <c r="BB478" s="128"/>
      <c r="BC478" s="128"/>
      <c r="BD478" s="128"/>
      <c r="BE478" s="128"/>
      <c r="BF478" s="128"/>
    </row>
    <row r="479" spans="1:58" ht="12.75" outlineLevel="1" x14ac:dyDescent="0.2">
      <c r="A479" s="135"/>
      <c r="B479" s="136"/>
      <c r="C479" s="167" t="s">
        <v>1084</v>
      </c>
      <c r="D479" s="140"/>
      <c r="E479" s="141">
        <v>232.35599999999999</v>
      </c>
      <c r="F479" s="138"/>
      <c r="G479" s="138"/>
      <c r="H479" s="138"/>
      <c r="I479" s="138"/>
      <c r="J479" s="138"/>
      <c r="K479" s="138"/>
      <c r="L479" s="138"/>
      <c r="M479" s="138"/>
      <c r="N479" s="138"/>
      <c r="O479" s="138"/>
      <c r="P479" s="138"/>
      <c r="Q479" s="138"/>
      <c r="R479" s="138"/>
      <c r="S479" s="138"/>
      <c r="T479" s="138"/>
      <c r="U479" s="138"/>
      <c r="V479" s="138"/>
      <c r="W479" s="128"/>
      <c r="X479" s="128"/>
      <c r="Y479" s="128"/>
      <c r="Z479" s="128"/>
      <c r="AA479" s="128"/>
      <c r="AB479" s="128"/>
      <c r="AC479" s="128"/>
      <c r="AD479" s="128"/>
      <c r="AE479" s="128" t="s">
        <v>218</v>
      </c>
      <c r="AF479" s="128">
        <v>0</v>
      </c>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c r="BB479" s="128"/>
      <c r="BC479" s="128"/>
      <c r="BD479" s="128"/>
      <c r="BE479" s="128"/>
      <c r="BF479" s="128"/>
    </row>
    <row r="480" spans="1:58" ht="12.75" outlineLevel="1" x14ac:dyDescent="0.2">
      <c r="A480" s="135"/>
      <c r="B480" s="136"/>
      <c r="C480" s="167" t="s">
        <v>1085</v>
      </c>
      <c r="D480" s="140"/>
      <c r="E480" s="141">
        <v>4.3999999999999997E-2</v>
      </c>
      <c r="F480" s="138"/>
      <c r="G480" s="138"/>
      <c r="H480" s="138"/>
      <c r="I480" s="138"/>
      <c r="J480" s="138"/>
      <c r="K480" s="138"/>
      <c r="L480" s="138"/>
      <c r="M480" s="138"/>
      <c r="N480" s="138"/>
      <c r="O480" s="138"/>
      <c r="P480" s="138"/>
      <c r="Q480" s="138"/>
      <c r="R480" s="138"/>
      <c r="S480" s="138"/>
      <c r="T480" s="138"/>
      <c r="U480" s="138"/>
      <c r="V480" s="138"/>
      <c r="W480" s="128"/>
      <c r="X480" s="128"/>
      <c r="Y480" s="128"/>
      <c r="Z480" s="128"/>
      <c r="AA480" s="128"/>
      <c r="AB480" s="128"/>
      <c r="AC480" s="128"/>
      <c r="AD480" s="128"/>
      <c r="AE480" s="128" t="s">
        <v>218</v>
      </c>
      <c r="AF480" s="128">
        <v>0</v>
      </c>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c r="BA480" s="128"/>
      <c r="BB480" s="128"/>
      <c r="BC480" s="128"/>
      <c r="BD480" s="128"/>
      <c r="BE480" s="128"/>
      <c r="BF480" s="128"/>
    </row>
    <row r="481" spans="1:58" ht="12.75" outlineLevel="1" x14ac:dyDescent="0.2">
      <c r="A481" s="149">
        <v>107</v>
      </c>
      <c r="B481" s="150" t="s">
        <v>1086</v>
      </c>
      <c r="C481" s="166" t="s">
        <v>1087</v>
      </c>
      <c r="D481" s="151" t="s">
        <v>384</v>
      </c>
      <c r="E481" s="152">
        <v>5.3287800000000001</v>
      </c>
      <c r="F481" s="153"/>
      <c r="G481" s="154">
        <f>ROUND(E481*F481,2)</f>
        <v>0</v>
      </c>
      <c r="H481" s="153"/>
      <c r="I481" s="154">
        <f>ROUND(E481*H481,2)</f>
        <v>0</v>
      </c>
      <c r="J481" s="153"/>
      <c r="K481" s="154">
        <f>ROUND(E481*J481,2)</f>
        <v>0</v>
      </c>
      <c r="L481" s="154">
        <v>21</v>
      </c>
      <c r="M481" s="154">
        <f>G481*(1+L481/100)</f>
        <v>0</v>
      </c>
      <c r="N481" s="154">
        <v>0</v>
      </c>
      <c r="O481" s="154">
        <f>ROUND(E481*N481,2)</f>
        <v>0</v>
      </c>
      <c r="P481" s="154">
        <v>0</v>
      </c>
      <c r="Q481" s="154">
        <f>ROUND(E481*P481,2)</f>
        <v>0</v>
      </c>
      <c r="R481" s="155" t="s">
        <v>194</v>
      </c>
      <c r="S481" s="138">
        <v>1.74</v>
      </c>
      <c r="T481" s="138">
        <f>ROUND(E481*S481,2)</f>
        <v>9.27</v>
      </c>
      <c r="U481" s="138"/>
      <c r="V481" s="138" t="s">
        <v>626</v>
      </c>
      <c r="W481" s="128"/>
      <c r="X481" s="128"/>
      <c r="Y481" s="128"/>
      <c r="Z481" s="128"/>
      <c r="AA481" s="128"/>
      <c r="AB481" s="128"/>
      <c r="AC481" s="128"/>
      <c r="AD481" s="128"/>
      <c r="AE481" s="128" t="s">
        <v>627</v>
      </c>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c r="BA481" s="128"/>
      <c r="BB481" s="128"/>
      <c r="BC481" s="128"/>
      <c r="BD481" s="128"/>
      <c r="BE481" s="128"/>
      <c r="BF481" s="128"/>
    </row>
    <row r="482" spans="1:58" ht="12.75" outlineLevel="1" x14ac:dyDescent="0.2">
      <c r="A482" s="135"/>
      <c r="B482" s="136"/>
      <c r="C482" s="323" t="s">
        <v>1088</v>
      </c>
      <c r="D482" s="324"/>
      <c r="E482" s="324"/>
      <c r="F482" s="324"/>
      <c r="G482" s="324"/>
      <c r="H482" s="138"/>
      <c r="I482" s="138"/>
      <c r="J482" s="138"/>
      <c r="K482" s="138"/>
      <c r="L482" s="138"/>
      <c r="M482" s="138"/>
      <c r="N482" s="138"/>
      <c r="O482" s="138"/>
      <c r="P482" s="138"/>
      <c r="Q482" s="138"/>
      <c r="R482" s="138"/>
      <c r="S482" s="138"/>
      <c r="T482" s="138"/>
      <c r="U482" s="138"/>
      <c r="V482" s="138"/>
      <c r="W482" s="128"/>
      <c r="X482" s="128"/>
      <c r="Y482" s="128"/>
      <c r="Z482" s="128"/>
      <c r="AA482" s="128"/>
      <c r="AB482" s="128"/>
      <c r="AC482" s="128"/>
      <c r="AD482" s="128"/>
      <c r="AE482" s="128" t="s">
        <v>249</v>
      </c>
      <c r="AF482" s="128"/>
      <c r="AG482" s="128"/>
      <c r="AH482" s="128"/>
      <c r="AI482" s="128"/>
      <c r="AJ482" s="128"/>
      <c r="AK482" s="128"/>
      <c r="AL482" s="128"/>
      <c r="AM482" s="128"/>
      <c r="AN482" s="128"/>
      <c r="AO482" s="128"/>
      <c r="AP482" s="128"/>
      <c r="AQ482" s="128"/>
      <c r="AR482" s="128"/>
      <c r="AS482" s="128"/>
      <c r="AT482" s="128"/>
      <c r="AU482" s="128"/>
      <c r="AV482" s="128"/>
      <c r="AW482" s="128"/>
      <c r="AX482" s="128"/>
      <c r="AY482" s="128"/>
      <c r="AZ482" s="128"/>
      <c r="BA482" s="128"/>
      <c r="BB482" s="128"/>
      <c r="BC482" s="128"/>
      <c r="BD482" s="128"/>
      <c r="BE482" s="128"/>
      <c r="BF482" s="128"/>
    </row>
    <row r="483" spans="1:58" ht="12.75" x14ac:dyDescent="0.15">
      <c r="A483" s="143" t="s">
        <v>188</v>
      </c>
      <c r="B483" s="144" t="s">
        <v>135</v>
      </c>
      <c r="C483" s="164" t="s">
        <v>136</v>
      </c>
      <c r="D483" s="145"/>
      <c r="E483" s="146"/>
      <c r="F483" s="147"/>
      <c r="G483" s="147">
        <f>SUMIF(AE484:AE493,"&lt;&gt;NOR",G484:G493)</f>
        <v>0</v>
      </c>
      <c r="H483" s="147"/>
      <c r="I483" s="147">
        <f>SUM(I484:I493)</f>
        <v>0</v>
      </c>
      <c r="J483" s="147"/>
      <c r="K483" s="147">
        <f>SUM(K484:K493)</f>
        <v>0</v>
      </c>
      <c r="L483" s="147"/>
      <c r="M483" s="147">
        <f>SUM(M484:M493)</f>
        <v>0</v>
      </c>
      <c r="N483" s="147"/>
      <c r="O483" s="147">
        <f>SUM(O484:O493)</f>
        <v>1.3399999999999999</v>
      </c>
      <c r="P483" s="147"/>
      <c r="Q483" s="147">
        <f>SUM(Q484:Q493)</f>
        <v>0</v>
      </c>
      <c r="R483" s="148"/>
      <c r="S483" s="142"/>
      <c r="T483" s="142">
        <f>SUM(T484:T493)</f>
        <v>45.67</v>
      </c>
      <c r="U483" s="142"/>
      <c r="V483" s="142"/>
      <c r="AE483" t="s">
        <v>189</v>
      </c>
    </row>
    <row r="484" spans="1:58" ht="22.5" outlineLevel="1" x14ac:dyDescent="0.2">
      <c r="A484" s="149">
        <v>108</v>
      </c>
      <c r="B484" s="150" t="s">
        <v>1089</v>
      </c>
      <c r="C484" s="166" t="s">
        <v>1090</v>
      </c>
      <c r="D484" s="151" t="s">
        <v>233</v>
      </c>
      <c r="E484" s="152">
        <v>134.69999999999999</v>
      </c>
      <c r="F484" s="153"/>
      <c r="G484" s="154">
        <f>ROUND(E484*F484,2)</f>
        <v>0</v>
      </c>
      <c r="H484" s="153"/>
      <c r="I484" s="154">
        <f>ROUND(E484*H484,2)</f>
        <v>0</v>
      </c>
      <c r="J484" s="153"/>
      <c r="K484" s="154">
        <f>ROUND(E484*J484,2)</f>
        <v>0</v>
      </c>
      <c r="L484" s="154">
        <v>21</v>
      </c>
      <c r="M484" s="154">
        <f>G484*(1+L484/100)</f>
        <v>0</v>
      </c>
      <c r="N484" s="154">
        <v>1.4499999999999999E-3</v>
      </c>
      <c r="O484" s="154">
        <f>ROUND(E484*N484,2)</f>
        <v>0.2</v>
      </c>
      <c r="P484" s="154">
        <v>0</v>
      </c>
      <c r="Q484" s="154">
        <f>ROUND(E484*P484,2)</f>
        <v>0</v>
      </c>
      <c r="R484" s="155" t="s">
        <v>194</v>
      </c>
      <c r="S484" s="138">
        <v>5.5E-2</v>
      </c>
      <c r="T484" s="138">
        <f>ROUND(E484*S484,2)</f>
        <v>7.41</v>
      </c>
      <c r="U484" s="138"/>
      <c r="V484" s="138" t="s">
        <v>215</v>
      </c>
      <c r="W484" s="128"/>
      <c r="X484" s="128"/>
      <c r="Y484" s="128"/>
      <c r="Z484" s="128"/>
      <c r="AA484" s="128"/>
      <c r="AB484" s="128"/>
      <c r="AC484" s="128"/>
      <c r="AD484" s="128"/>
      <c r="AE484" s="128" t="s">
        <v>216</v>
      </c>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row>
    <row r="485" spans="1:58" ht="12.75" outlineLevel="1" x14ac:dyDescent="0.2">
      <c r="A485" s="135"/>
      <c r="B485" s="136"/>
      <c r="C485" s="167" t="s">
        <v>1091</v>
      </c>
      <c r="D485" s="140"/>
      <c r="E485" s="141">
        <v>134.63999999999999</v>
      </c>
      <c r="F485" s="138"/>
      <c r="G485" s="138"/>
      <c r="H485" s="138"/>
      <c r="I485" s="138"/>
      <c r="J485" s="138"/>
      <c r="K485" s="138"/>
      <c r="L485" s="138"/>
      <c r="M485" s="138"/>
      <c r="N485" s="138"/>
      <c r="O485" s="138"/>
      <c r="P485" s="138"/>
      <c r="Q485" s="138"/>
      <c r="R485" s="138"/>
      <c r="S485" s="138"/>
      <c r="T485" s="138"/>
      <c r="U485" s="138"/>
      <c r="V485" s="138"/>
      <c r="W485" s="128"/>
      <c r="X485" s="128"/>
      <c r="Y485" s="128"/>
      <c r="Z485" s="128"/>
      <c r="AA485" s="128"/>
      <c r="AB485" s="128"/>
      <c r="AC485" s="128"/>
      <c r="AD485" s="128"/>
      <c r="AE485" s="128" t="s">
        <v>218</v>
      </c>
      <c r="AF485" s="128">
        <v>0</v>
      </c>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row>
    <row r="486" spans="1:58" ht="12.75" outlineLevel="1" x14ac:dyDescent="0.2">
      <c r="A486" s="135"/>
      <c r="B486" s="136"/>
      <c r="C486" s="167" t="s">
        <v>377</v>
      </c>
      <c r="D486" s="140"/>
      <c r="E486" s="141">
        <v>0.06</v>
      </c>
      <c r="F486" s="138"/>
      <c r="G486" s="138"/>
      <c r="H486" s="138"/>
      <c r="I486" s="138"/>
      <c r="J486" s="138"/>
      <c r="K486" s="138"/>
      <c r="L486" s="138"/>
      <c r="M486" s="138"/>
      <c r="N486" s="138"/>
      <c r="O486" s="138"/>
      <c r="P486" s="138"/>
      <c r="Q486" s="138"/>
      <c r="R486" s="138"/>
      <c r="S486" s="138"/>
      <c r="T486" s="138"/>
      <c r="U486" s="138"/>
      <c r="V486" s="138"/>
      <c r="W486" s="128"/>
      <c r="X486" s="128"/>
      <c r="Y486" s="128"/>
      <c r="Z486" s="128"/>
      <c r="AA486" s="128"/>
      <c r="AB486" s="128"/>
      <c r="AC486" s="128"/>
      <c r="AD486" s="128"/>
      <c r="AE486" s="128" t="s">
        <v>218</v>
      </c>
      <c r="AF486" s="128">
        <v>0</v>
      </c>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row>
    <row r="487" spans="1:58" ht="33.75" outlineLevel="1" x14ac:dyDescent="0.2">
      <c r="A487" s="149">
        <v>109</v>
      </c>
      <c r="B487" s="150" t="s">
        <v>1092</v>
      </c>
      <c r="C487" s="166" t="s">
        <v>1093</v>
      </c>
      <c r="D487" s="151" t="s">
        <v>233</v>
      </c>
      <c r="E487" s="152">
        <v>172.7</v>
      </c>
      <c r="F487" s="153"/>
      <c r="G487" s="154">
        <f>ROUND(E487*F487,2)</f>
        <v>0</v>
      </c>
      <c r="H487" s="153"/>
      <c r="I487" s="154">
        <f>ROUND(E487*H487,2)</f>
        <v>0</v>
      </c>
      <c r="J487" s="153"/>
      <c r="K487" s="154">
        <f>ROUND(E487*J487,2)</f>
        <v>0</v>
      </c>
      <c r="L487" s="154">
        <v>21</v>
      </c>
      <c r="M487" s="154">
        <f>G487*(1+L487/100)</f>
        <v>0</v>
      </c>
      <c r="N487" s="154">
        <v>6.6E-3</v>
      </c>
      <c r="O487" s="154">
        <f>ROUND(E487*N487,2)</f>
        <v>1.1399999999999999</v>
      </c>
      <c r="P487" s="154">
        <v>0</v>
      </c>
      <c r="Q487" s="154">
        <f>ROUND(E487*P487,2)</f>
        <v>0</v>
      </c>
      <c r="R487" s="155" t="s">
        <v>194</v>
      </c>
      <c r="S487" s="138">
        <v>0.20799999999999999</v>
      </c>
      <c r="T487" s="138">
        <f>ROUND(E487*S487,2)</f>
        <v>35.92</v>
      </c>
      <c r="U487" s="138"/>
      <c r="V487" s="138" t="s">
        <v>215</v>
      </c>
      <c r="W487" s="128"/>
      <c r="X487" s="128"/>
      <c r="Y487" s="128"/>
      <c r="Z487" s="128"/>
      <c r="AA487" s="128"/>
      <c r="AB487" s="128"/>
      <c r="AC487" s="128"/>
      <c r="AD487" s="128"/>
      <c r="AE487" s="128" t="s">
        <v>216</v>
      </c>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row>
    <row r="488" spans="1:58" ht="12.75" outlineLevel="1" x14ac:dyDescent="0.2">
      <c r="A488" s="135"/>
      <c r="B488" s="136"/>
      <c r="C488" s="167" t="s">
        <v>1094</v>
      </c>
      <c r="D488" s="140"/>
      <c r="E488" s="141">
        <v>134.63999999999999</v>
      </c>
      <c r="F488" s="138"/>
      <c r="G488" s="138"/>
      <c r="H488" s="138"/>
      <c r="I488" s="138"/>
      <c r="J488" s="138"/>
      <c r="K488" s="138"/>
      <c r="L488" s="138"/>
      <c r="M488" s="138"/>
      <c r="N488" s="138"/>
      <c r="O488" s="138"/>
      <c r="P488" s="138"/>
      <c r="Q488" s="138"/>
      <c r="R488" s="138"/>
      <c r="S488" s="138"/>
      <c r="T488" s="138"/>
      <c r="U488" s="138"/>
      <c r="V488" s="138"/>
      <c r="W488" s="128"/>
      <c r="X488" s="128"/>
      <c r="Y488" s="128"/>
      <c r="Z488" s="128"/>
      <c r="AA488" s="128"/>
      <c r="AB488" s="128"/>
      <c r="AC488" s="128"/>
      <c r="AD488" s="128"/>
      <c r="AE488" s="128" t="s">
        <v>218</v>
      </c>
      <c r="AF488" s="128">
        <v>0</v>
      </c>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row>
    <row r="489" spans="1:58" ht="12.75" outlineLevel="1" x14ac:dyDescent="0.2">
      <c r="A489" s="135"/>
      <c r="B489" s="136"/>
      <c r="C489" s="167" t="s">
        <v>1095</v>
      </c>
      <c r="D489" s="140"/>
      <c r="E489" s="141">
        <v>15.84</v>
      </c>
      <c r="F489" s="138"/>
      <c r="G489" s="138"/>
      <c r="H489" s="138"/>
      <c r="I489" s="138"/>
      <c r="J489" s="138"/>
      <c r="K489" s="138"/>
      <c r="L489" s="138"/>
      <c r="M489" s="138"/>
      <c r="N489" s="138"/>
      <c r="O489" s="138"/>
      <c r="P489" s="138"/>
      <c r="Q489" s="138"/>
      <c r="R489" s="138"/>
      <c r="S489" s="138"/>
      <c r="T489" s="138"/>
      <c r="U489" s="138"/>
      <c r="V489" s="138"/>
      <c r="W489" s="128"/>
      <c r="X489" s="128"/>
      <c r="Y489" s="128"/>
      <c r="Z489" s="128"/>
      <c r="AA489" s="128"/>
      <c r="AB489" s="128"/>
      <c r="AC489" s="128"/>
      <c r="AD489" s="128"/>
      <c r="AE489" s="128" t="s">
        <v>218</v>
      </c>
      <c r="AF489" s="128">
        <v>0</v>
      </c>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row>
    <row r="490" spans="1:58" ht="12.75" outlineLevel="1" x14ac:dyDescent="0.2">
      <c r="A490" s="135"/>
      <c r="B490" s="136"/>
      <c r="C490" s="167" t="s">
        <v>1096</v>
      </c>
      <c r="D490" s="140"/>
      <c r="E490" s="141">
        <v>22.1877</v>
      </c>
      <c r="F490" s="138"/>
      <c r="G490" s="138"/>
      <c r="H490" s="138"/>
      <c r="I490" s="138"/>
      <c r="J490" s="138"/>
      <c r="K490" s="138"/>
      <c r="L490" s="138"/>
      <c r="M490" s="138"/>
      <c r="N490" s="138"/>
      <c r="O490" s="138"/>
      <c r="P490" s="138"/>
      <c r="Q490" s="138"/>
      <c r="R490" s="138"/>
      <c r="S490" s="138"/>
      <c r="T490" s="138"/>
      <c r="U490" s="138"/>
      <c r="V490" s="138"/>
      <c r="W490" s="128"/>
      <c r="X490" s="128"/>
      <c r="Y490" s="128"/>
      <c r="Z490" s="128"/>
      <c r="AA490" s="128"/>
      <c r="AB490" s="128"/>
      <c r="AC490" s="128"/>
      <c r="AD490" s="128"/>
      <c r="AE490" s="128" t="s">
        <v>218</v>
      </c>
      <c r="AF490" s="128">
        <v>0</v>
      </c>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row>
    <row r="491" spans="1:58" ht="12.75" outlineLevel="1" x14ac:dyDescent="0.2">
      <c r="A491" s="135"/>
      <c r="B491" s="136"/>
      <c r="C491" s="167" t="s">
        <v>1097</v>
      </c>
      <c r="D491" s="140"/>
      <c r="E491" s="141">
        <v>3.2300000000000002E-2</v>
      </c>
      <c r="F491" s="138"/>
      <c r="G491" s="138"/>
      <c r="H491" s="138"/>
      <c r="I491" s="138"/>
      <c r="J491" s="138"/>
      <c r="K491" s="138"/>
      <c r="L491" s="138"/>
      <c r="M491" s="138"/>
      <c r="N491" s="138"/>
      <c r="O491" s="138"/>
      <c r="P491" s="138"/>
      <c r="Q491" s="138"/>
      <c r="R491" s="138"/>
      <c r="S491" s="138"/>
      <c r="T491" s="138"/>
      <c r="U491" s="138"/>
      <c r="V491" s="138"/>
      <c r="W491" s="128"/>
      <c r="X491" s="128"/>
      <c r="Y491" s="128"/>
      <c r="Z491" s="128"/>
      <c r="AA491" s="128"/>
      <c r="AB491" s="128"/>
      <c r="AC491" s="128"/>
      <c r="AD491" s="128"/>
      <c r="AE491" s="128" t="s">
        <v>218</v>
      </c>
      <c r="AF491" s="128">
        <v>0</v>
      </c>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row>
    <row r="492" spans="1:58" ht="12.75" outlineLevel="1" x14ac:dyDescent="0.2">
      <c r="A492" s="149">
        <v>110</v>
      </c>
      <c r="B492" s="150" t="s">
        <v>1098</v>
      </c>
      <c r="C492" s="166" t="s">
        <v>1099</v>
      </c>
      <c r="D492" s="151" t="s">
        <v>384</v>
      </c>
      <c r="E492" s="152">
        <v>1.33514</v>
      </c>
      <c r="F492" s="153"/>
      <c r="G492" s="154">
        <f>ROUND(E492*F492,2)</f>
        <v>0</v>
      </c>
      <c r="H492" s="153"/>
      <c r="I492" s="154">
        <f>ROUND(E492*H492,2)</f>
        <v>0</v>
      </c>
      <c r="J492" s="153"/>
      <c r="K492" s="154">
        <f>ROUND(E492*J492,2)</f>
        <v>0</v>
      </c>
      <c r="L492" s="154">
        <v>21</v>
      </c>
      <c r="M492" s="154">
        <f>G492*(1+L492/100)</f>
        <v>0</v>
      </c>
      <c r="N492" s="154">
        <v>0</v>
      </c>
      <c r="O492" s="154">
        <f>ROUND(E492*N492,2)</f>
        <v>0</v>
      </c>
      <c r="P492" s="154">
        <v>0</v>
      </c>
      <c r="Q492" s="154">
        <f>ROUND(E492*P492,2)</f>
        <v>0</v>
      </c>
      <c r="R492" s="155" t="s">
        <v>194</v>
      </c>
      <c r="S492" s="138">
        <v>1.7509999999999999</v>
      </c>
      <c r="T492" s="138">
        <f>ROUND(E492*S492,2)</f>
        <v>2.34</v>
      </c>
      <c r="U492" s="138"/>
      <c r="V492" s="138" t="s">
        <v>626</v>
      </c>
      <c r="W492" s="128"/>
      <c r="X492" s="128"/>
      <c r="Y492" s="128"/>
      <c r="Z492" s="128"/>
      <c r="AA492" s="128"/>
      <c r="AB492" s="128"/>
      <c r="AC492" s="128"/>
      <c r="AD492" s="128"/>
      <c r="AE492" s="128" t="s">
        <v>627</v>
      </c>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row>
    <row r="493" spans="1:58" ht="12.75" outlineLevel="1" x14ac:dyDescent="0.2">
      <c r="A493" s="135"/>
      <c r="B493" s="136"/>
      <c r="C493" s="323" t="s">
        <v>1088</v>
      </c>
      <c r="D493" s="324"/>
      <c r="E493" s="324"/>
      <c r="F493" s="324"/>
      <c r="G493" s="324"/>
      <c r="H493" s="138"/>
      <c r="I493" s="138"/>
      <c r="J493" s="138"/>
      <c r="K493" s="138"/>
      <c r="L493" s="138"/>
      <c r="M493" s="138"/>
      <c r="N493" s="138"/>
      <c r="O493" s="138"/>
      <c r="P493" s="138"/>
      <c r="Q493" s="138"/>
      <c r="R493" s="138"/>
      <c r="S493" s="138"/>
      <c r="T493" s="138"/>
      <c r="U493" s="138"/>
      <c r="V493" s="138"/>
      <c r="W493" s="128"/>
      <c r="X493" s="128"/>
      <c r="Y493" s="128"/>
      <c r="Z493" s="128"/>
      <c r="AA493" s="128"/>
      <c r="AB493" s="128"/>
      <c r="AC493" s="128"/>
      <c r="AD493" s="128"/>
      <c r="AE493" s="128" t="s">
        <v>249</v>
      </c>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row>
    <row r="494" spans="1:58" ht="12.75" x14ac:dyDescent="0.15">
      <c r="A494" s="143" t="s">
        <v>188</v>
      </c>
      <c r="B494" s="144" t="s">
        <v>137</v>
      </c>
      <c r="C494" s="164" t="s">
        <v>138</v>
      </c>
      <c r="D494" s="145"/>
      <c r="E494" s="146"/>
      <c r="F494" s="147"/>
      <c r="G494" s="147">
        <f>SUMIF(AE495:AE499,"&lt;&gt;NOR",G495:G499)</f>
        <v>0</v>
      </c>
      <c r="H494" s="147"/>
      <c r="I494" s="147">
        <f>SUM(I495:I499)</f>
        <v>0</v>
      </c>
      <c r="J494" s="147"/>
      <c r="K494" s="147">
        <f>SUM(K495:K499)</f>
        <v>0</v>
      </c>
      <c r="L494" s="147"/>
      <c r="M494" s="147">
        <f>SUM(M495:M499)</f>
        <v>0</v>
      </c>
      <c r="N494" s="147"/>
      <c r="O494" s="147">
        <f>SUM(O495:O499)</f>
        <v>6.46</v>
      </c>
      <c r="P494" s="147"/>
      <c r="Q494" s="147">
        <f>SUM(Q495:Q499)</f>
        <v>0</v>
      </c>
      <c r="R494" s="148"/>
      <c r="S494" s="142"/>
      <c r="T494" s="142">
        <f>SUM(T495:T499)</f>
        <v>407.81</v>
      </c>
      <c r="U494" s="142"/>
      <c r="V494" s="142"/>
      <c r="AE494" t="s">
        <v>189</v>
      </c>
    </row>
    <row r="495" spans="1:58" ht="22.5" outlineLevel="1" x14ac:dyDescent="0.2">
      <c r="A495" s="149">
        <v>111</v>
      </c>
      <c r="B495" s="150" t="s">
        <v>1100</v>
      </c>
      <c r="C495" s="166" t="s">
        <v>1101</v>
      </c>
      <c r="D495" s="151" t="s">
        <v>233</v>
      </c>
      <c r="E495" s="152">
        <v>106.6</v>
      </c>
      <c r="F495" s="153"/>
      <c r="G495" s="154">
        <f>ROUND(E495*F495,2)</f>
        <v>0</v>
      </c>
      <c r="H495" s="153"/>
      <c r="I495" s="154">
        <f>ROUND(E495*H495,2)</f>
        <v>0</v>
      </c>
      <c r="J495" s="153"/>
      <c r="K495" s="154">
        <f>ROUND(E495*J495,2)</f>
        <v>0</v>
      </c>
      <c r="L495" s="154">
        <v>21</v>
      </c>
      <c r="M495" s="154">
        <f>G495*(1+L495/100)</f>
        <v>0</v>
      </c>
      <c r="N495" s="154">
        <v>1.371E-2</v>
      </c>
      <c r="O495" s="154">
        <f>ROUND(E495*N495,2)</f>
        <v>1.46</v>
      </c>
      <c r="P495" s="154">
        <v>0</v>
      </c>
      <c r="Q495" s="154">
        <f>ROUND(E495*P495,2)</f>
        <v>0</v>
      </c>
      <c r="R495" s="155" t="s">
        <v>194</v>
      </c>
      <c r="S495" s="138">
        <v>0.25</v>
      </c>
      <c r="T495" s="138">
        <f>ROUND(E495*S495,2)</f>
        <v>26.65</v>
      </c>
      <c r="U495" s="138"/>
      <c r="V495" s="138" t="s">
        <v>215</v>
      </c>
      <c r="W495" s="128"/>
      <c r="X495" s="128"/>
      <c r="Y495" s="128"/>
      <c r="Z495" s="128"/>
      <c r="AA495" s="128"/>
      <c r="AB495" s="128"/>
      <c r="AC495" s="128"/>
      <c r="AD495" s="128"/>
      <c r="AE495" s="128" t="s">
        <v>216</v>
      </c>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row>
    <row r="496" spans="1:58" ht="12.75" outlineLevel="1" x14ac:dyDescent="0.2">
      <c r="A496" s="135"/>
      <c r="B496" s="136"/>
      <c r="C496" s="323" t="s">
        <v>1102</v>
      </c>
      <c r="D496" s="324"/>
      <c r="E496" s="324"/>
      <c r="F496" s="324"/>
      <c r="G496" s="324"/>
      <c r="H496" s="138"/>
      <c r="I496" s="138"/>
      <c r="J496" s="138"/>
      <c r="K496" s="138"/>
      <c r="L496" s="138"/>
      <c r="M496" s="138"/>
      <c r="N496" s="138"/>
      <c r="O496" s="138"/>
      <c r="P496" s="138"/>
      <c r="Q496" s="138"/>
      <c r="R496" s="138"/>
      <c r="S496" s="138"/>
      <c r="T496" s="138"/>
      <c r="U496" s="138"/>
      <c r="V496" s="138"/>
      <c r="W496" s="128"/>
      <c r="X496" s="128"/>
      <c r="Y496" s="128"/>
      <c r="Z496" s="128"/>
      <c r="AA496" s="128"/>
      <c r="AB496" s="128"/>
      <c r="AC496" s="128"/>
      <c r="AD496" s="128"/>
      <c r="AE496" s="128" t="s">
        <v>249</v>
      </c>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row>
    <row r="497" spans="1:58" ht="12.75" outlineLevel="1" x14ac:dyDescent="0.2">
      <c r="A497" s="135"/>
      <c r="B497" s="136"/>
      <c r="C497" s="167" t="s">
        <v>1103</v>
      </c>
      <c r="D497" s="140"/>
      <c r="E497" s="141">
        <v>106.6</v>
      </c>
      <c r="F497" s="138"/>
      <c r="G497" s="138"/>
      <c r="H497" s="138"/>
      <c r="I497" s="138"/>
      <c r="J497" s="138"/>
      <c r="K497" s="138"/>
      <c r="L497" s="138"/>
      <c r="M497" s="138"/>
      <c r="N497" s="138"/>
      <c r="O497" s="138"/>
      <c r="P497" s="138"/>
      <c r="Q497" s="138"/>
      <c r="R497" s="138"/>
      <c r="S497" s="138"/>
      <c r="T497" s="138"/>
      <c r="U497" s="138"/>
      <c r="V497" s="138"/>
      <c r="W497" s="128"/>
      <c r="X497" s="128"/>
      <c r="Y497" s="128"/>
      <c r="Z497" s="128"/>
      <c r="AA497" s="128"/>
      <c r="AB497" s="128"/>
      <c r="AC497" s="128"/>
      <c r="AD497" s="128"/>
      <c r="AE497" s="128" t="s">
        <v>218</v>
      </c>
      <c r="AF497" s="128">
        <v>0</v>
      </c>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row>
    <row r="498" spans="1:58" ht="12.75" outlineLevel="1" x14ac:dyDescent="0.2">
      <c r="A498" s="149">
        <v>112</v>
      </c>
      <c r="B498" s="150" t="s">
        <v>1104</v>
      </c>
      <c r="C498" s="166" t="s">
        <v>1105</v>
      </c>
      <c r="D498" s="151" t="s">
        <v>316</v>
      </c>
      <c r="E498" s="152">
        <v>142.08000000000001</v>
      </c>
      <c r="F498" s="153"/>
      <c r="G498" s="154">
        <f>ROUND(E498*F498,2)</f>
        <v>0</v>
      </c>
      <c r="H498" s="153"/>
      <c r="I498" s="154">
        <f>ROUND(E498*H498,2)</f>
        <v>0</v>
      </c>
      <c r="J498" s="153"/>
      <c r="K498" s="154">
        <f>ROUND(E498*J498,2)</f>
        <v>0</v>
      </c>
      <c r="L498" s="154">
        <v>21</v>
      </c>
      <c r="M498" s="154">
        <f>G498*(1+L498/100)</f>
        <v>0</v>
      </c>
      <c r="N498" s="154">
        <v>3.5220000000000001E-2</v>
      </c>
      <c r="O498" s="154">
        <f>ROUND(E498*N498,2)</f>
        <v>5</v>
      </c>
      <c r="P498" s="154">
        <v>0</v>
      </c>
      <c r="Q498" s="154">
        <f>ROUND(E498*P498,2)</f>
        <v>0</v>
      </c>
      <c r="R498" s="155" t="s">
        <v>194</v>
      </c>
      <c r="S498" s="138">
        <v>2.6827100000000002</v>
      </c>
      <c r="T498" s="138">
        <f>ROUND(E498*S498,2)</f>
        <v>381.16</v>
      </c>
      <c r="U498" s="138"/>
      <c r="V498" s="138" t="s">
        <v>475</v>
      </c>
      <c r="W498" s="128"/>
      <c r="X498" s="128"/>
      <c r="Y498" s="128"/>
      <c r="Z498" s="128"/>
      <c r="AA498" s="128"/>
      <c r="AB498" s="128"/>
      <c r="AC498" s="128"/>
      <c r="AD498" s="128"/>
      <c r="AE498" s="128" t="s">
        <v>476</v>
      </c>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row>
    <row r="499" spans="1:58" ht="12.75" outlineLevel="1" x14ac:dyDescent="0.2">
      <c r="A499" s="135"/>
      <c r="B499" s="136"/>
      <c r="C499" s="167" t="s">
        <v>1106</v>
      </c>
      <c r="D499" s="140"/>
      <c r="E499" s="141">
        <v>142.08000000000001</v>
      </c>
      <c r="F499" s="138"/>
      <c r="G499" s="138"/>
      <c r="H499" s="138"/>
      <c r="I499" s="138"/>
      <c r="J499" s="138"/>
      <c r="K499" s="138"/>
      <c r="L499" s="138"/>
      <c r="M499" s="138"/>
      <c r="N499" s="138"/>
      <c r="O499" s="138"/>
      <c r="P499" s="138"/>
      <c r="Q499" s="138"/>
      <c r="R499" s="138"/>
      <c r="S499" s="138"/>
      <c r="T499" s="138"/>
      <c r="U499" s="138"/>
      <c r="V499" s="138"/>
      <c r="W499" s="128"/>
      <c r="X499" s="128"/>
      <c r="Y499" s="128"/>
      <c r="Z499" s="128"/>
      <c r="AA499" s="128"/>
      <c r="AB499" s="128"/>
      <c r="AC499" s="128"/>
      <c r="AD499" s="128"/>
      <c r="AE499" s="128" t="s">
        <v>218</v>
      </c>
      <c r="AF499" s="128">
        <v>0</v>
      </c>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28"/>
      <c r="BD499" s="128"/>
      <c r="BE499" s="128"/>
      <c r="BF499" s="128"/>
    </row>
    <row r="500" spans="1:58" ht="12.75" x14ac:dyDescent="0.15">
      <c r="A500" s="143" t="s">
        <v>188</v>
      </c>
      <c r="B500" s="144" t="s">
        <v>139</v>
      </c>
      <c r="C500" s="164" t="s">
        <v>140</v>
      </c>
      <c r="D500" s="145"/>
      <c r="E500" s="146"/>
      <c r="F500" s="147"/>
      <c r="G500" s="147">
        <f>SUMIF(AE501:AE512,"&lt;&gt;NOR",G501:G512)</f>
        <v>0</v>
      </c>
      <c r="H500" s="147"/>
      <c r="I500" s="147">
        <f>SUM(I501:I512)</f>
        <v>0</v>
      </c>
      <c r="J500" s="147"/>
      <c r="K500" s="147">
        <f>SUM(K501:K512)</f>
        <v>0</v>
      </c>
      <c r="L500" s="147"/>
      <c r="M500" s="147">
        <f>SUM(M501:M512)</f>
        <v>0</v>
      </c>
      <c r="N500" s="147"/>
      <c r="O500" s="147">
        <f>SUM(O501:O512)</f>
        <v>0.1</v>
      </c>
      <c r="P500" s="147"/>
      <c r="Q500" s="147">
        <f>SUM(Q501:Q512)</f>
        <v>0</v>
      </c>
      <c r="R500" s="148"/>
      <c r="S500" s="142"/>
      <c r="T500" s="142">
        <f>SUM(T501:T512)</f>
        <v>20.13</v>
      </c>
      <c r="U500" s="142"/>
      <c r="V500" s="142"/>
      <c r="AE500" t="s">
        <v>189</v>
      </c>
    </row>
    <row r="501" spans="1:58" ht="22.5" outlineLevel="1" x14ac:dyDescent="0.2">
      <c r="A501" s="149">
        <v>113</v>
      </c>
      <c r="B501" s="150" t="s">
        <v>1107</v>
      </c>
      <c r="C501" s="166" t="s">
        <v>1108</v>
      </c>
      <c r="D501" s="151" t="s">
        <v>316</v>
      </c>
      <c r="E501" s="152">
        <v>7</v>
      </c>
      <c r="F501" s="153"/>
      <c r="G501" s="154">
        <f>ROUND(E501*F501,2)</f>
        <v>0</v>
      </c>
      <c r="H501" s="153"/>
      <c r="I501" s="154">
        <f>ROUND(E501*H501,2)</f>
        <v>0</v>
      </c>
      <c r="J501" s="153"/>
      <c r="K501" s="154">
        <f>ROUND(E501*J501,2)</f>
        <v>0</v>
      </c>
      <c r="L501" s="154">
        <v>21</v>
      </c>
      <c r="M501" s="154">
        <f>G501*(1+L501/100)</f>
        <v>0</v>
      </c>
      <c r="N501" s="154">
        <v>3.4499999999999999E-3</v>
      </c>
      <c r="O501" s="154">
        <f>ROUND(E501*N501,2)</f>
        <v>0.02</v>
      </c>
      <c r="P501" s="154">
        <v>0</v>
      </c>
      <c r="Q501" s="154">
        <f>ROUND(E501*P501,2)</f>
        <v>0</v>
      </c>
      <c r="R501" s="155" t="s">
        <v>194</v>
      </c>
      <c r="S501" s="138">
        <v>0.35599999999999998</v>
      </c>
      <c r="T501" s="138">
        <f>ROUND(E501*S501,2)</f>
        <v>2.4900000000000002</v>
      </c>
      <c r="U501" s="138"/>
      <c r="V501" s="138" t="s">
        <v>215</v>
      </c>
      <c r="W501" s="128"/>
      <c r="X501" s="128"/>
      <c r="Y501" s="128"/>
      <c r="Z501" s="128"/>
      <c r="AA501" s="128"/>
      <c r="AB501" s="128"/>
      <c r="AC501" s="128"/>
      <c r="AD501" s="128"/>
      <c r="AE501" s="128" t="s">
        <v>216</v>
      </c>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c r="BB501" s="128"/>
      <c r="BC501" s="128"/>
      <c r="BD501" s="128"/>
      <c r="BE501" s="128"/>
      <c r="BF501" s="128"/>
    </row>
    <row r="502" spans="1:58" ht="12.75" outlineLevel="1" x14ac:dyDescent="0.2">
      <c r="A502" s="135"/>
      <c r="B502" s="136"/>
      <c r="C502" s="167" t="s">
        <v>1109</v>
      </c>
      <c r="D502" s="140"/>
      <c r="E502" s="141">
        <v>7</v>
      </c>
      <c r="F502" s="138"/>
      <c r="G502" s="138"/>
      <c r="H502" s="138"/>
      <c r="I502" s="138"/>
      <c r="J502" s="138"/>
      <c r="K502" s="138"/>
      <c r="L502" s="138"/>
      <c r="M502" s="138"/>
      <c r="N502" s="138"/>
      <c r="O502" s="138"/>
      <c r="P502" s="138"/>
      <c r="Q502" s="138"/>
      <c r="R502" s="138"/>
      <c r="S502" s="138"/>
      <c r="T502" s="138"/>
      <c r="U502" s="138"/>
      <c r="V502" s="138"/>
      <c r="W502" s="128"/>
      <c r="X502" s="128"/>
      <c r="Y502" s="128"/>
      <c r="Z502" s="128"/>
      <c r="AA502" s="128"/>
      <c r="AB502" s="128"/>
      <c r="AC502" s="128"/>
      <c r="AD502" s="128"/>
      <c r="AE502" s="128" t="s">
        <v>218</v>
      </c>
      <c r="AF502" s="128">
        <v>0</v>
      </c>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128"/>
      <c r="BD502" s="128"/>
      <c r="BE502" s="128"/>
      <c r="BF502" s="128"/>
    </row>
    <row r="503" spans="1:58" ht="33.75" outlineLevel="1" x14ac:dyDescent="0.2">
      <c r="A503" s="149">
        <v>114</v>
      </c>
      <c r="B503" s="150" t="s">
        <v>1110</v>
      </c>
      <c r="C503" s="166" t="s">
        <v>1111</v>
      </c>
      <c r="D503" s="151" t="s">
        <v>316</v>
      </c>
      <c r="E503" s="152">
        <v>26.4</v>
      </c>
      <c r="F503" s="153"/>
      <c r="G503" s="154">
        <f>ROUND(E503*F503,2)</f>
        <v>0</v>
      </c>
      <c r="H503" s="153"/>
      <c r="I503" s="154">
        <f>ROUND(E503*H503,2)</f>
        <v>0</v>
      </c>
      <c r="J503" s="153"/>
      <c r="K503" s="154">
        <f>ROUND(E503*J503,2)</f>
        <v>0</v>
      </c>
      <c r="L503" s="154">
        <v>21</v>
      </c>
      <c r="M503" s="154">
        <f>G503*(1+L503/100)</f>
        <v>0</v>
      </c>
      <c r="N503" s="154">
        <v>2.2499999999999998E-3</v>
      </c>
      <c r="O503" s="154">
        <f>ROUND(E503*N503,2)</f>
        <v>0.06</v>
      </c>
      <c r="P503" s="154">
        <v>0</v>
      </c>
      <c r="Q503" s="154">
        <f>ROUND(E503*P503,2)</f>
        <v>0</v>
      </c>
      <c r="R503" s="155" t="s">
        <v>194</v>
      </c>
      <c r="S503" s="138">
        <v>0.36399999999999999</v>
      </c>
      <c r="T503" s="138">
        <f>ROUND(E503*S503,2)</f>
        <v>9.61</v>
      </c>
      <c r="U503" s="138"/>
      <c r="V503" s="138" t="s">
        <v>215</v>
      </c>
      <c r="W503" s="128"/>
      <c r="X503" s="128"/>
      <c r="Y503" s="128"/>
      <c r="Z503" s="128"/>
      <c r="AA503" s="128"/>
      <c r="AB503" s="128"/>
      <c r="AC503" s="128"/>
      <c r="AD503" s="128"/>
      <c r="AE503" s="128" t="s">
        <v>216</v>
      </c>
      <c r="AF503" s="128"/>
      <c r="AG503" s="128"/>
      <c r="AH503" s="128"/>
      <c r="AI503" s="128"/>
      <c r="AJ503" s="128"/>
      <c r="AK503" s="128"/>
      <c r="AL503" s="128"/>
      <c r="AM503" s="128"/>
      <c r="AN503" s="128"/>
      <c r="AO503" s="128"/>
      <c r="AP503" s="128"/>
      <c r="AQ503" s="128"/>
      <c r="AR503" s="128"/>
      <c r="AS503" s="128"/>
      <c r="AT503" s="128"/>
      <c r="AU503" s="128"/>
      <c r="AV503" s="128"/>
      <c r="AW503" s="128"/>
      <c r="AX503" s="128"/>
      <c r="AY503" s="128"/>
      <c r="AZ503" s="128"/>
      <c r="BA503" s="128"/>
      <c r="BB503" s="128"/>
      <c r="BC503" s="128"/>
      <c r="BD503" s="128"/>
      <c r="BE503" s="128"/>
      <c r="BF503" s="128"/>
    </row>
    <row r="504" spans="1:58" ht="12.75" outlineLevel="1" x14ac:dyDescent="0.2">
      <c r="A504" s="135"/>
      <c r="B504" s="136"/>
      <c r="C504" s="323" t="s">
        <v>1112</v>
      </c>
      <c r="D504" s="324"/>
      <c r="E504" s="324"/>
      <c r="F504" s="324"/>
      <c r="G504" s="324"/>
      <c r="H504" s="138"/>
      <c r="I504" s="138"/>
      <c r="J504" s="138"/>
      <c r="K504" s="138"/>
      <c r="L504" s="138"/>
      <c r="M504" s="138"/>
      <c r="N504" s="138"/>
      <c r="O504" s="138"/>
      <c r="P504" s="138"/>
      <c r="Q504" s="138"/>
      <c r="R504" s="138"/>
      <c r="S504" s="138"/>
      <c r="T504" s="138"/>
      <c r="U504" s="138"/>
      <c r="V504" s="138"/>
      <c r="W504" s="128"/>
      <c r="X504" s="128"/>
      <c r="Y504" s="128"/>
      <c r="Z504" s="128"/>
      <c r="AA504" s="128"/>
      <c r="AB504" s="128"/>
      <c r="AC504" s="128"/>
      <c r="AD504" s="128"/>
      <c r="AE504" s="128" t="s">
        <v>249</v>
      </c>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c r="BA504" s="128"/>
      <c r="BB504" s="128"/>
      <c r="BC504" s="128"/>
      <c r="BD504" s="128"/>
      <c r="BE504" s="128"/>
      <c r="BF504" s="128"/>
    </row>
    <row r="505" spans="1:58" ht="12.75" outlineLevel="1" x14ac:dyDescent="0.2">
      <c r="A505" s="135"/>
      <c r="B505" s="136"/>
      <c r="C505" s="167" t="s">
        <v>1113</v>
      </c>
      <c r="D505" s="140"/>
      <c r="E505" s="141">
        <v>26.4</v>
      </c>
      <c r="F505" s="138"/>
      <c r="G505" s="138"/>
      <c r="H505" s="138"/>
      <c r="I505" s="138"/>
      <c r="J505" s="138"/>
      <c r="K505" s="138"/>
      <c r="L505" s="138"/>
      <c r="M505" s="138"/>
      <c r="N505" s="138"/>
      <c r="O505" s="138"/>
      <c r="P505" s="138"/>
      <c r="Q505" s="138"/>
      <c r="R505" s="138"/>
      <c r="S505" s="138"/>
      <c r="T505" s="138"/>
      <c r="U505" s="138"/>
      <c r="V505" s="138"/>
      <c r="W505" s="128"/>
      <c r="X505" s="128"/>
      <c r="Y505" s="128"/>
      <c r="Z505" s="128"/>
      <c r="AA505" s="128"/>
      <c r="AB505" s="128"/>
      <c r="AC505" s="128"/>
      <c r="AD505" s="128"/>
      <c r="AE505" s="128" t="s">
        <v>218</v>
      </c>
      <c r="AF505" s="128">
        <v>0</v>
      </c>
      <c r="AG505" s="128"/>
      <c r="AH505" s="128"/>
      <c r="AI505" s="128"/>
      <c r="AJ505" s="128"/>
      <c r="AK505" s="128"/>
      <c r="AL505" s="128"/>
      <c r="AM505" s="128"/>
      <c r="AN505" s="128"/>
      <c r="AO505" s="128"/>
      <c r="AP505" s="128"/>
      <c r="AQ505" s="128"/>
      <c r="AR505" s="128"/>
      <c r="AS505" s="128"/>
      <c r="AT505" s="128"/>
      <c r="AU505" s="128"/>
      <c r="AV505" s="128"/>
      <c r="AW505" s="128"/>
      <c r="AX505" s="128"/>
      <c r="AY505" s="128"/>
      <c r="AZ505" s="128"/>
      <c r="BA505" s="128"/>
      <c r="BB505" s="128"/>
      <c r="BC505" s="128"/>
      <c r="BD505" s="128"/>
      <c r="BE505" s="128"/>
      <c r="BF505" s="128"/>
    </row>
    <row r="506" spans="1:58" ht="33.75" outlineLevel="1" x14ac:dyDescent="0.2">
      <c r="A506" s="156">
        <v>115</v>
      </c>
      <c r="B506" s="157" t="s">
        <v>1114</v>
      </c>
      <c r="C506" s="165" t="s">
        <v>1115</v>
      </c>
      <c r="D506" s="158" t="s">
        <v>494</v>
      </c>
      <c r="E506" s="159">
        <v>2</v>
      </c>
      <c r="F506" s="160"/>
      <c r="G506" s="161">
        <f>ROUND(E506*F506,2)</f>
        <v>0</v>
      </c>
      <c r="H506" s="160"/>
      <c r="I506" s="161">
        <f>ROUND(E506*H506,2)</f>
        <v>0</v>
      </c>
      <c r="J506" s="160"/>
      <c r="K506" s="161">
        <f>ROUND(E506*J506,2)</f>
        <v>0</v>
      </c>
      <c r="L506" s="161">
        <v>21</v>
      </c>
      <c r="M506" s="161">
        <f>G506*(1+L506/100)</f>
        <v>0</v>
      </c>
      <c r="N506" s="161">
        <v>4.0000000000000002E-4</v>
      </c>
      <c r="O506" s="161">
        <f>ROUND(E506*N506,2)</f>
        <v>0</v>
      </c>
      <c r="P506" s="161">
        <v>0</v>
      </c>
      <c r="Q506" s="161">
        <f>ROUND(E506*P506,2)</f>
        <v>0</v>
      </c>
      <c r="R506" s="162" t="s">
        <v>194</v>
      </c>
      <c r="S506" s="138">
        <v>0.45</v>
      </c>
      <c r="T506" s="138">
        <f>ROUND(E506*S506,2)</f>
        <v>0.9</v>
      </c>
      <c r="U506" s="138"/>
      <c r="V506" s="138" t="s">
        <v>215</v>
      </c>
      <c r="W506" s="128"/>
      <c r="X506" s="128"/>
      <c r="Y506" s="128"/>
      <c r="Z506" s="128"/>
      <c r="AA506" s="128"/>
      <c r="AB506" s="128"/>
      <c r="AC506" s="128"/>
      <c r="AD506" s="128"/>
      <c r="AE506" s="128" t="s">
        <v>216</v>
      </c>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8"/>
      <c r="BC506" s="128"/>
      <c r="BD506" s="128"/>
      <c r="BE506" s="128"/>
      <c r="BF506" s="128"/>
    </row>
    <row r="507" spans="1:58" ht="22.5" outlineLevel="1" x14ac:dyDescent="0.2">
      <c r="A507" s="149">
        <v>116</v>
      </c>
      <c r="B507" s="150" t="s">
        <v>1116</v>
      </c>
      <c r="C507" s="166" t="s">
        <v>1117</v>
      </c>
      <c r="D507" s="151" t="s">
        <v>316</v>
      </c>
      <c r="E507" s="152">
        <v>6.9</v>
      </c>
      <c r="F507" s="153"/>
      <c r="G507" s="154">
        <f>ROUND(E507*F507,2)</f>
        <v>0</v>
      </c>
      <c r="H507" s="153"/>
      <c r="I507" s="154">
        <f>ROUND(E507*H507,2)</f>
        <v>0</v>
      </c>
      <c r="J507" s="153"/>
      <c r="K507" s="154">
        <f>ROUND(E507*J507,2)</f>
        <v>0</v>
      </c>
      <c r="L507" s="154">
        <v>21</v>
      </c>
      <c r="M507" s="154">
        <f>G507*(1+L507/100)</f>
        <v>0</v>
      </c>
      <c r="N507" s="154">
        <v>2.6900000000000001E-3</v>
      </c>
      <c r="O507" s="154">
        <f>ROUND(E507*N507,2)</f>
        <v>0.02</v>
      </c>
      <c r="P507" s="154">
        <v>0</v>
      </c>
      <c r="Q507" s="154">
        <f>ROUND(E507*P507,2)</f>
        <v>0</v>
      </c>
      <c r="R507" s="155" t="s">
        <v>194</v>
      </c>
      <c r="S507" s="138">
        <v>0.96201999999999999</v>
      </c>
      <c r="T507" s="138">
        <f>ROUND(E507*S507,2)</f>
        <v>6.64</v>
      </c>
      <c r="U507" s="138"/>
      <c r="V507" s="138" t="s">
        <v>215</v>
      </c>
      <c r="W507" s="128"/>
      <c r="X507" s="128"/>
      <c r="Y507" s="128"/>
      <c r="Z507" s="128"/>
      <c r="AA507" s="128"/>
      <c r="AB507" s="128"/>
      <c r="AC507" s="128"/>
      <c r="AD507" s="128"/>
      <c r="AE507" s="128" t="s">
        <v>216</v>
      </c>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28"/>
    </row>
    <row r="508" spans="1:58" ht="12.75" outlineLevel="1" x14ac:dyDescent="0.2">
      <c r="A508" s="135"/>
      <c r="B508" s="136"/>
      <c r="C508" s="323" t="s">
        <v>1118</v>
      </c>
      <c r="D508" s="324"/>
      <c r="E508" s="324"/>
      <c r="F508" s="324"/>
      <c r="G508" s="324"/>
      <c r="H508" s="138"/>
      <c r="I508" s="138"/>
      <c r="J508" s="138"/>
      <c r="K508" s="138"/>
      <c r="L508" s="138"/>
      <c r="M508" s="138"/>
      <c r="N508" s="138"/>
      <c r="O508" s="138"/>
      <c r="P508" s="138"/>
      <c r="Q508" s="138"/>
      <c r="R508" s="138"/>
      <c r="S508" s="138"/>
      <c r="T508" s="138"/>
      <c r="U508" s="138"/>
      <c r="V508" s="138"/>
      <c r="W508" s="128"/>
      <c r="X508" s="128"/>
      <c r="Y508" s="128"/>
      <c r="Z508" s="128"/>
      <c r="AA508" s="128"/>
      <c r="AB508" s="128"/>
      <c r="AC508" s="128"/>
      <c r="AD508" s="128"/>
      <c r="AE508" s="128" t="s">
        <v>249</v>
      </c>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c r="BA508" s="128"/>
      <c r="BB508" s="128"/>
      <c r="BC508" s="128"/>
      <c r="BD508" s="128"/>
      <c r="BE508" s="128"/>
      <c r="BF508" s="128"/>
    </row>
    <row r="509" spans="1:58" ht="12.75" outlineLevel="1" x14ac:dyDescent="0.2">
      <c r="A509" s="135"/>
      <c r="B509" s="136"/>
      <c r="C509" s="167" t="s">
        <v>1119</v>
      </c>
      <c r="D509" s="140"/>
      <c r="E509" s="141">
        <v>6.85</v>
      </c>
      <c r="F509" s="138"/>
      <c r="G509" s="138"/>
      <c r="H509" s="138"/>
      <c r="I509" s="138"/>
      <c r="J509" s="138"/>
      <c r="K509" s="138"/>
      <c r="L509" s="138"/>
      <c r="M509" s="138"/>
      <c r="N509" s="138"/>
      <c r="O509" s="138"/>
      <c r="P509" s="138"/>
      <c r="Q509" s="138"/>
      <c r="R509" s="138"/>
      <c r="S509" s="138"/>
      <c r="T509" s="138"/>
      <c r="U509" s="138"/>
      <c r="V509" s="138"/>
      <c r="W509" s="128"/>
      <c r="X509" s="128"/>
      <c r="Y509" s="128"/>
      <c r="Z509" s="128"/>
      <c r="AA509" s="128"/>
      <c r="AB509" s="128"/>
      <c r="AC509" s="128"/>
      <c r="AD509" s="128"/>
      <c r="AE509" s="128" t="s">
        <v>218</v>
      </c>
      <c r="AF509" s="128">
        <v>0</v>
      </c>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c r="BA509" s="128"/>
      <c r="BB509" s="128"/>
      <c r="BC509" s="128"/>
      <c r="BD509" s="128"/>
      <c r="BE509" s="128"/>
      <c r="BF509" s="128"/>
    </row>
    <row r="510" spans="1:58" ht="12.75" outlineLevel="1" x14ac:dyDescent="0.2">
      <c r="A510" s="135"/>
      <c r="B510" s="136"/>
      <c r="C510" s="167" t="s">
        <v>1120</v>
      </c>
      <c r="D510" s="140"/>
      <c r="E510" s="141">
        <v>0.05</v>
      </c>
      <c r="F510" s="138"/>
      <c r="G510" s="138"/>
      <c r="H510" s="138"/>
      <c r="I510" s="138"/>
      <c r="J510" s="138"/>
      <c r="K510" s="138"/>
      <c r="L510" s="138"/>
      <c r="M510" s="138"/>
      <c r="N510" s="138"/>
      <c r="O510" s="138"/>
      <c r="P510" s="138"/>
      <c r="Q510" s="138"/>
      <c r="R510" s="138"/>
      <c r="S510" s="138"/>
      <c r="T510" s="138"/>
      <c r="U510" s="138"/>
      <c r="V510" s="138"/>
      <c r="W510" s="128"/>
      <c r="X510" s="128"/>
      <c r="Y510" s="128"/>
      <c r="Z510" s="128"/>
      <c r="AA510" s="128"/>
      <c r="AB510" s="128"/>
      <c r="AC510" s="128"/>
      <c r="AD510" s="128"/>
      <c r="AE510" s="128" t="s">
        <v>218</v>
      </c>
      <c r="AF510" s="128">
        <v>0</v>
      </c>
      <c r="AG510" s="128"/>
      <c r="AH510" s="128"/>
      <c r="AI510" s="128"/>
      <c r="AJ510" s="128"/>
      <c r="AK510" s="128"/>
      <c r="AL510" s="128"/>
      <c r="AM510" s="128"/>
      <c r="AN510" s="128"/>
      <c r="AO510" s="128"/>
      <c r="AP510" s="128"/>
      <c r="AQ510" s="128"/>
      <c r="AR510" s="128"/>
      <c r="AS510" s="128"/>
      <c r="AT510" s="128"/>
      <c r="AU510" s="128"/>
      <c r="AV510" s="128"/>
      <c r="AW510" s="128"/>
      <c r="AX510" s="128"/>
      <c r="AY510" s="128"/>
      <c r="AZ510" s="128"/>
      <c r="BA510" s="128"/>
      <c r="BB510" s="128"/>
      <c r="BC510" s="128"/>
      <c r="BD510" s="128"/>
      <c r="BE510" s="128"/>
      <c r="BF510" s="128"/>
    </row>
    <row r="511" spans="1:58" ht="12.75" outlineLevel="1" x14ac:dyDescent="0.2">
      <c r="A511" s="149">
        <v>117</v>
      </c>
      <c r="B511" s="150" t="s">
        <v>1121</v>
      </c>
      <c r="C511" s="166" t="s">
        <v>1122</v>
      </c>
      <c r="D511" s="151" t="s">
        <v>384</v>
      </c>
      <c r="E511" s="152">
        <v>0.10291</v>
      </c>
      <c r="F511" s="153"/>
      <c r="G511" s="154">
        <f>ROUND(E511*F511,2)</f>
        <v>0</v>
      </c>
      <c r="H511" s="153"/>
      <c r="I511" s="154">
        <f>ROUND(E511*H511,2)</f>
        <v>0</v>
      </c>
      <c r="J511" s="153"/>
      <c r="K511" s="154">
        <f>ROUND(E511*J511,2)</f>
        <v>0</v>
      </c>
      <c r="L511" s="154">
        <v>21</v>
      </c>
      <c r="M511" s="154">
        <f>G511*(1+L511/100)</f>
        <v>0</v>
      </c>
      <c r="N511" s="154">
        <v>0</v>
      </c>
      <c r="O511" s="154">
        <f>ROUND(E511*N511,2)</f>
        <v>0</v>
      </c>
      <c r="P511" s="154">
        <v>0</v>
      </c>
      <c r="Q511" s="154">
        <f>ROUND(E511*P511,2)</f>
        <v>0</v>
      </c>
      <c r="R511" s="155" t="s">
        <v>194</v>
      </c>
      <c r="S511" s="138">
        <v>4.7370000000000001</v>
      </c>
      <c r="T511" s="138">
        <f>ROUND(E511*S511,2)</f>
        <v>0.49</v>
      </c>
      <c r="U511" s="138"/>
      <c r="V511" s="138" t="s">
        <v>626</v>
      </c>
      <c r="W511" s="128"/>
      <c r="X511" s="128"/>
      <c r="Y511" s="128"/>
      <c r="Z511" s="128"/>
      <c r="AA511" s="128"/>
      <c r="AB511" s="128"/>
      <c r="AC511" s="128"/>
      <c r="AD511" s="128"/>
      <c r="AE511" s="128" t="s">
        <v>627</v>
      </c>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row>
    <row r="512" spans="1:58" ht="12.75" outlineLevel="1" x14ac:dyDescent="0.2">
      <c r="A512" s="135"/>
      <c r="B512" s="136"/>
      <c r="C512" s="323" t="s">
        <v>1088</v>
      </c>
      <c r="D512" s="324"/>
      <c r="E512" s="324"/>
      <c r="F512" s="324"/>
      <c r="G512" s="324"/>
      <c r="H512" s="138"/>
      <c r="I512" s="138"/>
      <c r="J512" s="138"/>
      <c r="K512" s="138"/>
      <c r="L512" s="138"/>
      <c r="M512" s="138"/>
      <c r="N512" s="138"/>
      <c r="O512" s="138"/>
      <c r="P512" s="138"/>
      <c r="Q512" s="138"/>
      <c r="R512" s="138"/>
      <c r="S512" s="138"/>
      <c r="T512" s="138"/>
      <c r="U512" s="138"/>
      <c r="V512" s="138"/>
      <c r="W512" s="128"/>
      <c r="X512" s="128"/>
      <c r="Y512" s="128"/>
      <c r="Z512" s="128"/>
      <c r="AA512" s="128"/>
      <c r="AB512" s="128"/>
      <c r="AC512" s="128"/>
      <c r="AD512" s="128"/>
      <c r="AE512" s="128" t="s">
        <v>249</v>
      </c>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28"/>
      <c r="BD512" s="128"/>
      <c r="BE512" s="128"/>
      <c r="BF512" s="128"/>
    </row>
    <row r="513" spans="1:58" ht="12.75" x14ac:dyDescent="0.15">
      <c r="A513" s="143" t="s">
        <v>188</v>
      </c>
      <c r="B513" s="144" t="s">
        <v>141</v>
      </c>
      <c r="C513" s="164" t="s">
        <v>142</v>
      </c>
      <c r="D513" s="145"/>
      <c r="E513" s="146"/>
      <c r="F513" s="147"/>
      <c r="G513" s="147">
        <f>SUMIF(AE514:AE524,"&lt;&gt;NOR",G514:G524)</f>
        <v>0</v>
      </c>
      <c r="H513" s="147"/>
      <c r="I513" s="147">
        <f>SUM(I514:I524)</f>
        <v>0</v>
      </c>
      <c r="J513" s="147"/>
      <c r="K513" s="147">
        <f>SUM(K514:K524)</f>
        <v>0</v>
      </c>
      <c r="L513" s="147"/>
      <c r="M513" s="147">
        <f>SUM(M514:M524)</f>
        <v>0</v>
      </c>
      <c r="N513" s="147"/>
      <c r="O513" s="147">
        <f>SUM(O514:O524)</f>
        <v>6.75</v>
      </c>
      <c r="P513" s="147"/>
      <c r="Q513" s="147">
        <f>SUM(Q514:Q524)</f>
        <v>0</v>
      </c>
      <c r="R513" s="148"/>
      <c r="S513" s="142"/>
      <c r="T513" s="142">
        <f>SUM(T514:T524)</f>
        <v>102.97999999999999</v>
      </c>
      <c r="U513" s="142"/>
      <c r="V513" s="142"/>
      <c r="AE513" t="s">
        <v>189</v>
      </c>
    </row>
    <row r="514" spans="1:58" ht="22.5" outlineLevel="1" x14ac:dyDescent="0.2">
      <c r="A514" s="149">
        <v>118</v>
      </c>
      <c r="B514" s="150" t="s">
        <v>1123</v>
      </c>
      <c r="C514" s="166" t="s">
        <v>1124</v>
      </c>
      <c r="D514" s="151" t="s">
        <v>233</v>
      </c>
      <c r="E514" s="152">
        <v>134.69999999999999</v>
      </c>
      <c r="F514" s="153"/>
      <c r="G514" s="154">
        <f>ROUND(E514*F514,2)</f>
        <v>0</v>
      </c>
      <c r="H514" s="153"/>
      <c r="I514" s="154">
        <f>ROUND(E514*H514,2)</f>
        <v>0</v>
      </c>
      <c r="J514" s="153"/>
      <c r="K514" s="154">
        <f>ROUND(E514*J514,2)</f>
        <v>0</v>
      </c>
      <c r="L514" s="154">
        <v>21</v>
      </c>
      <c r="M514" s="154">
        <f>G514*(1+L514/100)</f>
        <v>0</v>
      </c>
      <c r="N514" s="154">
        <v>4.641E-2</v>
      </c>
      <c r="O514" s="154">
        <f>ROUND(E514*N514,2)</f>
        <v>6.25</v>
      </c>
      <c r="P514" s="154">
        <v>0</v>
      </c>
      <c r="Q514" s="154">
        <f>ROUND(E514*P514,2)</f>
        <v>0</v>
      </c>
      <c r="R514" s="155" t="s">
        <v>194</v>
      </c>
      <c r="S514" s="138">
        <v>0.42299999999999999</v>
      </c>
      <c r="T514" s="138">
        <f>ROUND(E514*S514,2)</f>
        <v>56.98</v>
      </c>
      <c r="U514" s="138"/>
      <c r="V514" s="138" t="s">
        <v>215</v>
      </c>
      <c r="W514" s="128"/>
      <c r="X514" s="128"/>
      <c r="Y514" s="128"/>
      <c r="Z514" s="128"/>
      <c r="AA514" s="128"/>
      <c r="AB514" s="128"/>
      <c r="AC514" s="128"/>
      <c r="AD514" s="128"/>
      <c r="AE514" s="128" t="s">
        <v>216</v>
      </c>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c r="BB514" s="128"/>
      <c r="BC514" s="128"/>
      <c r="BD514" s="128"/>
      <c r="BE514" s="128"/>
      <c r="BF514" s="128"/>
    </row>
    <row r="515" spans="1:58" ht="12.75" outlineLevel="1" x14ac:dyDescent="0.2">
      <c r="A515" s="135"/>
      <c r="B515" s="136"/>
      <c r="C515" s="167" t="s">
        <v>1091</v>
      </c>
      <c r="D515" s="140"/>
      <c r="E515" s="141">
        <v>134.63999999999999</v>
      </c>
      <c r="F515" s="138"/>
      <c r="G515" s="138"/>
      <c r="H515" s="138"/>
      <c r="I515" s="138"/>
      <c r="J515" s="138"/>
      <c r="K515" s="138"/>
      <c r="L515" s="138"/>
      <c r="M515" s="138"/>
      <c r="N515" s="138"/>
      <c r="O515" s="138"/>
      <c r="P515" s="138"/>
      <c r="Q515" s="138"/>
      <c r="R515" s="138"/>
      <c r="S515" s="138"/>
      <c r="T515" s="138"/>
      <c r="U515" s="138"/>
      <c r="V515" s="138"/>
      <c r="W515" s="128"/>
      <c r="X515" s="128"/>
      <c r="Y515" s="128"/>
      <c r="Z515" s="128"/>
      <c r="AA515" s="128"/>
      <c r="AB515" s="128"/>
      <c r="AC515" s="128"/>
      <c r="AD515" s="128"/>
      <c r="AE515" s="128" t="s">
        <v>218</v>
      </c>
      <c r="AF515" s="128">
        <v>0</v>
      </c>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row>
    <row r="516" spans="1:58" ht="12.75" outlineLevel="1" x14ac:dyDescent="0.2">
      <c r="A516" s="135"/>
      <c r="B516" s="136"/>
      <c r="C516" s="167" t="s">
        <v>377</v>
      </c>
      <c r="D516" s="140"/>
      <c r="E516" s="141">
        <v>0.06</v>
      </c>
      <c r="F516" s="138"/>
      <c r="G516" s="138"/>
      <c r="H516" s="138"/>
      <c r="I516" s="138"/>
      <c r="J516" s="138"/>
      <c r="K516" s="138"/>
      <c r="L516" s="138"/>
      <c r="M516" s="138"/>
      <c r="N516" s="138"/>
      <c r="O516" s="138"/>
      <c r="P516" s="138"/>
      <c r="Q516" s="138"/>
      <c r="R516" s="138"/>
      <c r="S516" s="138"/>
      <c r="T516" s="138"/>
      <c r="U516" s="138"/>
      <c r="V516" s="138"/>
      <c r="W516" s="128"/>
      <c r="X516" s="128"/>
      <c r="Y516" s="128"/>
      <c r="Z516" s="128"/>
      <c r="AA516" s="128"/>
      <c r="AB516" s="128"/>
      <c r="AC516" s="128"/>
      <c r="AD516" s="128"/>
      <c r="AE516" s="128" t="s">
        <v>218</v>
      </c>
      <c r="AF516" s="128">
        <v>0</v>
      </c>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c r="BB516" s="128"/>
      <c r="BC516" s="128"/>
      <c r="BD516" s="128"/>
      <c r="BE516" s="128"/>
      <c r="BF516" s="128"/>
    </row>
    <row r="517" spans="1:58" ht="12.75" outlineLevel="1" x14ac:dyDescent="0.2">
      <c r="A517" s="149">
        <v>119</v>
      </c>
      <c r="B517" s="150" t="s">
        <v>1125</v>
      </c>
      <c r="C517" s="166" t="s">
        <v>1126</v>
      </c>
      <c r="D517" s="151" t="s">
        <v>316</v>
      </c>
      <c r="E517" s="152">
        <v>20.399999999999999</v>
      </c>
      <c r="F517" s="153"/>
      <c r="G517" s="154">
        <f>ROUND(E517*F517,2)</f>
        <v>0</v>
      </c>
      <c r="H517" s="153"/>
      <c r="I517" s="154">
        <f>ROUND(E517*H517,2)</f>
        <v>0</v>
      </c>
      <c r="J517" s="153"/>
      <c r="K517" s="154">
        <f>ROUND(E517*J517,2)</f>
        <v>0</v>
      </c>
      <c r="L517" s="154">
        <v>21</v>
      </c>
      <c r="M517" s="154">
        <f>G517*(1+L517/100)</f>
        <v>0</v>
      </c>
      <c r="N517" s="154">
        <v>2.3390000000000001E-2</v>
      </c>
      <c r="O517" s="154">
        <f>ROUND(E517*N517,2)</f>
        <v>0.48</v>
      </c>
      <c r="P517" s="154">
        <v>0</v>
      </c>
      <c r="Q517" s="154">
        <f>ROUND(E517*P517,2)</f>
        <v>0</v>
      </c>
      <c r="R517" s="155" t="s">
        <v>194</v>
      </c>
      <c r="S517" s="138">
        <v>0.35</v>
      </c>
      <c r="T517" s="138">
        <f>ROUND(E517*S517,2)</f>
        <v>7.14</v>
      </c>
      <c r="U517" s="138"/>
      <c r="V517" s="138" t="s">
        <v>215</v>
      </c>
      <c r="W517" s="128"/>
      <c r="X517" s="128"/>
      <c r="Y517" s="128"/>
      <c r="Z517" s="128"/>
      <c r="AA517" s="128"/>
      <c r="AB517" s="128"/>
      <c r="AC517" s="128"/>
      <c r="AD517" s="128"/>
      <c r="AE517" s="128" t="s">
        <v>216</v>
      </c>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c r="BB517" s="128"/>
      <c r="BC517" s="128"/>
      <c r="BD517" s="128"/>
      <c r="BE517" s="128"/>
      <c r="BF517" s="128"/>
    </row>
    <row r="518" spans="1:58" ht="12.75" outlineLevel="1" x14ac:dyDescent="0.2">
      <c r="A518" s="135"/>
      <c r="B518" s="136"/>
      <c r="C518" s="167" t="s">
        <v>1127</v>
      </c>
      <c r="D518" s="140"/>
      <c r="E518" s="141">
        <v>20.399999999999999</v>
      </c>
      <c r="F518" s="138"/>
      <c r="G518" s="138"/>
      <c r="H518" s="138"/>
      <c r="I518" s="138"/>
      <c r="J518" s="138"/>
      <c r="K518" s="138"/>
      <c r="L518" s="138"/>
      <c r="M518" s="138"/>
      <c r="N518" s="138"/>
      <c r="O518" s="138"/>
      <c r="P518" s="138"/>
      <c r="Q518" s="138"/>
      <c r="R518" s="138"/>
      <c r="S518" s="138"/>
      <c r="T518" s="138"/>
      <c r="U518" s="138"/>
      <c r="V518" s="138"/>
      <c r="W518" s="128"/>
      <c r="X518" s="128"/>
      <c r="Y518" s="128"/>
      <c r="Z518" s="128"/>
      <c r="AA518" s="128"/>
      <c r="AB518" s="128"/>
      <c r="AC518" s="128"/>
      <c r="AD518" s="128"/>
      <c r="AE518" s="128" t="s">
        <v>218</v>
      </c>
      <c r="AF518" s="128">
        <v>0</v>
      </c>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28"/>
      <c r="BD518" s="128"/>
      <c r="BE518" s="128"/>
      <c r="BF518" s="128"/>
    </row>
    <row r="519" spans="1:58" ht="22.5" outlineLevel="1" x14ac:dyDescent="0.2">
      <c r="A519" s="149">
        <v>120</v>
      </c>
      <c r="B519" s="150" t="s">
        <v>1128</v>
      </c>
      <c r="C519" s="166" t="s">
        <v>1129</v>
      </c>
      <c r="D519" s="151" t="s">
        <v>233</v>
      </c>
      <c r="E519" s="152">
        <v>172.6</v>
      </c>
      <c r="F519" s="153"/>
      <c r="G519" s="154">
        <f>ROUND(E519*F519,2)</f>
        <v>0</v>
      </c>
      <c r="H519" s="153"/>
      <c r="I519" s="154">
        <f>ROUND(E519*H519,2)</f>
        <v>0</v>
      </c>
      <c r="J519" s="153"/>
      <c r="K519" s="154">
        <f>ROUND(E519*J519,2)</f>
        <v>0</v>
      </c>
      <c r="L519" s="154">
        <v>21</v>
      </c>
      <c r="M519" s="154">
        <f>G519*(1+L519/100)</f>
        <v>0</v>
      </c>
      <c r="N519" s="154">
        <v>1.2E-4</v>
      </c>
      <c r="O519" s="154">
        <f>ROUND(E519*N519,2)</f>
        <v>0.02</v>
      </c>
      <c r="P519" s="154">
        <v>0</v>
      </c>
      <c r="Q519" s="154">
        <f>ROUND(E519*P519,2)</f>
        <v>0</v>
      </c>
      <c r="R519" s="155" t="s">
        <v>194</v>
      </c>
      <c r="S519" s="138">
        <v>0.14000000000000001</v>
      </c>
      <c r="T519" s="138">
        <f>ROUND(E519*S519,2)</f>
        <v>24.16</v>
      </c>
      <c r="U519" s="138"/>
      <c r="V519" s="138" t="s">
        <v>215</v>
      </c>
      <c r="W519" s="128"/>
      <c r="X519" s="128"/>
      <c r="Y519" s="128"/>
      <c r="Z519" s="128"/>
      <c r="AA519" s="128"/>
      <c r="AB519" s="128"/>
      <c r="AC519" s="128"/>
      <c r="AD519" s="128"/>
      <c r="AE519" s="128" t="s">
        <v>216</v>
      </c>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c r="BB519" s="128"/>
      <c r="BC519" s="128"/>
      <c r="BD519" s="128"/>
      <c r="BE519" s="128"/>
      <c r="BF519" s="128"/>
    </row>
    <row r="520" spans="1:58" ht="12.75" outlineLevel="1" x14ac:dyDescent="0.2">
      <c r="A520" s="135"/>
      <c r="B520" s="136"/>
      <c r="C520" s="167" t="s">
        <v>1130</v>
      </c>
      <c r="D520" s="140"/>
      <c r="E520" s="141">
        <v>148.10400000000001</v>
      </c>
      <c r="F520" s="138"/>
      <c r="G520" s="138"/>
      <c r="H520" s="138"/>
      <c r="I520" s="138"/>
      <c r="J520" s="138"/>
      <c r="K520" s="138"/>
      <c r="L520" s="138"/>
      <c r="M520" s="138"/>
      <c r="N520" s="138"/>
      <c r="O520" s="138"/>
      <c r="P520" s="138"/>
      <c r="Q520" s="138"/>
      <c r="R520" s="138"/>
      <c r="S520" s="138"/>
      <c r="T520" s="138"/>
      <c r="U520" s="138"/>
      <c r="V520" s="138"/>
      <c r="W520" s="128"/>
      <c r="X520" s="128"/>
      <c r="Y520" s="128"/>
      <c r="Z520" s="128"/>
      <c r="AA520" s="128"/>
      <c r="AB520" s="128"/>
      <c r="AC520" s="128"/>
      <c r="AD520" s="128"/>
      <c r="AE520" s="128" t="s">
        <v>218</v>
      </c>
      <c r="AF520" s="128">
        <v>0</v>
      </c>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c r="BB520" s="128"/>
      <c r="BC520" s="128"/>
      <c r="BD520" s="128"/>
      <c r="BE520" s="128"/>
      <c r="BF520" s="128"/>
    </row>
    <row r="521" spans="1:58" ht="12.75" outlineLevel="1" x14ac:dyDescent="0.2">
      <c r="A521" s="135"/>
      <c r="B521" s="136"/>
      <c r="C521" s="167" t="s">
        <v>1131</v>
      </c>
      <c r="D521" s="140"/>
      <c r="E521" s="141">
        <v>24.406469999999999</v>
      </c>
      <c r="F521" s="138"/>
      <c r="G521" s="138"/>
      <c r="H521" s="138"/>
      <c r="I521" s="138"/>
      <c r="J521" s="138"/>
      <c r="K521" s="138"/>
      <c r="L521" s="138"/>
      <c r="M521" s="138"/>
      <c r="N521" s="138"/>
      <c r="O521" s="138"/>
      <c r="P521" s="138"/>
      <c r="Q521" s="138"/>
      <c r="R521" s="138"/>
      <c r="S521" s="138"/>
      <c r="T521" s="138"/>
      <c r="U521" s="138"/>
      <c r="V521" s="138"/>
      <c r="W521" s="128"/>
      <c r="X521" s="128"/>
      <c r="Y521" s="128"/>
      <c r="Z521" s="128"/>
      <c r="AA521" s="128"/>
      <c r="AB521" s="128"/>
      <c r="AC521" s="128"/>
      <c r="AD521" s="128"/>
      <c r="AE521" s="128" t="s">
        <v>218</v>
      </c>
      <c r="AF521" s="128">
        <v>0</v>
      </c>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row>
    <row r="522" spans="1:58" ht="12.75" outlineLevel="1" x14ac:dyDescent="0.2">
      <c r="A522" s="135"/>
      <c r="B522" s="136"/>
      <c r="C522" s="167" t="s">
        <v>1132</v>
      </c>
      <c r="D522" s="140"/>
      <c r="E522" s="141">
        <v>8.9529999999999998E-2</v>
      </c>
      <c r="F522" s="138"/>
      <c r="G522" s="138"/>
      <c r="H522" s="138"/>
      <c r="I522" s="138"/>
      <c r="J522" s="138"/>
      <c r="K522" s="138"/>
      <c r="L522" s="138"/>
      <c r="M522" s="138"/>
      <c r="N522" s="138"/>
      <c r="O522" s="138"/>
      <c r="P522" s="138"/>
      <c r="Q522" s="138"/>
      <c r="R522" s="138"/>
      <c r="S522" s="138"/>
      <c r="T522" s="138"/>
      <c r="U522" s="138"/>
      <c r="V522" s="138"/>
      <c r="W522" s="128"/>
      <c r="X522" s="128"/>
      <c r="Y522" s="128"/>
      <c r="Z522" s="128"/>
      <c r="AA522" s="128"/>
      <c r="AB522" s="128"/>
      <c r="AC522" s="128"/>
      <c r="AD522" s="128"/>
      <c r="AE522" s="128" t="s">
        <v>218</v>
      </c>
      <c r="AF522" s="128">
        <v>0</v>
      </c>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row>
    <row r="523" spans="1:58" ht="12.75" outlineLevel="1" x14ac:dyDescent="0.2">
      <c r="A523" s="149">
        <v>121</v>
      </c>
      <c r="B523" s="150" t="s">
        <v>1133</v>
      </c>
      <c r="C523" s="166" t="s">
        <v>1134</v>
      </c>
      <c r="D523" s="151" t="s">
        <v>384</v>
      </c>
      <c r="E523" s="152">
        <v>6.7492900000000002</v>
      </c>
      <c r="F523" s="153"/>
      <c r="G523" s="154">
        <f>ROUND(E523*F523,2)</f>
        <v>0</v>
      </c>
      <c r="H523" s="153"/>
      <c r="I523" s="154">
        <f>ROUND(E523*H523,2)</f>
        <v>0</v>
      </c>
      <c r="J523" s="153"/>
      <c r="K523" s="154">
        <f>ROUND(E523*J523,2)</f>
        <v>0</v>
      </c>
      <c r="L523" s="154">
        <v>21</v>
      </c>
      <c r="M523" s="154">
        <f>G523*(1+L523/100)</f>
        <v>0</v>
      </c>
      <c r="N523" s="154">
        <v>0</v>
      </c>
      <c r="O523" s="154">
        <f>ROUND(E523*N523,2)</f>
        <v>0</v>
      </c>
      <c r="P523" s="154">
        <v>0</v>
      </c>
      <c r="Q523" s="154">
        <f>ROUND(E523*P523,2)</f>
        <v>0</v>
      </c>
      <c r="R523" s="155" t="s">
        <v>194</v>
      </c>
      <c r="S523" s="138">
        <v>2.1779999999999999</v>
      </c>
      <c r="T523" s="138">
        <f>ROUND(E523*S523,2)</f>
        <v>14.7</v>
      </c>
      <c r="U523" s="138"/>
      <c r="V523" s="138" t="s">
        <v>626</v>
      </c>
      <c r="W523" s="128"/>
      <c r="X523" s="128"/>
      <c r="Y523" s="128"/>
      <c r="Z523" s="128"/>
      <c r="AA523" s="128"/>
      <c r="AB523" s="128"/>
      <c r="AC523" s="128"/>
      <c r="AD523" s="128"/>
      <c r="AE523" s="128" t="s">
        <v>627</v>
      </c>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row>
    <row r="524" spans="1:58" ht="12.75" outlineLevel="1" x14ac:dyDescent="0.2">
      <c r="A524" s="135"/>
      <c r="B524" s="136"/>
      <c r="C524" s="323" t="s">
        <v>1088</v>
      </c>
      <c r="D524" s="324"/>
      <c r="E524" s="324"/>
      <c r="F524" s="324"/>
      <c r="G524" s="324"/>
      <c r="H524" s="138"/>
      <c r="I524" s="138"/>
      <c r="J524" s="138"/>
      <c r="K524" s="138"/>
      <c r="L524" s="138"/>
      <c r="M524" s="138"/>
      <c r="N524" s="138"/>
      <c r="O524" s="138"/>
      <c r="P524" s="138"/>
      <c r="Q524" s="138"/>
      <c r="R524" s="138"/>
      <c r="S524" s="138"/>
      <c r="T524" s="138"/>
      <c r="U524" s="138"/>
      <c r="V524" s="138"/>
      <c r="W524" s="128"/>
      <c r="X524" s="128"/>
      <c r="Y524" s="128"/>
      <c r="Z524" s="128"/>
      <c r="AA524" s="128"/>
      <c r="AB524" s="128"/>
      <c r="AC524" s="128"/>
      <c r="AD524" s="128"/>
      <c r="AE524" s="128" t="s">
        <v>249</v>
      </c>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c r="BB524" s="128"/>
      <c r="BC524" s="128"/>
      <c r="BD524" s="128"/>
      <c r="BE524" s="128"/>
      <c r="BF524" s="128"/>
    </row>
    <row r="525" spans="1:58" ht="12.75" x14ac:dyDescent="0.15">
      <c r="A525" s="143" t="s">
        <v>188</v>
      </c>
      <c r="B525" s="144" t="s">
        <v>143</v>
      </c>
      <c r="C525" s="164" t="s">
        <v>144</v>
      </c>
      <c r="D525" s="145"/>
      <c r="E525" s="146"/>
      <c r="F525" s="147"/>
      <c r="G525" s="147">
        <f>SUMIF(AE526:AE552,"&lt;&gt;NOR",G526:G552)</f>
        <v>0</v>
      </c>
      <c r="H525" s="147"/>
      <c r="I525" s="147">
        <f>SUM(I526:I552)</f>
        <v>0</v>
      </c>
      <c r="J525" s="147"/>
      <c r="K525" s="147">
        <f>SUM(K526:K552)</f>
        <v>0</v>
      </c>
      <c r="L525" s="147"/>
      <c r="M525" s="147">
        <f>SUM(M526:M552)</f>
        <v>0</v>
      </c>
      <c r="N525" s="147"/>
      <c r="O525" s="147">
        <f>SUM(O526:O552)</f>
        <v>0.42</v>
      </c>
      <c r="P525" s="147"/>
      <c r="Q525" s="147">
        <f>SUM(Q526:Q552)</f>
        <v>0</v>
      </c>
      <c r="R525" s="148"/>
      <c r="S525" s="142"/>
      <c r="T525" s="142">
        <f>SUM(T526:T552)</f>
        <v>30.299999999999997</v>
      </c>
      <c r="U525" s="142"/>
      <c r="V525" s="142"/>
      <c r="AE525" t="s">
        <v>189</v>
      </c>
    </row>
    <row r="526" spans="1:58" ht="12.75" outlineLevel="1" x14ac:dyDescent="0.2">
      <c r="A526" s="149">
        <v>122</v>
      </c>
      <c r="B526" s="150" t="s">
        <v>1135</v>
      </c>
      <c r="C526" s="166" t="s">
        <v>1136</v>
      </c>
      <c r="D526" s="151" t="s">
        <v>494</v>
      </c>
      <c r="E526" s="152">
        <v>1</v>
      </c>
      <c r="F526" s="153"/>
      <c r="G526" s="154">
        <f>ROUND(E526*F526,2)</f>
        <v>0</v>
      </c>
      <c r="H526" s="153"/>
      <c r="I526" s="154">
        <f>ROUND(E526*H526,2)</f>
        <v>0</v>
      </c>
      <c r="J526" s="153"/>
      <c r="K526" s="154">
        <f>ROUND(E526*J526,2)</f>
        <v>0</v>
      </c>
      <c r="L526" s="154">
        <v>21</v>
      </c>
      <c r="M526" s="154">
        <f>G526*(1+L526/100)</f>
        <v>0</v>
      </c>
      <c r="N526" s="154">
        <v>0</v>
      </c>
      <c r="O526" s="154">
        <f>ROUND(E526*N526,2)</f>
        <v>0</v>
      </c>
      <c r="P526" s="154">
        <v>0</v>
      </c>
      <c r="Q526" s="154">
        <f>ROUND(E526*P526,2)</f>
        <v>0</v>
      </c>
      <c r="R526" s="155" t="s">
        <v>194</v>
      </c>
      <c r="S526" s="138">
        <v>3.7</v>
      </c>
      <c r="T526" s="138">
        <f>ROUND(E526*S526,2)</f>
        <v>3.7</v>
      </c>
      <c r="U526" s="138"/>
      <c r="V526" s="138" t="s">
        <v>215</v>
      </c>
      <c r="W526" s="128"/>
      <c r="X526" s="128"/>
      <c r="Y526" s="128"/>
      <c r="Z526" s="128"/>
      <c r="AA526" s="128"/>
      <c r="AB526" s="128"/>
      <c r="AC526" s="128"/>
      <c r="AD526" s="128"/>
      <c r="AE526" s="128" t="s">
        <v>216</v>
      </c>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c r="BB526" s="128"/>
      <c r="BC526" s="128"/>
      <c r="BD526" s="128"/>
      <c r="BE526" s="128"/>
      <c r="BF526" s="128"/>
    </row>
    <row r="527" spans="1:58" ht="12.75" outlineLevel="1" x14ac:dyDescent="0.2">
      <c r="A527" s="135"/>
      <c r="B527" s="136"/>
      <c r="C527" s="167" t="s">
        <v>75</v>
      </c>
      <c r="D527" s="140"/>
      <c r="E527" s="141">
        <v>1</v>
      </c>
      <c r="F527" s="138"/>
      <c r="G527" s="138"/>
      <c r="H527" s="138"/>
      <c r="I527" s="138"/>
      <c r="J527" s="138"/>
      <c r="K527" s="138"/>
      <c r="L527" s="138"/>
      <c r="M527" s="138"/>
      <c r="N527" s="138"/>
      <c r="O527" s="138"/>
      <c r="P527" s="138"/>
      <c r="Q527" s="138"/>
      <c r="R527" s="138"/>
      <c r="S527" s="138"/>
      <c r="T527" s="138"/>
      <c r="U527" s="138"/>
      <c r="V527" s="138"/>
      <c r="W527" s="128"/>
      <c r="X527" s="128"/>
      <c r="Y527" s="128"/>
      <c r="Z527" s="128"/>
      <c r="AA527" s="128"/>
      <c r="AB527" s="128"/>
      <c r="AC527" s="128"/>
      <c r="AD527" s="128"/>
      <c r="AE527" s="128" t="s">
        <v>218</v>
      </c>
      <c r="AF527" s="128">
        <v>0</v>
      </c>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c r="BB527" s="128"/>
      <c r="BC527" s="128"/>
      <c r="BD527" s="128"/>
      <c r="BE527" s="128"/>
      <c r="BF527" s="128"/>
    </row>
    <row r="528" spans="1:58" ht="22.5" outlineLevel="1" x14ac:dyDescent="0.2">
      <c r="A528" s="149">
        <v>123</v>
      </c>
      <c r="B528" s="150" t="s">
        <v>1137</v>
      </c>
      <c r="C528" s="166" t="s">
        <v>1138</v>
      </c>
      <c r="D528" s="151" t="s">
        <v>233</v>
      </c>
      <c r="E528" s="152">
        <v>38.1</v>
      </c>
      <c r="F528" s="153"/>
      <c r="G528" s="154">
        <f>ROUND(E528*F528,2)</f>
        <v>0</v>
      </c>
      <c r="H528" s="153"/>
      <c r="I528" s="154">
        <f>ROUND(E528*H528,2)</f>
        <v>0</v>
      </c>
      <c r="J528" s="153"/>
      <c r="K528" s="154">
        <f>ROUND(E528*J528,2)</f>
        <v>0</v>
      </c>
      <c r="L528" s="154">
        <v>21</v>
      </c>
      <c r="M528" s="154">
        <f>G528*(1+L528/100)</f>
        <v>0</v>
      </c>
      <c r="N528" s="154">
        <v>2.9999999999999997E-4</v>
      </c>
      <c r="O528" s="154">
        <f>ROUND(E528*N528,2)</f>
        <v>0.01</v>
      </c>
      <c r="P528" s="154">
        <v>0</v>
      </c>
      <c r="Q528" s="154">
        <f>ROUND(E528*P528,2)</f>
        <v>0</v>
      </c>
      <c r="R528" s="155" t="s">
        <v>194</v>
      </c>
      <c r="S528" s="138">
        <v>0.504</v>
      </c>
      <c r="T528" s="138">
        <f>ROUND(E528*S528,2)</f>
        <v>19.2</v>
      </c>
      <c r="U528" s="138"/>
      <c r="V528" s="138" t="s">
        <v>215</v>
      </c>
      <c r="W528" s="128"/>
      <c r="X528" s="128"/>
      <c r="Y528" s="128"/>
      <c r="Z528" s="128"/>
      <c r="AA528" s="128"/>
      <c r="AB528" s="128"/>
      <c r="AC528" s="128"/>
      <c r="AD528" s="128"/>
      <c r="AE528" s="128" t="s">
        <v>216</v>
      </c>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28"/>
      <c r="BD528" s="128"/>
      <c r="BE528" s="128"/>
      <c r="BF528" s="128"/>
    </row>
    <row r="529" spans="1:58" ht="12.75" outlineLevel="1" x14ac:dyDescent="0.2">
      <c r="A529" s="135"/>
      <c r="B529" s="136"/>
      <c r="C529" s="167" t="s">
        <v>1139</v>
      </c>
      <c r="D529" s="140"/>
      <c r="E529" s="141">
        <v>15.84</v>
      </c>
      <c r="F529" s="138"/>
      <c r="G529" s="138"/>
      <c r="H529" s="138"/>
      <c r="I529" s="138"/>
      <c r="J529" s="138"/>
      <c r="K529" s="138"/>
      <c r="L529" s="138"/>
      <c r="M529" s="138"/>
      <c r="N529" s="138"/>
      <c r="O529" s="138"/>
      <c r="P529" s="138"/>
      <c r="Q529" s="138"/>
      <c r="R529" s="138"/>
      <c r="S529" s="138"/>
      <c r="T529" s="138"/>
      <c r="U529" s="138"/>
      <c r="V529" s="138"/>
      <c r="W529" s="128"/>
      <c r="X529" s="128"/>
      <c r="Y529" s="128"/>
      <c r="Z529" s="128"/>
      <c r="AA529" s="128"/>
      <c r="AB529" s="128"/>
      <c r="AC529" s="128"/>
      <c r="AD529" s="128"/>
      <c r="AE529" s="128" t="s">
        <v>218</v>
      </c>
      <c r="AF529" s="128">
        <v>0</v>
      </c>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c r="BB529" s="128"/>
      <c r="BC529" s="128"/>
      <c r="BD529" s="128"/>
      <c r="BE529" s="128"/>
      <c r="BF529" s="128"/>
    </row>
    <row r="530" spans="1:58" ht="12.75" outlineLevel="1" x14ac:dyDescent="0.2">
      <c r="A530" s="135"/>
      <c r="B530" s="136"/>
      <c r="C530" s="167" t="s">
        <v>1140</v>
      </c>
      <c r="D530" s="140"/>
      <c r="E530" s="141">
        <v>22.1877</v>
      </c>
      <c r="F530" s="138"/>
      <c r="G530" s="138"/>
      <c r="H530" s="138"/>
      <c r="I530" s="138"/>
      <c r="J530" s="138"/>
      <c r="K530" s="138"/>
      <c r="L530" s="138"/>
      <c r="M530" s="138"/>
      <c r="N530" s="138"/>
      <c r="O530" s="138"/>
      <c r="P530" s="138"/>
      <c r="Q530" s="138"/>
      <c r="R530" s="138"/>
      <c r="S530" s="138"/>
      <c r="T530" s="138"/>
      <c r="U530" s="138"/>
      <c r="V530" s="138"/>
      <c r="W530" s="128"/>
      <c r="X530" s="128"/>
      <c r="Y530" s="128"/>
      <c r="Z530" s="128"/>
      <c r="AA530" s="128"/>
      <c r="AB530" s="128"/>
      <c r="AC530" s="128"/>
      <c r="AD530" s="128"/>
      <c r="AE530" s="128" t="s">
        <v>218</v>
      </c>
      <c r="AF530" s="128">
        <v>0</v>
      </c>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c r="BB530" s="128"/>
      <c r="BC530" s="128"/>
      <c r="BD530" s="128"/>
      <c r="BE530" s="128"/>
      <c r="BF530" s="128"/>
    </row>
    <row r="531" spans="1:58" ht="12.75" outlineLevel="1" x14ac:dyDescent="0.2">
      <c r="A531" s="135"/>
      <c r="B531" s="136"/>
      <c r="C531" s="167" t="s">
        <v>1141</v>
      </c>
      <c r="D531" s="140"/>
      <c r="E531" s="141">
        <v>7.2300000000000003E-2</v>
      </c>
      <c r="F531" s="138"/>
      <c r="G531" s="138"/>
      <c r="H531" s="138"/>
      <c r="I531" s="138"/>
      <c r="J531" s="138"/>
      <c r="K531" s="138"/>
      <c r="L531" s="138"/>
      <c r="M531" s="138"/>
      <c r="N531" s="138"/>
      <c r="O531" s="138"/>
      <c r="P531" s="138"/>
      <c r="Q531" s="138"/>
      <c r="R531" s="138"/>
      <c r="S531" s="138"/>
      <c r="T531" s="138"/>
      <c r="U531" s="138"/>
      <c r="V531" s="138"/>
      <c r="W531" s="128"/>
      <c r="X531" s="128"/>
      <c r="Y531" s="128"/>
      <c r="Z531" s="128"/>
      <c r="AA531" s="128"/>
      <c r="AB531" s="128"/>
      <c r="AC531" s="128"/>
      <c r="AD531" s="128"/>
      <c r="AE531" s="128" t="s">
        <v>218</v>
      </c>
      <c r="AF531" s="128">
        <v>0</v>
      </c>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c r="BB531" s="128"/>
      <c r="BC531" s="128"/>
      <c r="BD531" s="128"/>
      <c r="BE531" s="128"/>
      <c r="BF531" s="128"/>
    </row>
    <row r="532" spans="1:58" ht="22.5" outlineLevel="1" x14ac:dyDescent="0.2">
      <c r="A532" s="149">
        <v>124</v>
      </c>
      <c r="B532" s="150" t="s">
        <v>1142</v>
      </c>
      <c r="C532" s="166" t="s">
        <v>1143</v>
      </c>
      <c r="D532" s="151" t="s">
        <v>494</v>
      </c>
      <c r="E532" s="152">
        <v>2</v>
      </c>
      <c r="F532" s="153"/>
      <c r="G532" s="154">
        <f>ROUND(E532*F532,2)</f>
        <v>0</v>
      </c>
      <c r="H532" s="153"/>
      <c r="I532" s="154">
        <f>ROUND(E532*H532,2)</f>
        <v>0</v>
      </c>
      <c r="J532" s="153"/>
      <c r="K532" s="154">
        <f>ROUND(E532*J532,2)</f>
        <v>0</v>
      </c>
      <c r="L532" s="154">
        <v>21</v>
      </c>
      <c r="M532" s="154">
        <f>G532*(1+L532/100)</f>
        <v>0</v>
      </c>
      <c r="N532" s="154">
        <v>0</v>
      </c>
      <c r="O532" s="154">
        <f>ROUND(E532*N532,2)</f>
        <v>0</v>
      </c>
      <c r="P532" s="154">
        <v>0</v>
      </c>
      <c r="Q532" s="154">
        <f>ROUND(E532*P532,2)</f>
        <v>0</v>
      </c>
      <c r="R532" s="155" t="s">
        <v>194</v>
      </c>
      <c r="S532" s="138">
        <v>1.45</v>
      </c>
      <c r="T532" s="138">
        <f>ROUND(E532*S532,2)</f>
        <v>2.9</v>
      </c>
      <c r="U532" s="138"/>
      <c r="V532" s="138" t="s">
        <v>215</v>
      </c>
      <c r="W532" s="128"/>
      <c r="X532" s="128"/>
      <c r="Y532" s="128"/>
      <c r="Z532" s="128"/>
      <c r="AA532" s="128"/>
      <c r="AB532" s="128"/>
      <c r="AC532" s="128"/>
      <c r="AD532" s="128"/>
      <c r="AE532" s="128" t="s">
        <v>216</v>
      </c>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8"/>
      <c r="BC532" s="128"/>
      <c r="BD532" s="128"/>
      <c r="BE532" s="128"/>
      <c r="BF532" s="128"/>
    </row>
    <row r="533" spans="1:58" ht="12.75" outlineLevel="1" x14ac:dyDescent="0.2">
      <c r="A533" s="135"/>
      <c r="B533" s="136"/>
      <c r="C533" s="167" t="s">
        <v>83</v>
      </c>
      <c r="D533" s="140"/>
      <c r="E533" s="141">
        <v>2</v>
      </c>
      <c r="F533" s="138"/>
      <c r="G533" s="138"/>
      <c r="H533" s="138"/>
      <c r="I533" s="138"/>
      <c r="J533" s="138"/>
      <c r="K533" s="138"/>
      <c r="L533" s="138"/>
      <c r="M533" s="138"/>
      <c r="N533" s="138"/>
      <c r="O533" s="138"/>
      <c r="P533" s="138"/>
      <c r="Q533" s="138"/>
      <c r="R533" s="138"/>
      <c r="S533" s="138"/>
      <c r="T533" s="138"/>
      <c r="U533" s="138"/>
      <c r="V533" s="138"/>
      <c r="W533" s="128"/>
      <c r="X533" s="128"/>
      <c r="Y533" s="128"/>
      <c r="Z533" s="128"/>
      <c r="AA533" s="128"/>
      <c r="AB533" s="128"/>
      <c r="AC533" s="128"/>
      <c r="AD533" s="128"/>
      <c r="AE533" s="128" t="s">
        <v>218</v>
      </c>
      <c r="AF533" s="128">
        <v>0</v>
      </c>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28"/>
      <c r="BD533" s="128"/>
      <c r="BE533" s="128"/>
      <c r="BF533" s="128"/>
    </row>
    <row r="534" spans="1:58" ht="22.5" outlineLevel="1" x14ac:dyDescent="0.2">
      <c r="A534" s="149">
        <v>125</v>
      </c>
      <c r="B534" s="150" t="s">
        <v>1144</v>
      </c>
      <c r="C534" s="166" t="s">
        <v>1145</v>
      </c>
      <c r="D534" s="151" t="s">
        <v>494</v>
      </c>
      <c r="E534" s="152">
        <v>3</v>
      </c>
      <c r="F534" s="153"/>
      <c r="G534" s="154">
        <f>ROUND(E534*F534,2)</f>
        <v>0</v>
      </c>
      <c r="H534" s="153"/>
      <c r="I534" s="154">
        <f>ROUND(E534*H534,2)</f>
        <v>0</v>
      </c>
      <c r="J534" s="153"/>
      <c r="K534" s="154">
        <f>ROUND(E534*J534,2)</f>
        <v>0</v>
      </c>
      <c r="L534" s="154">
        <v>21</v>
      </c>
      <c r="M534" s="154">
        <f>G534*(1+L534/100)</f>
        <v>0</v>
      </c>
      <c r="N534" s="154">
        <v>0</v>
      </c>
      <c r="O534" s="154">
        <f>ROUND(E534*N534,2)</f>
        <v>0</v>
      </c>
      <c r="P534" s="154">
        <v>0</v>
      </c>
      <c r="Q534" s="154">
        <f>ROUND(E534*P534,2)</f>
        <v>0</v>
      </c>
      <c r="R534" s="155" t="s">
        <v>194</v>
      </c>
      <c r="S534" s="138">
        <v>1.5</v>
      </c>
      <c r="T534" s="138">
        <f>ROUND(E534*S534,2)</f>
        <v>4.5</v>
      </c>
      <c r="U534" s="138"/>
      <c r="V534" s="138" t="s">
        <v>215</v>
      </c>
      <c r="W534" s="128"/>
      <c r="X534" s="128"/>
      <c r="Y534" s="128"/>
      <c r="Z534" s="128"/>
      <c r="AA534" s="128"/>
      <c r="AB534" s="128"/>
      <c r="AC534" s="128"/>
      <c r="AD534" s="128"/>
      <c r="AE534" s="128" t="s">
        <v>216</v>
      </c>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128"/>
      <c r="BB534" s="128"/>
      <c r="BC534" s="128"/>
      <c r="BD534" s="128"/>
      <c r="BE534" s="128"/>
      <c r="BF534" s="128"/>
    </row>
    <row r="535" spans="1:58" ht="12.75" outlineLevel="1" x14ac:dyDescent="0.2">
      <c r="A535" s="135"/>
      <c r="B535" s="136"/>
      <c r="C535" s="167" t="s">
        <v>90</v>
      </c>
      <c r="D535" s="140"/>
      <c r="E535" s="141">
        <v>3</v>
      </c>
      <c r="F535" s="138"/>
      <c r="G535" s="138"/>
      <c r="H535" s="138"/>
      <c r="I535" s="138"/>
      <c r="J535" s="138"/>
      <c r="K535" s="138"/>
      <c r="L535" s="138"/>
      <c r="M535" s="138"/>
      <c r="N535" s="138"/>
      <c r="O535" s="138"/>
      <c r="P535" s="138"/>
      <c r="Q535" s="138"/>
      <c r="R535" s="138"/>
      <c r="S535" s="138"/>
      <c r="T535" s="138"/>
      <c r="U535" s="138"/>
      <c r="V535" s="138"/>
      <c r="W535" s="128"/>
      <c r="X535" s="128"/>
      <c r="Y535" s="128"/>
      <c r="Z535" s="128"/>
      <c r="AA535" s="128"/>
      <c r="AB535" s="128"/>
      <c r="AC535" s="128"/>
      <c r="AD535" s="128"/>
      <c r="AE535" s="128" t="s">
        <v>218</v>
      </c>
      <c r="AF535" s="128">
        <v>0</v>
      </c>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8"/>
      <c r="BB535" s="128"/>
      <c r="BC535" s="128"/>
      <c r="BD535" s="128"/>
      <c r="BE535" s="128"/>
      <c r="BF535" s="128"/>
    </row>
    <row r="536" spans="1:58" ht="22.5" outlineLevel="1" x14ac:dyDescent="0.2">
      <c r="A536" s="149">
        <v>126</v>
      </c>
      <c r="B536" s="150" t="s">
        <v>1146</v>
      </c>
      <c r="C536" s="166" t="s">
        <v>1147</v>
      </c>
      <c r="D536" s="151" t="s">
        <v>494</v>
      </c>
      <c r="E536" s="152">
        <v>3</v>
      </c>
      <c r="F536" s="153"/>
      <c r="G536" s="154">
        <f>ROUND(E536*F536,2)</f>
        <v>0</v>
      </c>
      <c r="H536" s="153"/>
      <c r="I536" s="154">
        <f>ROUND(E536*H536,2)</f>
        <v>0</v>
      </c>
      <c r="J536" s="153"/>
      <c r="K536" s="154">
        <f>ROUND(E536*J536,2)</f>
        <v>0</v>
      </c>
      <c r="L536" s="154">
        <v>21</v>
      </c>
      <c r="M536" s="154">
        <f>G536*(1+L536/100)</f>
        <v>0</v>
      </c>
      <c r="N536" s="154">
        <v>7.5000000000000002E-4</v>
      </c>
      <c r="O536" s="154">
        <f>ROUND(E536*N536,2)</f>
        <v>0</v>
      </c>
      <c r="P536" s="154">
        <v>0</v>
      </c>
      <c r="Q536" s="154">
        <f>ROUND(E536*P536,2)</f>
        <v>0</v>
      </c>
      <c r="R536" s="155" t="s">
        <v>194</v>
      </c>
      <c r="S536" s="138">
        <v>0</v>
      </c>
      <c r="T536" s="138">
        <f>ROUND(E536*S536,2)</f>
        <v>0</v>
      </c>
      <c r="U536" s="138"/>
      <c r="V536" s="138" t="s">
        <v>87</v>
      </c>
      <c r="W536" s="128"/>
      <c r="X536" s="128"/>
      <c r="Y536" s="128"/>
      <c r="Z536" s="128"/>
      <c r="AA536" s="128"/>
      <c r="AB536" s="128"/>
      <c r="AC536" s="128"/>
      <c r="AD536" s="128"/>
      <c r="AE536" s="128" t="s">
        <v>380</v>
      </c>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128"/>
      <c r="BB536" s="128"/>
      <c r="BC536" s="128"/>
      <c r="BD536" s="128"/>
      <c r="BE536" s="128"/>
      <c r="BF536" s="128"/>
    </row>
    <row r="537" spans="1:58" ht="12.75" outlineLevel="1" x14ac:dyDescent="0.2">
      <c r="A537" s="135"/>
      <c r="B537" s="136"/>
      <c r="C537" s="167" t="s">
        <v>90</v>
      </c>
      <c r="D537" s="140"/>
      <c r="E537" s="141">
        <v>3</v>
      </c>
      <c r="F537" s="138"/>
      <c r="G537" s="138"/>
      <c r="H537" s="138"/>
      <c r="I537" s="138"/>
      <c r="J537" s="138"/>
      <c r="K537" s="138"/>
      <c r="L537" s="138"/>
      <c r="M537" s="138"/>
      <c r="N537" s="138"/>
      <c r="O537" s="138"/>
      <c r="P537" s="138"/>
      <c r="Q537" s="138"/>
      <c r="R537" s="138"/>
      <c r="S537" s="138"/>
      <c r="T537" s="138"/>
      <c r="U537" s="138"/>
      <c r="V537" s="138"/>
      <c r="W537" s="128"/>
      <c r="X537" s="128"/>
      <c r="Y537" s="128"/>
      <c r="Z537" s="128"/>
      <c r="AA537" s="128"/>
      <c r="AB537" s="128"/>
      <c r="AC537" s="128"/>
      <c r="AD537" s="128"/>
      <c r="AE537" s="128" t="s">
        <v>218</v>
      </c>
      <c r="AF537" s="128">
        <v>0</v>
      </c>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row>
    <row r="538" spans="1:58" ht="22.5" outlineLevel="1" x14ac:dyDescent="0.2">
      <c r="A538" s="149">
        <v>127</v>
      </c>
      <c r="B538" s="150" t="s">
        <v>1148</v>
      </c>
      <c r="C538" s="166" t="s">
        <v>1149</v>
      </c>
      <c r="D538" s="151" t="s">
        <v>494</v>
      </c>
      <c r="E538" s="152">
        <v>1</v>
      </c>
      <c r="F538" s="153"/>
      <c r="G538" s="154">
        <f>ROUND(E538*F538,2)</f>
        <v>0</v>
      </c>
      <c r="H538" s="153"/>
      <c r="I538" s="154">
        <f>ROUND(E538*H538,2)</f>
        <v>0</v>
      </c>
      <c r="J538" s="153"/>
      <c r="K538" s="154">
        <f>ROUND(E538*J538,2)</f>
        <v>0</v>
      </c>
      <c r="L538" s="154">
        <v>21</v>
      </c>
      <c r="M538" s="154">
        <f>G538*(1+L538/100)</f>
        <v>0</v>
      </c>
      <c r="N538" s="154">
        <v>1E-4</v>
      </c>
      <c r="O538" s="154">
        <f>ROUND(E538*N538,2)</f>
        <v>0</v>
      </c>
      <c r="P538" s="154">
        <v>0</v>
      </c>
      <c r="Q538" s="154">
        <f>ROUND(E538*P538,2)</f>
        <v>0</v>
      </c>
      <c r="R538" s="155" t="s">
        <v>194</v>
      </c>
      <c r="S538" s="138">
        <v>0</v>
      </c>
      <c r="T538" s="138">
        <f>ROUND(E538*S538,2)</f>
        <v>0</v>
      </c>
      <c r="U538" s="138"/>
      <c r="V538" s="138" t="s">
        <v>87</v>
      </c>
      <c r="W538" s="128"/>
      <c r="X538" s="128"/>
      <c r="Y538" s="128"/>
      <c r="Z538" s="128"/>
      <c r="AA538" s="128"/>
      <c r="AB538" s="128"/>
      <c r="AC538" s="128"/>
      <c r="AD538" s="128"/>
      <c r="AE538" s="128" t="s">
        <v>380</v>
      </c>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c r="BA538" s="128"/>
      <c r="BB538" s="128"/>
      <c r="BC538" s="128"/>
      <c r="BD538" s="128"/>
      <c r="BE538" s="128"/>
      <c r="BF538" s="128"/>
    </row>
    <row r="539" spans="1:58" ht="12.75" outlineLevel="1" x14ac:dyDescent="0.2">
      <c r="A539" s="135"/>
      <c r="B539" s="136"/>
      <c r="C539" s="167" t="s">
        <v>75</v>
      </c>
      <c r="D539" s="140"/>
      <c r="E539" s="141">
        <v>1</v>
      </c>
      <c r="F539" s="138"/>
      <c r="G539" s="138"/>
      <c r="H539" s="138"/>
      <c r="I539" s="138"/>
      <c r="J539" s="138"/>
      <c r="K539" s="138"/>
      <c r="L539" s="138"/>
      <c r="M539" s="138"/>
      <c r="N539" s="138"/>
      <c r="O539" s="138"/>
      <c r="P539" s="138"/>
      <c r="Q539" s="138"/>
      <c r="R539" s="138"/>
      <c r="S539" s="138"/>
      <c r="T539" s="138"/>
      <c r="U539" s="138"/>
      <c r="V539" s="138"/>
      <c r="W539" s="128"/>
      <c r="X539" s="128"/>
      <c r="Y539" s="128"/>
      <c r="Z539" s="128"/>
      <c r="AA539" s="128"/>
      <c r="AB539" s="128"/>
      <c r="AC539" s="128"/>
      <c r="AD539" s="128"/>
      <c r="AE539" s="128" t="s">
        <v>218</v>
      </c>
      <c r="AF539" s="128">
        <v>0</v>
      </c>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c r="BA539" s="128"/>
      <c r="BB539" s="128"/>
      <c r="BC539" s="128"/>
      <c r="BD539" s="128"/>
      <c r="BE539" s="128"/>
      <c r="BF539" s="128"/>
    </row>
    <row r="540" spans="1:58" ht="22.5" outlineLevel="1" x14ac:dyDescent="0.2">
      <c r="A540" s="149">
        <v>128</v>
      </c>
      <c r="B540" s="150" t="s">
        <v>1150</v>
      </c>
      <c r="C540" s="166" t="s">
        <v>1151</v>
      </c>
      <c r="D540" s="151" t="s">
        <v>494</v>
      </c>
      <c r="E540" s="152">
        <v>1</v>
      </c>
      <c r="F540" s="153"/>
      <c r="G540" s="154">
        <f>ROUND(E540*F540,2)</f>
        <v>0</v>
      </c>
      <c r="H540" s="153"/>
      <c r="I540" s="154">
        <f>ROUND(E540*H540,2)</f>
        <v>0</v>
      </c>
      <c r="J540" s="153"/>
      <c r="K540" s="154">
        <f>ROUND(E540*J540,2)</f>
        <v>0</v>
      </c>
      <c r="L540" s="154">
        <v>21</v>
      </c>
      <c r="M540" s="154">
        <f>G540*(1+L540/100)</f>
        <v>0</v>
      </c>
      <c r="N540" s="154">
        <v>1.7000000000000001E-2</v>
      </c>
      <c r="O540" s="154">
        <f>ROUND(E540*N540,2)</f>
        <v>0.02</v>
      </c>
      <c r="P540" s="154">
        <v>0</v>
      </c>
      <c r="Q540" s="154">
        <f>ROUND(E540*P540,2)</f>
        <v>0</v>
      </c>
      <c r="R540" s="155" t="s">
        <v>194</v>
      </c>
      <c r="S540" s="138">
        <v>0</v>
      </c>
      <c r="T540" s="138">
        <f>ROUND(E540*S540,2)</f>
        <v>0</v>
      </c>
      <c r="U540" s="138"/>
      <c r="V540" s="138" t="s">
        <v>87</v>
      </c>
      <c r="W540" s="128"/>
      <c r="X540" s="128"/>
      <c r="Y540" s="128"/>
      <c r="Z540" s="128"/>
      <c r="AA540" s="128"/>
      <c r="AB540" s="128"/>
      <c r="AC540" s="128"/>
      <c r="AD540" s="128"/>
      <c r="AE540" s="128" t="s">
        <v>380</v>
      </c>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c r="BA540" s="128"/>
      <c r="BB540" s="128"/>
      <c r="BC540" s="128"/>
      <c r="BD540" s="128"/>
      <c r="BE540" s="128"/>
      <c r="BF540" s="128"/>
    </row>
    <row r="541" spans="1:58" ht="12.75" outlineLevel="1" x14ac:dyDescent="0.2">
      <c r="A541" s="135"/>
      <c r="B541" s="136"/>
      <c r="C541" s="167" t="s">
        <v>75</v>
      </c>
      <c r="D541" s="140"/>
      <c r="E541" s="141">
        <v>1</v>
      </c>
      <c r="F541" s="138"/>
      <c r="G541" s="138"/>
      <c r="H541" s="138"/>
      <c r="I541" s="138"/>
      <c r="J541" s="138"/>
      <c r="K541" s="138"/>
      <c r="L541" s="138"/>
      <c r="M541" s="138"/>
      <c r="N541" s="138"/>
      <c r="O541" s="138"/>
      <c r="P541" s="138"/>
      <c r="Q541" s="138"/>
      <c r="R541" s="138"/>
      <c r="S541" s="138"/>
      <c r="T541" s="138"/>
      <c r="U541" s="138"/>
      <c r="V541" s="138"/>
      <c r="W541" s="128"/>
      <c r="X541" s="128"/>
      <c r="Y541" s="128"/>
      <c r="Z541" s="128"/>
      <c r="AA541" s="128"/>
      <c r="AB541" s="128"/>
      <c r="AC541" s="128"/>
      <c r="AD541" s="128"/>
      <c r="AE541" s="128" t="s">
        <v>218</v>
      </c>
      <c r="AF541" s="128">
        <v>0</v>
      </c>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8"/>
      <c r="BB541" s="128"/>
      <c r="BC541" s="128"/>
      <c r="BD541" s="128"/>
      <c r="BE541" s="128"/>
      <c r="BF541" s="128"/>
    </row>
    <row r="542" spans="1:58" ht="22.5" outlineLevel="1" x14ac:dyDescent="0.2">
      <c r="A542" s="149">
        <v>129</v>
      </c>
      <c r="B542" s="150" t="s">
        <v>1152</v>
      </c>
      <c r="C542" s="166" t="s">
        <v>1153</v>
      </c>
      <c r="D542" s="151" t="s">
        <v>494</v>
      </c>
      <c r="E542" s="152">
        <v>1</v>
      </c>
      <c r="F542" s="153"/>
      <c r="G542" s="154">
        <f>ROUND(E542*F542,2)</f>
        <v>0</v>
      </c>
      <c r="H542" s="153"/>
      <c r="I542" s="154">
        <f>ROUND(E542*H542,2)</f>
        <v>0</v>
      </c>
      <c r="J542" s="153"/>
      <c r="K542" s="154">
        <f>ROUND(E542*J542,2)</f>
        <v>0</v>
      </c>
      <c r="L542" s="154">
        <v>21</v>
      </c>
      <c r="M542" s="154">
        <f>G542*(1+L542/100)</f>
        <v>0</v>
      </c>
      <c r="N542" s="154">
        <v>1.9E-2</v>
      </c>
      <c r="O542" s="154">
        <f>ROUND(E542*N542,2)</f>
        <v>0.02</v>
      </c>
      <c r="P542" s="154">
        <v>0</v>
      </c>
      <c r="Q542" s="154">
        <f>ROUND(E542*P542,2)</f>
        <v>0</v>
      </c>
      <c r="R542" s="155" t="s">
        <v>194</v>
      </c>
      <c r="S542" s="138">
        <v>0</v>
      </c>
      <c r="T542" s="138">
        <f>ROUND(E542*S542,2)</f>
        <v>0</v>
      </c>
      <c r="U542" s="138"/>
      <c r="V542" s="138" t="s">
        <v>87</v>
      </c>
      <c r="W542" s="128"/>
      <c r="X542" s="128"/>
      <c r="Y542" s="128"/>
      <c r="Z542" s="128"/>
      <c r="AA542" s="128"/>
      <c r="AB542" s="128"/>
      <c r="AC542" s="128"/>
      <c r="AD542" s="128"/>
      <c r="AE542" s="128" t="s">
        <v>380</v>
      </c>
      <c r="AF542" s="128"/>
      <c r="AG542" s="128"/>
      <c r="AH542" s="128"/>
      <c r="AI542" s="128"/>
      <c r="AJ542" s="128"/>
      <c r="AK542" s="128"/>
      <c r="AL542" s="128"/>
      <c r="AM542" s="128"/>
      <c r="AN542" s="128"/>
      <c r="AO542" s="128"/>
      <c r="AP542" s="128"/>
      <c r="AQ542" s="128"/>
      <c r="AR542" s="128"/>
      <c r="AS542" s="128"/>
      <c r="AT542" s="128"/>
      <c r="AU542" s="128"/>
      <c r="AV542" s="128"/>
      <c r="AW542" s="128"/>
      <c r="AX542" s="128"/>
      <c r="AY542" s="128"/>
      <c r="AZ542" s="128"/>
      <c r="BA542" s="128"/>
      <c r="BB542" s="128"/>
      <c r="BC542" s="128"/>
      <c r="BD542" s="128"/>
      <c r="BE542" s="128"/>
      <c r="BF542" s="128"/>
    </row>
    <row r="543" spans="1:58" ht="12.75" outlineLevel="1" x14ac:dyDescent="0.2">
      <c r="A543" s="135"/>
      <c r="B543" s="136"/>
      <c r="C543" s="167" t="s">
        <v>75</v>
      </c>
      <c r="D543" s="140"/>
      <c r="E543" s="141">
        <v>1</v>
      </c>
      <c r="F543" s="138"/>
      <c r="G543" s="138"/>
      <c r="H543" s="138"/>
      <c r="I543" s="138"/>
      <c r="J543" s="138"/>
      <c r="K543" s="138"/>
      <c r="L543" s="138"/>
      <c r="M543" s="138"/>
      <c r="N543" s="138"/>
      <c r="O543" s="138"/>
      <c r="P543" s="138"/>
      <c r="Q543" s="138"/>
      <c r="R543" s="138"/>
      <c r="S543" s="138"/>
      <c r="T543" s="138"/>
      <c r="U543" s="138"/>
      <c r="V543" s="138"/>
      <c r="W543" s="128"/>
      <c r="X543" s="128"/>
      <c r="Y543" s="128"/>
      <c r="Z543" s="128"/>
      <c r="AA543" s="128"/>
      <c r="AB543" s="128"/>
      <c r="AC543" s="128"/>
      <c r="AD543" s="128"/>
      <c r="AE543" s="128" t="s">
        <v>218</v>
      </c>
      <c r="AF543" s="128">
        <v>0</v>
      </c>
      <c r="AG543" s="128"/>
      <c r="AH543" s="128"/>
      <c r="AI543" s="128"/>
      <c r="AJ543" s="128"/>
      <c r="AK543" s="128"/>
      <c r="AL543" s="128"/>
      <c r="AM543" s="128"/>
      <c r="AN543" s="128"/>
      <c r="AO543" s="128"/>
      <c r="AP543" s="128"/>
      <c r="AQ543" s="128"/>
      <c r="AR543" s="128"/>
      <c r="AS543" s="128"/>
      <c r="AT543" s="128"/>
      <c r="AU543" s="128"/>
      <c r="AV543" s="128"/>
      <c r="AW543" s="128"/>
      <c r="AX543" s="128"/>
      <c r="AY543" s="128"/>
      <c r="AZ543" s="128"/>
      <c r="BA543" s="128"/>
      <c r="BB543" s="128"/>
      <c r="BC543" s="128"/>
      <c r="BD543" s="128"/>
      <c r="BE543" s="128"/>
      <c r="BF543" s="128"/>
    </row>
    <row r="544" spans="1:58" ht="22.5" outlineLevel="1" x14ac:dyDescent="0.2">
      <c r="A544" s="149">
        <v>130</v>
      </c>
      <c r="B544" s="150" t="s">
        <v>1154</v>
      </c>
      <c r="C544" s="166" t="s">
        <v>1155</v>
      </c>
      <c r="D544" s="151" t="s">
        <v>494</v>
      </c>
      <c r="E544" s="152">
        <v>2</v>
      </c>
      <c r="F544" s="153"/>
      <c r="G544" s="154">
        <f>ROUND(E544*F544,2)</f>
        <v>0</v>
      </c>
      <c r="H544" s="153"/>
      <c r="I544" s="154">
        <f>ROUND(E544*H544,2)</f>
        <v>0</v>
      </c>
      <c r="J544" s="153"/>
      <c r="K544" s="154">
        <f>ROUND(E544*J544,2)</f>
        <v>0</v>
      </c>
      <c r="L544" s="154">
        <v>21</v>
      </c>
      <c r="M544" s="154">
        <f>G544*(1+L544/100)</f>
        <v>0</v>
      </c>
      <c r="N544" s="154">
        <v>2.1000000000000001E-2</v>
      </c>
      <c r="O544" s="154">
        <f>ROUND(E544*N544,2)</f>
        <v>0.04</v>
      </c>
      <c r="P544" s="154">
        <v>0</v>
      </c>
      <c r="Q544" s="154">
        <f>ROUND(E544*P544,2)</f>
        <v>0</v>
      </c>
      <c r="R544" s="155" t="s">
        <v>194</v>
      </c>
      <c r="S544" s="138">
        <v>0</v>
      </c>
      <c r="T544" s="138">
        <f>ROUND(E544*S544,2)</f>
        <v>0</v>
      </c>
      <c r="U544" s="138"/>
      <c r="V544" s="138" t="s">
        <v>87</v>
      </c>
      <c r="W544" s="128"/>
      <c r="X544" s="128"/>
      <c r="Y544" s="128"/>
      <c r="Z544" s="128"/>
      <c r="AA544" s="128"/>
      <c r="AB544" s="128"/>
      <c r="AC544" s="128"/>
      <c r="AD544" s="128"/>
      <c r="AE544" s="128" t="s">
        <v>380</v>
      </c>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c r="BA544" s="128"/>
      <c r="BB544" s="128"/>
      <c r="BC544" s="128"/>
      <c r="BD544" s="128"/>
      <c r="BE544" s="128"/>
      <c r="BF544" s="128"/>
    </row>
    <row r="545" spans="1:58" ht="12.75" outlineLevel="1" x14ac:dyDescent="0.2">
      <c r="A545" s="135"/>
      <c r="B545" s="136"/>
      <c r="C545" s="167" t="s">
        <v>83</v>
      </c>
      <c r="D545" s="140"/>
      <c r="E545" s="141">
        <v>2</v>
      </c>
      <c r="F545" s="138"/>
      <c r="G545" s="138"/>
      <c r="H545" s="138"/>
      <c r="I545" s="138"/>
      <c r="J545" s="138"/>
      <c r="K545" s="138"/>
      <c r="L545" s="138"/>
      <c r="M545" s="138"/>
      <c r="N545" s="138"/>
      <c r="O545" s="138"/>
      <c r="P545" s="138"/>
      <c r="Q545" s="138"/>
      <c r="R545" s="138"/>
      <c r="S545" s="138"/>
      <c r="T545" s="138"/>
      <c r="U545" s="138"/>
      <c r="V545" s="138"/>
      <c r="W545" s="128"/>
      <c r="X545" s="128"/>
      <c r="Y545" s="128"/>
      <c r="Z545" s="128"/>
      <c r="AA545" s="128"/>
      <c r="AB545" s="128"/>
      <c r="AC545" s="128"/>
      <c r="AD545" s="128"/>
      <c r="AE545" s="128" t="s">
        <v>218</v>
      </c>
      <c r="AF545" s="128">
        <v>0</v>
      </c>
      <c r="AG545" s="128"/>
      <c r="AH545" s="128"/>
      <c r="AI545" s="128"/>
      <c r="AJ545" s="128"/>
      <c r="AK545" s="128"/>
      <c r="AL545" s="128"/>
      <c r="AM545" s="128"/>
      <c r="AN545" s="128"/>
      <c r="AO545" s="128"/>
      <c r="AP545" s="128"/>
      <c r="AQ545" s="128"/>
      <c r="AR545" s="128"/>
      <c r="AS545" s="128"/>
      <c r="AT545" s="128"/>
      <c r="AU545" s="128"/>
      <c r="AV545" s="128"/>
      <c r="AW545" s="128"/>
      <c r="AX545" s="128"/>
      <c r="AY545" s="128"/>
      <c r="AZ545" s="128"/>
      <c r="BA545" s="128"/>
      <c r="BB545" s="128"/>
      <c r="BC545" s="128"/>
      <c r="BD545" s="128"/>
      <c r="BE545" s="128"/>
      <c r="BF545" s="128"/>
    </row>
    <row r="546" spans="1:58" ht="12.75" outlineLevel="1" x14ac:dyDescent="0.2">
      <c r="A546" s="149">
        <v>131</v>
      </c>
      <c r="B546" s="150" t="s">
        <v>1156</v>
      </c>
      <c r="C546" s="166" t="s">
        <v>1157</v>
      </c>
      <c r="D546" s="151" t="s">
        <v>233</v>
      </c>
      <c r="E546" s="152">
        <v>38.9</v>
      </c>
      <c r="F546" s="153"/>
      <c r="G546" s="154">
        <f>ROUND(E546*F546,2)</f>
        <v>0</v>
      </c>
      <c r="H546" s="153"/>
      <c r="I546" s="154">
        <f>ROUND(E546*H546,2)</f>
        <v>0</v>
      </c>
      <c r="J546" s="153"/>
      <c r="K546" s="154">
        <f>ROUND(E546*J546,2)</f>
        <v>0</v>
      </c>
      <c r="L546" s="154">
        <v>21</v>
      </c>
      <c r="M546" s="154">
        <f>G546*(1+L546/100)</f>
        <v>0</v>
      </c>
      <c r="N546" s="154">
        <v>7.4999999999999997E-3</v>
      </c>
      <c r="O546" s="154">
        <f>ROUND(E546*N546,2)</f>
        <v>0.28999999999999998</v>
      </c>
      <c r="P546" s="154">
        <v>0</v>
      </c>
      <c r="Q546" s="154">
        <f>ROUND(E546*P546,2)</f>
        <v>0</v>
      </c>
      <c r="R546" s="155" t="s">
        <v>194</v>
      </c>
      <c r="S546" s="138">
        <v>0</v>
      </c>
      <c r="T546" s="138">
        <f>ROUND(E546*S546,2)</f>
        <v>0</v>
      </c>
      <c r="U546" s="138"/>
      <c r="V546" s="138" t="s">
        <v>87</v>
      </c>
      <c r="W546" s="128"/>
      <c r="X546" s="128"/>
      <c r="Y546" s="128"/>
      <c r="Z546" s="128"/>
      <c r="AA546" s="128"/>
      <c r="AB546" s="128"/>
      <c r="AC546" s="128"/>
      <c r="AD546" s="128"/>
      <c r="AE546" s="128" t="s">
        <v>380</v>
      </c>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28"/>
      <c r="BD546" s="128"/>
      <c r="BE546" s="128"/>
      <c r="BF546" s="128"/>
    </row>
    <row r="547" spans="1:58" ht="12.75" outlineLevel="1" x14ac:dyDescent="0.2">
      <c r="A547" s="135"/>
      <c r="B547" s="136"/>
      <c r="C547" s="167" t="s">
        <v>1158</v>
      </c>
      <c r="D547" s="140"/>
      <c r="E547" s="141">
        <v>38.862000000000002</v>
      </c>
      <c r="F547" s="138"/>
      <c r="G547" s="138"/>
      <c r="H547" s="138"/>
      <c r="I547" s="138"/>
      <c r="J547" s="138"/>
      <c r="K547" s="138"/>
      <c r="L547" s="138"/>
      <c r="M547" s="138"/>
      <c r="N547" s="138"/>
      <c r="O547" s="138"/>
      <c r="P547" s="138"/>
      <c r="Q547" s="138"/>
      <c r="R547" s="138"/>
      <c r="S547" s="138"/>
      <c r="T547" s="138"/>
      <c r="U547" s="138"/>
      <c r="V547" s="138"/>
      <c r="W547" s="128"/>
      <c r="X547" s="128"/>
      <c r="Y547" s="128"/>
      <c r="Z547" s="128"/>
      <c r="AA547" s="128"/>
      <c r="AB547" s="128"/>
      <c r="AC547" s="128"/>
      <c r="AD547" s="128"/>
      <c r="AE547" s="128" t="s">
        <v>218</v>
      </c>
      <c r="AF547" s="128">
        <v>0</v>
      </c>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128"/>
      <c r="BD547" s="128"/>
      <c r="BE547" s="128"/>
      <c r="BF547" s="128"/>
    </row>
    <row r="548" spans="1:58" ht="12.75" outlineLevel="1" x14ac:dyDescent="0.2">
      <c r="A548" s="135"/>
      <c r="B548" s="136"/>
      <c r="C548" s="167" t="s">
        <v>1159</v>
      </c>
      <c r="D548" s="140"/>
      <c r="E548" s="141">
        <v>3.7999999999999999E-2</v>
      </c>
      <c r="F548" s="138"/>
      <c r="G548" s="138"/>
      <c r="H548" s="138"/>
      <c r="I548" s="138"/>
      <c r="J548" s="138"/>
      <c r="K548" s="138"/>
      <c r="L548" s="138"/>
      <c r="M548" s="138"/>
      <c r="N548" s="138"/>
      <c r="O548" s="138"/>
      <c r="P548" s="138"/>
      <c r="Q548" s="138"/>
      <c r="R548" s="138"/>
      <c r="S548" s="138"/>
      <c r="T548" s="138"/>
      <c r="U548" s="138"/>
      <c r="V548" s="138"/>
      <c r="W548" s="128"/>
      <c r="X548" s="128"/>
      <c r="Y548" s="128"/>
      <c r="Z548" s="128"/>
      <c r="AA548" s="128"/>
      <c r="AB548" s="128"/>
      <c r="AC548" s="128"/>
      <c r="AD548" s="128"/>
      <c r="AE548" s="128" t="s">
        <v>218</v>
      </c>
      <c r="AF548" s="128">
        <v>0</v>
      </c>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c r="BB548" s="128"/>
      <c r="BC548" s="128"/>
      <c r="BD548" s="128"/>
      <c r="BE548" s="128"/>
      <c r="BF548" s="128"/>
    </row>
    <row r="549" spans="1:58" ht="33.75" outlineLevel="1" x14ac:dyDescent="0.2">
      <c r="A549" s="149">
        <v>132</v>
      </c>
      <c r="B549" s="150" t="s">
        <v>1160</v>
      </c>
      <c r="C549" s="166" t="s">
        <v>1161</v>
      </c>
      <c r="D549" s="151" t="s">
        <v>494</v>
      </c>
      <c r="E549" s="152">
        <v>1</v>
      </c>
      <c r="F549" s="153"/>
      <c r="G549" s="154">
        <f>ROUND(E549*F549,2)</f>
        <v>0</v>
      </c>
      <c r="H549" s="153"/>
      <c r="I549" s="154">
        <f>ROUND(E549*H549,2)</f>
        <v>0</v>
      </c>
      <c r="J549" s="153"/>
      <c r="K549" s="154">
        <f>ROUND(E549*J549,2)</f>
        <v>0</v>
      </c>
      <c r="L549" s="154">
        <v>21</v>
      </c>
      <c r="M549" s="154">
        <f>G549*(1+L549/100)</f>
        <v>0</v>
      </c>
      <c r="N549" s="154">
        <v>3.5000000000000003E-2</v>
      </c>
      <c r="O549" s="154">
        <f>ROUND(E549*N549,2)</f>
        <v>0.04</v>
      </c>
      <c r="P549" s="154">
        <v>0</v>
      </c>
      <c r="Q549" s="154">
        <f>ROUND(E549*P549,2)</f>
        <v>0</v>
      </c>
      <c r="R549" s="155" t="s">
        <v>194</v>
      </c>
      <c r="S549" s="138">
        <v>0</v>
      </c>
      <c r="T549" s="138">
        <f>ROUND(E549*S549,2)</f>
        <v>0</v>
      </c>
      <c r="U549" s="138"/>
      <c r="V549" s="138" t="s">
        <v>87</v>
      </c>
      <c r="W549" s="128"/>
      <c r="X549" s="128"/>
      <c r="Y549" s="128"/>
      <c r="Z549" s="128"/>
      <c r="AA549" s="128"/>
      <c r="AB549" s="128"/>
      <c r="AC549" s="128"/>
      <c r="AD549" s="128"/>
      <c r="AE549" s="128" t="s">
        <v>380</v>
      </c>
      <c r="AF549" s="128"/>
      <c r="AG549" s="128"/>
      <c r="AH549" s="128"/>
      <c r="AI549" s="128"/>
      <c r="AJ549" s="128"/>
      <c r="AK549" s="128"/>
      <c r="AL549" s="128"/>
      <c r="AM549" s="128"/>
      <c r="AN549" s="128"/>
      <c r="AO549" s="128"/>
      <c r="AP549" s="128"/>
      <c r="AQ549" s="128"/>
      <c r="AR549" s="128"/>
      <c r="AS549" s="128"/>
      <c r="AT549" s="128"/>
      <c r="AU549" s="128"/>
      <c r="AV549" s="128"/>
      <c r="AW549" s="128"/>
      <c r="AX549" s="128"/>
      <c r="AY549" s="128"/>
      <c r="AZ549" s="128"/>
      <c r="BA549" s="128"/>
      <c r="BB549" s="128"/>
      <c r="BC549" s="128"/>
      <c r="BD549" s="128"/>
      <c r="BE549" s="128"/>
      <c r="BF549" s="128"/>
    </row>
    <row r="550" spans="1:58" ht="12.75" outlineLevel="1" x14ac:dyDescent="0.2">
      <c r="A550" s="135"/>
      <c r="B550" s="136"/>
      <c r="C550" s="167" t="s">
        <v>75</v>
      </c>
      <c r="D550" s="140"/>
      <c r="E550" s="141">
        <v>1</v>
      </c>
      <c r="F550" s="138"/>
      <c r="G550" s="138"/>
      <c r="H550" s="138"/>
      <c r="I550" s="138"/>
      <c r="J550" s="138"/>
      <c r="K550" s="138"/>
      <c r="L550" s="138"/>
      <c r="M550" s="138"/>
      <c r="N550" s="138"/>
      <c r="O550" s="138"/>
      <c r="P550" s="138"/>
      <c r="Q550" s="138"/>
      <c r="R550" s="138"/>
      <c r="S550" s="138"/>
      <c r="T550" s="138"/>
      <c r="U550" s="138"/>
      <c r="V550" s="138"/>
      <c r="W550" s="128"/>
      <c r="X550" s="128"/>
      <c r="Y550" s="128"/>
      <c r="Z550" s="128"/>
      <c r="AA550" s="128"/>
      <c r="AB550" s="128"/>
      <c r="AC550" s="128"/>
      <c r="AD550" s="128"/>
      <c r="AE550" s="128" t="s">
        <v>218</v>
      </c>
      <c r="AF550" s="128">
        <v>0</v>
      </c>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c r="BA550" s="128"/>
      <c r="BB550" s="128"/>
      <c r="BC550" s="128"/>
      <c r="BD550" s="128"/>
      <c r="BE550" s="128"/>
      <c r="BF550" s="128"/>
    </row>
    <row r="551" spans="1:58" ht="12.75" outlineLevel="1" x14ac:dyDescent="0.2">
      <c r="A551" s="135">
        <v>133</v>
      </c>
      <c r="B551" s="136" t="s">
        <v>1162</v>
      </c>
      <c r="C551" s="179" t="s">
        <v>1163</v>
      </c>
      <c r="D551" s="137" t="s">
        <v>0</v>
      </c>
      <c r="E551" s="178"/>
      <c r="F551" s="139"/>
      <c r="G551" s="138">
        <f>ROUND(E551*F551,2)</f>
        <v>0</v>
      </c>
      <c r="H551" s="139"/>
      <c r="I551" s="138">
        <f>ROUND(E551*H551,2)</f>
        <v>0</v>
      </c>
      <c r="J551" s="139"/>
      <c r="K551" s="138">
        <f>ROUND(E551*J551,2)</f>
        <v>0</v>
      </c>
      <c r="L551" s="138">
        <v>21</v>
      </c>
      <c r="M551" s="138">
        <f>G551*(1+L551/100)</f>
        <v>0</v>
      </c>
      <c r="N551" s="138">
        <v>0</v>
      </c>
      <c r="O551" s="138">
        <f>ROUND(E551*N551,2)</f>
        <v>0</v>
      </c>
      <c r="P551" s="138">
        <v>0</v>
      </c>
      <c r="Q551" s="138">
        <f>ROUND(E551*P551,2)</f>
        <v>0</v>
      </c>
      <c r="R551" s="138" t="s">
        <v>194</v>
      </c>
      <c r="S551" s="138">
        <v>0</v>
      </c>
      <c r="T551" s="138">
        <f>ROUND(E551*S551,2)</f>
        <v>0</v>
      </c>
      <c r="U551" s="138"/>
      <c r="V551" s="138" t="s">
        <v>626</v>
      </c>
      <c r="W551" s="128"/>
      <c r="X551" s="128"/>
      <c r="Y551" s="128"/>
      <c r="Z551" s="128"/>
      <c r="AA551" s="128"/>
      <c r="AB551" s="128"/>
      <c r="AC551" s="128"/>
      <c r="AD551" s="128"/>
      <c r="AE551" s="128" t="s">
        <v>627</v>
      </c>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c r="BA551" s="128"/>
      <c r="BB551" s="128"/>
      <c r="BC551" s="128"/>
      <c r="BD551" s="128"/>
      <c r="BE551" s="128"/>
      <c r="BF551" s="128"/>
    </row>
    <row r="552" spans="1:58" ht="12.75" outlineLevel="1" x14ac:dyDescent="0.2">
      <c r="A552" s="135"/>
      <c r="B552" s="136"/>
      <c r="C552" s="325" t="s">
        <v>1088</v>
      </c>
      <c r="D552" s="326"/>
      <c r="E552" s="326"/>
      <c r="F552" s="326"/>
      <c r="G552" s="326"/>
      <c r="H552" s="138"/>
      <c r="I552" s="138"/>
      <c r="J552" s="138"/>
      <c r="K552" s="138"/>
      <c r="L552" s="138"/>
      <c r="M552" s="138"/>
      <c r="N552" s="138"/>
      <c r="O552" s="138"/>
      <c r="P552" s="138"/>
      <c r="Q552" s="138"/>
      <c r="R552" s="138"/>
      <c r="S552" s="138"/>
      <c r="T552" s="138"/>
      <c r="U552" s="138"/>
      <c r="V552" s="138"/>
      <c r="W552" s="128"/>
      <c r="X552" s="128"/>
      <c r="Y552" s="128"/>
      <c r="Z552" s="128"/>
      <c r="AA552" s="128"/>
      <c r="AB552" s="128"/>
      <c r="AC552" s="128"/>
      <c r="AD552" s="128"/>
      <c r="AE552" s="128" t="s">
        <v>249</v>
      </c>
      <c r="AF552" s="128"/>
      <c r="AG552" s="128"/>
      <c r="AH552" s="128"/>
      <c r="AI552" s="128"/>
      <c r="AJ552" s="128"/>
      <c r="AK552" s="128"/>
      <c r="AL552" s="128"/>
      <c r="AM552" s="128"/>
      <c r="AN552" s="128"/>
      <c r="AO552" s="128"/>
      <c r="AP552" s="128"/>
      <c r="AQ552" s="128"/>
      <c r="AR552" s="128"/>
      <c r="AS552" s="128"/>
      <c r="AT552" s="128"/>
      <c r="AU552" s="128"/>
      <c r="AV552" s="128"/>
      <c r="AW552" s="128"/>
      <c r="AX552" s="128"/>
      <c r="AY552" s="128"/>
      <c r="AZ552" s="128"/>
      <c r="BA552" s="128"/>
      <c r="BB552" s="128"/>
      <c r="BC552" s="128"/>
      <c r="BD552" s="128"/>
      <c r="BE552" s="128"/>
      <c r="BF552" s="128"/>
    </row>
    <row r="553" spans="1:58" ht="12.75" x14ac:dyDescent="0.15">
      <c r="A553" s="143" t="s">
        <v>188</v>
      </c>
      <c r="B553" s="144" t="s">
        <v>145</v>
      </c>
      <c r="C553" s="164" t="s">
        <v>146</v>
      </c>
      <c r="D553" s="145"/>
      <c r="E553" s="146"/>
      <c r="F553" s="147"/>
      <c r="G553" s="147">
        <f>SUMIF(AE554:AE561,"&lt;&gt;NOR",G554:G561)</f>
        <v>0</v>
      </c>
      <c r="H553" s="147"/>
      <c r="I553" s="147">
        <f>SUM(I554:I561)</f>
        <v>0</v>
      </c>
      <c r="J553" s="147"/>
      <c r="K553" s="147">
        <f>SUM(K554:K561)</f>
        <v>0</v>
      </c>
      <c r="L553" s="147"/>
      <c r="M553" s="147">
        <f>SUM(M554:M561)</f>
        <v>0</v>
      </c>
      <c r="N553" s="147"/>
      <c r="O553" s="147">
        <f>SUM(O554:O561)</f>
        <v>0</v>
      </c>
      <c r="P553" s="147"/>
      <c r="Q553" s="147">
        <f>SUM(Q554:Q561)</f>
        <v>0</v>
      </c>
      <c r="R553" s="148"/>
      <c r="S553" s="142"/>
      <c r="T553" s="142">
        <f>SUM(T554:T561)</f>
        <v>3.26</v>
      </c>
      <c r="U553" s="142"/>
      <c r="V553" s="142"/>
      <c r="AE553" t="s">
        <v>189</v>
      </c>
    </row>
    <row r="554" spans="1:58" ht="22.5" outlineLevel="1" x14ac:dyDescent="0.2">
      <c r="A554" s="149">
        <v>134</v>
      </c>
      <c r="B554" s="150" t="s">
        <v>1164</v>
      </c>
      <c r="C554" s="166" t="s">
        <v>1165</v>
      </c>
      <c r="D554" s="151" t="s">
        <v>316</v>
      </c>
      <c r="E554" s="152">
        <v>8.6999999999999993</v>
      </c>
      <c r="F554" s="153"/>
      <c r="G554" s="154">
        <f>ROUND(E554*F554,2)</f>
        <v>0</v>
      </c>
      <c r="H554" s="153"/>
      <c r="I554" s="154">
        <f>ROUND(E554*H554,2)</f>
        <v>0</v>
      </c>
      <c r="J554" s="153"/>
      <c r="K554" s="154">
        <f>ROUND(E554*J554,2)</f>
        <v>0</v>
      </c>
      <c r="L554" s="154">
        <v>21</v>
      </c>
      <c r="M554" s="154">
        <f>G554*(1+L554/100)</f>
        <v>0</v>
      </c>
      <c r="N554" s="154">
        <v>6.0000000000000002E-5</v>
      </c>
      <c r="O554" s="154">
        <f>ROUND(E554*N554,2)</f>
        <v>0</v>
      </c>
      <c r="P554" s="154">
        <v>0</v>
      </c>
      <c r="Q554" s="154">
        <f>ROUND(E554*P554,2)</f>
        <v>0</v>
      </c>
      <c r="R554" s="155" t="s">
        <v>194</v>
      </c>
      <c r="S554" s="138">
        <v>0.375</v>
      </c>
      <c r="T554" s="138">
        <f>ROUND(E554*S554,2)</f>
        <v>3.26</v>
      </c>
      <c r="U554" s="138"/>
      <c r="V554" s="138" t="s">
        <v>215</v>
      </c>
      <c r="W554" s="128"/>
      <c r="X554" s="128"/>
      <c r="Y554" s="128"/>
      <c r="Z554" s="128"/>
      <c r="AA554" s="128"/>
      <c r="AB554" s="128"/>
      <c r="AC554" s="128"/>
      <c r="AD554" s="128"/>
      <c r="AE554" s="128" t="s">
        <v>216</v>
      </c>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c r="BA554" s="128"/>
      <c r="BB554" s="128"/>
      <c r="BC554" s="128"/>
      <c r="BD554" s="128"/>
      <c r="BE554" s="128"/>
      <c r="BF554" s="128"/>
    </row>
    <row r="555" spans="1:58" ht="12.75" outlineLevel="1" x14ac:dyDescent="0.2">
      <c r="A555" s="135"/>
      <c r="B555" s="136"/>
      <c r="C555" s="167"/>
      <c r="D555" s="140"/>
      <c r="E555" s="141">
        <v>8.6999999999999993</v>
      </c>
      <c r="F555" s="138"/>
      <c r="G555" s="138"/>
      <c r="H555" s="138"/>
      <c r="I555" s="138"/>
      <c r="J555" s="138"/>
      <c r="K555" s="138"/>
      <c r="L555" s="138"/>
      <c r="M555" s="138"/>
      <c r="N555" s="138"/>
      <c r="O555" s="138"/>
      <c r="P555" s="138"/>
      <c r="Q555" s="138"/>
      <c r="R555" s="138"/>
      <c r="S555" s="138"/>
      <c r="T555" s="138"/>
      <c r="U555" s="138"/>
      <c r="V555" s="138"/>
      <c r="W555" s="128"/>
      <c r="X555" s="128"/>
      <c r="Y555" s="128"/>
      <c r="Z555" s="128"/>
      <c r="AA555" s="128"/>
      <c r="AB555" s="128"/>
      <c r="AC555" s="128"/>
      <c r="AD555" s="128"/>
      <c r="AE555" s="128" t="s">
        <v>218</v>
      </c>
      <c r="AF555" s="128">
        <v>0</v>
      </c>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c r="BA555" s="128"/>
      <c r="BB555" s="128"/>
      <c r="BC555" s="128"/>
      <c r="BD555" s="128"/>
      <c r="BE555" s="128"/>
      <c r="BF555" s="128"/>
    </row>
    <row r="556" spans="1:58" ht="12.75" outlineLevel="1" x14ac:dyDescent="0.2">
      <c r="A556" s="149">
        <v>135</v>
      </c>
      <c r="B556" s="150" t="s">
        <v>1166</v>
      </c>
      <c r="C556" s="166" t="s">
        <v>1167</v>
      </c>
      <c r="D556" s="151" t="s">
        <v>316</v>
      </c>
      <c r="E556" s="152">
        <v>13.2</v>
      </c>
      <c r="F556" s="153"/>
      <c r="G556" s="154">
        <f>ROUND(E556*F556,2)</f>
        <v>0</v>
      </c>
      <c r="H556" s="153"/>
      <c r="I556" s="154">
        <f>ROUND(E556*H556,2)</f>
        <v>0</v>
      </c>
      <c r="J556" s="153"/>
      <c r="K556" s="154">
        <f>ROUND(E556*J556,2)</f>
        <v>0</v>
      </c>
      <c r="L556" s="154">
        <v>21</v>
      </c>
      <c r="M556" s="154">
        <f>G556*(1+L556/100)</f>
        <v>0</v>
      </c>
      <c r="N556" s="154">
        <v>0</v>
      </c>
      <c r="O556" s="154">
        <f>ROUND(E556*N556,2)</f>
        <v>0</v>
      </c>
      <c r="P556" s="154">
        <v>0</v>
      </c>
      <c r="Q556" s="154">
        <f>ROUND(E556*P556,2)</f>
        <v>0</v>
      </c>
      <c r="R556" s="155" t="s">
        <v>194</v>
      </c>
      <c r="S556" s="138">
        <v>0</v>
      </c>
      <c r="T556" s="138">
        <f>ROUND(E556*S556,2)</f>
        <v>0</v>
      </c>
      <c r="U556" s="138"/>
      <c r="V556" s="138" t="s">
        <v>215</v>
      </c>
      <c r="W556" s="128"/>
      <c r="X556" s="128"/>
      <c r="Y556" s="128"/>
      <c r="Z556" s="128"/>
      <c r="AA556" s="128"/>
      <c r="AB556" s="128"/>
      <c r="AC556" s="128"/>
      <c r="AD556" s="128"/>
      <c r="AE556" s="128" t="s">
        <v>216</v>
      </c>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c r="BB556" s="128"/>
      <c r="BC556" s="128"/>
      <c r="BD556" s="128"/>
      <c r="BE556" s="128"/>
      <c r="BF556" s="128"/>
    </row>
    <row r="557" spans="1:58" ht="12.75" outlineLevel="1" x14ac:dyDescent="0.2">
      <c r="A557" s="135"/>
      <c r="B557" s="136"/>
      <c r="C557" s="167" t="s">
        <v>1168</v>
      </c>
      <c r="D557" s="140"/>
      <c r="E557" s="141">
        <v>13.2</v>
      </c>
      <c r="F557" s="138"/>
      <c r="G557" s="138"/>
      <c r="H557" s="138"/>
      <c r="I557" s="138"/>
      <c r="J557" s="138"/>
      <c r="K557" s="138"/>
      <c r="L557" s="138"/>
      <c r="M557" s="138"/>
      <c r="N557" s="138"/>
      <c r="O557" s="138"/>
      <c r="P557" s="138"/>
      <c r="Q557" s="138"/>
      <c r="R557" s="138"/>
      <c r="S557" s="138"/>
      <c r="T557" s="138"/>
      <c r="U557" s="138"/>
      <c r="V557" s="138"/>
      <c r="W557" s="128"/>
      <c r="X557" s="128"/>
      <c r="Y557" s="128"/>
      <c r="Z557" s="128"/>
      <c r="AA557" s="128"/>
      <c r="AB557" s="128"/>
      <c r="AC557" s="128"/>
      <c r="AD557" s="128"/>
      <c r="AE557" s="128" t="s">
        <v>218</v>
      </c>
      <c r="AF557" s="128">
        <v>0</v>
      </c>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c r="BA557" s="128"/>
      <c r="BB557" s="128"/>
      <c r="BC557" s="128"/>
      <c r="BD557" s="128"/>
      <c r="BE557" s="128"/>
      <c r="BF557" s="128"/>
    </row>
    <row r="558" spans="1:58" ht="12.75" outlineLevel="1" x14ac:dyDescent="0.2">
      <c r="A558" s="149">
        <v>136</v>
      </c>
      <c r="B558" s="150" t="s">
        <v>1169</v>
      </c>
      <c r="C558" s="166" t="s">
        <v>1170</v>
      </c>
      <c r="D558" s="151" t="s">
        <v>316</v>
      </c>
      <c r="E558" s="152">
        <v>26.4</v>
      </c>
      <c r="F558" s="153"/>
      <c r="G558" s="154">
        <f>ROUND(E558*F558,2)</f>
        <v>0</v>
      </c>
      <c r="H558" s="153"/>
      <c r="I558" s="154">
        <f>ROUND(E558*H558,2)</f>
        <v>0</v>
      </c>
      <c r="J558" s="153"/>
      <c r="K558" s="154">
        <f>ROUND(E558*J558,2)</f>
        <v>0</v>
      </c>
      <c r="L558" s="154">
        <v>21</v>
      </c>
      <c r="M558" s="154">
        <f>G558*(1+L558/100)</f>
        <v>0</v>
      </c>
      <c r="N558" s="154">
        <v>0</v>
      </c>
      <c r="O558" s="154">
        <f>ROUND(E558*N558,2)</f>
        <v>0</v>
      </c>
      <c r="P558" s="154">
        <v>0</v>
      </c>
      <c r="Q558" s="154">
        <f>ROUND(E558*P558,2)</f>
        <v>0</v>
      </c>
      <c r="R558" s="155" t="s">
        <v>194</v>
      </c>
      <c r="S558" s="138">
        <v>0</v>
      </c>
      <c r="T558" s="138">
        <f>ROUND(E558*S558,2)</f>
        <v>0</v>
      </c>
      <c r="U558" s="138"/>
      <c r="V558" s="138" t="s">
        <v>215</v>
      </c>
      <c r="W558" s="128"/>
      <c r="X558" s="128"/>
      <c r="Y558" s="128"/>
      <c r="Z558" s="128"/>
      <c r="AA558" s="128"/>
      <c r="AB558" s="128"/>
      <c r="AC558" s="128"/>
      <c r="AD558" s="128"/>
      <c r="AE558" s="128" t="s">
        <v>216</v>
      </c>
      <c r="AF558" s="128"/>
      <c r="AG558" s="128"/>
      <c r="AH558" s="128"/>
      <c r="AI558" s="128"/>
      <c r="AJ558" s="128"/>
      <c r="AK558" s="128"/>
      <c r="AL558" s="128"/>
      <c r="AM558" s="128"/>
      <c r="AN558" s="128"/>
      <c r="AO558" s="128"/>
      <c r="AP558" s="128"/>
      <c r="AQ558" s="128"/>
      <c r="AR558" s="128"/>
      <c r="AS558" s="128"/>
      <c r="AT558" s="128"/>
      <c r="AU558" s="128"/>
      <c r="AV558" s="128"/>
      <c r="AW558" s="128"/>
      <c r="AX558" s="128"/>
      <c r="AY558" s="128"/>
      <c r="AZ558" s="128"/>
      <c r="BA558" s="128"/>
      <c r="BB558" s="128"/>
      <c r="BC558" s="128"/>
      <c r="BD558" s="128"/>
      <c r="BE558" s="128"/>
      <c r="BF558" s="128"/>
    </row>
    <row r="559" spans="1:58" ht="12.75" outlineLevel="1" x14ac:dyDescent="0.2">
      <c r="A559" s="135"/>
      <c r="B559" s="136"/>
      <c r="C559" s="167" t="s">
        <v>1113</v>
      </c>
      <c r="D559" s="140"/>
      <c r="E559" s="141">
        <v>26.4</v>
      </c>
      <c r="F559" s="138"/>
      <c r="G559" s="138"/>
      <c r="H559" s="138"/>
      <c r="I559" s="138"/>
      <c r="J559" s="138"/>
      <c r="K559" s="138"/>
      <c r="L559" s="138"/>
      <c r="M559" s="138"/>
      <c r="N559" s="138"/>
      <c r="O559" s="138"/>
      <c r="P559" s="138"/>
      <c r="Q559" s="138"/>
      <c r="R559" s="138"/>
      <c r="S559" s="138"/>
      <c r="T559" s="138"/>
      <c r="U559" s="138"/>
      <c r="V559" s="138"/>
      <c r="W559" s="128"/>
      <c r="X559" s="128"/>
      <c r="Y559" s="128"/>
      <c r="Z559" s="128"/>
      <c r="AA559" s="128"/>
      <c r="AB559" s="128"/>
      <c r="AC559" s="128"/>
      <c r="AD559" s="128"/>
      <c r="AE559" s="128" t="s">
        <v>218</v>
      </c>
      <c r="AF559" s="128">
        <v>0</v>
      </c>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c r="BB559" s="128"/>
      <c r="BC559" s="128"/>
      <c r="BD559" s="128"/>
      <c r="BE559" s="128"/>
      <c r="BF559" s="128"/>
    </row>
    <row r="560" spans="1:58" ht="12.75" outlineLevel="1" x14ac:dyDescent="0.2">
      <c r="A560" s="135">
        <v>137</v>
      </c>
      <c r="B560" s="136" t="s">
        <v>1171</v>
      </c>
      <c r="C560" s="179" t="s">
        <v>1172</v>
      </c>
      <c r="D560" s="137" t="s">
        <v>0</v>
      </c>
      <c r="E560" s="178"/>
      <c r="F560" s="139"/>
      <c r="G560" s="138">
        <f>ROUND(E560*F560,2)</f>
        <v>0</v>
      </c>
      <c r="H560" s="139"/>
      <c r="I560" s="138">
        <f>ROUND(E560*H560,2)</f>
        <v>0</v>
      </c>
      <c r="J560" s="139"/>
      <c r="K560" s="138">
        <f>ROUND(E560*J560,2)</f>
        <v>0</v>
      </c>
      <c r="L560" s="138">
        <v>21</v>
      </c>
      <c r="M560" s="138">
        <f>G560*(1+L560/100)</f>
        <v>0</v>
      </c>
      <c r="N560" s="138">
        <v>0</v>
      </c>
      <c r="O560" s="138">
        <f>ROUND(E560*N560,2)</f>
        <v>0</v>
      </c>
      <c r="P560" s="138">
        <v>0</v>
      </c>
      <c r="Q560" s="138">
        <f>ROUND(E560*P560,2)</f>
        <v>0</v>
      </c>
      <c r="R560" s="138" t="s">
        <v>194</v>
      </c>
      <c r="S560" s="138">
        <v>0</v>
      </c>
      <c r="T560" s="138">
        <f>ROUND(E560*S560,2)</f>
        <v>0</v>
      </c>
      <c r="U560" s="138"/>
      <c r="V560" s="138" t="s">
        <v>626</v>
      </c>
      <c r="W560" s="128"/>
      <c r="X560" s="128"/>
      <c r="Y560" s="128"/>
      <c r="Z560" s="128"/>
      <c r="AA560" s="128"/>
      <c r="AB560" s="128"/>
      <c r="AC560" s="128"/>
      <c r="AD560" s="128"/>
      <c r="AE560" s="128" t="s">
        <v>627</v>
      </c>
      <c r="AF560" s="128"/>
      <c r="AG560" s="128"/>
      <c r="AH560" s="128"/>
      <c r="AI560" s="128"/>
      <c r="AJ560" s="128"/>
      <c r="AK560" s="128"/>
      <c r="AL560" s="128"/>
      <c r="AM560" s="128"/>
      <c r="AN560" s="128"/>
      <c r="AO560" s="128"/>
      <c r="AP560" s="128"/>
      <c r="AQ560" s="128"/>
      <c r="AR560" s="128"/>
      <c r="AS560" s="128"/>
      <c r="AT560" s="128"/>
      <c r="AU560" s="128"/>
      <c r="AV560" s="128"/>
      <c r="AW560" s="128"/>
      <c r="AX560" s="128"/>
      <c r="AY560" s="128"/>
      <c r="AZ560" s="128"/>
      <c r="BA560" s="128"/>
      <c r="BB560" s="128"/>
      <c r="BC560" s="128"/>
      <c r="BD560" s="128"/>
      <c r="BE560" s="128"/>
      <c r="BF560" s="128"/>
    </row>
    <row r="561" spans="1:58" ht="12.75" outlineLevel="1" x14ac:dyDescent="0.2">
      <c r="A561" s="135"/>
      <c r="B561" s="136"/>
      <c r="C561" s="325" t="s">
        <v>1088</v>
      </c>
      <c r="D561" s="326"/>
      <c r="E561" s="326"/>
      <c r="F561" s="326"/>
      <c r="G561" s="326"/>
      <c r="H561" s="138"/>
      <c r="I561" s="138"/>
      <c r="J561" s="138"/>
      <c r="K561" s="138"/>
      <c r="L561" s="138"/>
      <c r="M561" s="138"/>
      <c r="N561" s="138"/>
      <c r="O561" s="138"/>
      <c r="P561" s="138"/>
      <c r="Q561" s="138"/>
      <c r="R561" s="138"/>
      <c r="S561" s="138"/>
      <c r="T561" s="138"/>
      <c r="U561" s="138"/>
      <c r="V561" s="138"/>
      <c r="W561" s="128"/>
      <c r="X561" s="128"/>
      <c r="Y561" s="128"/>
      <c r="Z561" s="128"/>
      <c r="AA561" s="128"/>
      <c r="AB561" s="128"/>
      <c r="AC561" s="128"/>
      <c r="AD561" s="128"/>
      <c r="AE561" s="128" t="s">
        <v>249</v>
      </c>
      <c r="AF561" s="128"/>
      <c r="AG561" s="128"/>
      <c r="AH561" s="128"/>
      <c r="AI561" s="128"/>
      <c r="AJ561" s="128"/>
      <c r="AK561" s="128"/>
      <c r="AL561" s="128"/>
      <c r="AM561" s="128"/>
      <c r="AN561" s="128"/>
      <c r="AO561" s="128"/>
      <c r="AP561" s="128"/>
      <c r="AQ561" s="128"/>
      <c r="AR561" s="128"/>
      <c r="AS561" s="128"/>
      <c r="AT561" s="128"/>
      <c r="AU561" s="128"/>
      <c r="AV561" s="128"/>
      <c r="AW561" s="128"/>
      <c r="AX561" s="128"/>
      <c r="AY561" s="128"/>
      <c r="AZ561" s="128"/>
      <c r="BA561" s="128"/>
      <c r="BB561" s="128"/>
      <c r="BC561" s="128"/>
      <c r="BD561" s="128"/>
      <c r="BE561" s="128"/>
      <c r="BF561" s="128"/>
    </row>
    <row r="562" spans="1:58" ht="12.75" x14ac:dyDescent="0.15">
      <c r="A562" s="143" t="s">
        <v>188</v>
      </c>
      <c r="B562" s="144" t="s">
        <v>147</v>
      </c>
      <c r="C562" s="164" t="s">
        <v>148</v>
      </c>
      <c r="D562" s="145"/>
      <c r="E562" s="146"/>
      <c r="F562" s="147"/>
      <c r="G562" s="147">
        <f>SUMIF(AE563:AE579,"&lt;&gt;NOR",G563:G579)</f>
        <v>0</v>
      </c>
      <c r="H562" s="147"/>
      <c r="I562" s="147">
        <f>SUM(I563:I579)</f>
        <v>0</v>
      </c>
      <c r="J562" s="147"/>
      <c r="K562" s="147">
        <f>SUM(K563:K579)</f>
        <v>0</v>
      </c>
      <c r="L562" s="147"/>
      <c r="M562" s="147">
        <f>SUM(M563:M579)</f>
        <v>0</v>
      </c>
      <c r="N562" s="147"/>
      <c r="O562" s="147">
        <f>SUM(O563:O579)</f>
        <v>0.01</v>
      </c>
      <c r="P562" s="147"/>
      <c r="Q562" s="147">
        <f>SUM(Q563:Q579)</f>
        <v>0</v>
      </c>
      <c r="R562" s="148"/>
      <c r="S562" s="142"/>
      <c r="T562" s="142">
        <f>SUM(T563:T579)</f>
        <v>19.130000000000003</v>
      </c>
      <c r="U562" s="142"/>
      <c r="V562" s="142"/>
      <c r="AE562" t="s">
        <v>189</v>
      </c>
    </row>
    <row r="563" spans="1:58" ht="12.75" outlineLevel="1" x14ac:dyDescent="0.2">
      <c r="A563" s="149">
        <v>138</v>
      </c>
      <c r="B563" s="150" t="s">
        <v>1173</v>
      </c>
      <c r="C563" s="166" t="s">
        <v>1174</v>
      </c>
      <c r="D563" s="151" t="s">
        <v>494</v>
      </c>
      <c r="E563" s="152">
        <v>7</v>
      </c>
      <c r="F563" s="153"/>
      <c r="G563" s="154">
        <f>ROUND(E563*F563,2)</f>
        <v>0</v>
      </c>
      <c r="H563" s="153"/>
      <c r="I563" s="154">
        <f>ROUND(E563*H563,2)</f>
        <v>0</v>
      </c>
      <c r="J563" s="153"/>
      <c r="K563" s="154">
        <f>ROUND(E563*J563,2)</f>
        <v>0</v>
      </c>
      <c r="L563" s="154">
        <v>21</v>
      </c>
      <c r="M563" s="154">
        <f>G563*(1+L563/100)</f>
        <v>0</v>
      </c>
      <c r="N563" s="154">
        <v>8.9999999999999998E-4</v>
      </c>
      <c r="O563" s="154">
        <f>ROUND(E563*N563,2)</f>
        <v>0.01</v>
      </c>
      <c r="P563" s="154">
        <v>0</v>
      </c>
      <c r="Q563" s="154">
        <f>ROUND(E563*P563,2)</f>
        <v>0</v>
      </c>
      <c r="R563" s="155" t="s">
        <v>194</v>
      </c>
      <c r="S563" s="138">
        <v>2.29</v>
      </c>
      <c r="T563" s="138">
        <f>ROUND(E563*S563,2)</f>
        <v>16.03</v>
      </c>
      <c r="U563" s="138"/>
      <c r="V563" s="138" t="s">
        <v>215</v>
      </c>
      <c r="W563" s="128"/>
      <c r="X563" s="128"/>
      <c r="Y563" s="128"/>
      <c r="Z563" s="128"/>
      <c r="AA563" s="128"/>
      <c r="AB563" s="128"/>
      <c r="AC563" s="128"/>
      <c r="AD563" s="128"/>
      <c r="AE563" s="128" t="s">
        <v>216</v>
      </c>
      <c r="AF563" s="128"/>
      <c r="AG563" s="128"/>
      <c r="AH563" s="128"/>
      <c r="AI563" s="128"/>
      <c r="AJ563" s="128"/>
      <c r="AK563" s="128"/>
      <c r="AL563" s="128"/>
      <c r="AM563" s="128"/>
      <c r="AN563" s="128"/>
      <c r="AO563" s="128"/>
      <c r="AP563" s="128"/>
      <c r="AQ563" s="128"/>
      <c r="AR563" s="128"/>
      <c r="AS563" s="128"/>
      <c r="AT563" s="128"/>
      <c r="AU563" s="128"/>
      <c r="AV563" s="128"/>
      <c r="AW563" s="128"/>
      <c r="AX563" s="128"/>
      <c r="AY563" s="128"/>
      <c r="AZ563" s="128"/>
      <c r="BA563" s="128"/>
      <c r="BB563" s="128"/>
      <c r="BC563" s="128"/>
      <c r="BD563" s="128"/>
      <c r="BE563" s="128"/>
      <c r="BF563" s="128"/>
    </row>
    <row r="564" spans="1:58" ht="12.75" outlineLevel="1" x14ac:dyDescent="0.2">
      <c r="A564" s="135"/>
      <c r="B564" s="136"/>
      <c r="C564" s="167" t="s">
        <v>1175</v>
      </c>
      <c r="D564" s="140"/>
      <c r="E564" s="141">
        <v>7</v>
      </c>
      <c r="F564" s="138"/>
      <c r="G564" s="138"/>
      <c r="H564" s="138"/>
      <c r="I564" s="138"/>
      <c r="J564" s="138"/>
      <c r="K564" s="138"/>
      <c r="L564" s="138"/>
      <c r="M564" s="138"/>
      <c r="N564" s="138"/>
      <c r="O564" s="138"/>
      <c r="P564" s="138"/>
      <c r="Q564" s="138"/>
      <c r="R564" s="138"/>
      <c r="S564" s="138"/>
      <c r="T564" s="138"/>
      <c r="U564" s="138"/>
      <c r="V564" s="138"/>
      <c r="W564" s="128"/>
      <c r="X564" s="128"/>
      <c r="Y564" s="128"/>
      <c r="Z564" s="128"/>
      <c r="AA564" s="128"/>
      <c r="AB564" s="128"/>
      <c r="AC564" s="128"/>
      <c r="AD564" s="128"/>
      <c r="AE564" s="128" t="s">
        <v>218</v>
      </c>
      <c r="AF564" s="128">
        <v>0</v>
      </c>
      <c r="AG564" s="128"/>
      <c r="AH564" s="128"/>
      <c r="AI564" s="128"/>
      <c r="AJ564" s="128"/>
      <c r="AK564" s="128"/>
      <c r="AL564" s="128"/>
      <c r="AM564" s="128"/>
      <c r="AN564" s="128"/>
      <c r="AO564" s="128"/>
      <c r="AP564" s="128"/>
      <c r="AQ564" s="128"/>
      <c r="AR564" s="128"/>
      <c r="AS564" s="128"/>
      <c r="AT564" s="128"/>
      <c r="AU564" s="128"/>
      <c r="AV564" s="128"/>
      <c r="AW564" s="128"/>
      <c r="AX564" s="128"/>
      <c r="AY564" s="128"/>
      <c r="AZ564" s="128"/>
      <c r="BA564" s="128"/>
      <c r="BB564" s="128"/>
      <c r="BC564" s="128"/>
      <c r="BD564" s="128"/>
      <c r="BE564" s="128"/>
      <c r="BF564" s="128"/>
    </row>
    <row r="565" spans="1:58" ht="12.75" outlineLevel="1" x14ac:dyDescent="0.2">
      <c r="A565" s="156">
        <v>139</v>
      </c>
      <c r="B565" s="157" t="s">
        <v>1176</v>
      </c>
      <c r="C565" s="165" t="s">
        <v>1177</v>
      </c>
      <c r="D565" s="158" t="s">
        <v>494</v>
      </c>
      <c r="E565" s="159">
        <v>1</v>
      </c>
      <c r="F565" s="160"/>
      <c r="G565" s="161">
        <f>ROUND(E565*F565,2)</f>
        <v>0</v>
      </c>
      <c r="H565" s="160"/>
      <c r="I565" s="161">
        <f>ROUND(E565*H565,2)</f>
        <v>0</v>
      </c>
      <c r="J565" s="160"/>
      <c r="K565" s="161">
        <f>ROUND(E565*J565,2)</f>
        <v>0</v>
      </c>
      <c r="L565" s="161">
        <v>21</v>
      </c>
      <c r="M565" s="161">
        <f>G565*(1+L565/100)</f>
        <v>0</v>
      </c>
      <c r="N565" s="161">
        <v>1.6800000000000001E-3</v>
      </c>
      <c r="O565" s="161">
        <f>ROUND(E565*N565,2)</f>
        <v>0</v>
      </c>
      <c r="P565" s="161">
        <v>0</v>
      </c>
      <c r="Q565" s="161">
        <f>ROUND(E565*P565,2)</f>
        <v>0</v>
      </c>
      <c r="R565" s="162" t="s">
        <v>194</v>
      </c>
      <c r="S565" s="138">
        <v>3.1</v>
      </c>
      <c r="T565" s="138">
        <f>ROUND(E565*S565,2)</f>
        <v>3.1</v>
      </c>
      <c r="U565" s="138"/>
      <c r="V565" s="138" t="s">
        <v>215</v>
      </c>
      <c r="W565" s="128"/>
      <c r="X565" s="128"/>
      <c r="Y565" s="128"/>
      <c r="Z565" s="128"/>
      <c r="AA565" s="128"/>
      <c r="AB565" s="128"/>
      <c r="AC565" s="128"/>
      <c r="AD565" s="128"/>
      <c r="AE565" s="128" t="s">
        <v>216</v>
      </c>
      <c r="AF565" s="128"/>
      <c r="AG565" s="128"/>
      <c r="AH565" s="128"/>
      <c r="AI565" s="128"/>
      <c r="AJ565" s="128"/>
      <c r="AK565" s="128"/>
      <c r="AL565" s="128"/>
      <c r="AM565" s="128"/>
      <c r="AN565" s="128"/>
      <c r="AO565" s="128"/>
      <c r="AP565" s="128"/>
      <c r="AQ565" s="128"/>
      <c r="AR565" s="128"/>
      <c r="AS565" s="128"/>
      <c r="AT565" s="128"/>
      <c r="AU565" s="128"/>
      <c r="AV565" s="128"/>
      <c r="AW565" s="128"/>
      <c r="AX565" s="128"/>
      <c r="AY565" s="128"/>
      <c r="AZ565" s="128"/>
      <c r="BA565" s="128"/>
      <c r="BB565" s="128"/>
      <c r="BC565" s="128"/>
      <c r="BD565" s="128"/>
      <c r="BE565" s="128"/>
      <c r="BF565" s="128"/>
    </row>
    <row r="566" spans="1:58" ht="12.75" outlineLevel="1" x14ac:dyDescent="0.2">
      <c r="A566" s="149">
        <v>140</v>
      </c>
      <c r="B566" s="150" t="s">
        <v>1178</v>
      </c>
      <c r="C566" s="166" t="s">
        <v>1179</v>
      </c>
      <c r="D566" s="151" t="s">
        <v>391</v>
      </c>
      <c r="E566" s="152">
        <v>1</v>
      </c>
      <c r="F566" s="153"/>
      <c r="G566" s="154">
        <f>ROUND(E566*F566,2)</f>
        <v>0</v>
      </c>
      <c r="H566" s="153"/>
      <c r="I566" s="154">
        <f>ROUND(E566*H566,2)</f>
        <v>0</v>
      </c>
      <c r="J566" s="153"/>
      <c r="K566" s="154">
        <f>ROUND(E566*J566,2)</f>
        <v>0</v>
      </c>
      <c r="L566" s="154">
        <v>21</v>
      </c>
      <c r="M566" s="154">
        <f>G566*(1+L566/100)</f>
        <v>0</v>
      </c>
      <c r="N566" s="154">
        <v>0</v>
      </c>
      <c r="O566" s="154">
        <f>ROUND(E566*N566,2)</f>
        <v>0</v>
      </c>
      <c r="P566" s="154">
        <v>0</v>
      </c>
      <c r="Q566" s="154">
        <f>ROUND(E566*P566,2)</f>
        <v>0</v>
      </c>
      <c r="R566" s="155" t="s">
        <v>194</v>
      </c>
      <c r="S566" s="138">
        <v>0</v>
      </c>
      <c r="T566" s="138">
        <f>ROUND(E566*S566,2)</f>
        <v>0</v>
      </c>
      <c r="U566" s="138"/>
      <c r="V566" s="138" t="s">
        <v>215</v>
      </c>
      <c r="W566" s="128"/>
      <c r="X566" s="128"/>
      <c r="Y566" s="128"/>
      <c r="Z566" s="128"/>
      <c r="AA566" s="128"/>
      <c r="AB566" s="128"/>
      <c r="AC566" s="128"/>
      <c r="AD566" s="128"/>
      <c r="AE566" s="128" t="s">
        <v>216</v>
      </c>
      <c r="AF566" s="128"/>
      <c r="AG566" s="128"/>
      <c r="AH566" s="128"/>
      <c r="AI566" s="128"/>
      <c r="AJ566" s="128"/>
      <c r="AK566" s="128"/>
      <c r="AL566" s="128"/>
      <c r="AM566" s="128"/>
      <c r="AN566" s="128"/>
      <c r="AO566" s="128"/>
      <c r="AP566" s="128"/>
      <c r="AQ566" s="128"/>
      <c r="AR566" s="128"/>
      <c r="AS566" s="128"/>
      <c r="AT566" s="128"/>
      <c r="AU566" s="128"/>
      <c r="AV566" s="128"/>
      <c r="AW566" s="128"/>
      <c r="AX566" s="128"/>
      <c r="AY566" s="128"/>
      <c r="AZ566" s="128"/>
      <c r="BA566" s="128"/>
      <c r="BB566" s="128"/>
      <c r="BC566" s="128"/>
      <c r="BD566" s="128"/>
      <c r="BE566" s="128"/>
      <c r="BF566" s="128"/>
    </row>
    <row r="567" spans="1:58" ht="12.75" outlineLevel="1" x14ac:dyDescent="0.2">
      <c r="A567" s="135"/>
      <c r="B567" s="136"/>
      <c r="C567" s="167" t="s">
        <v>75</v>
      </c>
      <c r="D567" s="140"/>
      <c r="E567" s="141">
        <v>1</v>
      </c>
      <c r="F567" s="138"/>
      <c r="G567" s="138"/>
      <c r="H567" s="138"/>
      <c r="I567" s="138"/>
      <c r="J567" s="138"/>
      <c r="K567" s="138"/>
      <c r="L567" s="138"/>
      <c r="M567" s="138"/>
      <c r="N567" s="138"/>
      <c r="O567" s="138"/>
      <c r="P567" s="138"/>
      <c r="Q567" s="138"/>
      <c r="R567" s="138"/>
      <c r="S567" s="138"/>
      <c r="T567" s="138"/>
      <c r="U567" s="138"/>
      <c r="V567" s="138"/>
      <c r="W567" s="128"/>
      <c r="X567" s="128"/>
      <c r="Y567" s="128"/>
      <c r="Z567" s="128"/>
      <c r="AA567" s="128"/>
      <c r="AB567" s="128"/>
      <c r="AC567" s="128"/>
      <c r="AD567" s="128"/>
      <c r="AE567" s="128" t="s">
        <v>218</v>
      </c>
      <c r="AF567" s="128">
        <v>0</v>
      </c>
      <c r="AG567" s="128"/>
      <c r="AH567" s="128"/>
      <c r="AI567" s="128"/>
      <c r="AJ567" s="128"/>
      <c r="AK567" s="128"/>
      <c r="AL567" s="128"/>
      <c r="AM567" s="128"/>
      <c r="AN567" s="128"/>
      <c r="AO567" s="128"/>
      <c r="AP567" s="128"/>
      <c r="AQ567" s="128"/>
      <c r="AR567" s="128"/>
      <c r="AS567" s="128"/>
      <c r="AT567" s="128"/>
      <c r="AU567" s="128"/>
      <c r="AV567" s="128"/>
      <c r="AW567" s="128"/>
      <c r="AX567" s="128"/>
      <c r="AY567" s="128"/>
      <c r="AZ567" s="128"/>
      <c r="BA567" s="128"/>
      <c r="BB567" s="128"/>
      <c r="BC567" s="128"/>
      <c r="BD567" s="128"/>
      <c r="BE567" s="128"/>
      <c r="BF567" s="128"/>
    </row>
    <row r="568" spans="1:58" ht="12.75" outlineLevel="1" x14ac:dyDescent="0.2">
      <c r="A568" s="149">
        <v>141</v>
      </c>
      <c r="B568" s="150" t="s">
        <v>1180</v>
      </c>
      <c r="C568" s="166" t="s">
        <v>1181</v>
      </c>
      <c r="D568" s="151" t="s">
        <v>391</v>
      </c>
      <c r="E568" s="152">
        <v>5</v>
      </c>
      <c r="F568" s="153"/>
      <c r="G568" s="154">
        <f>ROUND(E568*F568,2)</f>
        <v>0</v>
      </c>
      <c r="H568" s="153"/>
      <c r="I568" s="154">
        <f>ROUND(E568*H568,2)</f>
        <v>0</v>
      </c>
      <c r="J568" s="153"/>
      <c r="K568" s="154">
        <f>ROUND(E568*J568,2)</f>
        <v>0</v>
      </c>
      <c r="L568" s="154">
        <v>21</v>
      </c>
      <c r="M568" s="154">
        <f>G568*(1+L568/100)</f>
        <v>0</v>
      </c>
      <c r="N568" s="154">
        <v>0</v>
      </c>
      <c r="O568" s="154">
        <f>ROUND(E568*N568,2)</f>
        <v>0</v>
      </c>
      <c r="P568" s="154">
        <v>0</v>
      </c>
      <c r="Q568" s="154">
        <f>ROUND(E568*P568,2)</f>
        <v>0</v>
      </c>
      <c r="R568" s="155" t="s">
        <v>194</v>
      </c>
      <c r="S568" s="138">
        <v>0</v>
      </c>
      <c r="T568" s="138">
        <f>ROUND(E568*S568,2)</f>
        <v>0</v>
      </c>
      <c r="U568" s="138"/>
      <c r="V568" s="138" t="s">
        <v>215</v>
      </c>
      <c r="W568" s="128"/>
      <c r="X568" s="128"/>
      <c r="Y568" s="128"/>
      <c r="Z568" s="128"/>
      <c r="AA568" s="128"/>
      <c r="AB568" s="128"/>
      <c r="AC568" s="128"/>
      <c r="AD568" s="128"/>
      <c r="AE568" s="128" t="s">
        <v>216</v>
      </c>
      <c r="AF568" s="128"/>
      <c r="AG568" s="128"/>
      <c r="AH568" s="128"/>
      <c r="AI568" s="128"/>
      <c r="AJ568" s="128"/>
      <c r="AK568" s="128"/>
      <c r="AL568" s="128"/>
      <c r="AM568" s="128"/>
      <c r="AN568" s="128"/>
      <c r="AO568" s="128"/>
      <c r="AP568" s="128"/>
      <c r="AQ568" s="128"/>
      <c r="AR568" s="128"/>
      <c r="AS568" s="128"/>
      <c r="AT568" s="128"/>
      <c r="AU568" s="128"/>
      <c r="AV568" s="128"/>
      <c r="AW568" s="128"/>
      <c r="AX568" s="128"/>
      <c r="AY568" s="128"/>
      <c r="AZ568" s="128"/>
      <c r="BA568" s="128"/>
      <c r="BB568" s="128"/>
      <c r="BC568" s="128"/>
      <c r="BD568" s="128"/>
      <c r="BE568" s="128"/>
      <c r="BF568" s="128"/>
    </row>
    <row r="569" spans="1:58" ht="12.75" outlineLevel="1" x14ac:dyDescent="0.2">
      <c r="A569" s="135"/>
      <c r="B569" s="136"/>
      <c r="C569" s="167" t="s">
        <v>96</v>
      </c>
      <c r="D569" s="140"/>
      <c r="E569" s="141">
        <v>5</v>
      </c>
      <c r="F569" s="138"/>
      <c r="G569" s="138"/>
      <c r="H569" s="138"/>
      <c r="I569" s="138"/>
      <c r="J569" s="138"/>
      <c r="K569" s="138"/>
      <c r="L569" s="138"/>
      <c r="M569" s="138"/>
      <c r="N569" s="138"/>
      <c r="O569" s="138"/>
      <c r="P569" s="138"/>
      <c r="Q569" s="138"/>
      <c r="R569" s="138"/>
      <c r="S569" s="138"/>
      <c r="T569" s="138"/>
      <c r="U569" s="138"/>
      <c r="V569" s="138"/>
      <c r="W569" s="128"/>
      <c r="X569" s="128"/>
      <c r="Y569" s="128"/>
      <c r="Z569" s="128"/>
      <c r="AA569" s="128"/>
      <c r="AB569" s="128"/>
      <c r="AC569" s="128"/>
      <c r="AD569" s="128"/>
      <c r="AE569" s="128" t="s">
        <v>218</v>
      </c>
      <c r="AF569" s="128">
        <v>0</v>
      </c>
      <c r="AG569" s="128"/>
      <c r="AH569" s="128"/>
      <c r="AI569" s="128"/>
      <c r="AJ569" s="128"/>
      <c r="AK569" s="128"/>
      <c r="AL569" s="128"/>
      <c r="AM569" s="128"/>
      <c r="AN569" s="128"/>
      <c r="AO569" s="128"/>
      <c r="AP569" s="128"/>
      <c r="AQ569" s="128"/>
      <c r="AR569" s="128"/>
      <c r="AS569" s="128"/>
      <c r="AT569" s="128"/>
      <c r="AU569" s="128"/>
      <c r="AV569" s="128"/>
      <c r="AW569" s="128"/>
      <c r="AX569" s="128"/>
      <c r="AY569" s="128"/>
      <c r="AZ569" s="128"/>
      <c r="BA569" s="128"/>
      <c r="BB569" s="128"/>
      <c r="BC569" s="128"/>
      <c r="BD569" s="128"/>
      <c r="BE569" s="128"/>
      <c r="BF569" s="128"/>
    </row>
    <row r="570" spans="1:58" ht="12.75" outlineLevel="1" x14ac:dyDescent="0.2">
      <c r="A570" s="149">
        <v>142</v>
      </c>
      <c r="B570" s="150" t="s">
        <v>1182</v>
      </c>
      <c r="C570" s="166" t="s">
        <v>1183</v>
      </c>
      <c r="D570" s="151" t="s">
        <v>391</v>
      </c>
      <c r="E570" s="152">
        <v>1</v>
      </c>
      <c r="F570" s="153"/>
      <c r="G570" s="154">
        <f>ROUND(E570*F570,2)</f>
        <v>0</v>
      </c>
      <c r="H570" s="153"/>
      <c r="I570" s="154">
        <f>ROUND(E570*H570,2)</f>
        <v>0</v>
      </c>
      <c r="J570" s="153"/>
      <c r="K570" s="154">
        <f>ROUND(E570*J570,2)</f>
        <v>0</v>
      </c>
      <c r="L570" s="154">
        <v>21</v>
      </c>
      <c r="M570" s="154">
        <f>G570*(1+L570/100)</f>
        <v>0</v>
      </c>
      <c r="N570" s="154">
        <v>0</v>
      </c>
      <c r="O570" s="154">
        <f>ROUND(E570*N570,2)</f>
        <v>0</v>
      </c>
      <c r="P570" s="154">
        <v>0</v>
      </c>
      <c r="Q570" s="154">
        <f>ROUND(E570*P570,2)</f>
        <v>0</v>
      </c>
      <c r="R570" s="155" t="s">
        <v>194</v>
      </c>
      <c r="S570" s="138">
        <v>0</v>
      </c>
      <c r="T570" s="138">
        <f>ROUND(E570*S570,2)</f>
        <v>0</v>
      </c>
      <c r="U570" s="138"/>
      <c r="V570" s="138" t="s">
        <v>215</v>
      </c>
      <c r="W570" s="128"/>
      <c r="X570" s="128"/>
      <c r="Y570" s="128"/>
      <c r="Z570" s="128"/>
      <c r="AA570" s="128"/>
      <c r="AB570" s="128"/>
      <c r="AC570" s="128"/>
      <c r="AD570" s="128"/>
      <c r="AE570" s="128" t="s">
        <v>216</v>
      </c>
      <c r="AF570" s="128"/>
      <c r="AG570" s="128"/>
      <c r="AH570" s="128"/>
      <c r="AI570" s="128"/>
      <c r="AJ570" s="128"/>
      <c r="AK570" s="128"/>
      <c r="AL570" s="128"/>
      <c r="AM570" s="128"/>
      <c r="AN570" s="128"/>
      <c r="AO570" s="128"/>
      <c r="AP570" s="128"/>
      <c r="AQ570" s="128"/>
      <c r="AR570" s="128"/>
      <c r="AS570" s="128"/>
      <c r="AT570" s="128"/>
      <c r="AU570" s="128"/>
      <c r="AV570" s="128"/>
      <c r="AW570" s="128"/>
      <c r="AX570" s="128"/>
      <c r="AY570" s="128"/>
      <c r="AZ570" s="128"/>
      <c r="BA570" s="128"/>
      <c r="BB570" s="128"/>
      <c r="BC570" s="128"/>
      <c r="BD570" s="128"/>
      <c r="BE570" s="128"/>
      <c r="BF570" s="128"/>
    </row>
    <row r="571" spans="1:58" ht="12.75" outlineLevel="1" x14ac:dyDescent="0.2">
      <c r="A571" s="135"/>
      <c r="B571" s="136"/>
      <c r="C571" s="167" t="s">
        <v>75</v>
      </c>
      <c r="D571" s="140"/>
      <c r="E571" s="141">
        <v>1</v>
      </c>
      <c r="F571" s="138"/>
      <c r="G571" s="138"/>
      <c r="H571" s="138"/>
      <c r="I571" s="138"/>
      <c r="J571" s="138"/>
      <c r="K571" s="138"/>
      <c r="L571" s="138"/>
      <c r="M571" s="138"/>
      <c r="N571" s="138"/>
      <c r="O571" s="138"/>
      <c r="P571" s="138"/>
      <c r="Q571" s="138"/>
      <c r="R571" s="138"/>
      <c r="S571" s="138"/>
      <c r="T571" s="138"/>
      <c r="U571" s="138"/>
      <c r="V571" s="138"/>
      <c r="W571" s="128"/>
      <c r="X571" s="128"/>
      <c r="Y571" s="128"/>
      <c r="Z571" s="128"/>
      <c r="AA571" s="128"/>
      <c r="AB571" s="128"/>
      <c r="AC571" s="128"/>
      <c r="AD571" s="128"/>
      <c r="AE571" s="128" t="s">
        <v>218</v>
      </c>
      <c r="AF571" s="128">
        <v>0</v>
      </c>
      <c r="AG571" s="128"/>
      <c r="AH571" s="128"/>
      <c r="AI571" s="128"/>
      <c r="AJ571" s="128"/>
      <c r="AK571" s="128"/>
      <c r="AL571" s="128"/>
      <c r="AM571" s="128"/>
      <c r="AN571" s="128"/>
      <c r="AO571" s="128"/>
      <c r="AP571" s="128"/>
      <c r="AQ571" s="128"/>
      <c r="AR571" s="128"/>
      <c r="AS571" s="128"/>
      <c r="AT571" s="128"/>
      <c r="AU571" s="128"/>
      <c r="AV571" s="128"/>
      <c r="AW571" s="128"/>
      <c r="AX571" s="128"/>
      <c r="AY571" s="128"/>
      <c r="AZ571" s="128"/>
      <c r="BA571" s="128"/>
      <c r="BB571" s="128"/>
      <c r="BC571" s="128"/>
      <c r="BD571" s="128"/>
      <c r="BE571" s="128"/>
      <c r="BF571" s="128"/>
    </row>
    <row r="572" spans="1:58" ht="22.5" outlineLevel="1" x14ac:dyDescent="0.2">
      <c r="A572" s="149">
        <v>143</v>
      </c>
      <c r="B572" s="150" t="s">
        <v>1184</v>
      </c>
      <c r="C572" s="166" t="s">
        <v>1185</v>
      </c>
      <c r="D572" s="151" t="s">
        <v>391</v>
      </c>
      <c r="E572" s="152">
        <v>1</v>
      </c>
      <c r="F572" s="153"/>
      <c r="G572" s="154">
        <f>ROUND(E572*F572,2)</f>
        <v>0</v>
      </c>
      <c r="H572" s="153"/>
      <c r="I572" s="154">
        <f>ROUND(E572*H572,2)</f>
        <v>0</v>
      </c>
      <c r="J572" s="153"/>
      <c r="K572" s="154">
        <f>ROUND(E572*J572,2)</f>
        <v>0</v>
      </c>
      <c r="L572" s="154">
        <v>21</v>
      </c>
      <c r="M572" s="154">
        <f>G572*(1+L572/100)</f>
        <v>0</v>
      </c>
      <c r="N572" s="154">
        <v>0</v>
      </c>
      <c r="O572" s="154">
        <f>ROUND(E572*N572,2)</f>
        <v>0</v>
      </c>
      <c r="P572" s="154">
        <v>0</v>
      </c>
      <c r="Q572" s="154">
        <f>ROUND(E572*P572,2)</f>
        <v>0</v>
      </c>
      <c r="R572" s="155" t="s">
        <v>194</v>
      </c>
      <c r="S572" s="138">
        <v>0</v>
      </c>
      <c r="T572" s="138">
        <f>ROUND(E572*S572,2)</f>
        <v>0</v>
      </c>
      <c r="U572" s="138"/>
      <c r="V572" s="138" t="s">
        <v>215</v>
      </c>
      <c r="W572" s="128"/>
      <c r="X572" s="128"/>
      <c r="Y572" s="128"/>
      <c r="Z572" s="128"/>
      <c r="AA572" s="128"/>
      <c r="AB572" s="128"/>
      <c r="AC572" s="128"/>
      <c r="AD572" s="128"/>
      <c r="AE572" s="128" t="s">
        <v>216</v>
      </c>
      <c r="AF572" s="128"/>
      <c r="AG572" s="128"/>
      <c r="AH572" s="128"/>
      <c r="AI572" s="128"/>
      <c r="AJ572" s="128"/>
      <c r="AK572" s="128"/>
      <c r="AL572" s="128"/>
      <c r="AM572" s="128"/>
      <c r="AN572" s="128"/>
      <c r="AO572" s="128"/>
      <c r="AP572" s="128"/>
      <c r="AQ572" s="128"/>
      <c r="AR572" s="128"/>
      <c r="AS572" s="128"/>
      <c r="AT572" s="128"/>
      <c r="AU572" s="128"/>
      <c r="AV572" s="128"/>
      <c r="AW572" s="128"/>
      <c r="AX572" s="128"/>
      <c r="AY572" s="128"/>
      <c r="AZ572" s="128"/>
      <c r="BA572" s="128"/>
      <c r="BB572" s="128"/>
      <c r="BC572" s="128"/>
      <c r="BD572" s="128"/>
      <c r="BE572" s="128"/>
      <c r="BF572" s="128"/>
    </row>
    <row r="573" spans="1:58" ht="12.75" outlineLevel="1" x14ac:dyDescent="0.2">
      <c r="A573" s="135"/>
      <c r="B573" s="136"/>
      <c r="C573" s="167" t="s">
        <v>75</v>
      </c>
      <c r="D573" s="140"/>
      <c r="E573" s="141">
        <v>1</v>
      </c>
      <c r="F573" s="138"/>
      <c r="G573" s="138"/>
      <c r="H573" s="138"/>
      <c r="I573" s="138"/>
      <c r="J573" s="138"/>
      <c r="K573" s="138"/>
      <c r="L573" s="138"/>
      <c r="M573" s="138"/>
      <c r="N573" s="138"/>
      <c r="O573" s="138"/>
      <c r="P573" s="138"/>
      <c r="Q573" s="138"/>
      <c r="R573" s="138"/>
      <c r="S573" s="138"/>
      <c r="T573" s="138"/>
      <c r="U573" s="138"/>
      <c r="V573" s="138"/>
      <c r="W573" s="128"/>
      <c r="X573" s="128"/>
      <c r="Y573" s="128"/>
      <c r="Z573" s="128"/>
      <c r="AA573" s="128"/>
      <c r="AB573" s="128"/>
      <c r="AC573" s="128"/>
      <c r="AD573" s="128"/>
      <c r="AE573" s="128" t="s">
        <v>218</v>
      </c>
      <c r="AF573" s="128">
        <v>0</v>
      </c>
      <c r="AG573" s="128"/>
      <c r="AH573" s="128"/>
      <c r="AI573" s="128"/>
      <c r="AJ573" s="128"/>
      <c r="AK573" s="128"/>
      <c r="AL573" s="128"/>
      <c r="AM573" s="128"/>
      <c r="AN573" s="128"/>
      <c r="AO573" s="128"/>
      <c r="AP573" s="128"/>
      <c r="AQ573" s="128"/>
      <c r="AR573" s="128"/>
      <c r="AS573" s="128"/>
      <c r="AT573" s="128"/>
      <c r="AU573" s="128"/>
      <c r="AV573" s="128"/>
      <c r="AW573" s="128"/>
      <c r="AX573" s="128"/>
      <c r="AY573" s="128"/>
      <c r="AZ573" s="128"/>
      <c r="BA573" s="128"/>
      <c r="BB573" s="128"/>
      <c r="BC573" s="128"/>
      <c r="BD573" s="128"/>
      <c r="BE573" s="128"/>
      <c r="BF573" s="128"/>
    </row>
    <row r="574" spans="1:58" ht="12.75" outlineLevel="1" x14ac:dyDescent="0.2">
      <c r="A574" s="149">
        <v>144</v>
      </c>
      <c r="B574" s="150" t="s">
        <v>1186</v>
      </c>
      <c r="C574" s="166" t="s">
        <v>1187</v>
      </c>
      <c r="D574" s="151" t="s">
        <v>391</v>
      </c>
      <c r="E574" s="152">
        <v>1</v>
      </c>
      <c r="F574" s="153"/>
      <c r="G574" s="154">
        <f>ROUND(E574*F574,2)</f>
        <v>0</v>
      </c>
      <c r="H574" s="153"/>
      <c r="I574" s="154">
        <f>ROUND(E574*H574,2)</f>
        <v>0</v>
      </c>
      <c r="J574" s="153"/>
      <c r="K574" s="154">
        <f>ROUND(E574*J574,2)</f>
        <v>0</v>
      </c>
      <c r="L574" s="154">
        <v>21</v>
      </c>
      <c r="M574" s="154">
        <f>G574*(1+L574/100)</f>
        <v>0</v>
      </c>
      <c r="N574" s="154">
        <v>0</v>
      </c>
      <c r="O574" s="154">
        <f>ROUND(E574*N574,2)</f>
        <v>0</v>
      </c>
      <c r="P574" s="154">
        <v>0</v>
      </c>
      <c r="Q574" s="154">
        <f>ROUND(E574*P574,2)</f>
        <v>0</v>
      </c>
      <c r="R574" s="155" t="s">
        <v>194</v>
      </c>
      <c r="S574" s="138">
        <v>0</v>
      </c>
      <c r="T574" s="138">
        <f>ROUND(E574*S574,2)</f>
        <v>0</v>
      </c>
      <c r="U574" s="138"/>
      <c r="V574" s="138" t="s">
        <v>215</v>
      </c>
      <c r="W574" s="128"/>
      <c r="X574" s="128"/>
      <c r="Y574" s="128"/>
      <c r="Z574" s="128"/>
      <c r="AA574" s="128"/>
      <c r="AB574" s="128"/>
      <c r="AC574" s="128"/>
      <c r="AD574" s="128"/>
      <c r="AE574" s="128" t="s">
        <v>216</v>
      </c>
      <c r="AF574" s="128"/>
      <c r="AG574" s="128"/>
      <c r="AH574" s="128"/>
      <c r="AI574" s="128"/>
      <c r="AJ574" s="128"/>
      <c r="AK574" s="128"/>
      <c r="AL574" s="128"/>
      <c r="AM574" s="128"/>
      <c r="AN574" s="128"/>
      <c r="AO574" s="128"/>
      <c r="AP574" s="128"/>
      <c r="AQ574" s="128"/>
      <c r="AR574" s="128"/>
      <c r="AS574" s="128"/>
      <c r="AT574" s="128"/>
      <c r="AU574" s="128"/>
      <c r="AV574" s="128"/>
      <c r="AW574" s="128"/>
      <c r="AX574" s="128"/>
      <c r="AY574" s="128"/>
      <c r="AZ574" s="128"/>
      <c r="BA574" s="128"/>
      <c r="BB574" s="128"/>
      <c r="BC574" s="128"/>
      <c r="BD574" s="128"/>
      <c r="BE574" s="128"/>
      <c r="BF574" s="128"/>
    </row>
    <row r="575" spans="1:58" ht="12.75" outlineLevel="1" x14ac:dyDescent="0.2">
      <c r="A575" s="135"/>
      <c r="B575" s="136"/>
      <c r="C575" s="167" t="s">
        <v>75</v>
      </c>
      <c r="D575" s="140"/>
      <c r="E575" s="141">
        <v>1</v>
      </c>
      <c r="F575" s="138"/>
      <c r="G575" s="138"/>
      <c r="H575" s="138"/>
      <c r="I575" s="138"/>
      <c r="J575" s="138"/>
      <c r="K575" s="138"/>
      <c r="L575" s="138"/>
      <c r="M575" s="138"/>
      <c r="N575" s="138"/>
      <c r="O575" s="138"/>
      <c r="P575" s="138"/>
      <c r="Q575" s="138"/>
      <c r="R575" s="138"/>
      <c r="S575" s="138"/>
      <c r="T575" s="138"/>
      <c r="U575" s="138"/>
      <c r="V575" s="138"/>
      <c r="W575" s="128"/>
      <c r="X575" s="128"/>
      <c r="Y575" s="128"/>
      <c r="Z575" s="128"/>
      <c r="AA575" s="128"/>
      <c r="AB575" s="128"/>
      <c r="AC575" s="128"/>
      <c r="AD575" s="128"/>
      <c r="AE575" s="128" t="s">
        <v>218</v>
      </c>
      <c r="AF575" s="128">
        <v>0</v>
      </c>
      <c r="AG575" s="128"/>
      <c r="AH575" s="128"/>
      <c r="AI575" s="128"/>
      <c r="AJ575" s="128"/>
      <c r="AK575" s="128"/>
      <c r="AL575" s="128"/>
      <c r="AM575" s="128"/>
      <c r="AN575" s="128"/>
      <c r="AO575" s="128"/>
      <c r="AP575" s="128"/>
      <c r="AQ575" s="128"/>
      <c r="AR575" s="128"/>
      <c r="AS575" s="128"/>
      <c r="AT575" s="128"/>
      <c r="AU575" s="128"/>
      <c r="AV575" s="128"/>
      <c r="AW575" s="128"/>
      <c r="AX575" s="128"/>
      <c r="AY575" s="128"/>
      <c r="AZ575" s="128"/>
      <c r="BA575" s="128"/>
      <c r="BB575" s="128"/>
      <c r="BC575" s="128"/>
      <c r="BD575" s="128"/>
      <c r="BE575" s="128"/>
      <c r="BF575" s="128"/>
    </row>
    <row r="576" spans="1:58" ht="12.75" outlineLevel="1" x14ac:dyDescent="0.2">
      <c r="A576" s="149">
        <v>145</v>
      </c>
      <c r="B576" s="150" t="s">
        <v>1188</v>
      </c>
      <c r="C576" s="166" t="s">
        <v>1189</v>
      </c>
      <c r="D576" s="151" t="s">
        <v>316</v>
      </c>
      <c r="E576" s="152">
        <v>6.9</v>
      </c>
      <c r="F576" s="153"/>
      <c r="G576" s="154">
        <f>ROUND(E576*F576,2)</f>
        <v>0</v>
      </c>
      <c r="H576" s="153"/>
      <c r="I576" s="154">
        <f>ROUND(E576*H576,2)</f>
        <v>0</v>
      </c>
      <c r="J576" s="153"/>
      <c r="K576" s="154">
        <f>ROUND(E576*J576,2)</f>
        <v>0</v>
      </c>
      <c r="L576" s="154">
        <v>21</v>
      </c>
      <c r="M576" s="154">
        <f>G576*(1+L576/100)</f>
        <v>0</v>
      </c>
      <c r="N576" s="154">
        <v>0</v>
      </c>
      <c r="O576" s="154">
        <f>ROUND(E576*N576,2)</f>
        <v>0</v>
      </c>
      <c r="P576" s="154">
        <v>0</v>
      </c>
      <c r="Q576" s="154">
        <f>ROUND(E576*P576,2)</f>
        <v>0</v>
      </c>
      <c r="R576" s="155" t="s">
        <v>194</v>
      </c>
      <c r="S576" s="138">
        <v>0</v>
      </c>
      <c r="T576" s="138">
        <f>ROUND(E576*S576,2)</f>
        <v>0</v>
      </c>
      <c r="U576" s="138"/>
      <c r="V576" s="138" t="s">
        <v>215</v>
      </c>
      <c r="W576" s="128"/>
      <c r="X576" s="128"/>
      <c r="Y576" s="128"/>
      <c r="Z576" s="128"/>
      <c r="AA576" s="128"/>
      <c r="AB576" s="128"/>
      <c r="AC576" s="128"/>
      <c r="AD576" s="128"/>
      <c r="AE576" s="128" t="s">
        <v>216</v>
      </c>
      <c r="AF576" s="128"/>
      <c r="AG576" s="128"/>
      <c r="AH576" s="128"/>
      <c r="AI576" s="128"/>
      <c r="AJ576" s="128"/>
      <c r="AK576" s="128"/>
      <c r="AL576" s="128"/>
      <c r="AM576" s="128"/>
      <c r="AN576" s="128"/>
      <c r="AO576" s="128"/>
      <c r="AP576" s="128"/>
      <c r="AQ576" s="128"/>
      <c r="AR576" s="128"/>
      <c r="AS576" s="128"/>
      <c r="AT576" s="128"/>
      <c r="AU576" s="128"/>
      <c r="AV576" s="128"/>
      <c r="AW576" s="128"/>
      <c r="AX576" s="128"/>
      <c r="AY576" s="128"/>
      <c r="AZ576" s="128"/>
      <c r="BA576" s="128"/>
      <c r="BB576" s="128"/>
      <c r="BC576" s="128"/>
      <c r="BD576" s="128"/>
      <c r="BE576" s="128"/>
      <c r="BF576" s="128"/>
    </row>
    <row r="577" spans="1:58" ht="12.75" outlineLevel="1" x14ac:dyDescent="0.2">
      <c r="A577" s="135"/>
      <c r="B577" s="136"/>
      <c r="C577" s="167" t="s">
        <v>1119</v>
      </c>
      <c r="D577" s="140"/>
      <c r="E577" s="141">
        <v>6.85</v>
      </c>
      <c r="F577" s="138"/>
      <c r="G577" s="138"/>
      <c r="H577" s="138"/>
      <c r="I577" s="138"/>
      <c r="J577" s="138"/>
      <c r="K577" s="138"/>
      <c r="L577" s="138"/>
      <c r="M577" s="138"/>
      <c r="N577" s="138"/>
      <c r="O577" s="138"/>
      <c r="P577" s="138"/>
      <c r="Q577" s="138"/>
      <c r="R577" s="138"/>
      <c r="S577" s="138"/>
      <c r="T577" s="138"/>
      <c r="U577" s="138"/>
      <c r="V577" s="138"/>
      <c r="W577" s="128"/>
      <c r="X577" s="128"/>
      <c r="Y577" s="128"/>
      <c r="Z577" s="128"/>
      <c r="AA577" s="128"/>
      <c r="AB577" s="128"/>
      <c r="AC577" s="128"/>
      <c r="AD577" s="128"/>
      <c r="AE577" s="128" t="s">
        <v>218</v>
      </c>
      <c r="AF577" s="128">
        <v>0</v>
      </c>
      <c r="AG577" s="128"/>
      <c r="AH577" s="128"/>
      <c r="AI577" s="128"/>
      <c r="AJ577" s="128"/>
      <c r="AK577" s="128"/>
      <c r="AL577" s="128"/>
      <c r="AM577" s="128"/>
      <c r="AN577" s="128"/>
      <c r="AO577" s="128"/>
      <c r="AP577" s="128"/>
      <c r="AQ577" s="128"/>
      <c r="AR577" s="128"/>
      <c r="AS577" s="128"/>
      <c r="AT577" s="128"/>
      <c r="AU577" s="128"/>
      <c r="AV577" s="128"/>
      <c r="AW577" s="128"/>
      <c r="AX577" s="128"/>
      <c r="AY577" s="128"/>
      <c r="AZ577" s="128"/>
      <c r="BA577" s="128"/>
      <c r="BB577" s="128"/>
      <c r="BC577" s="128"/>
      <c r="BD577" s="128"/>
      <c r="BE577" s="128"/>
      <c r="BF577" s="128"/>
    </row>
    <row r="578" spans="1:58" ht="12.75" outlineLevel="1" x14ac:dyDescent="0.2">
      <c r="A578" s="135"/>
      <c r="B578" s="136"/>
      <c r="C578" s="167" t="s">
        <v>1120</v>
      </c>
      <c r="D578" s="140"/>
      <c r="E578" s="141">
        <v>0.05</v>
      </c>
      <c r="F578" s="138"/>
      <c r="G578" s="138"/>
      <c r="H578" s="138"/>
      <c r="I578" s="138"/>
      <c r="J578" s="138"/>
      <c r="K578" s="138"/>
      <c r="L578" s="138"/>
      <c r="M578" s="138"/>
      <c r="N578" s="138"/>
      <c r="O578" s="138"/>
      <c r="P578" s="138"/>
      <c r="Q578" s="138"/>
      <c r="R578" s="138"/>
      <c r="S578" s="138"/>
      <c r="T578" s="138"/>
      <c r="U578" s="138"/>
      <c r="V578" s="138"/>
      <c r="W578" s="128"/>
      <c r="X578" s="128"/>
      <c r="Y578" s="128"/>
      <c r="Z578" s="128"/>
      <c r="AA578" s="128"/>
      <c r="AB578" s="128"/>
      <c r="AC578" s="128"/>
      <c r="AD578" s="128"/>
      <c r="AE578" s="128" t="s">
        <v>218</v>
      </c>
      <c r="AF578" s="128">
        <v>0</v>
      </c>
      <c r="AG578" s="128"/>
      <c r="AH578" s="128"/>
      <c r="AI578" s="128"/>
      <c r="AJ578" s="128"/>
      <c r="AK578" s="128"/>
      <c r="AL578" s="128"/>
      <c r="AM578" s="128"/>
      <c r="AN578" s="128"/>
      <c r="AO578" s="128"/>
      <c r="AP578" s="128"/>
      <c r="AQ578" s="128"/>
      <c r="AR578" s="128"/>
      <c r="AS578" s="128"/>
      <c r="AT578" s="128"/>
      <c r="AU578" s="128"/>
      <c r="AV578" s="128"/>
      <c r="AW578" s="128"/>
      <c r="AX578" s="128"/>
      <c r="AY578" s="128"/>
      <c r="AZ578" s="128"/>
      <c r="BA578" s="128"/>
      <c r="BB578" s="128"/>
      <c r="BC578" s="128"/>
      <c r="BD578" s="128"/>
      <c r="BE578" s="128"/>
      <c r="BF578" s="128"/>
    </row>
    <row r="579" spans="1:58" ht="12.75" outlineLevel="1" x14ac:dyDescent="0.2">
      <c r="A579" s="135">
        <v>146</v>
      </c>
      <c r="B579" s="136" t="s">
        <v>1190</v>
      </c>
      <c r="C579" s="179" t="s">
        <v>1191</v>
      </c>
      <c r="D579" s="137" t="s">
        <v>0</v>
      </c>
      <c r="E579" s="178"/>
      <c r="F579" s="139"/>
      <c r="G579" s="138">
        <f>ROUND(E579*F579,2)</f>
        <v>0</v>
      </c>
      <c r="H579" s="139"/>
      <c r="I579" s="138">
        <f>ROUND(E579*H579,2)</f>
        <v>0</v>
      </c>
      <c r="J579" s="139"/>
      <c r="K579" s="138">
        <f>ROUND(E579*J579,2)</f>
        <v>0</v>
      </c>
      <c r="L579" s="138">
        <v>21</v>
      </c>
      <c r="M579" s="138">
        <f>G579*(1+L579/100)</f>
        <v>0</v>
      </c>
      <c r="N579" s="138">
        <v>0</v>
      </c>
      <c r="O579" s="138">
        <f>ROUND(E579*N579,2)</f>
        <v>0</v>
      </c>
      <c r="P579" s="138">
        <v>0</v>
      </c>
      <c r="Q579" s="138">
        <f>ROUND(E579*P579,2)</f>
        <v>0</v>
      </c>
      <c r="R579" s="138" t="s">
        <v>194</v>
      </c>
      <c r="S579" s="138">
        <v>0</v>
      </c>
      <c r="T579" s="138">
        <f>ROUND(E579*S579,2)</f>
        <v>0</v>
      </c>
      <c r="U579" s="138"/>
      <c r="V579" s="138" t="s">
        <v>626</v>
      </c>
      <c r="W579" s="128"/>
      <c r="X579" s="128"/>
      <c r="Y579" s="128"/>
      <c r="Z579" s="128"/>
      <c r="AA579" s="128"/>
      <c r="AB579" s="128"/>
      <c r="AC579" s="128"/>
      <c r="AD579" s="128"/>
      <c r="AE579" s="128" t="s">
        <v>627</v>
      </c>
      <c r="AF579" s="128"/>
      <c r="AG579" s="128"/>
      <c r="AH579" s="128"/>
      <c r="AI579" s="128"/>
      <c r="AJ579" s="128"/>
      <c r="AK579" s="128"/>
      <c r="AL579" s="128"/>
      <c r="AM579" s="128"/>
      <c r="AN579" s="128"/>
      <c r="AO579" s="128"/>
      <c r="AP579" s="128"/>
      <c r="AQ579" s="128"/>
      <c r="AR579" s="128"/>
      <c r="AS579" s="128"/>
      <c r="AT579" s="128"/>
      <c r="AU579" s="128"/>
      <c r="AV579" s="128"/>
      <c r="AW579" s="128"/>
      <c r="AX579" s="128"/>
      <c r="AY579" s="128"/>
      <c r="AZ579" s="128"/>
      <c r="BA579" s="128"/>
      <c r="BB579" s="128"/>
      <c r="BC579" s="128"/>
      <c r="BD579" s="128"/>
      <c r="BE579" s="128"/>
      <c r="BF579" s="128"/>
    </row>
    <row r="580" spans="1:58" ht="12.75" x14ac:dyDescent="0.15">
      <c r="A580" s="143" t="s">
        <v>188</v>
      </c>
      <c r="B580" s="144" t="s">
        <v>149</v>
      </c>
      <c r="C580" s="164" t="s">
        <v>150</v>
      </c>
      <c r="D580" s="145"/>
      <c r="E580" s="146"/>
      <c r="F580" s="147"/>
      <c r="G580" s="147">
        <f>SUMIF(AE581:AE605,"&lt;&gt;NOR",G581:G605)</f>
        <v>0</v>
      </c>
      <c r="H580" s="147"/>
      <c r="I580" s="147">
        <f>SUM(I581:I605)</f>
        <v>0</v>
      </c>
      <c r="J580" s="147"/>
      <c r="K580" s="147">
        <f>SUM(K581:K605)</f>
        <v>0</v>
      </c>
      <c r="L580" s="147"/>
      <c r="M580" s="147">
        <f>SUM(M581:M605)</f>
        <v>0</v>
      </c>
      <c r="N580" s="147"/>
      <c r="O580" s="147">
        <f>SUM(O581:O605)</f>
        <v>1.57</v>
      </c>
      <c r="P580" s="147"/>
      <c r="Q580" s="147">
        <f>SUM(Q581:Q605)</f>
        <v>0</v>
      </c>
      <c r="R580" s="148"/>
      <c r="S580" s="142"/>
      <c r="T580" s="142">
        <f>SUM(T581:T605)</f>
        <v>59.810000000000009</v>
      </c>
      <c r="U580" s="142"/>
      <c r="V580" s="142"/>
      <c r="AE580" t="s">
        <v>189</v>
      </c>
    </row>
    <row r="581" spans="1:58" ht="22.5" outlineLevel="1" x14ac:dyDescent="0.2">
      <c r="A581" s="149">
        <v>147</v>
      </c>
      <c r="B581" s="150" t="s">
        <v>1192</v>
      </c>
      <c r="C581" s="166" t="s">
        <v>1193</v>
      </c>
      <c r="D581" s="151" t="s">
        <v>316</v>
      </c>
      <c r="E581" s="152">
        <v>39.4</v>
      </c>
      <c r="F581" s="153"/>
      <c r="G581" s="154">
        <f>ROUND(E581*F581,2)</f>
        <v>0</v>
      </c>
      <c r="H581" s="153"/>
      <c r="I581" s="154">
        <f>ROUND(E581*H581,2)</f>
        <v>0</v>
      </c>
      <c r="J581" s="153"/>
      <c r="K581" s="154">
        <f>ROUND(E581*J581,2)</f>
        <v>0</v>
      </c>
      <c r="L581" s="154">
        <v>21</v>
      </c>
      <c r="M581" s="154">
        <f>G581*(1+L581/100)</f>
        <v>0</v>
      </c>
      <c r="N581" s="154">
        <v>5.1799999999999997E-3</v>
      </c>
      <c r="O581" s="154">
        <f>ROUND(E581*N581,2)</f>
        <v>0.2</v>
      </c>
      <c r="P581" s="154">
        <v>0</v>
      </c>
      <c r="Q581" s="154">
        <f>ROUND(E581*P581,2)</f>
        <v>0</v>
      </c>
      <c r="R581" s="155" t="s">
        <v>194</v>
      </c>
      <c r="S581" s="138">
        <v>0.23599999999999999</v>
      </c>
      <c r="T581" s="138">
        <f>ROUND(E581*S581,2)</f>
        <v>9.3000000000000007</v>
      </c>
      <c r="U581" s="138"/>
      <c r="V581" s="138" t="s">
        <v>215</v>
      </c>
      <c r="W581" s="128"/>
      <c r="X581" s="128"/>
      <c r="Y581" s="128"/>
      <c r="Z581" s="128"/>
      <c r="AA581" s="128"/>
      <c r="AB581" s="128"/>
      <c r="AC581" s="128"/>
      <c r="AD581" s="128"/>
      <c r="AE581" s="128" t="s">
        <v>216</v>
      </c>
      <c r="AF581" s="128"/>
      <c r="AG581" s="128"/>
      <c r="AH581" s="128"/>
      <c r="AI581" s="128"/>
      <c r="AJ581" s="128"/>
      <c r="AK581" s="128"/>
      <c r="AL581" s="128"/>
      <c r="AM581" s="128"/>
      <c r="AN581" s="128"/>
      <c r="AO581" s="128"/>
      <c r="AP581" s="128"/>
      <c r="AQ581" s="128"/>
      <c r="AR581" s="128"/>
      <c r="AS581" s="128"/>
      <c r="AT581" s="128"/>
      <c r="AU581" s="128"/>
      <c r="AV581" s="128"/>
      <c r="AW581" s="128"/>
      <c r="AX581" s="128"/>
      <c r="AY581" s="128"/>
      <c r="AZ581" s="128"/>
      <c r="BA581" s="128"/>
      <c r="BB581" s="128"/>
      <c r="BC581" s="128"/>
      <c r="BD581" s="128"/>
      <c r="BE581" s="128"/>
      <c r="BF581" s="128"/>
    </row>
    <row r="582" spans="1:58" ht="12.75" outlineLevel="1" x14ac:dyDescent="0.2">
      <c r="A582" s="135"/>
      <c r="B582" s="136"/>
      <c r="C582" s="167" t="s">
        <v>1194</v>
      </c>
      <c r="D582" s="140"/>
      <c r="E582" s="141">
        <v>7.1</v>
      </c>
      <c r="F582" s="138"/>
      <c r="G582" s="138"/>
      <c r="H582" s="138"/>
      <c r="I582" s="138"/>
      <c r="J582" s="138"/>
      <c r="K582" s="138"/>
      <c r="L582" s="138"/>
      <c r="M582" s="138"/>
      <c r="N582" s="138"/>
      <c r="O582" s="138"/>
      <c r="P582" s="138"/>
      <c r="Q582" s="138"/>
      <c r="R582" s="138"/>
      <c r="S582" s="138"/>
      <c r="T582" s="138"/>
      <c r="U582" s="138"/>
      <c r="V582" s="138"/>
      <c r="W582" s="128"/>
      <c r="X582" s="128"/>
      <c r="Y582" s="128"/>
      <c r="Z582" s="128"/>
      <c r="AA582" s="128"/>
      <c r="AB582" s="128"/>
      <c r="AC582" s="128"/>
      <c r="AD582" s="128"/>
      <c r="AE582" s="128" t="s">
        <v>218</v>
      </c>
      <c r="AF582" s="128">
        <v>0</v>
      </c>
      <c r="AG582" s="128"/>
      <c r="AH582" s="128"/>
      <c r="AI582" s="128"/>
      <c r="AJ582" s="128"/>
      <c r="AK582" s="128"/>
      <c r="AL582" s="128"/>
      <c r="AM582" s="128"/>
      <c r="AN582" s="128"/>
      <c r="AO582" s="128"/>
      <c r="AP582" s="128"/>
      <c r="AQ582" s="128"/>
      <c r="AR582" s="128"/>
      <c r="AS582" s="128"/>
      <c r="AT582" s="128"/>
      <c r="AU582" s="128"/>
      <c r="AV582" s="128"/>
      <c r="AW582" s="128"/>
      <c r="AX582" s="128"/>
      <c r="AY582" s="128"/>
      <c r="AZ582" s="128"/>
      <c r="BA582" s="128"/>
      <c r="BB582" s="128"/>
      <c r="BC582" s="128"/>
      <c r="BD582" s="128"/>
      <c r="BE582" s="128"/>
      <c r="BF582" s="128"/>
    </row>
    <row r="583" spans="1:58" ht="12.75" outlineLevel="1" x14ac:dyDescent="0.2">
      <c r="A583" s="135"/>
      <c r="B583" s="136"/>
      <c r="C583" s="167" t="s">
        <v>1195</v>
      </c>
      <c r="D583" s="140"/>
      <c r="E583" s="141">
        <v>12.52</v>
      </c>
      <c r="F583" s="138"/>
      <c r="G583" s="138"/>
      <c r="H583" s="138"/>
      <c r="I583" s="138"/>
      <c r="J583" s="138"/>
      <c r="K583" s="138"/>
      <c r="L583" s="138"/>
      <c r="M583" s="138"/>
      <c r="N583" s="138"/>
      <c r="O583" s="138"/>
      <c r="P583" s="138"/>
      <c r="Q583" s="138"/>
      <c r="R583" s="138"/>
      <c r="S583" s="138"/>
      <c r="T583" s="138"/>
      <c r="U583" s="138"/>
      <c r="V583" s="138"/>
      <c r="W583" s="128"/>
      <c r="X583" s="128"/>
      <c r="Y583" s="128"/>
      <c r="Z583" s="128"/>
      <c r="AA583" s="128"/>
      <c r="AB583" s="128"/>
      <c r="AC583" s="128"/>
      <c r="AD583" s="128"/>
      <c r="AE583" s="128" t="s">
        <v>218</v>
      </c>
      <c r="AF583" s="128">
        <v>0</v>
      </c>
      <c r="AG583" s="128"/>
      <c r="AH583" s="128"/>
      <c r="AI583" s="128"/>
      <c r="AJ583" s="128"/>
      <c r="AK583" s="128"/>
      <c r="AL583" s="128"/>
      <c r="AM583" s="128"/>
      <c r="AN583" s="128"/>
      <c r="AO583" s="128"/>
      <c r="AP583" s="128"/>
      <c r="AQ583" s="128"/>
      <c r="AR583" s="128"/>
      <c r="AS583" s="128"/>
      <c r="AT583" s="128"/>
      <c r="AU583" s="128"/>
      <c r="AV583" s="128"/>
      <c r="AW583" s="128"/>
      <c r="AX583" s="128"/>
      <c r="AY583" s="128"/>
      <c r="AZ583" s="128"/>
      <c r="BA583" s="128"/>
      <c r="BB583" s="128"/>
      <c r="BC583" s="128"/>
      <c r="BD583" s="128"/>
      <c r="BE583" s="128"/>
      <c r="BF583" s="128"/>
    </row>
    <row r="584" spans="1:58" ht="12.75" outlineLevel="1" x14ac:dyDescent="0.2">
      <c r="A584" s="135"/>
      <c r="B584" s="136"/>
      <c r="C584" s="167" t="s">
        <v>1196</v>
      </c>
      <c r="D584" s="140"/>
      <c r="E584" s="141">
        <v>7.14</v>
      </c>
      <c r="F584" s="138"/>
      <c r="G584" s="138"/>
      <c r="H584" s="138"/>
      <c r="I584" s="138"/>
      <c r="J584" s="138"/>
      <c r="K584" s="138"/>
      <c r="L584" s="138"/>
      <c r="M584" s="138"/>
      <c r="N584" s="138"/>
      <c r="O584" s="138"/>
      <c r="P584" s="138"/>
      <c r="Q584" s="138"/>
      <c r="R584" s="138"/>
      <c r="S584" s="138"/>
      <c r="T584" s="138"/>
      <c r="U584" s="138"/>
      <c r="V584" s="138"/>
      <c r="W584" s="128"/>
      <c r="X584" s="128"/>
      <c r="Y584" s="128"/>
      <c r="Z584" s="128"/>
      <c r="AA584" s="128"/>
      <c r="AB584" s="128"/>
      <c r="AC584" s="128"/>
      <c r="AD584" s="128"/>
      <c r="AE584" s="128" t="s">
        <v>218</v>
      </c>
      <c r="AF584" s="128">
        <v>0</v>
      </c>
      <c r="AG584" s="128"/>
      <c r="AH584" s="128"/>
      <c r="AI584" s="128"/>
      <c r="AJ584" s="128"/>
      <c r="AK584" s="128"/>
      <c r="AL584" s="128"/>
      <c r="AM584" s="128"/>
      <c r="AN584" s="128"/>
      <c r="AO584" s="128"/>
      <c r="AP584" s="128"/>
      <c r="AQ584" s="128"/>
      <c r="AR584" s="128"/>
      <c r="AS584" s="128"/>
      <c r="AT584" s="128"/>
      <c r="AU584" s="128"/>
      <c r="AV584" s="128"/>
      <c r="AW584" s="128"/>
      <c r="AX584" s="128"/>
      <c r="AY584" s="128"/>
      <c r="AZ584" s="128"/>
      <c r="BA584" s="128"/>
      <c r="BB584" s="128"/>
      <c r="BC584" s="128"/>
      <c r="BD584" s="128"/>
      <c r="BE584" s="128"/>
      <c r="BF584" s="128"/>
    </row>
    <row r="585" spans="1:58" ht="12.75" outlineLevel="1" x14ac:dyDescent="0.2">
      <c r="A585" s="135"/>
      <c r="B585" s="136"/>
      <c r="C585" s="167" t="s">
        <v>1197</v>
      </c>
      <c r="D585" s="140"/>
      <c r="E585" s="141">
        <v>3.3149999999999999</v>
      </c>
      <c r="F585" s="138"/>
      <c r="G585" s="138"/>
      <c r="H585" s="138"/>
      <c r="I585" s="138"/>
      <c r="J585" s="138"/>
      <c r="K585" s="138"/>
      <c r="L585" s="138"/>
      <c r="M585" s="138"/>
      <c r="N585" s="138"/>
      <c r="O585" s="138"/>
      <c r="P585" s="138"/>
      <c r="Q585" s="138"/>
      <c r="R585" s="138"/>
      <c r="S585" s="138"/>
      <c r="T585" s="138"/>
      <c r="U585" s="138"/>
      <c r="V585" s="138"/>
      <c r="W585" s="128"/>
      <c r="X585" s="128"/>
      <c r="Y585" s="128"/>
      <c r="Z585" s="128"/>
      <c r="AA585" s="128"/>
      <c r="AB585" s="128"/>
      <c r="AC585" s="128"/>
      <c r="AD585" s="128"/>
      <c r="AE585" s="128" t="s">
        <v>218</v>
      </c>
      <c r="AF585" s="128">
        <v>0</v>
      </c>
      <c r="AG585" s="128"/>
      <c r="AH585" s="128"/>
      <c r="AI585" s="128"/>
      <c r="AJ585" s="128"/>
      <c r="AK585" s="128"/>
      <c r="AL585" s="128"/>
      <c r="AM585" s="128"/>
      <c r="AN585" s="128"/>
      <c r="AO585" s="128"/>
      <c r="AP585" s="128"/>
      <c r="AQ585" s="128"/>
      <c r="AR585" s="128"/>
      <c r="AS585" s="128"/>
      <c r="AT585" s="128"/>
      <c r="AU585" s="128"/>
      <c r="AV585" s="128"/>
      <c r="AW585" s="128"/>
      <c r="AX585" s="128"/>
      <c r="AY585" s="128"/>
      <c r="AZ585" s="128"/>
      <c r="BA585" s="128"/>
      <c r="BB585" s="128"/>
      <c r="BC585" s="128"/>
      <c r="BD585" s="128"/>
      <c r="BE585" s="128"/>
      <c r="BF585" s="128"/>
    </row>
    <row r="586" spans="1:58" ht="12.75" outlineLevel="1" x14ac:dyDescent="0.2">
      <c r="A586" s="135"/>
      <c r="B586" s="136"/>
      <c r="C586" s="167" t="s">
        <v>1198</v>
      </c>
      <c r="D586" s="140"/>
      <c r="E586" s="141">
        <v>9.3000000000000007</v>
      </c>
      <c r="F586" s="138"/>
      <c r="G586" s="138"/>
      <c r="H586" s="138"/>
      <c r="I586" s="138"/>
      <c r="J586" s="138"/>
      <c r="K586" s="138"/>
      <c r="L586" s="138"/>
      <c r="M586" s="138"/>
      <c r="N586" s="138"/>
      <c r="O586" s="138"/>
      <c r="P586" s="138"/>
      <c r="Q586" s="138"/>
      <c r="R586" s="138"/>
      <c r="S586" s="138"/>
      <c r="T586" s="138"/>
      <c r="U586" s="138"/>
      <c r="V586" s="138"/>
      <c r="W586" s="128"/>
      <c r="X586" s="128"/>
      <c r="Y586" s="128"/>
      <c r="Z586" s="128"/>
      <c r="AA586" s="128"/>
      <c r="AB586" s="128"/>
      <c r="AC586" s="128"/>
      <c r="AD586" s="128"/>
      <c r="AE586" s="128" t="s">
        <v>218</v>
      </c>
      <c r="AF586" s="128">
        <v>0</v>
      </c>
      <c r="AG586" s="128"/>
      <c r="AH586" s="128"/>
      <c r="AI586" s="128"/>
      <c r="AJ586" s="128"/>
      <c r="AK586" s="128"/>
      <c r="AL586" s="128"/>
      <c r="AM586" s="128"/>
      <c r="AN586" s="128"/>
      <c r="AO586" s="128"/>
      <c r="AP586" s="128"/>
      <c r="AQ586" s="128"/>
      <c r="AR586" s="128"/>
      <c r="AS586" s="128"/>
      <c r="AT586" s="128"/>
      <c r="AU586" s="128"/>
      <c r="AV586" s="128"/>
      <c r="AW586" s="128"/>
      <c r="AX586" s="128"/>
      <c r="AY586" s="128"/>
      <c r="AZ586" s="128"/>
      <c r="BA586" s="128"/>
      <c r="BB586" s="128"/>
      <c r="BC586" s="128"/>
      <c r="BD586" s="128"/>
      <c r="BE586" s="128"/>
      <c r="BF586" s="128"/>
    </row>
    <row r="587" spans="1:58" ht="12.75" outlineLevel="1" x14ac:dyDescent="0.2">
      <c r="A587" s="135"/>
      <c r="B587" s="136"/>
      <c r="C587" s="167" t="s">
        <v>1199</v>
      </c>
      <c r="D587" s="140"/>
      <c r="E587" s="141">
        <v>2.5000000000000001E-2</v>
      </c>
      <c r="F587" s="138"/>
      <c r="G587" s="138"/>
      <c r="H587" s="138"/>
      <c r="I587" s="138"/>
      <c r="J587" s="138"/>
      <c r="K587" s="138"/>
      <c r="L587" s="138"/>
      <c r="M587" s="138"/>
      <c r="N587" s="138"/>
      <c r="O587" s="138"/>
      <c r="P587" s="138"/>
      <c r="Q587" s="138"/>
      <c r="R587" s="138"/>
      <c r="S587" s="138"/>
      <c r="T587" s="138"/>
      <c r="U587" s="138"/>
      <c r="V587" s="138"/>
      <c r="W587" s="128"/>
      <c r="X587" s="128"/>
      <c r="Y587" s="128"/>
      <c r="Z587" s="128"/>
      <c r="AA587" s="128"/>
      <c r="AB587" s="128"/>
      <c r="AC587" s="128"/>
      <c r="AD587" s="128"/>
      <c r="AE587" s="128" t="s">
        <v>218</v>
      </c>
      <c r="AF587" s="128">
        <v>0</v>
      </c>
      <c r="AG587" s="128"/>
      <c r="AH587" s="128"/>
      <c r="AI587" s="128"/>
      <c r="AJ587" s="128"/>
      <c r="AK587" s="128"/>
      <c r="AL587" s="128"/>
      <c r="AM587" s="128"/>
      <c r="AN587" s="128"/>
      <c r="AO587" s="128"/>
      <c r="AP587" s="128"/>
      <c r="AQ587" s="128"/>
      <c r="AR587" s="128"/>
      <c r="AS587" s="128"/>
      <c r="AT587" s="128"/>
      <c r="AU587" s="128"/>
      <c r="AV587" s="128"/>
      <c r="AW587" s="128"/>
      <c r="AX587" s="128"/>
      <c r="AY587" s="128"/>
      <c r="AZ587" s="128"/>
      <c r="BA587" s="128"/>
      <c r="BB587" s="128"/>
      <c r="BC587" s="128"/>
      <c r="BD587" s="128"/>
      <c r="BE587" s="128"/>
      <c r="BF587" s="128"/>
    </row>
    <row r="588" spans="1:58" ht="22.5" outlineLevel="1" x14ac:dyDescent="0.2">
      <c r="A588" s="149">
        <v>148</v>
      </c>
      <c r="B588" s="150" t="s">
        <v>1200</v>
      </c>
      <c r="C588" s="166" t="s">
        <v>1201</v>
      </c>
      <c r="D588" s="151" t="s">
        <v>233</v>
      </c>
      <c r="E588" s="152">
        <v>48.5</v>
      </c>
      <c r="F588" s="153"/>
      <c r="G588" s="154">
        <f>ROUND(E588*F588,2)</f>
        <v>0</v>
      </c>
      <c r="H588" s="153"/>
      <c r="I588" s="154">
        <f>ROUND(E588*H588,2)</f>
        <v>0</v>
      </c>
      <c r="J588" s="153"/>
      <c r="K588" s="154">
        <f>ROUND(E588*J588,2)</f>
        <v>0</v>
      </c>
      <c r="L588" s="154">
        <v>21</v>
      </c>
      <c r="M588" s="154">
        <f>G588*(1+L588/100)</f>
        <v>0</v>
      </c>
      <c r="N588" s="154">
        <v>5.0400000000000002E-3</v>
      </c>
      <c r="O588" s="154">
        <f>ROUND(E588*N588,2)</f>
        <v>0.24</v>
      </c>
      <c r="P588" s="154">
        <v>0</v>
      </c>
      <c r="Q588" s="154">
        <f>ROUND(E588*P588,2)</f>
        <v>0</v>
      </c>
      <c r="R588" s="155" t="s">
        <v>194</v>
      </c>
      <c r="S588" s="138">
        <v>0.97799999999999998</v>
      </c>
      <c r="T588" s="138">
        <f>ROUND(E588*S588,2)</f>
        <v>47.43</v>
      </c>
      <c r="U588" s="138"/>
      <c r="V588" s="138" t="s">
        <v>215</v>
      </c>
      <c r="W588" s="128"/>
      <c r="X588" s="128"/>
      <c r="Y588" s="128"/>
      <c r="Z588" s="128"/>
      <c r="AA588" s="128"/>
      <c r="AB588" s="128"/>
      <c r="AC588" s="128"/>
      <c r="AD588" s="128"/>
      <c r="AE588" s="128" t="s">
        <v>216</v>
      </c>
      <c r="AF588" s="128"/>
      <c r="AG588" s="128"/>
      <c r="AH588" s="128"/>
      <c r="AI588" s="128"/>
      <c r="AJ588" s="128"/>
      <c r="AK588" s="128"/>
      <c r="AL588" s="128"/>
      <c r="AM588" s="128"/>
      <c r="AN588" s="128"/>
      <c r="AO588" s="128"/>
      <c r="AP588" s="128"/>
      <c r="AQ588" s="128"/>
      <c r="AR588" s="128"/>
      <c r="AS588" s="128"/>
      <c r="AT588" s="128"/>
      <c r="AU588" s="128"/>
      <c r="AV588" s="128"/>
      <c r="AW588" s="128"/>
      <c r="AX588" s="128"/>
      <c r="AY588" s="128"/>
      <c r="AZ588" s="128"/>
      <c r="BA588" s="128"/>
      <c r="BB588" s="128"/>
      <c r="BC588" s="128"/>
      <c r="BD588" s="128"/>
      <c r="BE588" s="128"/>
      <c r="BF588" s="128"/>
    </row>
    <row r="589" spans="1:58" ht="12.75" outlineLevel="1" x14ac:dyDescent="0.2">
      <c r="A589" s="135"/>
      <c r="B589" s="136"/>
      <c r="C589" s="167" t="s">
        <v>818</v>
      </c>
      <c r="D589" s="140"/>
      <c r="E589" s="141">
        <v>4.95</v>
      </c>
      <c r="F589" s="138"/>
      <c r="G589" s="138"/>
      <c r="H589" s="138"/>
      <c r="I589" s="138"/>
      <c r="J589" s="138"/>
      <c r="K589" s="138"/>
      <c r="L589" s="138"/>
      <c r="M589" s="138"/>
      <c r="N589" s="138"/>
      <c r="O589" s="138"/>
      <c r="P589" s="138"/>
      <c r="Q589" s="138"/>
      <c r="R589" s="138"/>
      <c r="S589" s="138"/>
      <c r="T589" s="138"/>
      <c r="U589" s="138"/>
      <c r="V589" s="138"/>
      <c r="W589" s="128"/>
      <c r="X589" s="128"/>
      <c r="Y589" s="128"/>
      <c r="Z589" s="128"/>
      <c r="AA589" s="128"/>
      <c r="AB589" s="128"/>
      <c r="AC589" s="128"/>
      <c r="AD589" s="128"/>
      <c r="AE589" s="128" t="s">
        <v>218</v>
      </c>
      <c r="AF589" s="128">
        <v>0</v>
      </c>
      <c r="AG589" s="128"/>
      <c r="AH589" s="128"/>
      <c r="AI589" s="128"/>
      <c r="AJ589" s="128"/>
      <c r="AK589" s="128"/>
      <c r="AL589" s="128"/>
      <c r="AM589" s="128"/>
      <c r="AN589" s="128"/>
      <c r="AO589" s="128"/>
      <c r="AP589" s="128"/>
      <c r="AQ589" s="128"/>
      <c r="AR589" s="128"/>
      <c r="AS589" s="128"/>
      <c r="AT589" s="128"/>
      <c r="AU589" s="128"/>
      <c r="AV589" s="128"/>
      <c r="AW589" s="128"/>
      <c r="AX589" s="128"/>
      <c r="AY589" s="128"/>
      <c r="AZ589" s="128"/>
      <c r="BA589" s="128"/>
      <c r="BB589" s="128"/>
      <c r="BC589" s="128"/>
      <c r="BD589" s="128"/>
      <c r="BE589" s="128"/>
      <c r="BF589" s="128"/>
    </row>
    <row r="590" spans="1:58" ht="12.75" outlineLevel="1" x14ac:dyDescent="0.2">
      <c r="A590" s="135"/>
      <c r="B590" s="136"/>
      <c r="C590" s="167" t="s">
        <v>819</v>
      </c>
      <c r="D590" s="140"/>
      <c r="E590" s="141">
        <v>9.8000000000000007</v>
      </c>
      <c r="F590" s="138"/>
      <c r="G590" s="138"/>
      <c r="H590" s="138"/>
      <c r="I590" s="138"/>
      <c r="J590" s="138"/>
      <c r="K590" s="138"/>
      <c r="L590" s="138"/>
      <c r="M590" s="138"/>
      <c r="N590" s="138"/>
      <c r="O590" s="138"/>
      <c r="P590" s="138"/>
      <c r="Q590" s="138"/>
      <c r="R590" s="138"/>
      <c r="S590" s="138"/>
      <c r="T590" s="138"/>
      <c r="U590" s="138"/>
      <c r="V590" s="138"/>
      <c r="W590" s="128"/>
      <c r="X590" s="128"/>
      <c r="Y590" s="128"/>
      <c r="Z590" s="128"/>
      <c r="AA590" s="128"/>
      <c r="AB590" s="128"/>
      <c r="AC590" s="128"/>
      <c r="AD590" s="128"/>
      <c r="AE590" s="128" t="s">
        <v>218</v>
      </c>
      <c r="AF590" s="128">
        <v>0</v>
      </c>
      <c r="AG590" s="128"/>
      <c r="AH590" s="128"/>
      <c r="AI590" s="128"/>
      <c r="AJ590" s="128"/>
      <c r="AK590" s="128"/>
      <c r="AL590" s="128"/>
      <c r="AM590" s="128"/>
      <c r="AN590" s="128"/>
      <c r="AO590" s="128"/>
      <c r="AP590" s="128"/>
      <c r="AQ590" s="128"/>
      <c r="AR590" s="128"/>
      <c r="AS590" s="128"/>
      <c r="AT590" s="128"/>
      <c r="AU590" s="128"/>
      <c r="AV590" s="128"/>
      <c r="AW590" s="128"/>
      <c r="AX590" s="128"/>
      <c r="AY590" s="128"/>
      <c r="AZ590" s="128"/>
      <c r="BA590" s="128"/>
      <c r="BB590" s="128"/>
      <c r="BC590" s="128"/>
      <c r="BD590" s="128"/>
      <c r="BE590" s="128"/>
      <c r="BF590" s="128"/>
    </row>
    <row r="591" spans="1:58" ht="12.75" outlineLevel="1" x14ac:dyDescent="0.2">
      <c r="A591" s="135"/>
      <c r="B591" s="136"/>
      <c r="C591" s="167" t="s">
        <v>820</v>
      </c>
      <c r="D591" s="140"/>
      <c r="E591" s="141">
        <v>4.54</v>
      </c>
      <c r="F591" s="138"/>
      <c r="G591" s="138"/>
      <c r="H591" s="138"/>
      <c r="I591" s="138"/>
      <c r="J591" s="138"/>
      <c r="K591" s="138"/>
      <c r="L591" s="138"/>
      <c r="M591" s="138"/>
      <c r="N591" s="138"/>
      <c r="O591" s="138"/>
      <c r="P591" s="138"/>
      <c r="Q591" s="138"/>
      <c r="R591" s="138"/>
      <c r="S591" s="138"/>
      <c r="T591" s="138"/>
      <c r="U591" s="138"/>
      <c r="V591" s="138"/>
      <c r="W591" s="128"/>
      <c r="X591" s="128"/>
      <c r="Y591" s="128"/>
      <c r="Z591" s="128"/>
      <c r="AA591" s="128"/>
      <c r="AB591" s="128"/>
      <c r="AC591" s="128"/>
      <c r="AD591" s="128"/>
      <c r="AE591" s="128" t="s">
        <v>218</v>
      </c>
      <c r="AF591" s="128">
        <v>0</v>
      </c>
      <c r="AG591" s="128"/>
      <c r="AH591" s="128"/>
      <c r="AI591" s="128"/>
      <c r="AJ591" s="128"/>
      <c r="AK591" s="128"/>
      <c r="AL591" s="128"/>
      <c r="AM591" s="128"/>
      <c r="AN591" s="128"/>
      <c r="AO591" s="128"/>
      <c r="AP591" s="128"/>
      <c r="AQ591" s="128"/>
      <c r="AR591" s="128"/>
      <c r="AS591" s="128"/>
      <c r="AT591" s="128"/>
      <c r="AU591" s="128"/>
      <c r="AV591" s="128"/>
      <c r="AW591" s="128"/>
      <c r="AX591" s="128"/>
      <c r="AY591" s="128"/>
      <c r="AZ591" s="128"/>
      <c r="BA591" s="128"/>
      <c r="BB591" s="128"/>
      <c r="BC591" s="128"/>
      <c r="BD591" s="128"/>
      <c r="BE591" s="128"/>
      <c r="BF591" s="128"/>
    </row>
    <row r="592" spans="1:58" ht="12.75" outlineLevel="1" x14ac:dyDescent="0.2">
      <c r="A592" s="135"/>
      <c r="B592" s="136"/>
      <c r="C592" s="167" t="s">
        <v>821</v>
      </c>
      <c r="D592" s="140"/>
      <c r="E592" s="141">
        <v>5.27</v>
      </c>
      <c r="F592" s="138"/>
      <c r="G592" s="138"/>
      <c r="H592" s="138"/>
      <c r="I592" s="138"/>
      <c r="J592" s="138"/>
      <c r="K592" s="138"/>
      <c r="L592" s="138"/>
      <c r="M592" s="138"/>
      <c r="N592" s="138"/>
      <c r="O592" s="138"/>
      <c r="P592" s="138"/>
      <c r="Q592" s="138"/>
      <c r="R592" s="138"/>
      <c r="S592" s="138"/>
      <c r="T592" s="138"/>
      <c r="U592" s="138"/>
      <c r="V592" s="138"/>
      <c r="W592" s="128"/>
      <c r="X592" s="128"/>
      <c r="Y592" s="128"/>
      <c r="Z592" s="128"/>
      <c r="AA592" s="128"/>
      <c r="AB592" s="128"/>
      <c r="AC592" s="128"/>
      <c r="AD592" s="128"/>
      <c r="AE592" s="128" t="s">
        <v>218</v>
      </c>
      <c r="AF592" s="128">
        <v>0</v>
      </c>
      <c r="AG592" s="128"/>
      <c r="AH592" s="128"/>
      <c r="AI592" s="128"/>
      <c r="AJ592" s="128"/>
      <c r="AK592" s="128"/>
      <c r="AL592" s="128"/>
      <c r="AM592" s="128"/>
      <c r="AN592" s="128"/>
      <c r="AO592" s="128"/>
      <c r="AP592" s="128"/>
      <c r="AQ592" s="128"/>
      <c r="AR592" s="128"/>
      <c r="AS592" s="128"/>
      <c r="AT592" s="128"/>
      <c r="AU592" s="128"/>
      <c r="AV592" s="128"/>
      <c r="AW592" s="128"/>
      <c r="AX592" s="128"/>
      <c r="AY592" s="128"/>
      <c r="AZ592" s="128"/>
      <c r="BA592" s="128"/>
      <c r="BB592" s="128"/>
      <c r="BC592" s="128"/>
      <c r="BD592" s="128"/>
      <c r="BE592" s="128"/>
      <c r="BF592" s="128"/>
    </row>
    <row r="593" spans="1:58" ht="12.75" outlineLevel="1" x14ac:dyDescent="0.2">
      <c r="A593" s="135"/>
      <c r="B593" s="136"/>
      <c r="C593" s="167" t="s">
        <v>822</v>
      </c>
      <c r="D593" s="140"/>
      <c r="E593" s="141">
        <v>2.8</v>
      </c>
      <c r="F593" s="138"/>
      <c r="G593" s="138"/>
      <c r="H593" s="138"/>
      <c r="I593" s="138"/>
      <c r="J593" s="138"/>
      <c r="K593" s="138"/>
      <c r="L593" s="138"/>
      <c r="M593" s="138"/>
      <c r="N593" s="138"/>
      <c r="O593" s="138"/>
      <c r="P593" s="138"/>
      <c r="Q593" s="138"/>
      <c r="R593" s="138"/>
      <c r="S593" s="138"/>
      <c r="T593" s="138"/>
      <c r="U593" s="138"/>
      <c r="V593" s="138"/>
      <c r="W593" s="128"/>
      <c r="X593" s="128"/>
      <c r="Y593" s="128"/>
      <c r="Z593" s="128"/>
      <c r="AA593" s="128"/>
      <c r="AB593" s="128"/>
      <c r="AC593" s="128"/>
      <c r="AD593" s="128"/>
      <c r="AE593" s="128" t="s">
        <v>218</v>
      </c>
      <c r="AF593" s="128">
        <v>0</v>
      </c>
      <c r="AG593" s="128"/>
      <c r="AH593" s="128"/>
      <c r="AI593" s="128"/>
      <c r="AJ593" s="128"/>
      <c r="AK593" s="128"/>
      <c r="AL593" s="128"/>
      <c r="AM593" s="128"/>
      <c r="AN593" s="128"/>
      <c r="AO593" s="128"/>
      <c r="AP593" s="128"/>
      <c r="AQ593" s="128"/>
      <c r="AR593" s="128"/>
      <c r="AS593" s="128"/>
      <c r="AT593" s="128"/>
      <c r="AU593" s="128"/>
      <c r="AV593" s="128"/>
      <c r="AW593" s="128"/>
      <c r="AX593" s="128"/>
      <c r="AY593" s="128"/>
      <c r="AZ593" s="128"/>
      <c r="BA593" s="128"/>
      <c r="BB593" s="128"/>
      <c r="BC593" s="128"/>
      <c r="BD593" s="128"/>
      <c r="BE593" s="128"/>
      <c r="BF593" s="128"/>
    </row>
    <row r="594" spans="1:58" ht="12.75" outlineLevel="1" x14ac:dyDescent="0.2">
      <c r="A594" s="135"/>
      <c r="B594" s="136"/>
      <c r="C594" s="167" t="s">
        <v>823</v>
      </c>
      <c r="D594" s="140"/>
      <c r="E594" s="141">
        <v>21.09</v>
      </c>
      <c r="F594" s="138"/>
      <c r="G594" s="138"/>
      <c r="H594" s="138"/>
      <c r="I594" s="138"/>
      <c r="J594" s="138"/>
      <c r="K594" s="138"/>
      <c r="L594" s="138"/>
      <c r="M594" s="138"/>
      <c r="N594" s="138"/>
      <c r="O594" s="138"/>
      <c r="P594" s="138"/>
      <c r="Q594" s="138"/>
      <c r="R594" s="138"/>
      <c r="S594" s="138"/>
      <c r="T594" s="138"/>
      <c r="U594" s="138"/>
      <c r="V594" s="138"/>
      <c r="W594" s="128"/>
      <c r="X594" s="128"/>
      <c r="Y594" s="128"/>
      <c r="Z594" s="128"/>
      <c r="AA594" s="128"/>
      <c r="AB594" s="128"/>
      <c r="AC594" s="128"/>
      <c r="AD594" s="128"/>
      <c r="AE594" s="128" t="s">
        <v>218</v>
      </c>
      <c r="AF594" s="128">
        <v>0</v>
      </c>
      <c r="AG594" s="128"/>
      <c r="AH594" s="128"/>
      <c r="AI594" s="128"/>
      <c r="AJ594" s="128"/>
      <c r="AK594" s="128"/>
      <c r="AL594" s="128"/>
      <c r="AM594" s="128"/>
      <c r="AN594" s="128"/>
      <c r="AO594" s="128"/>
      <c r="AP594" s="128"/>
      <c r="AQ594" s="128"/>
      <c r="AR594" s="128"/>
      <c r="AS594" s="128"/>
      <c r="AT594" s="128"/>
      <c r="AU594" s="128"/>
      <c r="AV594" s="128"/>
      <c r="AW594" s="128"/>
      <c r="AX594" s="128"/>
      <c r="AY594" s="128"/>
      <c r="AZ594" s="128"/>
      <c r="BA594" s="128"/>
      <c r="BB594" s="128"/>
      <c r="BC594" s="128"/>
      <c r="BD594" s="128"/>
      <c r="BE594" s="128"/>
      <c r="BF594" s="128"/>
    </row>
    <row r="595" spans="1:58" ht="12.75" outlineLevel="1" x14ac:dyDescent="0.2">
      <c r="A595" s="135"/>
      <c r="B595" s="136"/>
      <c r="C595" s="167" t="s">
        <v>1120</v>
      </c>
      <c r="D595" s="140"/>
      <c r="E595" s="141">
        <v>0.05</v>
      </c>
      <c r="F595" s="138"/>
      <c r="G595" s="138"/>
      <c r="H595" s="138"/>
      <c r="I595" s="138"/>
      <c r="J595" s="138"/>
      <c r="K595" s="138"/>
      <c r="L595" s="138"/>
      <c r="M595" s="138"/>
      <c r="N595" s="138"/>
      <c r="O595" s="138"/>
      <c r="P595" s="138"/>
      <c r="Q595" s="138"/>
      <c r="R595" s="138"/>
      <c r="S595" s="138"/>
      <c r="T595" s="138"/>
      <c r="U595" s="138"/>
      <c r="V595" s="138"/>
      <c r="W595" s="128"/>
      <c r="X595" s="128"/>
      <c r="Y595" s="128"/>
      <c r="Z595" s="128"/>
      <c r="AA595" s="128"/>
      <c r="AB595" s="128"/>
      <c r="AC595" s="128"/>
      <c r="AD595" s="128"/>
      <c r="AE595" s="128" t="s">
        <v>218</v>
      </c>
      <c r="AF595" s="128">
        <v>0</v>
      </c>
      <c r="AG595" s="128"/>
      <c r="AH595" s="128"/>
      <c r="AI595" s="128"/>
      <c r="AJ595" s="128"/>
      <c r="AK595" s="128"/>
      <c r="AL595" s="128"/>
      <c r="AM595" s="128"/>
      <c r="AN595" s="128"/>
      <c r="AO595" s="128"/>
      <c r="AP595" s="128"/>
      <c r="AQ595" s="128"/>
      <c r="AR595" s="128"/>
      <c r="AS595" s="128"/>
      <c r="AT595" s="128"/>
      <c r="AU595" s="128"/>
      <c r="AV595" s="128"/>
      <c r="AW595" s="128"/>
      <c r="AX595" s="128"/>
      <c r="AY595" s="128"/>
      <c r="AZ595" s="128"/>
      <c r="BA595" s="128"/>
      <c r="BB595" s="128"/>
      <c r="BC595" s="128"/>
      <c r="BD595" s="128"/>
      <c r="BE595" s="128"/>
      <c r="BF595" s="128"/>
    </row>
    <row r="596" spans="1:58" ht="12.75" outlineLevel="1" x14ac:dyDescent="0.2">
      <c r="A596" s="149">
        <v>149</v>
      </c>
      <c r="B596" s="150" t="s">
        <v>1202</v>
      </c>
      <c r="C596" s="166" t="s">
        <v>1203</v>
      </c>
      <c r="D596" s="151" t="s">
        <v>316</v>
      </c>
      <c r="E596" s="152">
        <v>8</v>
      </c>
      <c r="F596" s="153"/>
      <c r="G596" s="154">
        <f>ROUND(E596*F596,2)</f>
        <v>0</v>
      </c>
      <c r="H596" s="153"/>
      <c r="I596" s="154">
        <f>ROUND(E596*H596,2)</f>
        <v>0</v>
      </c>
      <c r="J596" s="153"/>
      <c r="K596" s="154">
        <f>ROUND(E596*J596,2)</f>
        <v>0</v>
      </c>
      <c r="L596" s="154">
        <v>21</v>
      </c>
      <c r="M596" s="154">
        <f>G596*(1+L596/100)</f>
        <v>0</v>
      </c>
      <c r="N596" s="154">
        <v>4.0000000000000003E-5</v>
      </c>
      <c r="O596" s="154">
        <f>ROUND(E596*N596,2)</f>
        <v>0</v>
      </c>
      <c r="P596" s="154">
        <v>0</v>
      </c>
      <c r="Q596" s="154">
        <f>ROUND(E596*P596,2)</f>
        <v>0</v>
      </c>
      <c r="R596" s="155" t="s">
        <v>194</v>
      </c>
      <c r="S596" s="138">
        <v>7.0000000000000007E-2</v>
      </c>
      <c r="T596" s="138">
        <f>ROUND(E596*S596,2)</f>
        <v>0.56000000000000005</v>
      </c>
      <c r="U596" s="138"/>
      <c r="V596" s="138" t="s">
        <v>215</v>
      </c>
      <c r="W596" s="128"/>
      <c r="X596" s="128"/>
      <c r="Y596" s="128"/>
      <c r="Z596" s="128"/>
      <c r="AA596" s="128"/>
      <c r="AB596" s="128"/>
      <c r="AC596" s="128"/>
      <c r="AD596" s="128"/>
      <c r="AE596" s="128" t="s">
        <v>216</v>
      </c>
      <c r="AF596" s="128"/>
      <c r="AG596" s="128"/>
      <c r="AH596" s="128"/>
      <c r="AI596" s="128"/>
      <c r="AJ596" s="128"/>
      <c r="AK596" s="128"/>
      <c r="AL596" s="128"/>
      <c r="AM596" s="128"/>
      <c r="AN596" s="128"/>
      <c r="AO596" s="128"/>
      <c r="AP596" s="128"/>
      <c r="AQ596" s="128"/>
      <c r="AR596" s="128"/>
      <c r="AS596" s="128"/>
      <c r="AT596" s="128"/>
      <c r="AU596" s="128"/>
      <c r="AV596" s="128"/>
      <c r="AW596" s="128"/>
      <c r="AX596" s="128"/>
      <c r="AY596" s="128"/>
      <c r="AZ596" s="128"/>
      <c r="BA596" s="128"/>
      <c r="BB596" s="128"/>
      <c r="BC596" s="128"/>
      <c r="BD596" s="128"/>
      <c r="BE596" s="128"/>
      <c r="BF596" s="128"/>
    </row>
    <row r="597" spans="1:58" ht="12.75" outlineLevel="1" x14ac:dyDescent="0.2">
      <c r="A597" s="135"/>
      <c r="B597" s="136"/>
      <c r="C597" s="167" t="s">
        <v>1204</v>
      </c>
      <c r="D597" s="140"/>
      <c r="E597" s="141">
        <v>7.94</v>
      </c>
      <c r="F597" s="138"/>
      <c r="G597" s="138"/>
      <c r="H597" s="138"/>
      <c r="I597" s="138"/>
      <c r="J597" s="138"/>
      <c r="K597" s="138"/>
      <c r="L597" s="138"/>
      <c r="M597" s="138"/>
      <c r="N597" s="138"/>
      <c r="O597" s="138"/>
      <c r="P597" s="138"/>
      <c r="Q597" s="138"/>
      <c r="R597" s="138"/>
      <c r="S597" s="138"/>
      <c r="T597" s="138"/>
      <c r="U597" s="138"/>
      <c r="V597" s="138"/>
      <c r="W597" s="128"/>
      <c r="X597" s="128"/>
      <c r="Y597" s="128"/>
      <c r="Z597" s="128"/>
      <c r="AA597" s="128"/>
      <c r="AB597" s="128"/>
      <c r="AC597" s="128"/>
      <c r="AD597" s="128"/>
      <c r="AE597" s="128" t="s">
        <v>218</v>
      </c>
      <c r="AF597" s="128">
        <v>0</v>
      </c>
      <c r="AG597" s="128"/>
      <c r="AH597" s="128"/>
      <c r="AI597" s="128"/>
      <c r="AJ597" s="128"/>
      <c r="AK597" s="128"/>
      <c r="AL597" s="128"/>
      <c r="AM597" s="128"/>
      <c r="AN597" s="128"/>
      <c r="AO597" s="128"/>
      <c r="AP597" s="128"/>
      <c r="AQ597" s="128"/>
      <c r="AR597" s="128"/>
      <c r="AS597" s="128"/>
      <c r="AT597" s="128"/>
      <c r="AU597" s="128"/>
      <c r="AV597" s="128"/>
      <c r="AW597" s="128"/>
      <c r="AX597" s="128"/>
      <c r="AY597" s="128"/>
      <c r="AZ597" s="128"/>
      <c r="BA597" s="128"/>
      <c r="BB597" s="128"/>
      <c r="BC597" s="128"/>
      <c r="BD597" s="128"/>
      <c r="BE597" s="128"/>
      <c r="BF597" s="128"/>
    </row>
    <row r="598" spans="1:58" ht="12.75" outlineLevel="1" x14ac:dyDescent="0.2">
      <c r="A598" s="135"/>
      <c r="B598" s="136"/>
      <c r="C598" s="167" t="s">
        <v>377</v>
      </c>
      <c r="D598" s="140"/>
      <c r="E598" s="141">
        <v>0.06</v>
      </c>
      <c r="F598" s="138"/>
      <c r="G598" s="138"/>
      <c r="H598" s="138"/>
      <c r="I598" s="138"/>
      <c r="J598" s="138"/>
      <c r="K598" s="138"/>
      <c r="L598" s="138"/>
      <c r="M598" s="138"/>
      <c r="N598" s="138"/>
      <c r="O598" s="138"/>
      <c r="P598" s="138"/>
      <c r="Q598" s="138"/>
      <c r="R598" s="138"/>
      <c r="S598" s="138"/>
      <c r="T598" s="138"/>
      <c r="U598" s="138"/>
      <c r="V598" s="138"/>
      <c r="W598" s="128"/>
      <c r="X598" s="128"/>
      <c r="Y598" s="128"/>
      <c r="Z598" s="128"/>
      <c r="AA598" s="128"/>
      <c r="AB598" s="128"/>
      <c r="AC598" s="128"/>
      <c r="AD598" s="128"/>
      <c r="AE598" s="128" t="s">
        <v>218</v>
      </c>
      <c r="AF598" s="128">
        <v>0</v>
      </c>
      <c r="AG598" s="128"/>
      <c r="AH598" s="128"/>
      <c r="AI598" s="128"/>
      <c r="AJ598" s="128"/>
      <c r="AK598" s="128"/>
      <c r="AL598" s="128"/>
      <c r="AM598" s="128"/>
      <c r="AN598" s="128"/>
      <c r="AO598" s="128"/>
      <c r="AP598" s="128"/>
      <c r="AQ598" s="128"/>
      <c r="AR598" s="128"/>
      <c r="AS598" s="128"/>
      <c r="AT598" s="128"/>
      <c r="AU598" s="128"/>
      <c r="AV598" s="128"/>
      <c r="AW598" s="128"/>
      <c r="AX598" s="128"/>
      <c r="AY598" s="128"/>
      <c r="AZ598" s="128"/>
      <c r="BA598" s="128"/>
      <c r="BB598" s="128"/>
      <c r="BC598" s="128"/>
      <c r="BD598" s="128"/>
      <c r="BE598" s="128"/>
      <c r="BF598" s="128"/>
    </row>
    <row r="599" spans="1:58" ht="12.75" outlineLevel="1" x14ac:dyDescent="0.2">
      <c r="A599" s="156">
        <v>150</v>
      </c>
      <c r="B599" s="157" t="s">
        <v>1205</v>
      </c>
      <c r="C599" s="165" t="s">
        <v>1206</v>
      </c>
      <c r="D599" s="158" t="s">
        <v>233</v>
      </c>
      <c r="E599" s="159">
        <v>48.5</v>
      </c>
      <c r="F599" s="160"/>
      <c r="G599" s="161">
        <f>ROUND(E599*F599,2)</f>
        <v>0</v>
      </c>
      <c r="H599" s="160"/>
      <c r="I599" s="161">
        <f>ROUND(E599*H599,2)</f>
        <v>0</v>
      </c>
      <c r="J599" s="160"/>
      <c r="K599" s="161">
        <f>ROUND(E599*J599,2)</f>
        <v>0</v>
      </c>
      <c r="L599" s="161">
        <v>21</v>
      </c>
      <c r="M599" s="161">
        <f>G599*(1+L599/100)</f>
        <v>0</v>
      </c>
      <c r="N599" s="161">
        <v>1.1999999999999999E-3</v>
      </c>
      <c r="O599" s="161">
        <f>ROUND(E599*N599,2)</f>
        <v>0.06</v>
      </c>
      <c r="P599" s="161">
        <v>0</v>
      </c>
      <c r="Q599" s="161">
        <f>ROUND(E599*P599,2)</f>
        <v>0</v>
      </c>
      <c r="R599" s="162" t="s">
        <v>194</v>
      </c>
      <c r="S599" s="138">
        <v>0</v>
      </c>
      <c r="T599" s="138">
        <f>ROUND(E599*S599,2)</f>
        <v>0</v>
      </c>
      <c r="U599" s="138"/>
      <c r="V599" s="138" t="s">
        <v>215</v>
      </c>
      <c r="W599" s="128"/>
      <c r="X599" s="128"/>
      <c r="Y599" s="128"/>
      <c r="Z599" s="128"/>
      <c r="AA599" s="128"/>
      <c r="AB599" s="128"/>
      <c r="AC599" s="128"/>
      <c r="AD599" s="128"/>
      <c r="AE599" s="128" t="s">
        <v>216</v>
      </c>
      <c r="AF599" s="128"/>
      <c r="AG599" s="128"/>
      <c r="AH599" s="128"/>
      <c r="AI599" s="128"/>
      <c r="AJ599" s="128"/>
      <c r="AK599" s="128"/>
      <c r="AL599" s="128"/>
      <c r="AM599" s="128"/>
      <c r="AN599" s="128"/>
      <c r="AO599" s="128"/>
      <c r="AP599" s="128"/>
      <c r="AQ599" s="128"/>
      <c r="AR599" s="128"/>
      <c r="AS599" s="128"/>
      <c r="AT599" s="128"/>
      <c r="AU599" s="128"/>
      <c r="AV599" s="128"/>
      <c r="AW599" s="128"/>
      <c r="AX599" s="128"/>
      <c r="AY599" s="128"/>
      <c r="AZ599" s="128"/>
      <c r="BA599" s="128"/>
      <c r="BB599" s="128"/>
      <c r="BC599" s="128"/>
      <c r="BD599" s="128"/>
      <c r="BE599" s="128"/>
      <c r="BF599" s="128"/>
    </row>
    <row r="600" spans="1:58" ht="22.5" outlineLevel="1" x14ac:dyDescent="0.2">
      <c r="A600" s="149">
        <v>151</v>
      </c>
      <c r="B600" s="150" t="s">
        <v>1207</v>
      </c>
      <c r="C600" s="166" t="s">
        <v>1208</v>
      </c>
      <c r="D600" s="151" t="s">
        <v>233</v>
      </c>
      <c r="E600" s="152">
        <v>55.7</v>
      </c>
      <c r="F600" s="153"/>
      <c r="G600" s="154">
        <f>ROUND(E600*F600,2)</f>
        <v>0</v>
      </c>
      <c r="H600" s="153"/>
      <c r="I600" s="154">
        <f>ROUND(E600*H600,2)</f>
        <v>0</v>
      </c>
      <c r="J600" s="153"/>
      <c r="K600" s="154">
        <f>ROUND(E600*J600,2)</f>
        <v>0</v>
      </c>
      <c r="L600" s="154">
        <v>21</v>
      </c>
      <c r="M600" s="154">
        <f>G600*(1+L600/100)</f>
        <v>0</v>
      </c>
      <c r="N600" s="154">
        <v>1.9199999999999998E-2</v>
      </c>
      <c r="O600" s="154">
        <f>ROUND(E600*N600,2)</f>
        <v>1.07</v>
      </c>
      <c r="P600" s="154">
        <v>0</v>
      </c>
      <c r="Q600" s="154">
        <f>ROUND(E600*P600,2)</f>
        <v>0</v>
      </c>
      <c r="R600" s="155" t="s">
        <v>194</v>
      </c>
      <c r="S600" s="138">
        <v>0</v>
      </c>
      <c r="T600" s="138">
        <f>ROUND(E600*S600,2)</f>
        <v>0</v>
      </c>
      <c r="U600" s="138"/>
      <c r="V600" s="138" t="s">
        <v>87</v>
      </c>
      <c r="W600" s="128"/>
      <c r="X600" s="128"/>
      <c r="Y600" s="128"/>
      <c r="Z600" s="128"/>
      <c r="AA600" s="128"/>
      <c r="AB600" s="128"/>
      <c r="AC600" s="128"/>
      <c r="AD600" s="128"/>
      <c r="AE600" s="128" t="s">
        <v>380</v>
      </c>
      <c r="AF600" s="128"/>
      <c r="AG600" s="128"/>
      <c r="AH600" s="128"/>
      <c r="AI600" s="128"/>
      <c r="AJ600" s="128"/>
      <c r="AK600" s="128"/>
      <c r="AL600" s="128"/>
      <c r="AM600" s="128"/>
      <c r="AN600" s="128"/>
      <c r="AO600" s="128"/>
      <c r="AP600" s="128"/>
      <c r="AQ600" s="128"/>
      <c r="AR600" s="128"/>
      <c r="AS600" s="128"/>
      <c r="AT600" s="128"/>
      <c r="AU600" s="128"/>
      <c r="AV600" s="128"/>
      <c r="AW600" s="128"/>
      <c r="AX600" s="128"/>
      <c r="AY600" s="128"/>
      <c r="AZ600" s="128"/>
      <c r="BA600" s="128"/>
      <c r="BB600" s="128"/>
      <c r="BC600" s="128"/>
      <c r="BD600" s="128"/>
      <c r="BE600" s="128"/>
      <c r="BF600" s="128"/>
    </row>
    <row r="601" spans="1:58" ht="12.75" outlineLevel="1" x14ac:dyDescent="0.2">
      <c r="A601" s="135"/>
      <c r="B601" s="136"/>
      <c r="C601" s="167" t="s">
        <v>1209</v>
      </c>
      <c r="D601" s="140"/>
      <c r="E601" s="141">
        <v>50.924999999999997</v>
      </c>
      <c r="F601" s="138"/>
      <c r="G601" s="138"/>
      <c r="H601" s="138"/>
      <c r="I601" s="138"/>
      <c r="J601" s="138"/>
      <c r="K601" s="138"/>
      <c r="L601" s="138"/>
      <c r="M601" s="138"/>
      <c r="N601" s="138"/>
      <c r="O601" s="138"/>
      <c r="P601" s="138"/>
      <c r="Q601" s="138"/>
      <c r="R601" s="138"/>
      <c r="S601" s="138"/>
      <c r="T601" s="138"/>
      <c r="U601" s="138"/>
      <c r="V601" s="138"/>
      <c r="W601" s="128"/>
      <c r="X601" s="128"/>
      <c r="Y601" s="128"/>
      <c r="Z601" s="128"/>
      <c r="AA601" s="128"/>
      <c r="AB601" s="128"/>
      <c r="AC601" s="128"/>
      <c r="AD601" s="128"/>
      <c r="AE601" s="128" t="s">
        <v>218</v>
      </c>
      <c r="AF601" s="128">
        <v>0</v>
      </c>
      <c r="AG601" s="128"/>
      <c r="AH601" s="128"/>
      <c r="AI601" s="128"/>
      <c r="AJ601" s="128"/>
      <c r="AK601" s="128"/>
      <c r="AL601" s="128"/>
      <c r="AM601" s="128"/>
      <c r="AN601" s="128"/>
      <c r="AO601" s="128"/>
      <c r="AP601" s="128"/>
      <c r="AQ601" s="128"/>
      <c r="AR601" s="128"/>
      <c r="AS601" s="128"/>
      <c r="AT601" s="128"/>
      <c r="AU601" s="128"/>
      <c r="AV601" s="128"/>
      <c r="AW601" s="128"/>
      <c r="AX601" s="128"/>
      <c r="AY601" s="128"/>
      <c r="AZ601" s="128"/>
      <c r="BA601" s="128"/>
      <c r="BB601" s="128"/>
      <c r="BC601" s="128"/>
      <c r="BD601" s="128"/>
      <c r="BE601" s="128"/>
      <c r="BF601" s="128"/>
    </row>
    <row r="602" spans="1:58" ht="12.75" outlineLevel="1" x14ac:dyDescent="0.2">
      <c r="A602" s="135"/>
      <c r="B602" s="136"/>
      <c r="C602" s="167" t="s">
        <v>1210</v>
      </c>
      <c r="D602" s="140"/>
      <c r="E602" s="141">
        <v>4.7279999999999998</v>
      </c>
      <c r="F602" s="138"/>
      <c r="G602" s="138"/>
      <c r="H602" s="138"/>
      <c r="I602" s="138"/>
      <c r="J602" s="138"/>
      <c r="K602" s="138"/>
      <c r="L602" s="138"/>
      <c r="M602" s="138"/>
      <c r="N602" s="138"/>
      <c r="O602" s="138"/>
      <c r="P602" s="138"/>
      <c r="Q602" s="138"/>
      <c r="R602" s="138"/>
      <c r="S602" s="138"/>
      <c r="T602" s="138"/>
      <c r="U602" s="138"/>
      <c r="V602" s="138"/>
      <c r="W602" s="128"/>
      <c r="X602" s="128"/>
      <c r="Y602" s="128"/>
      <c r="Z602" s="128"/>
      <c r="AA602" s="128"/>
      <c r="AB602" s="128"/>
      <c r="AC602" s="128"/>
      <c r="AD602" s="128"/>
      <c r="AE602" s="128" t="s">
        <v>218</v>
      </c>
      <c r="AF602" s="128">
        <v>0</v>
      </c>
      <c r="AG602" s="128"/>
      <c r="AH602" s="128"/>
      <c r="AI602" s="128"/>
      <c r="AJ602" s="128"/>
      <c r="AK602" s="128"/>
      <c r="AL602" s="128"/>
      <c r="AM602" s="128"/>
      <c r="AN602" s="128"/>
      <c r="AO602" s="128"/>
      <c r="AP602" s="128"/>
      <c r="AQ602" s="128"/>
      <c r="AR602" s="128"/>
      <c r="AS602" s="128"/>
      <c r="AT602" s="128"/>
      <c r="AU602" s="128"/>
      <c r="AV602" s="128"/>
      <c r="AW602" s="128"/>
      <c r="AX602" s="128"/>
      <c r="AY602" s="128"/>
      <c r="AZ602" s="128"/>
      <c r="BA602" s="128"/>
      <c r="BB602" s="128"/>
      <c r="BC602" s="128"/>
      <c r="BD602" s="128"/>
      <c r="BE602" s="128"/>
      <c r="BF602" s="128"/>
    </row>
    <row r="603" spans="1:58" ht="12.75" outlineLevel="1" x14ac:dyDescent="0.2">
      <c r="A603" s="135"/>
      <c r="B603" s="136"/>
      <c r="C603" s="167" t="s">
        <v>1211</v>
      </c>
      <c r="D603" s="140"/>
      <c r="E603" s="141">
        <v>4.7E-2</v>
      </c>
      <c r="F603" s="138"/>
      <c r="G603" s="138"/>
      <c r="H603" s="138"/>
      <c r="I603" s="138"/>
      <c r="J603" s="138"/>
      <c r="K603" s="138"/>
      <c r="L603" s="138"/>
      <c r="M603" s="138"/>
      <c r="N603" s="138"/>
      <c r="O603" s="138"/>
      <c r="P603" s="138"/>
      <c r="Q603" s="138"/>
      <c r="R603" s="138"/>
      <c r="S603" s="138"/>
      <c r="T603" s="138"/>
      <c r="U603" s="138"/>
      <c r="V603" s="138"/>
      <c r="W603" s="128"/>
      <c r="X603" s="128"/>
      <c r="Y603" s="128"/>
      <c r="Z603" s="128"/>
      <c r="AA603" s="128"/>
      <c r="AB603" s="128"/>
      <c r="AC603" s="128"/>
      <c r="AD603" s="128"/>
      <c r="AE603" s="128" t="s">
        <v>218</v>
      </c>
      <c r="AF603" s="128">
        <v>0</v>
      </c>
      <c r="AG603" s="128"/>
      <c r="AH603" s="128"/>
      <c r="AI603" s="128"/>
      <c r="AJ603" s="128"/>
      <c r="AK603" s="128"/>
      <c r="AL603" s="128"/>
      <c r="AM603" s="128"/>
      <c r="AN603" s="128"/>
      <c r="AO603" s="128"/>
      <c r="AP603" s="128"/>
      <c r="AQ603" s="128"/>
      <c r="AR603" s="128"/>
      <c r="AS603" s="128"/>
      <c r="AT603" s="128"/>
      <c r="AU603" s="128"/>
      <c r="AV603" s="128"/>
      <c r="AW603" s="128"/>
      <c r="AX603" s="128"/>
      <c r="AY603" s="128"/>
      <c r="AZ603" s="128"/>
      <c r="BA603" s="128"/>
      <c r="BB603" s="128"/>
      <c r="BC603" s="128"/>
      <c r="BD603" s="128"/>
      <c r="BE603" s="128"/>
      <c r="BF603" s="128"/>
    </row>
    <row r="604" spans="1:58" ht="12.75" outlineLevel="1" x14ac:dyDescent="0.2">
      <c r="A604" s="149">
        <v>152</v>
      </c>
      <c r="B604" s="150" t="s">
        <v>1212</v>
      </c>
      <c r="C604" s="166" t="s">
        <v>1213</v>
      </c>
      <c r="D604" s="151" t="s">
        <v>384</v>
      </c>
      <c r="E604" s="152">
        <v>1.5764899999999999</v>
      </c>
      <c r="F604" s="153"/>
      <c r="G604" s="154">
        <f>ROUND(E604*F604,2)</f>
        <v>0</v>
      </c>
      <c r="H604" s="153"/>
      <c r="I604" s="154">
        <f>ROUND(E604*H604,2)</f>
        <v>0</v>
      </c>
      <c r="J604" s="153"/>
      <c r="K604" s="154">
        <f>ROUND(E604*J604,2)</f>
        <v>0</v>
      </c>
      <c r="L604" s="154">
        <v>21</v>
      </c>
      <c r="M604" s="154">
        <f>G604*(1+L604/100)</f>
        <v>0</v>
      </c>
      <c r="N604" s="154">
        <v>0</v>
      </c>
      <c r="O604" s="154">
        <f>ROUND(E604*N604,2)</f>
        <v>0</v>
      </c>
      <c r="P604" s="154">
        <v>0</v>
      </c>
      <c r="Q604" s="154">
        <f>ROUND(E604*P604,2)</f>
        <v>0</v>
      </c>
      <c r="R604" s="155" t="s">
        <v>194</v>
      </c>
      <c r="S604" s="138">
        <v>1.5980000000000001</v>
      </c>
      <c r="T604" s="138">
        <f>ROUND(E604*S604,2)</f>
        <v>2.52</v>
      </c>
      <c r="U604" s="138"/>
      <c r="V604" s="138" t="s">
        <v>626</v>
      </c>
      <c r="W604" s="128"/>
      <c r="X604" s="128"/>
      <c r="Y604" s="128"/>
      <c r="Z604" s="128"/>
      <c r="AA604" s="128"/>
      <c r="AB604" s="128"/>
      <c r="AC604" s="128"/>
      <c r="AD604" s="128"/>
      <c r="AE604" s="128" t="s">
        <v>627</v>
      </c>
      <c r="AF604" s="128"/>
      <c r="AG604" s="128"/>
      <c r="AH604" s="128"/>
      <c r="AI604" s="128"/>
      <c r="AJ604" s="128"/>
      <c r="AK604" s="128"/>
      <c r="AL604" s="128"/>
      <c r="AM604" s="128"/>
      <c r="AN604" s="128"/>
      <c r="AO604" s="128"/>
      <c r="AP604" s="128"/>
      <c r="AQ604" s="128"/>
      <c r="AR604" s="128"/>
      <c r="AS604" s="128"/>
      <c r="AT604" s="128"/>
      <c r="AU604" s="128"/>
      <c r="AV604" s="128"/>
      <c r="AW604" s="128"/>
      <c r="AX604" s="128"/>
      <c r="AY604" s="128"/>
      <c r="AZ604" s="128"/>
      <c r="BA604" s="128"/>
      <c r="BB604" s="128"/>
      <c r="BC604" s="128"/>
      <c r="BD604" s="128"/>
      <c r="BE604" s="128"/>
      <c r="BF604" s="128"/>
    </row>
    <row r="605" spans="1:58" ht="12.75" outlineLevel="1" x14ac:dyDescent="0.2">
      <c r="A605" s="135"/>
      <c r="B605" s="136"/>
      <c r="C605" s="323" t="s">
        <v>1088</v>
      </c>
      <c r="D605" s="324"/>
      <c r="E605" s="324"/>
      <c r="F605" s="324"/>
      <c r="G605" s="324"/>
      <c r="H605" s="138"/>
      <c r="I605" s="138"/>
      <c r="J605" s="138"/>
      <c r="K605" s="138"/>
      <c r="L605" s="138"/>
      <c r="M605" s="138"/>
      <c r="N605" s="138"/>
      <c r="O605" s="138"/>
      <c r="P605" s="138"/>
      <c r="Q605" s="138"/>
      <c r="R605" s="138"/>
      <c r="S605" s="138"/>
      <c r="T605" s="138"/>
      <c r="U605" s="138"/>
      <c r="V605" s="138"/>
      <c r="W605" s="128"/>
      <c r="X605" s="128"/>
      <c r="Y605" s="128"/>
      <c r="Z605" s="128"/>
      <c r="AA605" s="128"/>
      <c r="AB605" s="128"/>
      <c r="AC605" s="128"/>
      <c r="AD605" s="128"/>
      <c r="AE605" s="128" t="s">
        <v>249</v>
      </c>
      <c r="AF605" s="128"/>
      <c r="AG605" s="128"/>
      <c r="AH605" s="128"/>
      <c r="AI605" s="128"/>
      <c r="AJ605" s="128"/>
      <c r="AK605" s="128"/>
      <c r="AL605" s="128"/>
      <c r="AM605" s="128"/>
      <c r="AN605" s="128"/>
      <c r="AO605" s="128"/>
      <c r="AP605" s="128"/>
      <c r="AQ605" s="128"/>
      <c r="AR605" s="128"/>
      <c r="AS605" s="128"/>
      <c r="AT605" s="128"/>
      <c r="AU605" s="128"/>
      <c r="AV605" s="128"/>
      <c r="AW605" s="128"/>
      <c r="AX605" s="128"/>
      <c r="AY605" s="128"/>
      <c r="AZ605" s="128"/>
      <c r="BA605" s="128"/>
      <c r="BB605" s="128"/>
      <c r="BC605" s="128"/>
      <c r="BD605" s="128"/>
      <c r="BE605" s="128"/>
      <c r="BF605" s="128"/>
    </row>
    <row r="606" spans="1:58" ht="12.75" x14ac:dyDescent="0.15">
      <c r="A606" s="143" t="s">
        <v>188</v>
      </c>
      <c r="B606" s="144" t="s">
        <v>151</v>
      </c>
      <c r="C606" s="164" t="s">
        <v>152</v>
      </c>
      <c r="D606" s="145"/>
      <c r="E606" s="146"/>
      <c r="F606" s="147"/>
      <c r="G606" s="147">
        <f>SUMIF(AE607:AE618,"&lt;&gt;NOR",G607:G618)</f>
        <v>0</v>
      </c>
      <c r="H606" s="147"/>
      <c r="I606" s="147">
        <f>SUM(I607:I618)</f>
        <v>0</v>
      </c>
      <c r="J606" s="147"/>
      <c r="K606" s="147">
        <f>SUM(K607:K618)</f>
        <v>0</v>
      </c>
      <c r="L606" s="147"/>
      <c r="M606" s="147">
        <f>SUM(M607:M618)</f>
        <v>0</v>
      </c>
      <c r="N606" s="147"/>
      <c r="O606" s="147">
        <f>SUM(O607:O618)</f>
        <v>0.31</v>
      </c>
      <c r="P606" s="147"/>
      <c r="Q606" s="147">
        <f>SUM(Q607:Q618)</f>
        <v>0</v>
      </c>
      <c r="R606" s="148"/>
      <c r="S606" s="142"/>
      <c r="T606" s="142">
        <f>SUM(T607:T618)</f>
        <v>15.25</v>
      </c>
      <c r="U606" s="142"/>
      <c r="V606" s="142"/>
      <c r="AE606" t="s">
        <v>189</v>
      </c>
    </row>
    <row r="607" spans="1:58" ht="22.5" outlineLevel="1" x14ac:dyDescent="0.2">
      <c r="A607" s="149">
        <v>153</v>
      </c>
      <c r="B607" s="150" t="s">
        <v>1214</v>
      </c>
      <c r="C607" s="166" t="s">
        <v>1215</v>
      </c>
      <c r="D607" s="151" t="s">
        <v>233</v>
      </c>
      <c r="E607" s="152">
        <v>15.4</v>
      </c>
      <c r="F607" s="153"/>
      <c r="G607" s="154">
        <f>ROUND(E607*F607,2)</f>
        <v>0</v>
      </c>
      <c r="H607" s="153"/>
      <c r="I607" s="154">
        <f>ROUND(E607*H607,2)</f>
        <v>0</v>
      </c>
      <c r="J607" s="153"/>
      <c r="K607" s="154">
        <f>ROUND(E607*J607,2)</f>
        <v>0</v>
      </c>
      <c r="L607" s="154">
        <v>21</v>
      </c>
      <c r="M607" s="154">
        <f>G607*(1+L607/100)</f>
        <v>0</v>
      </c>
      <c r="N607" s="154">
        <v>4.0000000000000002E-4</v>
      </c>
      <c r="O607" s="154">
        <f>ROUND(E607*N607,2)</f>
        <v>0.01</v>
      </c>
      <c r="P607" s="154">
        <v>0</v>
      </c>
      <c r="Q607" s="154">
        <f>ROUND(E607*P607,2)</f>
        <v>0</v>
      </c>
      <c r="R607" s="155" t="s">
        <v>194</v>
      </c>
      <c r="S607" s="138">
        <v>0</v>
      </c>
      <c r="T607" s="138">
        <f>ROUND(E607*S607,2)</f>
        <v>0</v>
      </c>
      <c r="U607" s="138"/>
      <c r="V607" s="138" t="s">
        <v>215</v>
      </c>
      <c r="W607" s="128"/>
      <c r="X607" s="128"/>
      <c r="Y607" s="128"/>
      <c r="Z607" s="128"/>
      <c r="AA607" s="128"/>
      <c r="AB607" s="128"/>
      <c r="AC607" s="128"/>
      <c r="AD607" s="128"/>
      <c r="AE607" s="128" t="s">
        <v>216</v>
      </c>
      <c r="AF607" s="128"/>
      <c r="AG607" s="128"/>
      <c r="AH607" s="128"/>
      <c r="AI607" s="128"/>
      <c r="AJ607" s="128"/>
      <c r="AK607" s="128"/>
      <c r="AL607" s="128"/>
      <c r="AM607" s="128"/>
      <c r="AN607" s="128"/>
      <c r="AO607" s="128"/>
      <c r="AP607" s="128"/>
      <c r="AQ607" s="128"/>
      <c r="AR607" s="128"/>
      <c r="AS607" s="128"/>
      <c r="AT607" s="128"/>
      <c r="AU607" s="128"/>
      <c r="AV607" s="128"/>
      <c r="AW607" s="128"/>
      <c r="AX607" s="128"/>
      <c r="AY607" s="128"/>
      <c r="AZ607" s="128"/>
      <c r="BA607" s="128"/>
      <c r="BB607" s="128"/>
      <c r="BC607" s="128"/>
      <c r="BD607" s="128"/>
      <c r="BE607" s="128"/>
      <c r="BF607" s="128"/>
    </row>
    <row r="608" spans="1:58" ht="12.75" outlineLevel="1" x14ac:dyDescent="0.2">
      <c r="A608" s="135"/>
      <c r="B608" s="136"/>
      <c r="C608" s="167" t="s">
        <v>1216</v>
      </c>
      <c r="D608" s="140"/>
      <c r="E608" s="141">
        <v>15.4</v>
      </c>
      <c r="F608" s="138"/>
      <c r="G608" s="138"/>
      <c r="H608" s="138"/>
      <c r="I608" s="138"/>
      <c r="J608" s="138"/>
      <c r="K608" s="138"/>
      <c r="L608" s="138"/>
      <c r="M608" s="138"/>
      <c r="N608" s="138"/>
      <c r="O608" s="138"/>
      <c r="P608" s="138"/>
      <c r="Q608" s="138"/>
      <c r="R608" s="138"/>
      <c r="S608" s="138"/>
      <c r="T608" s="138"/>
      <c r="U608" s="138"/>
      <c r="V608" s="138"/>
      <c r="W608" s="128"/>
      <c r="X608" s="128"/>
      <c r="Y608" s="128"/>
      <c r="Z608" s="128"/>
      <c r="AA608" s="128"/>
      <c r="AB608" s="128"/>
      <c r="AC608" s="128"/>
      <c r="AD608" s="128"/>
      <c r="AE608" s="128" t="s">
        <v>218</v>
      </c>
      <c r="AF608" s="128">
        <v>0</v>
      </c>
      <c r="AG608" s="128"/>
      <c r="AH608" s="128"/>
      <c r="AI608" s="128"/>
      <c r="AJ608" s="128"/>
      <c r="AK608" s="128"/>
      <c r="AL608" s="128"/>
      <c r="AM608" s="128"/>
      <c r="AN608" s="128"/>
      <c r="AO608" s="128"/>
      <c r="AP608" s="128"/>
      <c r="AQ608" s="128"/>
      <c r="AR608" s="128"/>
      <c r="AS608" s="128"/>
      <c r="AT608" s="128"/>
      <c r="AU608" s="128"/>
      <c r="AV608" s="128"/>
      <c r="AW608" s="128"/>
      <c r="AX608" s="128"/>
      <c r="AY608" s="128"/>
      <c r="AZ608" s="128"/>
      <c r="BA608" s="128"/>
      <c r="BB608" s="128"/>
      <c r="BC608" s="128"/>
      <c r="BD608" s="128"/>
      <c r="BE608" s="128"/>
      <c r="BF608" s="128"/>
    </row>
    <row r="609" spans="1:58" ht="22.5" outlineLevel="1" x14ac:dyDescent="0.2">
      <c r="A609" s="149">
        <v>154</v>
      </c>
      <c r="B609" s="150" t="s">
        <v>1217</v>
      </c>
      <c r="C609" s="166" t="s">
        <v>1218</v>
      </c>
      <c r="D609" s="151" t="s">
        <v>233</v>
      </c>
      <c r="E609" s="152">
        <v>15.4</v>
      </c>
      <c r="F609" s="153"/>
      <c r="G609" s="154">
        <f>ROUND(E609*F609,2)</f>
        <v>0</v>
      </c>
      <c r="H609" s="153"/>
      <c r="I609" s="154">
        <f>ROUND(E609*H609,2)</f>
        <v>0</v>
      </c>
      <c r="J609" s="153"/>
      <c r="K609" s="154">
        <f>ROUND(E609*J609,2)</f>
        <v>0</v>
      </c>
      <c r="L609" s="154">
        <v>21</v>
      </c>
      <c r="M609" s="154">
        <f>G609*(1+L609/100)</f>
        <v>0</v>
      </c>
      <c r="N609" s="154">
        <v>5.2399999999999999E-3</v>
      </c>
      <c r="O609" s="154">
        <f>ROUND(E609*N609,2)</f>
        <v>0.08</v>
      </c>
      <c r="P609" s="154">
        <v>0</v>
      </c>
      <c r="Q609" s="154">
        <f>ROUND(E609*P609,2)</f>
        <v>0</v>
      </c>
      <c r="R609" s="155" t="s">
        <v>194</v>
      </c>
      <c r="S609" s="138">
        <v>0.95840000000000003</v>
      </c>
      <c r="T609" s="138">
        <f>ROUND(E609*S609,2)</f>
        <v>14.76</v>
      </c>
      <c r="U609" s="138"/>
      <c r="V609" s="138" t="s">
        <v>215</v>
      </c>
      <c r="W609" s="128"/>
      <c r="X609" s="128"/>
      <c r="Y609" s="128"/>
      <c r="Z609" s="128"/>
      <c r="AA609" s="128"/>
      <c r="AB609" s="128"/>
      <c r="AC609" s="128"/>
      <c r="AD609" s="128"/>
      <c r="AE609" s="128" t="s">
        <v>216</v>
      </c>
      <c r="AF609" s="128"/>
      <c r="AG609" s="128"/>
      <c r="AH609" s="128"/>
      <c r="AI609" s="128"/>
      <c r="AJ609" s="128"/>
      <c r="AK609" s="128"/>
      <c r="AL609" s="128"/>
      <c r="AM609" s="128"/>
      <c r="AN609" s="128"/>
      <c r="AO609" s="128"/>
      <c r="AP609" s="128"/>
      <c r="AQ609" s="128"/>
      <c r="AR609" s="128"/>
      <c r="AS609" s="128"/>
      <c r="AT609" s="128"/>
      <c r="AU609" s="128"/>
      <c r="AV609" s="128"/>
      <c r="AW609" s="128"/>
      <c r="AX609" s="128"/>
      <c r="AY609" s="128"/>
      <c r="AZ609" s="128"/>
      <c r="BA609" s="128"/>
      <c r="BB609" s="128"/>
      <c r="BC609" s="128"/>
      <c r="BD609" s="128"/>
      <c r="BE609" s="128"/>
      <c r="BF609" s="128"/>
    </row>
    <row r="610" spans="1:58" ht="12.75" outlineLevel="1" x14ac:dyDescent="0.2">
      <c r="A610" s="135"/>
      <c r="B610" s="136"/>
      <c r="C610" s="167" t="s">
        <v>941</v>
      </c>
      <c r="D610" s="140"/>
      <c r="E610" s="141">
        <v>17.28</v>
      </c>
      <c r="F610" s="138"/>
      <c r="G610" s="138"/>
      <c r="H610" s="138"/>
      <c r="I610" s="138"/>
      <c r="J610" s="138"/>
      <c r="K610" s="138"/>
      <c r="L610" s="138"/>
      <c r="M610" s="138"/>
      <c r="N610" s="138"/>
      <c r="O610" s="138"/>
      <c r="P610" s="138"/>
      <c r="Q610" s="138"/>
      <c r="R610" s="138"/>
      <c r="S610" s="138"/>
      <c r="T610" s="138"/>
      <c r="U610" s="138"/>
      <c r="V610" s="138"/>
      <c r="W610" s="128"/>
      <c r="X610" s="128"/>
      <c r="Y610" s="128"/>
      <c r="Z610" s="128"/>
      <c r="AA610" s="128"/>
      <c r="AB610" s="128"/>
      <c r="AC610" s="128"/>
      <c r="AD610" s="128"/>
      <c r="AE610" s="128" t="s">
        <v>218</v>
      </c>
      <c r="AF610" s="128">
        <v>0</v>
      </c>
      <c r="AG610" s="128"/>
      <c r="AH610" s="128"/>
      <c r="AI610" s="128"/>
      <c r="AJ610" s="128"/>
      <c r="AK610" s="128"/>
      <c r="AL610" s="128"/>
      <c r="AM610" s="128"/>
      <c r="AN610" s="128"/>
      <c r="AO610" s="128"/>
      <c r="AP610" s="128"/>
      <c r="AQ610" s="128"/>
      <c r="AR610" s="128"/>
      <c r="AS610" s="128"/>
      <c r="AT610" s="128"/>
      <c r="AU610" s="128"/>
      <c r="AV610" s="128"/>
      <c r="AW610" s="128"/>
      <c r="AX610" s="128"/>
      <c r="AY610" s="128"/>
      <c r="AZ610" s="128"/>
      <c r="BA610" s="128"/>
      <c r="BB610" s="128"/>
      <c r="BC610" s="128"/>
      <c r="BD610" s="128"/>
      <c r="BE610" s="128"/>
      <c r="BF610" s="128"/>
    </row>
    <row r="611" spans="1:58" ht="12.75" outlineLevel="1" x14ac:dyDescent="0.2">
      <c r="A611" s="135"/>
      <c r="B611" s="136"/>
      <c r="C611" s="167" t="s">
        <v>942</v>
      </c>
      <c r="D611" s="140"/>
      <c r="E611" s="141">
        <v>-1.4</v>
      </c>
      <c r="F611" s="138"/>
      <c r="G611" s="138"/>
      <c r="H611" s="138"/>
      <c r="I611" s="138"/>
      <c r="J611" s="138"/>
      <c r="K611" s="138"/>
      <c r="L611" s="138"/>
      <c r="M611" s="138"/>
      <c r="N611" s="138"/>
      <c r="O611" s="138"/>
      <c r="P611" s="138"/>
      <c r="Q611" s="138"/>
      <c r="R611" s="138"/>
      <c r="S611" s="138"/>
      <c r="T611" s="138"/>
      <c r="U611" s="138"/>
      <c r="V611" s="138"/>
      <c r="W611" s="128"/>
      <c r="X611" s="128"/>
      <c r="Y611" s="128"/>
      <c r="Z611" s="128"/>
      <c r="AA611" s="128"/>
      <c r="AB611" s="128"/>
      <c r="AC611" s="128"/>
      <c r="AD611" s="128"/>
      <c r="AE611" s="128" t="s">
        <v>218</v>
      </c>
      <c r="AF611" s="128">
        <v>0</v>
      </c>
      <c r="AG611" s="128"/>
      <c r="AH611" s="128"/>
      <c r="AI611" s="128"/>
      <c r="AJ611" s="128"/>
      <c r="AK611" s="128"/>
      <c r="AL611" s="128"/>
      <c r="AM611" s="128"/>
      <c r="AN611" s="128"/>
      <c r="AO611" s="128"/>
      <c r="AP611" s="128"/>
      <c r="AQ611" s="128"/>
      <c r="AR611" s="128"/>
      <c r="AS611" s="128"/>
      <c r="AT611" s="128"/>
      <c r="AU611" s="128"/>
      <c r="AV611" s="128"/>
      <c r="AW611" s="128"/>
      <c r="AX611" s="128"/>
      <c r="AY611" s="128"/>
      <c r="AZ611" s="128"/>
      <c r="BA611" s="128"/>
      <c r="BB611" s="128"/>
      <c r="BC611" s="128"/>
      <c r="BD611" s="128"/>
      <c r="BE611" s="128"/>
      <c r="BF611" s="128"/>
    </row>
    <row r="612" spans="1:58" ht="12.75" outlineLevel="1" x14ac:dyDescent="0.2">
      <c r="A612" s="135"/>
      <c r="B612" s="136"/>
      <c r="C612" s="167" t="s">
        <v>943</v>
      </c>
      <c r="D612" s="140"/>
      <c r="E612" s="141">
        <v>-0.66</v>
      </c>
      <c r="F612" s="138"/>
      <c r="G612" s="138"/>
      <c r="H612" s="138"/>
      <c r="I612" s="138"/>
      <c r="J612" s="138"/>
      <c r="K612" s="138"/>
      <c r="L612" s="138"/>
      <c r="M612" s="138"/>
      <c r="N612" s="138"/>
      <c r="O612" s="138"/>
      <c r="P612" s="138"/>
      <c r="Q612" s="138"/>
      <c r="R612" s="138"/>
      <c r="S612" s="138"/>
      <c r="T612" s="138"/>
      <c r="U612" s="138"/>
      <c r="V612" s="138"/>
      <c r="W612" s="128"/>
      <c r="X612" s="128"/>
      <c r="Y612" s="128"/>
      <c r="Z612" s="128"/>
      <c r="AA612" s="128"/>
      <c r="AB612" s="128"/>
      <c r="AC612" s="128"/>
      <c r="AD612" s="128"/>
      <c r="AE612" s="128" t="s">
        <v>218</v>
      </c>
      <c r="AF612" s="128">
        <v>0</v>
      </c>
      <c r="AG612" s="128"/>
      <c r="AH612" s="128"/>
      <c r="AI612" s="128"/>
      <c r="AJ612" s="128"/>
      <c r="AK612" s="128"/>
      <c r="AL612" s="128"/>
      <c r="AM612" s="128"/>
      <c r="AN612" s="128"/>
      <c r="AO612" s="128"/>
      <c r="AP612" s="128"/>
      <c r="AQ612" s="128"/>
      <c r="AR612" s="128"/>
      <c r="AS612" s="128"/>
      <c r="AT612" s="128"/>
      <c r="AU612" s="128"/>
      <c r="AV612" s="128"/>
      <c r="AW612" s="128"/>
      <c r="AX612" s="128"/>
      <c r="AY612" s="128"/>
      <c r="AZ612" s="128"/>
      <c r="BA612" s="128"/>
      <c r="BB612" s="128"/>
      <c r="BC612" s="128"/>
      <c r="BD612" s="128"/>
      <c r="BE612" s="128"/>
      <c r="BF612" s="128"/>
    </row>
    <row r="613" spans="1:58" ht="12.75" outlineLevel="1" x14ac:dyDescent="0.2">
      <c r="A613" s="135"/>
      <c r="B613" s="136"/>
      <c r="C613" s="167" t="s">
        <v>1219</v>
      </c>
      <c r="D613" s="140"/>
      <c r="E613" s="141">
        <v>0.15</v>
      </c>
      <c r="F613" s="138"/>
      <c r="G613" s="138"/>
      <c r="H613" s="138"/>
      <c r="I613" s="138"/>
      <c r="J613" s="138"/>
      <c r="K613" s="138"/>
      <c r="L613" s="138"/>
      <c r="M613" s="138"/>
      <c r="N613" s="138"/>
      <c r="O613" s="138"/>
      <c r="P613" s="138"/>
      <c r="Q613" s="138"/>
      <c r="R613" s="138"/>
      <c r="S613" s="138"/>
      <c r="T613" s="138"/>
      <c r="U613" s="138"/>
      <c r="V613" s="138"/>
      <c r="W613" s="128"/>
      <c r="X613" s="128"/>
      <c r="Y613" s="128"/>
      <c r="Z613" s="128"/>
      <c r="AA613" s="128"/>
      <c r="AB613" s="128"/>
      <c r="AC613" s="128"/>
      <c r="AD613" s="128"/>
      <c r="AE613" s="128" t="s">
        <v>218</v>
      </c>
      <c r="AF613" s="128">
        <v>0</v>
      </c>
      <c r="AG613" s="128"/>
      <c r="AH613" s="128"/>
      <c r="AI613" s="128"/>
      <c r="AJ613" s="128"/>
      <c r="AK613" s="128"/>
      <c r="AL613" s="128"/>
      <c r="AM613" s="128"/>
      <c r="AN613" s="128"/>
      <c r="AO613" s="128"/>
      <c r="AP613" s="128"/>
      <c r="AQ613" s="128"/>
      <c r="AR613" s="128"/>
      <c r="AS613" s="128"/>
      <c r="AT613" s="128"/>
      <c r="AU613" s="128"/>
      <c r="AV613" s="128"/>
      <c r="AW613" s="128"/>
      <c r="AX613" s="128"/>
      <c r="AY613" s="128"/>
      <c r="AZ613" s="128"/>
      <c r="BA613" s="128"/>
      <c r="BB613" s="128"/>
      <c r="BC613" s="128"/>
      <c r="BD613" s="128"/>
      <c r="BE613" s="128"/>
      <c r="BF613" s="128"/>
    </row>
    <row r="614" spans="1:58" ht="12.75" outlineLevel="1" x14ac:dyDescent="0.2">
      <c r="A614" s="135"/>
      <c r="B614" s="136"/>
      <c r="C614" s="167" t="s">
        <v>848</v>
      </c>
      <c r="D614" s="140"/>
      <c r="E614" s="141">
        <v>0.03</v>
      </c>
      <c r="F614" s="138"/>
      <c r="G614" s="138"/>
      <c r="H614" s="138"/>
      <c r="I614" s="138"/>
      <c r="J614" s="138"/>
      <c r="K614" s="138"/>
      <c r="L614" s="138"/>
      <c r="M614" s="138"/>
      <c r="N614" s="138"/>
      <c r="O614" s="138"/>
      <c r="P614" s="138"/>
      <c r="Q614" s="138"/>
      <c r="R614" s="138"/>
      <c r="S614" s="138"/>
      <c r="T614" s="138"/>
      <c r="U614" s="138"/>
      <c r="V614" s="138"/>
      <c r="W614" s="128"/>
      <c r="X614" s="128"/>
      <c r="Y614" s="128"/>
      <c r="Z614" s="128"/>
      <c r="AA614" s="128"/>
      <c r="AB614" s="128"/>
      <c r="AC614" s="128"/>
      <c r="AD614" s="128"/>
      <c r="AE614" s="128" t="s">
        <v>218</v>
      </c>
      <c r="AF614" s="128">
        <v>0</v>
      </c>
      <c r="AG614" s="128"/>
      <c r="AH614" s="128"/>
      <c r="AI614" s="128"/>
      <c r="AJ614" s="128"/>
      <c r="AK614" s="128"/>
      <c r="AL614" s="128"/>
      <c r="AM614" s="128"/>
      <c r="AN614" s="128"/>
      <c r="AO614" s="128"/>
      <c r="AP614" s="128"/>
      <c r="AQ614" s="128"/>
      <c r="AR614" s="128"/>
      <c r="AS614" s="128"/>
      <c r="AT614" s="128"/>
      <c r="AU614" s="128"/>
      <c r="AV614" s="128"/>
      <c r="AW614" s="128"/>
      <c r="AX614" s="128"/>
      <c r="AY614" s="128"/>
      <c r="AZ614" s="128"/>
      <c r="BA614" s="128"/>
      <c r="BB614" s="128"/>
      <c r="BC614" s="128"/>
      <c r="BD614" s="128"/>
      <c r="BE614" s="128"/>
      <c r="BF614" s="128"/>
    </row>
    <row r="615" spans="1:58" ht="12.75" outlineLevel="1" x14ac:dyDescent="0.2">
      <c r="A615" s="149">
        <v>155</v>
      </c>
      <c r="B615" s="150" t="s">
        <v>1220</v>
      </c>
      <c r="C615" s="166" t="s">
        <v>1221</v>
      </c>
      <c r="D615" s="151" t="s">
        <v>233</v>
      </c>
      <c r="E615" s="152">
        <v>16.2</v>
      </c>
      <c r="F615" s="153"/>
      <c r="G615" s="154">
        <f>ROUND(E615*F615,2)</f>
        <v>0</v>
      </c>
      <c r="H615" s="153"/>
      <c r="I615" s="154">
        <f>ROUND(E615*H615,2)</f>
        <v>0</v>
      </c>
      <c r="J615" s="153"/>
      <c r="K615" s="154">
        <f>ROUND(E615*J615,2)</f>
        <v>0</v>
      </c>
      <c r="L615" s="154">
        <v>21</v>
      </c>
      <c r="M615" s="154">
        <f>G615*(1+L615/100)</f>
        <v>0</v>
      </c>
      <c r="N615" s="154">
        <v>1.3599999999999999E-2</v>
      </c>
      <c r="O615" s="154">
        <f>ROUND(E615*N615,2)</f>
        <v>0.22</v>
      </c>
      <c r="P615" s="154">
        <v>0</v>
      </c>
      <c r="Q615" s="154">
        <f>ROUND(E615*P615,2)</f>
        <v>0</v>
      </c>
      <c r="R615" s="155" t="s">
        <v>194</v>
      </c>
      <c r="S615" s="138">
        <v>0</v>
      </c>
      <c r="T615" s="138">
        <f>ROUND(E615*S615,2)</f>
        <v>0</v>
      </c>
      <c r="U615" s="138"/>
      <c r="V615" s="138" t="s">
        <v>87</v>
      </c>
      <c r="W615" s="128"/>
      <c r="X615" s="128"/>
      <c r="Y615" s="128"/>
      <c r="Z615" s="128"/>
      <c r="AA615" s="128"/>
      <c r="AB615" s="128"/>
      <c r="AC615" s="128"/>
      <c r="AD615" s="128"/>
      <c r="AE615" s="128" t="s">
        <v>380</v>
      </c>
      <c r="AF615" s="128"/>
      <c r="AG615" s="128"/>
      <c r="AH615" s="128"/>
      <c r="AI615" s="128"/>
      <c r="AJ615" s="128"/>
      <c r="AK615" s="128"/>
      <c r="AL615" s="128"/>
      <c r="AM615" s="128"/>
      <c r="AN615" s="128"/>
      <c r="AO615" s="128"/>
      <c r="AP615" s="128"/>
      <c r="AQ615" s="128"/>
      <c r="AR615" s="128"/>
      <c r="AS615" s="128"/>
      <c r="AT615" s="128"/>
      <c r="AU615" s="128"/>
      <c r="AV615" s="128"/>
      <c r="AW615" s="128"/>
      <c r="AX615" s="128"/>
      <c r="AY615" s="128"/>
      <c r="AZ615" s="128"/>
      <c r="BA615" s="128"/>
      <c r="BB615" s="128"/>
      <c r="BC615" s="128"/>
      <c r="BD615" s="128"/>
      <c r="BE615" s="128"/>
      <c r="BF615" s="128"/>
    </row>
    <row r="616" spans="1:58" ht="12.75" outlineLevel="1" x14ac:dyDescent="0.2">
      <c r="A616" s="135"/>
      <c r="B616" s="136"/>
      <c r="C616" s="167" t="s">
        <v>1222</v>
      </c>
      <c r="D616" s="140"/>
      <c r="E616" s="141">
        <v>16.170000000000002</v>
      </c>
      <c r="F616" s="138"/>
      <c r="G616" s="138"/>
      <c r="H616" s="138"/>
      <c r="I616" s="138"/>
      <c r="J616" s="138"/>
      <c r="K616" s="138"/>
      <c r="L616" s="138"/>
      <c r="M616" s="138"/>
      <c r="N616" s="138"/>
      <c r="O616" s="138"/>
      <c r="P616" s="138"/>
      <c r="Q616" s="138"/>
      <c r="R616" s="138"/>
      <c r="S616" s="138"/>
      <c r="T616" s="138"/>
      <c r="U616" s="138"/>
      <c r="V616" s="138"/>
      <c r="W616" s="128"/>
      <c r="X616" s="128"/>
      <c r="Y616" s="128"/>
      <c r="Z616" s="128"/>
      <c r="AA616" s="128"/>
      <c r="AB616" s="128"/>
      <c r="AC616" s="128"/>
      <c r="AD616" s="128"/>
      <c r="AE616" s="128" t="s">
        <v>218</v>
      </c>
      <c r="AF616" s="128">
        <v>0</v>
      </c>
      <c r="AG616" s="128"/>
      <c r="AH616" s="128"/>
      <c r="AI616" s="128"/>
      <c r="AJ616" s="128"/>
      <c r="AK616" s="128"/>
      <c r="AL616" s="128"/>
      <c r="AM616" s="128"/>
      <c r="AN616" s="128"/>
      <c r="AO616" s="128"/>
      <c r="AP616" s="128"/>
      <c r="AQ616" s="128"/>
      <c r="AR616" s="128"/>
      <c r="AS616" s="128"/>
      <c r="AT616" s="128"/>
      <c r="AU616" s="128"/>
      <c r="AV616" s="128"/>
      <c r="AW616" s="128"/>
      <c r="AX616" s="128"/>
      <c r="AY616" s="128"/>
      <c r="AZ616" s="128"/>
      <c r="BA616" s="128"/>
      <c r="BB616" s="128"/>
      <c r="BC616" s="128"/>
      <c r="BD616" s="128"/>
      <c r="BE616" s="128"/>
      <c r="BF616" s="128"/>
    </row>
    <row r="617" spans="1:58" ht="12.75" outlineLevel="1" x14ac:dyDescent="0.2">
      <c r="A617" s="135"/>
      <c r="B617" s="136"/>
      <c r="C617" s="167" t="s">
        <v>848</v>
      </c>
      <c r="D617" s="140"/>
      <c r="E617" s="141">
        <v>0.03</v>
      </c>
      <c r="F617" s="138"/>
      <c r="G617" s="138"/>
      <c r="H617" s="138"/>
      <c r="I617" s="138"/>
      <c r="J617" s="138"/>
      <c r="K617" s="138"/>
      <c r="L617" s="138"/>
      <c r="M617" s="138"/>
      <c r="N617" s="138"/>
      <c r="O617" s="138"/>
      <c r="P617" s="138"/>
      <c r="Q617" s="138"/>
      <c r="R617" s="138"/>
      <c r="S617" s="138"/>
      <c r="T617" s="138"/>
      <c r="U617" s="138"/>
      <c r="V617" s="138"/>
      <c r="W617" s="128"/>
      <c r="X617" s="128"/>
      <c r="Y617" s="128"/>
      <c r="Z617" s="128"/>
      <c r="AA617" s="128"/>
      <c r="AB617" s="128"/>
      <c r="AC617" s="128"/>
      <c r="AD617" s="128"/>
      <c r="AE617" s="128" t="s">
        <v>218</v>
      </c>
      <c r="AF617" s="128">
        <v>0</v>
      </c>
      <c r="AG617" s="128"/>
      <c r="AH617" s="128"/>
      <c r="AI617" s="128"/>
      <c r="AJ617" s="128"/>
      <c r="AK617" s="128"/>
      <c r="AL617" s="128"/>
      <c r="AM617" s="128"/>
      <c r="AN617" s="128"/>
      <c r="AO617" s="128"/>
      <c r="AP617" s="128"/>
      <c r="AQ617" s="128"/>
      <c r="AR617" s="128"/>
      <c r="AS617" s="128"/>
      <c r="AT617" s="128"/>
      <c r="AU617" s="128"/>
      <c r="AV617" s="128"/>
      <c r="AW617" s="128"/>
      <c r="AX617" s="128"/>
      <c r="AY617" s="128"/>
      <c r="AZ617" s="128"/>
      <c r="BA617" s="128"/>
      <c r="BB617" s="128"/>
      <c r="BC617" s="128"/>
      <c r="BD617" s="128"/>
      <c r="BE617" s="128"/>
      <c r="BF617" s="128"/>
    </row>
    <row r="618" spans="1:58" ht="12.75" outlineLevel="1" x14ac:dyDescent="0.2">
      <c r="A618" s="156">
        <v>156</v>
      </c>
      <c r="B618" s="157" t="s">
        <v>1223</v>
      </c>
      <c r="C618" s="165" t="s">
        <v>1224</v>
      </c>
      <c r="D618" s="158" t="s">
        <v>384</v>
      </c>
      <c r="E618" s="159">
        <v>0.30718000000000001</v>
      </c>
      <c r="F618" s="160"/>
      <c r="G618" s="161">
        <f>ROUND(E618*F618,2)</f>
        <v>0</v>
      </c>
      <c r="H618" s="160"/>
      <c r="I618" s="161">
        <f>ROUND(E618*H618,2)</f>
        <v>0</v>
      </c>
      <c r="J618" s="160"/>
      <c r="K618" s="161">
        <f>ROUND(E618*J618,2)</f>
        <v>0</v>
      </c>
      <c r="L618" s="161">
        <v>21</v>
      </c>
      <c r="M618" s="161">
        <f>G618*(1+L618/100)</f>
        <v>0</v>
      </c>
      <c r="N618" s="161">
        <v>0</v>
      </c>
      <c r="O618" s="161">
        <f>ROUND(E618*N618,2)</f>
        <v>0</v>
      </c>
      <c r="P618" s="161">
        <v>0</v>
      </c>
      <c r="Q618" s="161">
        <f>ROUND(E618*P618,2)</f>
        <v>0</v>
      </c>
      <c r="R618" s="162" t="s">
        <v>194</v>
      </c>
      <c r="S618" s="138">
        <v>1.5980000000000001</v>
      </c>
      <c r="T618" s="138">
        <f>ROUND(E618*S618,2)</f>
        <v>0.49</v>
      </c>
      <c r="U618" s="138"/>
      <c r="V618" s="138" t="s">
        <v>626</v>
      </c>
      <c r="W618" s="128"/>
      <c r="X618" s="128"/>
      <c r="Y618" s="128"/>
      <c r="Z618" s="128"/>
      <c r="AA618" s="128"/>
      <c r="AB618" s="128"/>
      <c r="AC618" s="128"/>
      <c r="AD618" s="128"/>
      <c r="AE618" s="128" t="s">
        <v>627</v>
      </c>
      <c r="AF618" s="128"/>
      <c r="AG618" s="128"/>
      <c r="AH618" s="128"/>
      <c r="AI618" s="128"/>
      <c r="AJ618" s="128"/>
      <c r="AK618" s="128"/>
      <c r="AL618" s="128"/>
      <c r="AM618" s="128"/>
      <c r="AN618" s="128"/>
      <c r="AO618" s="128"/>
      <c r="AP618" s="128"/>
      <c r="AQ618" s="128"/>
      <c r="AR618" s="128"/>
      <c r="AS618" s="128"/>
      <c r="AT618" s="128"/>
      <c r="AU618" s="128"/>
      <c r="AV618" s="128"/>
      <c r="AW618" s="128"/>
      <c r="AX618" s="128"/>
      <c r="AY618" s="128"/>
      <c r="AZ618" s="128"/>
      <c r="BA618" s="128"/>
      <c r="BB618" s="128"/>
      <c r="BC618" s="128"/>
      <c r="BD618" s="128"/>
      <c r="BE618" s="128"/>
      <c r="BF618" s="128"/>
    </row>
    <row r="619" spans="1:58" ht="12.75" x14ac:dyDescent="0.15">
      <c r="A619" s="143" t="s">
        <v>188</v>
      </c>
      <c r="B619" s="144" t="s">
        <v>153</v>
      </c>
      <c r="C619" s="164" t="s">
        <v>154</v>
      </c>
      <c r="D619" s="145"/>
      <c r="E619" s="146"/>
      <c r="F619" s="147"/>
      <c r="G619" s="147">
        <f>SUMIF(AE620:AE623,"&lt;&gt;NOR",G620:G623)</f>
        <v>0</v>
      </c>
      <c r="H619" s="147"/>
      <c r="I619" s="147">
        <f>SUM(I620:I623)</f>
        <v>0</v>
      </c>
      <c r="J619" s="147"/>
      <c r="K619" s="147">
        <f>SUM(K620:K623)</f>
        <v>0</v>
      </c>
      <c r="L619" s="147"/>
      <c r="M619" s="147">
        <f>SUM(M620:M623)</f>
        <v>0</v>
      </c>
      <c r="N619" s="147"/>
      <c r="O619" s="147">
        <f>SUM(O620:O623)</f>
        <v>0.01</v>
      </c>
      <c r="P619" s="147"/>
      <c r="Q619" s="147">
        <f>SUM(Q620:Q623)</f>
        <v>0</v>
      </c>
      <c r="R619" s="148"/>
      <c r="S619" s="142"/>
      <c r="T619" s="142">
        <f>SUM(T620:T623)</f>
        <v>11.43</v>
      </c>
      <c r="U619" s="142"/>
      <c r="V619" s="142"/>
      <c r="AE619" t="s">
        <v>189</v>
      </c>
    </row>
    <row r="620" spans="1:58" ht="12.75" outlineLevel="1" x14ac:dyDescent="0.2">
      <c r="A620" s="149">
        <v>157</v>
      </c>
      <c r="B620" s="150" t="s">
        <v>1225</v>
      </c>
      <c r="C620" s="166" t="s">
        <v>1226</v>
      </c>
      <c r="D620" s="151" t="s">
        <v>233</v>
      </c>
      <c r="E620" s="152">
        <v>38.1</v>
      </c>
      <c r="F620" s="153"/>
      <c r="G620" s="154">
        <f>ROUND(E620*F620,2)</f>
        <v>0</v>
      </c>
      <c r="H620" s="153"/>
      <c r="I620" s="154">
        <f>ROUND(E620*H620,2)</f>
        <v>0</v>
      </c>
      <c r="J620" s="153"/>
      <c r="K620" s="154">
        <f>ROUND(E620*J620,2)</f>
        <v>0</v>
      </c>
      <c r="L620" s="154">
        <v>21</v>
      </c>
      <c r="M620" s="154">
        <f>G620*(1+L620/100)</f>
        <v>0</v>
      </c>
      <c r="N620" s="154">
        <v>2.4000000000000001E-4</v>
      </c>
      <c r="O620" s="154">
        <f>ROUND(E620*N620,2)</f>
        <v>0.01</v>
      </c>
      <c r="P620" s="154">
        <v>0</v>
      </c>
      <c r="Q620" s="154">
        <f>ROUND(E620*P620,2)</f>
        <v>0</v>
      </c>
      <c r="R620" s="155" t="s">
        <v>194</v>
      </c>
      <c r="S620" s="138">
        <v>0.3</v>
      </c>
      <c r="T620" s="138">
        <f>ROUND(E620*S620,2)</f>
        <v>11.43</v>
      </c>
      <c r="U620" s="138"/>
      <c r="V620" s="138" t="s">
        <v>215</v>
      </c>
      <c r="W620" s="128"/>
      <c r="X620" s="128"/>
      <c r="Y620" s="128"/>
      <c r="Z620" s="128"/>
      <c r="AA620" s="128"/>
      <c r="AB620" s="128"/>
      <c r="AC620" s="128"/>
      <c r="AD620" s="128"/>
      <c r="AE620" s="128" t="s">
        <v>216</v>
      </c>
      <c r="AF620" s="128"/>
      <c r="AG620" s="128"/>
      <c r="AH620" s="128"/>
      <c r="AI620" s="128"/>
      <c r="AJ620" s="128"/>
      <c r="AK620" s="128"/>
      <c r="AL620" s="128"/>
      <c r="AM620" s="128"/>
      <c r="AN620" s="128"/>
      <c r="AO620" s="128"/>
      <c r="AP620" s="128"/>
      <c r="AQ620" s="128"/>
      <c r="AR620" s="128"/>
      <c r="AS620" s="128"/>
      <c r="AT620" s="128"/>
      <c r="AU620" s="128"/>
      <c r="AV620" s="128"/>
      <c r="AW620" s="128"/>
      <c r="AX620" s="128"/>
      <c r="AY620" s="128"/>
      <c r="AZ620" s="128"/>
      <c r="BA620" s="128"/>
      <c r="BB620" s="128"/>
      <c r="BC620" s="128"/>
      <c r="BD620" s="128"/>
      <c r="BE620" s="128"/>
      <c r="BF620" s="128"/>
    </row>
    <row r="621" spans="1:58" ht="12.75" outlineLevel="1" x14ac:dyDescent="0.2">
      <c r="A621" s="135"/>
      <c r="B621" s="136"/>
      <c r="C621" s="167" t="s">
        <v>1139</v>
      </c>
      <c r="D621" s="140"/>
      <c r="E621" s="141">
        <v>15.84</v>
      </c>
      <c r="F621" s="138"/>
      <c r="G621" s="138"/>
      <c r="H621" s="138"/>
      <c r="I621" s="138"/>
      <c r="J621" s="138"/>
      <c r="K621" s="138"/>
      <c r="L621" s="138"/>
      <c r="M621" s="138"/>
      <c r="N621" s="138"/>
      <c r="O621" s="138"/>
      <c r="P621" s="138"/>
      <c r="Q621" s="138"/>
      <c r="R621" s="138"/>
      <c r="S621" s="138"/>
      <c r="T621" s="138"/>
      <c r="U621" s="138"/>
      <c r="V621" s="138"/>
      <c r="W621" s="128"/>
      <c r="X621" s="128"/>
      <c r="Y621" s="128"/>
      <c r="Z621" s="128"/>
      <c r="AA621" s="128"/>
      <c r="AB621" s="128"/>
      <c r="AC621" s="128"/>
      <c r="AD621" s="128"/>
      <c r="AE621" s="128" t="s">
        <v>218</v>
      </c>
      <c r="AF621" s="128">
        <v>0</v>
      </c>
      <c r="AG621" s="128"/>
      <c r="AH621" s="128"/>
      <c r="AI621" s="128"/>
      <c r="AJ621" s="128"/>
      <c r="AK621" s="128"/>
      <c r="AL621" s="128"/>
      <c r="AM621" s="128"/>
      <c r="AN621" s="128"/>
      <c r="AO621" s="128"/>
      <c r="AP621" s="128"/>
      <c r="AQ621" s="128"/>
      <c r="AR621" s="128"/>
      <c r="AS621" s="128"/>
      <c r="AT621" s="128"/>
      <c r="AU621" s="128"/>
      <c r="AV621" s="128"/>
      <c r="AW621" s="128"/>
      <c r="AX621" s="128"/>
      <c r="AY621" s="128"/>
      <c r="AZ621" s="128"/>
      <c r="BA621" s="128"/>
      <c r="BB621" s="128"/>
      <c r="BC621" s="128"/>
      <c r="BD621" s="128"/>
      <c r="BE621" s="128"/>
      <c r="BF621" s="128"/>
    </row>
    <row r="622" spans="1:58" ht="12.75" outlineLevel="1" x14ac:dyDescent="0.2">
      <c r="A622" s="135"/>
      <c r="B622" s="136"/>
      <c r="C622" s="167" t="s">
        <v>1140</v>
      </c>
      <c r="D622" s="140"/>
      <c r="E622" s="141">
        <v>22.1877</v>
      </c>
      <c r="F622" s="138"/>
      <c r="G622" s="138"/>
      <c r="H622" s="138"/>
      <c r="I622" s="138"/>
      <c r="J622" s="138"/>
      <c r="K622" s="138"/>
      <c r="L622" s="138"/>
      <c r="M622" s="138"/>
      <c r="N622" s="138"/>
      <c r="O622" s="138"/>
      <c r="P622" s="138"/>
      <c r="Q622" s="138"/>
      <c r="R622" s="138"/>
      <c r="S622" s="138"/>
      <c r="T622" s="138"/>
      <c r="U622" s="138"/>
      <c r="V622" s="138"/>
      <c r="W622" s="128"/>
      <c r="X622" s="128"/>
      <c r="Y622" s="128"/>
      <c r="Z622" s="128"/>
      <c r="AA622" s="128"/>
      <c r="AB622" s="128"/>
      <c r="AC622" s="128"/>
      <c r="AD622" s="128"/>
      <c r="AE622" s="128" t="s">
        <v>218</v>
      </c>
      <c r="AF622" s="128">
        <v>0</v>
      </c>
      <c r="AG622" s="128"/>
      <c r="AH622" s="128"/>
      <c r="AI622" s="128"/>
      <c r="AJ622" s="128"/>
      <c r="AK622" s="128"/>
      <c r="AL622" s="128"/>
      <c r="AM622" s="128"/>
      <c r="AN622" s="128"/>
      <c r="AO622" s="128"/>
      <c r="AP622" s="128"/>
      <c r="AQ622" s="128"/>
      <c r="AR622" s="128"/>
      <c r="AS622" s="128"/>
      <c r="AT622" s="128"/>
      <c r="AU622" s="128"/>
      <c r="AV622" s="128"/>
      <c r="AW622" s="128"/>
      <c r="AX622" s="128"/>
      <c r="AY622" s="128"/>
      <c r="AZ622" s="128"/>
      <c r="BA622" s="128"/>
      <c r="BB622" s="128"/>
      <c r="BC622" s="128"/>
      <c r="BD622" s="128"/>
      <c r="BE622" s="128"/>
      <c r="BF622" s="128"/>
    </row>
    <row r="623" spans="1:58" ht="12.75" outlineLevel="1" x14ac:dyDescent="0.2">
      <c r="A623" s="135"/>
      <c r="B623" s="136"/>
      <c r="C623" s="167" t="s">
        <v>1141</v>
      </c>
      <c r="D623" s="140"/>
      <c r="E623" s="141">
        <v>7.2300000000000003E-2</v>
      </c>
      <c r="F623" s="138"/>
      <c r="G623" s="138"/>
      <c r="H623" s="138"/>
      <c r="I623" s="138"/>
      <c r="J623" s="138"/>
      <c r="K623" s="138"/>
      <c r="L623" s="138"/>
      <c r="M623" s="138"/>
      <c r="N623" s="138"/>
      <c r="O623" s="138"/>
      <c r="P623" s="138"/>
      <c r="Q623" s="138"/>
      <c r="R623" s="138"/>
      <c r="S623" s="138"/>
      <c r="T623" s="138"/>
      <c r="U623" s="138"/>
      <c r="V623" s="138"/>
      <c r="W623" s="128"/>
      <c r="X623" s="128"/>
      <c r="Y623" s="128"/>
      <c r="Z623" s="128"/>
      <c r="AA623" s="128"/>
      <c r="AB623" s="128"/>
      <c r="AC623" s="128"/>
      <c r="AD623" s="128"/>
      <c r="AE623" s="128" t="s">
        <v>218</v>
      </c>
      <c r="AF623" s="128">
        <v>0</v>
      </c>
      <c r="AG623" s="128"/>
      <c r="AH623" s="128"/>
      <c r="AI623" s="128"/>
      <c r="AJ623" s="128"/>
      <c r="AK623" s="128"/>
      <c r="AL623" s="128"/>
      <c r="AM623" s="128"/>
      <c r="AN623" s="128"/>
      <c r="AO623" s="128"/>
      <c r="AP623" s="128"/>
      <c r="AQ623" s="128"/>
      <c r="AR623" s="128"/>
      <c r="AS623" s="128"/>
      <c r="AT623" s="128"/>
      <c r="AU623" s="128"/>
      <c r="AV623" s="128"/>
      <c r="AW623" s="128"/>
      <c r="AX623" s="128"/>
      <c r="AY623" s="128"/>
      <c r="AZ623" s="128"/>
      <c r="BA623" s="128"/>
      <c r="BB623" s="128"/>
      <c r="BC623" s="128"/>
      <c r="BD623" s="128"/>
      <c r="BE623" s="128"/>
      <c r="BF623" s="128"/>
    </row>
    <row r="624" spans="1:58" ht="12.75" x14ac:dyDescent="0.15">
      <c r="A624" s="143" t="s">
        <v>188</v>
      </c>
      <c r="B624" s="144" t="s">
        <v>155</v>
      </c>
      <c r="C624" s="164" t="s">
        <v>156</v>
      </c>
      <c r="D624" s="145"/>
      <c r="E624" s="146"/>
      <c r="F624" s="147"/>
      <c r="G624" s="147">
        <f>SUMIF(AE625:AE637,"&lt;&gt;NOR",G625:G637)</f>
        <v>0</v>
      </c>
      <c r="H624" s="147"/>
      <c r="I624" s="147">
        <f>SUM(I625:I637)</f>
        <v>0</v>
      </c>
      <c r="J624" s="147"/>
      <c r="K624" s="147">
        <f>SUM(K625:K637)</f>
        <v>0</v>
      </c>
      <c r="L624" s="147"/>
      <c r="M624" s="147">
        <f>SUM(M625:M637)</f>
        <v>0</v>
      </c>
      <c r="N624" s="147"/>
      <c r="O624" s="147">
        <f>SUM(O625:O637)</f>
        <v>0.13</v>
      </c>
      <c r="P624" s="147"/>
      <c r="Q624" s="147">
        <f>SUM(Q625:Q637)</f>
        <v>0</v>
      </c>
      <c r="R624" s="148"/>
      <c r="S624" s="142"/>
      <c r="T624" s="142">
        <f>SUM(T625:T637)</f>
        <v>31.82</v>
      </c>
      <c r="U624" s="142"/>
      <c r="V624" s="142"/>
      <c r="AE624" t="s">
        <v>189</v>
      </c>
    </row>
    <row r="625" spans="1:58" ht="12.75" outlineLevel="1" x14ac:dyDescent="0.2">
      <c r="A625" s="149">
        <v>158</v>
      </c>
      <c r="B625" s="150" t="s">
        <v>1227</v>
      </c>
      <c r="C625" s="166" t="s">
        <v>1228</v>
      </c>
      <c r="D625" s="151" t="s">
        <v>233</v>
      </c>
      <c r="E625" s="152">
        <v>151.19999999999999</v>
      </c>
      <c r="F625" s="153"/>
      <c r="G625" s="154">
        <f>ROUND(E625*F625,2)</f>
        <v>0</v>
      </c>
      <c r="H625" s="153"/>
      <c r="I625" s="154">
        <f>ROUND(E625*H625,2)</f>
        <v>0</v>
      </c>
      <c r="J625" s="153"/>
      <c r="K625" s="154">
        <f>ROUND(E625*J625,2)</f>
        <v>0</v>
      </c>
      <c r="L625" s="154">
        <v>21</v>
      </c>
      <c r="M625" s="154">
        <f>G625*(1+L625/100)</f>
        <v>0</v>
      </c>
      <c r="N625" s="154">
        <v>2.0000000000000001E-4</v>
      </c>
      <c r="O625" s="154">
        <f>ROUND(E625*N625,2)</f>
        <v>0.03</v>
      </c>
      <c r="P625" s="154">
        <v>0</v>
      </c>
      <c r="Q625" s="154">
        <f>ROUND(E625*P625,2)</f>
        <v>0</v>
      </c>
      <c r="R625" s="155" t="s">
        <v>194</v>
      </c>
      <c r="S625" s="138">
        <v>3.2480000000000002E-2</v>
      </c>
      <c r="T625" s="138">
        <f>ROUND(E625*S625,2)</f>
        <v>4.91</v>
      </c>
      <c r="U625" s="138"/>
      <c r="V625" s="138" t="s">
        <v>215</v>
      </c>
      <c r="W625" s="128"/>
      <c r="X625" s="128"/>
      <c r="Y625" s="128"/>
      <c r="Z625" s="128"/>
      <c r="AA625" s="128"/>
      <c r="AB625" s="128"/>
      <c r="AC625" s="128"/>
      <c r="AD625" s="128"/>
      <c r="AE625" s="128" t="s">
        <v>216</v>
      </c>
      <c r="AF625" s="128"/>
      <c r="AG625" s="128"/>
      <c r="AH625" s="128"/>
      <c r="AI625" s="128"/>
      <c r="AJ625" s="128"/>
      <c r="AK625" s="128"/>
      <c r="AL625" s="128"/>
      <c r="AM625" s="128"/>
      <c r="AN625" s="128"/>
      <c r="AO625" s="128"/>
      <c r="AP625" s="128"/>
      <c r="AQ625" s="128"/>
      <c r="AR625" s="128"/>
      <c r="AS625" s="128"/>
      <c r="AT625" s="128"/>
      <c r="AU625" s="128"/>
      <c r="AV625" s="128"/>
      <c r="AW625" s="128"/>
      <c r="AX625" s="128"/>
      <c r="AY625" s="128"/>
      <c r="AZ625" s="128"/>
      <c r="BA625" s="128"/>
      <c r="BB625" s="128"/>
      <c r="BC625" s="128"/>
      <c r="BD625" s="128"/>
      <c r="BE625" s="128"/>
      <c r="BF625" s="128"/>
    </row>
    <row r="626" spans="1:58" ht="12.75" outlineLevel="1" x14ac:dyDescent="0.2">
      <c r="A626" s="135"/>
      <c r="B626" s="136"/>
      <c r="C626" s="167" t="s">
        <v>1229</v>
      </c>
      <c r="D626" s="140"/>
      <c r="E626" s="141">
        <v>151.19999999999999</v>
      </c>
      <c r="F626" s="138"/>
      <c r="G626" s="138"/>
      <c r="H626" s="138"/>
      <c r="I626" s="138"/>
      <c r="J626" s="138"/>
      <c r="K626" s="138"/>
      <c r="L626" s="138"/>
      <c r="M626" s="138"/>
      <c r="N626" s="138"/>
      <c r="O626" s="138"/>
      <c r="P626" s="138"/>
      <c r="Q626" s="138"/>
      <c r="R626" s="138"/>
      <c r="S626" s="138"/>
      <c r="T626" s="138"/>
      <c r="U626" s="138"/>
      <c r="V626" s="138"/>
      <c r="W626" s="128"/>
      <c r="X626" s="128"/>
      <c r="Y626" s="128"/>
      <c r="Z626" s="128"/>
      <c r="AA626" s="128"/>
      <c r="AB626" s="128"/>
      <c r="AC626" s="128"/>
      <c r="AD626" s="128"/>
      <c r="AE626" s="128" t="s">
        <v>218</v>
      </c>
      <c r="AF626" s="128">
        <v>0</v>
      </c>
      <c r="AG626" s="128"/>
      <c r="AH626" s="128"/>
      <c r="AI626" s="128"/>
      <c r="AJ626" s="128"/>
      <c r="AK626" s="128"/>
      <c r="AL626" s="128"/>
      <c r="AM626" s="128"/>
      <c r="AN626" s="128"/>
      <c r="AO626" s="128"/>
      <c r="AP626" s="128"/>
      <c r="AQ626" s="128"/>
      <c r="AR626" s="128"/>
      <c r="AS626" s="128"/>
      <c r="AT626" s="128"/>
      <c r="AU626" s="128"/>
      <c r="AV626" s="128"/>
      <c r="AW626" s="128"/>
      <c r="AX626" s="128"/>
      <c r="AY626" s="128"/>
      <c r="AZ626" s="128"/>
      <c r="BA626" s="128"/>
      <c r="BB626" s="128"/>
      <c r="BC626" s="128"/>
      <c r="BD626" s="128"/>
      <c r="BE626" s="128"/>
      <c r="BF626" s="128"/>
    </row>
    <row r="627" spans="1:58" ht="12.75" outlineLevel="1" x14ac:dyDescent="0.2">
      <c r="A627" s="149">
        <v>159</v>
      </c>
      <c r="B627" s="150" t="s">
        <v>1230</v>
      </c>
      <c r="C627" s="166" t="s">
        <v>1231</v>
      </c>
      <c r="D627" s="151" t="s">
        <v>233</v>
      </c>
      <c r="E627" s="152">
        <v>151.19999999999999</v>
      </c>
      <c r="F627" s="153"/>
      <c r="G627" s="154">
        <f>ROUND(E627*F627,2)</f>
        <v>0</v>
      </c>
      <c r="H627" s="153"/>
      <c r="I627" s="154">
        <f>ROUND(E627*H627,2)</f>
        <v>0</v>
      </c>
      <c r="J627" s="153"/>
      <c r="K627" s="154">
        <f>ROUND(E627*J627,2)</f>
        <v>0</v>
      </c>
      <c r="L627" s="154">
        <v>21</v>
      </c>
      <c r="M627" s="154">
        <f>G627*(1+L627/100)</f>
        <v>0</v>
      </c>
      <c r="N627" s="154">
        <v>4.6000000000000001E-4</v>
      </c>
      <c r="O627" s="154">
        <f>ROUND(E627*N627,2)</f>
        <v>7.0000000000000007E-2</v>
      </c>
      <c r="P627" s="154">
        <v>0</v>
      </c>
      <c r="Q627" s="154">
        <f>ROUND(E627*P627,2)</f>
        <v>0</v>
      </c>
      <c r="R627" s="155" t="s">
        <v>194</v>
      </c>
      <c r="S627" s="138">
        <v>0.10191</v>
      </c>
      <c r="T627" s="138">
        <f>ROUND(E627*S627,2)</f>
        <v>15.41</v>
      </c>
      <c r="U627" s="138"/>
      <c r="V627" s="138" t="s">
        <v>215</v>
      </c>
      <c r="W627" s="128"/>
      <c r="X627" s="128"/>
      <c r="Y627" s="128"/>
      <c r="Z627" s="128"/>
      <c r="AA627" s="128"/>
      <c r="AB627" s="128"/>
      <c r="AC627" s="128"/>
      <c r="AD627" s="128"/>
      <c r="AE627" s="128" t="s">
        <v>216</v>
      </c>
      <c r="AF627" s="128"/>
      <c r="AG627" s="128"/>
      <c r="AH627" s="128"/>
      <c r="AI627" s="128"/>
      <c r="AJ627" s="128"/>
      <c r="AK627" s="128"/>
      <c r="AL627" s="128"/>
      <c r="AM627" s="128"/>
      <c r="AN627" s="128"/>
      <c r="AO627" s="128"/>
      <c r="AP627" s="128"/>
      <c r="AQ627" s="128"/>
      <c r="AR627" s="128"/>
      <c r="AS627" s="128"/>
      <c r="AT627" s="128"/>
      <c r="AU627" s="128"/>
      <c r="AV627" s="128"/>
      <c r="AW627" s="128"/>
      <c r="AX627" s="128"/>
      <c r="AY627" s="128"/>
      <c r="AZ627" s="128"/>
      <c r="BA627" s="128"/>
      <c r="BB627" s="128"/>
      <c r="BC627" s="128"/>
      <c r="BD627" s="128"/>
      <c r="BE627" s="128"/>
      <c r="BF627" s="128"/>
    </row>
    <row r="628" spans="1:58" ht="12.75" outlineLevel="1" x14ac:dyDescent="0.2">
      <c r="A628" s="135"/>
      <c r="B628" s="136"/>
      <c r="C628" s="167" t="s">
        <v>1229</v>
      </c>
      <c r="D628" s="140"/>
      <c r="E628" s="141">
        <v>151.19999999999999</v>
      </c>
      <c r="F628" s="138"/>
      <c r="G628" s="138"/>
      <c r="H628" s="138"/>
      <c r="I628" s="138"/>
      <c r="J628" s="138"/>
      <c r="K628" s="138"/>
      <c r="L628" s="138"/>
      <c r="M628" s="138"/>
      <c r="N628" s="138"/>
      <c r="O628" s="138"/>
      <c r="P628" s="138"/>
      <c r="Q628" s="138"/>
      <c r="R628" s="138"/>
      <c r="S628" s="138"/>
      <c r="T628" s="138"/>
      <c r="U628" s="138"/>
      <c r="V628" s="138"/>
      <c r="W628" s="128"/>
      <c r="X628" s="128"/>
      <c r="Y628" s="128"/>
      <c r="Z628" s="128"/>
      <c r="AA628" s="128"/>
      <c r="AB628" s="128"/>
      <c r="AC628" s="128"/>
      <c r="AD628" s="128"/>
      <c r="AE628" s="128" t="s">
        <v>218</v>
      </c>
      <c r="AF628" s="128">
        <v>0</v>
      </c>
      <c r="AG628" s="128"/>
      <c r="AH628" s="128"/>
      <c r="AI628" s="128"/>
      <c r="AJ628" s="128"/>
      <c r="AK628" s="128"/>
      <c r="AL628" s="128"/>
      <c r="AM628" s="128"/>
      <c r="AN628" s="128"/>
      <c r="AO628" s="128"/>
      <c r="AP628" s="128"/>
      <c r="AQ628" s="128"/>
      <c r="AR628" s="128"/>
      <c r="AS628" s="128"/>
      <c r="AT628" s="128"/>
      <c r="AU628" s="128"/>
      <c r="AV628" s="128"/>
      <c r="AW628" s="128"/>
      <c r="AX628" s="128"/>
      <c r="AY628" s="128"/>
      <c r="AZ628" s="128"/>
      <c r="BA628" s="128"/>
      <c r="BB628" s="128"/>
      <c r="BC628" s="128"/>
      <c r="BD628" s="128"/>
      <c r="BE628" s="128"/>
      <c r="BF628" s="128"/>
    </row>
    <row r="629" spans="1:58" ht="22.5" outlineLevel="1" x14ac:dyDescent="0.2">
      <c r="A629" s="149">
        <v>160</v>
      </c>
      <c r="B629" s="150" t="s">
        <v>1232</v>
      </c>
      <c r="C629" s="166" t="s">
        <v>1233</v>
      </c>
      <c r="D629" s="151" t="s">
        <v>233</v>
      </c>
      <c r="E629" s="152">
        <v>85.6</v>
      </c>
      <c r="F629" s="153"/>
      <c r="G629" s="154">
        <f>ROUND(E629*F629,2)</f>
        <v>0</v>
      </c>
      <c r="H629" s="153"/>
      <c r="I629" s="154">
        <f>ROUND(E629*H629,2)</f>
        <v>0</v>
      </c>
      <c r="J629" s="153"/>
      <c r="K629" s="154">
        <f>ROUND(E629*J629,2)</f>
        <v>0</v>
      </c>
      <c r="L629" s="154">
        <v>21</v>
      </c>
      <c r="M629" s="154">
        <f>G629*(1+L629/100)</f>
        <v>0</v>
      </c>
      <c r="N629" s="154">
        <v>3.2000000000000003E-4</v>
      </c>
      <c r="O629" s="154">
        <f>ROUND(E629*N629,2)</f>
        <v>0.03</v>
      </c>
      <c r="P629" s="154">
        <v>0</v>
      </c>
      <c r="Q629" s="154">
        <f>ROUND(E629*P629,2)</f>
        <v>0</v>
      </c>
      <c r="R629" s="155" t="s">
        <v>194</v>
      </c>
      <c r="S629" s="138">
        <v>0.13439999999999999</v>
      </c>
      <c r="T629" s="138">
        <f>ROUND(E629*S629,2)</f>
        <v>11.5</v>
      </c>
      <c r="U629" s="138"/>
      <c r="V629" s="138" t="s">
        <v>215</v>
      </c>
      <c r="W629" s="128"/>
      <c r="X629" s="128"/>
      <c r="Y629" s="128"/>
      <c r="Z629" s="128"/>
      <c r="AA629" s="128"/>
      <c r="AB629" s="128"/>
      <c r="AC629" s="128"/>
      <c r="AD629" s="128"/>
      <c r="AE629" s="128" t="s">
        <v>216</v>
      </c>
      <c r="AF629" s="128"/>
      <c r="AG629" s="128"/>
      <c r="AH629" s="128"/>
      <c r="AI629" s="128"/>
      <c r="AJ629" s="128"/>
      <c r="AK629" s="128"/>
      <c r="AL629" s="128"/>
      <c r="AM629" s="128"/>
      <c r="AN629" s="128"/>
      <c r="AO629" s="128"/>
      <c r="AP629" s="128"/>
      <c r="AQ629" s="128"/>
      <c r="AR629" s="128"/>
      <c r="AS629" s="128"/>
      <c r="AT629" s="128"/>
      <c r="AU629" s="128"/>
      <c r="AV629" s="128"/>
      <c r="AW629" s="128"/>
      <c r="AX629" s="128"/>
      <c r="AY629" s="128"/>
      <c r="AZ629" s="128"/>
      <c r="BA629" s="128"/>
      <c r="BB629" s="128"/>
      <c r="BC629" s="128"/>
      <c r="BD629" s="128"/>
      <c r="BE629" s="128"/>
      <c r="BF629" s="128"/>
    </row>
    <row r="630" spans="1:58" ht="12.75" outlineLevel="1" x14ac:dyDescent="0.2">
      <c r="A630" s="135"/>
      <c r="B630" s="136"/>
      <c r="C630" s="167" t="s">
        <v>818</v>
      </c>
      <c r="D630" s="140"/>
      <c r="E630" s="141">
        <v>4.95</v>
      </c>
      <c r="F630" s="138"/>
      <c r="G630" s="138"/>
      <c r="H630" s="138"/>
      <c r="I630" s="138"/>
      <c r="J630" s="138"/>
      <c r="K630" s="138"/>
      <c r="L630" s="138"/>
      <c r="M630" s="138"/>
      <c r="N630" s="138"/>
      <c r="O630" s="138"/>
      <c r="P630" s="138"/>
      <c r="Q630" s="138"/>
      <c r="R630" s="138"/>
      <c r="S630" s="138"/>
      <c r="T630" s="138"/>
      <c r="U630" s="138"/>
      <c r="V630" s="138"/>
      <c r="W630" s="128"/>
      <c r="X630" s="128"/>
      <c r="Y630" s="128"/>
      <c r="Z630" s="128"/>
      <c r="AA630" s="128"/>
      <c r="AB630" s="128"/>
      <c r="AC630" s="128"/>
      <c r="AD630" s="128"/>
      <c r="AE630" s="128" t="s">
        <v>218</v>
      </c>
      <c r="AF630" s="128">
        <v>0</v>
      </c>
      <c r="AG630" s="128"/>
      <c r="AH630" s="128"/>
      <c r="AI630" s="128"/>
      <c r="AJ630" s="128"/>
      <c r="AK630" s="128"/>
      <c r="AL630" s="128"/>
      <c r="AM630" s="128"/>
      <c r="AN630" s="128"/>
      <c r="AO630" s="128"/>
      <c r="AP630" s="128"/>
      <c r="AQ630" s="128"/>
      <c r="AR630" s="128"/>
      <c r="AS630" s="128"/>
      <c r="AT630" s="128"/>
      <c r="AU630" s="128"/>
      <c r="AV630" s="128"/>
      <c r="AW630" s="128"/>
      <c r="AX630" s="128"/>
      <c r="AY630" s="128"/>
      <c r="AZ630" s="128"/>
      <c r="BA630" s="128"/>
      <c r="BB630" s="128"/>
      <c r="BC630" s="128"/>
      <c r="BD630" s="128"/>
      <c r="BE630" s="128"/>
      <c r="BF630" s="128"/>
    </row>
    <row r="631" spans="1:58" ht="12.75" outlineLevel="1" x14ac:dyDescent="0.2">
      <c r="A631" s="135"/>
      <c r="B631" s="136"/>
      <c r="C631" s="167" t="s">
        <v>819</v>
      </c>
      <c r="D631" s="140"/>
      <c r="E631" s="141">
        <v>9.8000000000000007</v>
      </c>
      <c r="F631" s="138"/>
      <c r="G631" s="138"/>
      <c r="H631" s="138"/>
      <c r="I631" s="138"/>
      <c r="J631" s="138"/>
      <c r="K631" s="138"/>
      <c r="L631" s="138"/>
      <c r="M631" s="138"/>
      <c r="N631" s="138"/>
      <c r="O631" s="138"/>
      <c r="P631" s="138"/>
      <c r="Q631" s="138"/>
      <c r="R631" s="138"/>
      <c r="S631" s="138"/>
      <c r="T631" s="138"/>
      <c r="U631" s="138"/>
      <c r="V631" s="138"/>
      <c r="W631" s="128"/>
      <c r="X631" s="128"/>
      <c r="Y631" s="128"/>
      <c r="Z631" s="128"/>
      <c r="AA631" s="128"/>
      <c r="AB631" s="128"/>
      <c r="AC631" s="128"/>
      <c r="AD631" s="128"/>
      <c r="AE631" s="128" t="s">
        <v>218</v>
      </c>
      <c r="AF631" s="128">
        <v>0</v>
      </c>
      <c r="AG631" s="128"/>
      <c r="AH631" s="128"/>
      <c r="AI631" s="128"/>
      <c r="AJ631" s="128"/>
      <c r="AK631" s="128"/>
      <c r="AL631" s="128"/>
      <c r="AM631" s="128"/>
      <c r="AN631" s="128"/>
      <c r="AO631" s="128"/>
      <c r="AP631" s="128"/>
      <c r="AQ631" s="128"/>
      <c r="AR631" s="128"/>
      <c r="AS631" s="128"/>
      <c r="AT631" s="128"/>
      <c r="AU631" s="128"/>
      <c r="AV631" s="128"/>
      <c r="AW631" s="128"/>
      <c r="AX631" s="128"/>
      <c r="AY631" s="128"/>
      <c r="AZ631" s="128"/>
      <c r="BA631" s="128"/>
      <c r="BB631" s="128"/>
      <c r="BC631" s="128"/>
      <c r="BD631" s="128"/>
      <c r="BE631" s="128"/>
      <c r="BF631" s="128"/>
    </row>
    <row r="632" spans="1:58" ht="12.75" outlineLevel="1" x14ac:dyDescent="0.2">
      <c r="A632" s="135"/>
      <c r="B632" s="136"/>
      <c r="C632" s="167" t="s">
        <v>820</v>
      </c>
      <c r="D632" s="140"/>
      <c r="E632" s="141">
        <v>4.54</v>
      </c>
      <c r="F632" s="138"/>
      <c r="G632" s="138"/>
      <c r="H632" s="138"/>
      <c r="I632" s="138"/>
      <c r="J632" s="138"/>
      <c r="K632" s="138"/>
      <c r="L632" s="138"/>
      <c r="M632" s="138"/>
      <c r="N632" s="138"/>
      <c r="O632" s="138"/>
      <c r="P632" s="138"/>
      <c r="Q632" s="138"/>
      <c r="R632" s="138"/>
      <c r="S632" s="138"/>
      <c r="T632" s="138"/>
      <c r="U632" s="138"/>
      <c r="V632" s="138"/>
      <c r="W632" s="128"/>
      <c r="X632" s="128"/>
      <c r="Y632" s="128"/>
      <c r="Z632" s="128"/>
      <c r="AA632" s="128"/>
      <c r="AB632" s="128"/>
      <c r="AC632" s="128"/>
      <c r="AD632" s="128"/>
      <c r="AE632" s="128" t="s">
        <v>218</v>
      </c>
      <c r="AF632" s="128">
        <v>0</v>
      </c>
      <c r="AG632" s="128"/>
      <c r="AH632" s="128"/>
      <c r="AI632" s="128"/>
      <c r="AJ632" s="128"/>
      <c r="AK632" s="128"/>
      <c r="AL632" s="128"/>
      <c r="AM632" s="128"/>
      <c r="AN632" s="128"/>
      <c r="AO632" s="128"/>
      <c r="AP632" s="128"/>
      <c r="AQ632" s="128"/>
      <c r="AR632" s="128"/>
      <c r="AS632" s="128"/>
      <c r="AT632" s="128"/>
      <c r="AU632" s="128"/>
      <c r="AV632" s="128"/>
      <c r="AW632" s="128"/>
      <c r="AX632" s="128"/>
      <c r="AY632" s="128"/>
      <c r="AZ632" s="128"/>
      <c r="BA632" s="128"/>
      <c r="BB632" s="128"/>
      <c r="BC632" s="128"/>
      <c r="BD632" s="128"/>
      <c r="BE632" s="128"/>
      <c r="BF632" s="128"/>
    </row>
    <row r="633" spans="1:58" ht="12.75" outlineLevel="1" x14ac:dyDescent="0.2">
      <c r="A633" s="135"/>
      <c r="B633" s="136"/>
      <c r="C633" s="167" t="s">
        <v>821</v>
      </c>
      <c r="D633" s="140"/>
      <c r="E633" s="141">
        <v>5.27</v>
      </c>
      <c r="F633" s="138"/>
      <c r="G633" s="138"/>
      <c r="H633" s="138"/>
      <c r="I633" s="138"/>
      <c r="J633" s="138"/>
      <c r="K633" s="138"/>
      <c r="L633" s="138"/>
      <c r="M633" s="138"/>
      <c r="N633" s="138"/>
      <c r="O633" s="138"/>
      <c r="P633" s="138"/>
      <c r="Q633" s="138"/>
      <c r="R633" s="138"/>
      <c r="S633" s="138"/>
      <c r="T633" s="138"/>
      <c r="U633" s="138"/>
      <c r="V633" s="138"/>
      <c r="W633" s="128"/>
      <c r="X633" s="128"/>
      <c r="Y633" s="128"/>
      <c r="Z633" s="128"/>
      <c r="AA633" s="128"/>
      <c r="AB633" s="128"/>
      <c r="AC633" s="128"/>
      <c r="AD633" s="128"/>
      <c r="AE633" s="128" t="s">
        <v>218</v>
      </c>
      <c r="AF633" s="128">
        <v>0</v>
      </c>
      <c r="AG633" s="128"/>
      <c r="AH633" s="128"/>
      <c r="AI633" s="128"/>
      <c r="AJ633" s="128"/>
      <c r="AK633" s="128"/>
      <c r="AL633" s="128"/>
      <c r="AM633" s="128"/>
      <c r="AN633" s="128"/>
      <c r="AO633" s="128"/>
      <c r="AP633" s="128"/>
      <c r="AQ633" s="128"/>
      <c r="AR633" s="128"/>
      <c r="AS633" s="128"/>
      <c r="AT633" s="128"/>
      <c r="AU633" s="128"/>
      <c r="AV633" s="128"/>
      <c r="AW633" s="128"/>
      <c r="AX633" s="128"/>
      <c r="AY633" s="128"/>
      <c r="AZ633" s="128"/>
      <c r="BA633" s="128"/>
      <c r="BB633" s="128"/>
      <c r="BC633" s="128"/>
      <c r="BD633" s="128"/>
      <c r="BE633" s="128"/>
      <c r="BF633" s="128"/>
    </row>
    <row r="634" spans="1:58" ht="12.75" outlineLevel="1" x14ac:dyDescent="0.2">
      <c r="A634" s="135"/>
      <c r="B634" s="136"/>
      <c r="C634" s="167" t="s">
        <v>822</v>
      </c>
      <c r="D634" s="140"/>
      <c r="E634" s="141">
        <v>2.8</v>
      </c>
      <c r="F634" s="138"/>
      <c r="G634" s="138"/>
      <c r="H634" s="138"/>
      <c r="I634" s="138"/>
      <c r="J634" s="138"/>
      <c r="K634" s="138"/>
      <c r="L634" s="138"/>
      <c r="M634" s="138"/>
      <c r="N634" s="138"/>
      <c r="O634" s="138"/>
      <c r="P634" s="138"/>
      <c r="Q634" s="138"/>
      <c r="R634" s="138"/>
      <c r="S634" s="138"/>
      <c r="T634" s="138"/>
      <c r="U634" s="138"/>
      <c r="V634" s="138"/>
      <c r="W634" s="128"/>
      <c r="X634" s="128"/>
      <c r="Y634" s="128"/>
      <c r="Z634" s="128"/>
      <c r="AA634" s="128"/>
      <c r="AB634" s="128"/>
      <c r="AC634" s="128"/>
      <c r="AD634" s="128"/>
      <c r="AE634" s="128" t="s">
        <v>218</v>
      </c>
      <c r="AF634" s="128">
        <v>0</v>
      </c>
      <c r="AG634" s="128"/>
      <c r="AH634" s="128"/>
      <c r="AI634" s="128"/>
      <c r="AJ634" s="128"/>
      <c r="AK634" s="128"/>
      <c r="AL634" s="128"/>
      <c r="AM634" s="128"/>
      <c r="AN634" s="128"/>
      <c r="AO634" s="128"/>
      <c r="AP634" s="128"/>
      <c r="AQ634" s="128"/>
      <c r="AR634" s="128"/>
      <c r="AS634" s="128"/>
      <c r="AT634" s="128"/>
      <c r="AU634" s="128"/>
      <c r="AV634" s="128"/>
      <c r="AW634" s="128"/>
      <c r="AX634" s="128"/>
      <c r="AY634" s="128"/>
      <c r="AZ634" s="128"/>
      <c r="BA634" s="128"/>
      <c r="BB634" s="128"/>
      <c r="BC634" s="128"/>
      <c r="BD634" s="128"/>
      <c r="BE634" s="128"/>
      <c r="BF634" s="128"/>
    </row>
    <row r="635" spans="1:58" ht="12.75" outlineLevel="1" x14ac:dyDescent="0.2">
      <c r="A635" s="135"/>
      <c r="B635" s="136"/>
      <c r="C635" s="167" t="s">
        <v>823</v>
      </c>
      <c r="D635" s="140"/>
      <c r="E635" s="141">
        <v>21.09</v>
      </c>
      <c r="F635" s="138"/>
      <c r="G635" s="138"/>
      <c r="H635" s="138"/>
      <c r="I635" s="138"/>
      <c r="J635" s="138"/>
      <c r="K635" s="138"/>
      <c r="L635" s="138"/>
      <c r="M635" s="138"/>
      <c r="N635" s="138"/>
      <c r="O635" s="138"/>
      <c r="P635" s="138"/>
      <c r="Q635" s="138"/>
      <c r="R635" s="138"/>
      <c r="S635" s="138"/>
      <c r="T635" s="138"/>
      <c r="U635" s="138"/>
      <c r="V635" s="138"/>
      <c r="W635" s="128"/>
      <c r="X635" s="128"/>
      <c r="Y635" s="128"/>
      <c r="Z635" s="128"/>
      <c r="AA635" s="128"/>
      <c r="AB635" s="128"/>
      <c r="AC635" s="128"/>
      <c r="AD635" s="128"/>
      <c r="AE635" s="128" t="s">
        <v>218</v>
      </c>
      <c r="AF635" s="128">
        <v>0</v>
      </c>
      <c r="AG635" s="128"/>
      <c r="AH635" s="128"/>
      <c r="AI635" s="128"/>
      <c r="AJ635" s="128"/>
      <c r="AK635" s="128"/>
      <c r="AL635" s="128"/>
      <c r="AM635" s="128"/>
      <c r="AN635" s="128"/>
      <c r="AO635" s="128"/>
      <c r="AP635" s="128"/>
      <c r="AQ635" s="128"/>
      <c r="AR635" s="128"/>
      <c r="AS635" s="128"/>
      <c r="AT635" s="128"/>
      <c r="AU635" s="128"/>
      <c r="AV635" s="128"/>
      <c r="AW635" s="128"/>
      <c r="AX635" s="128"/>
      <c r="AY635" s="128"/>
      <c r="AZ635" s="128"/>
      <c r="BA635" s="128"/>
      <c r="BB635" s="128"/>
      <c r="BC635" s="128"/>
      <c r="BD635" s="128"/>
      <c r="BE635" s="128"/>
      <c r="BF635" s="128"/>
    </row>
    <row r="636" spans="1:58" ht="12.75" outlineLevel="1" x14ac:dyDescent="0.2">
      <c r="A636" s="135"/>
      <c r="B636" s="136"/>
      <c r="C636" s="167" t="s">
        <v>824</v>
      </c>
      <c r="D636" s="140"/>
      <c r="E636" s="141">
        <v>19.95</v>
      </c>
      <c r="F636" s="138"/>
      <c r="G636" s="138"/>
      <c r="H636" s="138"/>
      <c r="I636" s="138"/>
      <c r="J636" s="138"/>
      <c r="K636" s="138"/>
      <c r="L636" s="138"/>
      <c r="M636" s="138"/>
      <c r="N636" s="138"/>
      <c r="O636" s="138"/>
      <c r="P636" s="138"/>
      <c r="Q636" s="138"/>
      <c r="R636" s="138"/>
      <c r="S636" s="138"/>
      <c r="T636" s="138"/>
      <c r="U636" s="138"/>
      <c r="V636" s="138"/>
      <c r="W636" s="128"/>
      <c r="X636" s="128"/>
      <c r="Y636" s="128"/>
      <c r="Z636" s="128"/>
      <c r="AA636" s="128"/>
      <c r="AB636" s="128"/>
      <c r="AC636" s="128"/>
      <c r="AD636" s="128"/>
      <c r="AE636" s="128" t="s">
        <v>218</v>
      </c>
      <c r="AF636" s="128">
        <v>0</v>
      </c>
      <c r="AG636" s="128"/>
      <c r="AH636" s="128"/>
      <c r="AI636" s="128"/>
      <c r="AJ636" s="128"/>
      <c r="AK636" s="128"/>
      <c r="AL636" s="128"/>
      <c r="AM636" s="128"/>
      <c r="AN636" s="128"/>
      <c r="AO636" s="128"/>
      <c r="AP636" s="128"/>
      <c r="AQ636" s="128"/>
      <c r="AR636" s="128"/>
      <c r="AS636" s="128"/>
      <c r="AT636" s="128"/>
      <c r="AU636" s="128"/>
      <c r="AV636" s="128"/>
      <c r="AW636" s="128"/>
      <c r="AX636" s="128"/>
      <c r="AY636" s="128"/>
      <c r="AZ636" s="128"/>
      <c r="BA636" s="128"/>
      <c r="BB636" s="128"/>
      <c r="BC636" s="128"/>
      <c r="BD636" s="128"/>
      <c r="BE636" s="128"/>
      <c r="BF636" s="128"/>
    </row>
    <row r="637" spans="1:58" ht="12.75" outlineLevel="1" x14ac:dyDescent="0.2">
      <c r="A637" s="135"/>
      <c r="B637" s="136"/>
      <c r="C637" s="167" t="s">
        <v>825</v>
      </c>
      <c r="D637" s="140"/>
      <c r="E637" s="141">
        <v>17.2</v>
      </c>
      <c r="F637" s="138"/>
      <c r="G637" s="138"/>
      <c r="H637" s="138"/>
      <c r="I637" s="138"/>
      <c r="J637" s="138"/>
      <c r="K637" s="138"/>
      <c r="L637" s="138"/>
      <c r="M637" s="138"/>
      <c r="N637" s="138"/>
      <c r="O637" s="138"/>
      <c r="P637" s="138"/>
      <c r="Q637" s="138"/>
      <c r="R637" s="138"/>
      <c r="S637" s="138"/>
      <c r="T637" s="138"/>
      <c r="U637" s="138"/>
      <c r="V637" s="138"/>
      <c r="W637" s="128"/>
      <c r="X637" s="128"/>
      <c r="Y637" s="128"/>
      <c r="Z637" s="128"/>
      <c r="AA637" s="128"/>
      <c r="AB637" s="128"/>
      <c r="AC637" s="128"/>
      <c r="AD637" s="128"/>
      <c r="AE637" s="128" t="s">
        <v>218</v>
      </c>
      <c r="AF637" s="128">
        <v>0</v>
      </c>
      <c r="AG637" s="128"/>
      <c r="AH637" s="128"/>
      <c r="AI637" s="128"/>
      <c r="AJ637" s="128"/>
      <c r="AK637" s="128"/>
      <c r="AL637" s="128"/>
      <c r="AM637" s="128"/>
      <c r="AN637" s="128"/>
      <c r="AO637" s="128"/>
      <c r="AP637" s="128"/>
      <c r="AQ637" s="128"/>
      <c r="AR637" s="128"/>
      <c r="AS637" s="128"/>
      <c r="AT637" s="128"/>
      <c r="AU637" s="128"/>
      <c r="AV637" s="128"/>
      <c r="AW637" s="128"/>
      <c r="AX637" s="128"/>
      <c r="AY637" s="128"/>
      <c r="AZ637" s="128"/>
      <c r="BA637" s="128"/>
      <c r="BB637" s="128"/>
      <c r="BC637" s="128"/>
      <c r="BD637" s="128"/>
      <c r="BE637" s="128"/>
      <c r="BF637" s="128"/>
    </row>
    <row r="638" spans="1:58" x14ac:dyDescent="0.15">
      <c r="A638" s="3"/>
      <c r="B638" s="4"/>
      <c r="C638" s="168"/>
      <c r="D638" s="6"/>
      <c r="E638" s="3"/>
      <c r="F638" s="3"/>
      <c r="G638" s="3"/>
      <c r="H638" s="3"/>
      <c r="I638" s="3"/>
      <c r="J638" s="3"/>
      <c r="K638" s="3"/>
      <c r="L638" s="3"/>
      <c r="M638" s="3"/>
      <c r="N638" s="3"/>
      <c r="O638" s="3"/>
      <c r="P638" s="3"/>
      <c r="Q638" s="3"/>
      <c r="R638" s="3"/>
      <c r="S638" s="3"/>
      <c r="T638" s="3"/>
      <c r="U638" s="3"/>
      <c r="V638" s="3"/>
      <c r="AC638">
        <v>15</v>
      </c>
      <c r="AD638">
        <v>21</v>
      </c>
      <c r="AE638" t="s">
        <v>177</v>
      </c>
    </row>
    <row r="639" spans="1:58" ht="12.75" x14ac:dyDescent="0.15">
      <c r="A639" s="131"/>
      <c r="B639" s="132" t="s">
        <v>29</v>
      </c>
      <c r="C639" s="169"/>
      <c r="D639" s="133"/>
      <c r="E639" s="134"/>
      <c r="F639" s="134"/>
      <c r="G639" s="163">
        <f>G8+G80+G149+G196+G216+G295+G302+G308+G339+G364+G386+G393+G397+G415+G419+G422+G439+G483+G494+G500+G513+G525+G553+G562+G580+G606+G619+G624</f>
        <v>0</v>
      </c>
      <c r="H639" s="3"/>
      <c r="I639" s="3"/>
      <c r="J639" s="3"/>
      <c r="K639" s="3"/>
      <c r="L639" s="3"/>
      <c r="M639" s="3"/>
      <c r="N639" s="3"/>
      <c r="O639" s="3"/>
      <c r="P639" s="3"/>
      <c r="Q639" s="3"/>
      <c r="R639" s="3"/>
      <c r="S639" s="3"/>
      <c r="T639" s="3"/>
      <c r="U639" s="3"/>
      <c r="V639" s="3"/>
      <c r="AC639">
        <f>SUMIF(L7:L637,AC638,G7:G637)</f>
        <v>0</v>
      </c>
      <c r="AD639">
        <f>SUMIF(L7:L637,AD638,G7:G637)</f>
        <v>0</v>
      </c>
      <c r="AE639" t="s">
        <v>230</v>
      </c>
    </row>
    <row r="640" spans="1:58" x14ac:dyDescent="0.15">
      <c r="C640" s="170"/>
      <c r="D640" s="9"/>
      <c r="AE640" t="s">
        <v>231</v>
      </c>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4GxPV9jy7GCP2TMJix4DD6CjOuZjy2mvW/YUoU7HbOZC2x0q4fykddUc2EMnvaX1cgVoC/ork1Phd8vMsBFq3Q==" saltValue="LxCXa6MFS9taA+/7uWQX7A==" spinCount="100000" sheet="1"/>
  <mergeCells count="72">
    <mergeCell ref="C605:G605"/>
    <mergeCell ref="C421:G421"/>
    <mergeCell ref="C438:G438"/>
    <mergeCell ref="C482:G482"/>
    <mergeCell ref="C493:G493"/>
    <mergeCell ref="C496:G496"/>
    <mergeCell ref="C504:G504"/>
    <mergeCell ref="C508:G508"/>
    <mergeCell ref="C512:G512"/>
    <mergeCell ref="C524:G524"/>
    <mergeCell ref="C552:G552"/>
    <mergeCell ref="C561:G561"/>
    <mergeCell ref="C379:G379"/>
    <mergeCell ref="C261:G261"/>
    <mergeCell ref="C264:G264"/>
    <mergeCell ref="C278:G278"/>
    <mergeCell ref="C285:G285"/>
    <mergeCell ref="C304:G304"/>
    <mergeCell ref="C326:G326"/>
    <mergeCell ref="C334:G334"/>
    <mergeCell ref="C351:G351"/>
    <mergeCell ref="C366:G366"/>
    <mergeCell ref="C371:G371"/>
    <mergeCell ref="C375:G375"/>
    <mergeCell ref="C258:G258"/>
    <mergeCell ref="C185:G185"/>
    <mergeCell ref="C189:G189"/>
    <mergeCell ref="C207:G207"/>
    <mergeCell ref="C222:G222"/>
    <mergeCell ref="C229:G229"/>
    <mergeCell ref="C232:G232"/>
    <mergeCell ref="C237:G237"/>
    <mergeCell ref="C242:G242"/>
    <mergeCell ref="C246:G246"/>
    <mergeCell ref="C250:G250"/>
    <mergeCell ref="C254:G254"/>
    <mergeCell ref="C183:G183"/>
    <mergeCell ref="C108:G108"/>
    <mergeCell ref="C111:G111"/>
    <mergeCell ref="C114:G114"/>
    <mergeCell ref="C118:G118"/>
    <mergeCell ref="C124:G124"/>
    <mergeCell ref="C129:G129"/>
    <mergeCell ref="C135:G135"/>
    <mergeCell ref="C141:G141"/>
    <mergeCell ref="C159:G159"/>
    <mergeCell ref="C174:G174"/>
    <mergeCell ref="C178:G178"/>
    <mergeCell ref="C104:G104"/>
    <mergeCell ref="C48:G48"/>
    <mergeCell ref="C51:G51"/>
    <mergeCell ref="C54:G54"/>
    <mergeCell ref="C58:G58"/>
    <mergeCell ref="C67:G67"/>
    <mergeCell ref="C72:G72"/>
    <mergeCell ref="C82:G82"/>
    <mergeCell ref="C86:G86"/>
    <mergeCell ref="C90:G90"/>
    <mergeCell ref="C96:G96"/>
    <mergeCell ref="C100:G100"/>
    <mergeCell ref="C45:G45"/>
    <mergeCell ref="A1:G1"/>
    <mergeCell ref="C2:G2"/>
    <mergeCell ref="C3:G3"/>
    <mergeCell ref="C4:G4"/>
    <mergeCell ref="C10:G10"/>
    <mergeCell ref="C12:G12"/>
    <mergeCell ref="C14:G14"/>
    <mergeCell ref="C17:G17"/>
    <mergeCell ref="C24:G24"/>
    <mergeCell ref="C31:G31"/>
    <mergeCell ref="C38:G3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CB055-DF2A-48E3-B8B7-EF91899E750F}">
  <sheetPr>
    <outlinePr summaryBelow="0"/>
  </sheetPr>
  <dimension ref="A1:BF5000"/>
  <sheetViews>
    <sheetView workbookViewId="0">
      <pane ySplit="7" topLeftCell="A38"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s>
  <sheetData>
    <row r="1" spans="1:58" ht="15.75" customHeight="1" x14ac:dyDescent="0.25">
      <c r="A1" s="316" t="s">
        <v>164</v>
      </c>
      <c r="B1" s="316"/>
      <c r="C1" s="316"/>
      <c r="D1" s="316"/>
      <c r="E1" s="316"/>
      <c r="F1" s="316"/>
      <c r="G1" s="316"/>
      <c r="AE1" t="s">
        <v>165</v>
      </c>
    </row>
    <row r="2" spans="1:58" ht="24.95" customHeight="1" x14ac:dyDescent="0.15">
      <c r="A2" s="120" t="s">
        <v>7</v>
      </c>
      <c r="B2" s="40" t="s">
        <v>43</v>
      </c>
      <c r="C2" s="317" t="s">
        <v>44</v>
      </c>
      <c r="D2" s="318"/>
      <c r="E2" s="318"/>
      <c r="F2" s="318"/>
      <c r="G2" s="319"/>
      <c r="AE2" t="s">
        <v>166</v>
      </c>
    </row>
    <row r="3" spans="1:58" ht="24.95" customHeight="1" x14ac:dyDescent="0.15">
      <c r="A3" s="120" t="s">
        <v>8</v>
      </c>
      <c r="B3" s="40" t="s">
        <v>52</v>
      </c>
      <c r="C3" s="317" t="s">
        <v>53</v>
      </c>
      <c r="D3" s="318"/>
      <c r="E3" s="318"/>
      <c r="F3" s="318"/>
      <c r="G3" s="319"/>
      <c r="AA3" s="104" t="s">
        <v>166</v>
      </c>
      <c r="AE3" t="s">
        <v>167</v>
      </c>
    </row>
    <row r="4" spans="1:58" ht="24.95" customHeight="1" x14ac:dyDescent="0.15">
      <c r="A4" s="121" t="s">
        <v>9</v>
      </c>
      <c r="B4" s="122" t="s">
        <v>52</v>
      </c>
      <c r="C4" s="320" t="s">
        <v>55</v>
      </c>
      <c r="D4" s="321"/>
      <c r="E4" s="321"/>
      <c r="F4" s="321"/>
      <c r="G4" s="322"/>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SUMIF(AE9:AE26,"&lt;&gt;NOR",G9:G26)</f>
        <v>0</v>
      </c>
      <c r="H8" s="147"/>
      <c r="I8" s="147">
        <f>SUM(I9:I26)</f>
        <v>0</v>
      </c>
      <c r="J8" s="147"/>
      <c r="K8" s="147">
        <f>SUM(K9:K26)</f>
        <v>0</v>
      </c>
      <c r="L8" s="147"/>
      <c r="M8" s="147">
        <f>SUM(M9:M26)</f>
        <v>0</v>
      </c>
      <c r="N8" s="147"/>
      <c r="O8" s="147">
        <f>SUM(O9:O26)</f>
        <v>35.709999999999994</v>
      </c>
      <c r="P8" s="147"/>
      <c r="Q8" s="147">
        <f>SUM(Q9:Q26)</f>
        <v>0</v>
      </c>
      <c r="R8" s="148"/>
      <c r="S8" s="142"/>
      <c r="T8" s="142">
        <f>SUM(T9:T26)</f>
        <v>101.14999999999999</v>
      </c>
      <c r="U8" s="142"/>
      <c r="V8" s="142"/>
      <c r="AE8" t="s">
        <v>189</v>
      </c>
    </row>
    <row r="9" spans="1:58" ht="12.75" outlineLevel="1" x14ac:dyDescent="0.2">
      <c r="A9" s="149">
        <v>1</v>
      </c>
      <c r="B9" s="150" t="s">
        <v>1234</v>
      </c>
      <c r="C9" s="166" t="s">
        <v>1235</v>
      </c>
      <c r="D9" s="151" t="s">
        <v>262</v>
      </c>
      <c r="E9" s="152">
        <v>41.951999999999998</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0.36499999999999999</v>
      </c>
      <c r="T9" s="138">
        <f>ROUND(E9*S9,2)</f>
        <v>15.31</v>
      </c>
      <c r="U9" s="138"/>
      <c r="V9" s="138" t="s">
        <v>215</v>
      </c>
      <c r="W9" s="128"/>
      <c r="X9" s="128"/>
      <c r="Y9" s="128"/>
      <c r="Z9" s="128"/>
      <c r="AA9" s="128"/>
      <c r="AB9" s="128"/>
      <c r="AC9" s="128"/>
      <c r="AD9" s="128"/>
      <c r="AE9" s="128" t="s">
        <v>394</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167" t="s">
        <v>1236</v>
      </c>
      <c r="D10" s="140"/>
      <c r="E10" s="141">
        <v>41.95</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218</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49">
        <v>2</v>
      </c>
      <c r="B11" s="150" t="s">
        <v>320</v>
      </c>
      <c r="C11" s="166" t="s">
        <v>1237</v>
      </c>
      <c r="D11" s="151" t="s">
        <v>233</v>
      </c>
      <c r="E11" s="152">
        <v>52.44</v>
      </c>
      <c r="F11" s="153"/>
      <c r="G11" s="154">
        <f>ROUND(E11*F11,2)</f>
        <v>0</v>
      </c>
      <c r="H11" s="153"/>
      <c r="I11" s="154">
        <f>ROUND(E11*H11,2)</f>
        <v>0</v>
      </c>
      <c r="J11" s="153"/>
      <c r="K11" s="154">
        <f>ROUND(E11*J11,2)</f>
        <v>0</v>
      </c>
      <c r="L11" s="154">
        <v>21</v>
      </c>
      <c r="M11" s="154">
        <f>G11*(1+L11/100)</f>
        <v>0</v>
      </c>
      <c r="N11" s="154">
        <v>9.8999999999999999E-4</v>
      </c>
      <c r="O11" s="154">
        <f>ROUND(E11*N11,2)</f>
        <v>0.05</v>
      </c>
      <c r="P11" s="154">
        <v>0</v>
      </c>
      <c r="Q11" s="154">
        <f>ROUND(E11*P11,2)</f>
        <v>0</v>
      </c>
      <c r="R11" s="155" t="s">
        <v>194</v>
      </c>
      <c r="S11" s="138">
        <v>0.23599999999999999</v>
      </c>
      <c r="T11" s="138">
        <f>ROUND(E11*S11,2)</f>
        <v>12.38</v>
      </c>
      <c r="U11" s="138"/>
      <c r="V11" s="138" t="s">
        <v>215</v>
      </c>
      <c r="W11" s="128"/>
      <c r="X11" s="128"/>
      <c r="Y11" s="128"/>
      <c r="Z11" s="128"/>
      <c r="AA11" s="128"/>
      <c r="AB11" s="128"/>
      <c r="AC11" s="128"/>
      <c r="AD11" s="128"/>
      <c r="AE11" s="128" t="s">
        <v>394</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1238</v>
      </c>
      <c r="D12" s="140"/>
      <c r="E12" s="141"/>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218</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35"/>
      <c r="B13" s="136"/>
      <c r="C13" s="167" t="s">
        <v>1239</v>
      </c>
      <c r="D13" s="140"/>
      <c r="E13" s="141">
        <v>52.44</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218</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3</v>
      </c>
      <c r="B14" s="157" t="s">
        <v>327</v>
      </c>
      <c r="C14" s="165" t="s">
        <v>1240</v>
      </c>
      <c r="D14" s="158" t="s">
        <v>233</v>
      </c>
      <c r="E14" s="159">
        <v>52.44</v>
      </c>
      <c r="F14" s="160"/>
      <c r="G14" s="161">
        <f t="shared" ref="G14:G19" si="0">ROUND(E14*F14,2)</f>
        <v>0</v>
      </c>
      <c r="H14" s="160"/>
      <c r="I14" s="161">
        <f t="shared" ref="I14:I19" si="1">ROUND(E14*H14,2)</f>
        <v>0</v>
      </c>
      <c r="J14" s="160"/>
      <c r="K14" s="161">
        <f t="shared" ref="K14:K19" si="2">ROUND(E14*J14,2)</f>
        <v>0</v>
      </c>
      <c r="L14" s="161">
        <v>21</v>
      </c>
      <c r="M14" s="161">
        <f t="shared" ref="M14:M19" si="3">G14*(1+L14/100)</f>
        <v>0</v>
      </c>
      <c r="N14" s="161">
        <v>0</v>
      </c>
      <c r="O14" s="161">
        <f t="shared" ref="O14:O19" si="4">ROUND(E14*N14,2)</f>
        <v>0</v>
      </c>
      <c r="P14" s="161">
        <v>0</v>
      </c>
      <c r="Q14" s="161">
        <f t="shared" ref="Q14:Q19" si="5">ROUND(E14*P14,2)</f>
        <v>0</v>
      </c>
      <c r="R14" s="162" t="s">
        <v>194</v>
      </c>
      <c r="S14" s="138">
        <v>7.0000000000000007E-2</v>
      </c>
      <c r="T14" s="138">
        <f t="shared" ref="T14:T19" si="6">ROUND(E14*S14,2)</f>
        <v>3.67</v>
      </c>
      <c r="U14" s="138"/>
      <c r="V14" s="138" t="s">
        <v>215</v>
      </c>
      <c r="W14" s="128"/>
      <c r="X14" s="128"/>
      <c r="Y14" s="128"/>
      <c r="Z14" s="128"/>
      <c r="AA14" s="128"/>
      <c r="AB14" s="128"/>
      <c r="AC14" s="128"/>
      <c r="AD14" s="128"/>
      <c r="AE14" s="128" t="s">
        <v>394</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4</v>
      </c>
      <c r="B15" s="157" t="s">
        <v>332</v>
      </c>
      <c r="C15" s="165" t="s">
        <v>1241</v>
      </c>
      <c r="D15" s="158" t="s">
        <v>262</v>
      </c>
      <c r="E15" s="159">
        <v>41.951999999999998</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0.34499999999999997</v>
      </c>
      <c r="T15" s="138">
        <f t="shared" si="6"/>
        <v>14.47</v>
      </c>
      <c r="U15" s="138"/>
      <c r="V15" s="138" t="s">
        <v>215</v>
      </c>
      <c r="W15" s="128"/>
      <c r="X15" s="128"/>
      <c r="Y15" s="128"/>
      <c r="Z15" s="128"/>
      <c r="AA15" s="128"/>
      <c r="AB15" s="128"/>
      <c r="AC15" s="128"/>
      <c r="AD15" s="128"/>
      <c r="AE15" s="128" t="s">
        <v>394</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5</v>
      </c>
      <c r="B16" s="157" t="s">
        <v>677</v>
      </c>
      <c r="C16" s="165" t="s">
        <v>1242</v>
      </c>
      <c r="D16" s="158" t="s">
        <v>262</v>
      </c>
      <c r="E16" s="159">
        <v>41.951999999999998</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7.3999999999999996E-2</v>
      </c>
      <c r="T16" s="138">
        <f t="shared" si="6"/>
        <v>3.1</v>
      </c>
      <c r="U16" s="138"/>
      <c r="V16" s="138" t="s">
        <v>215</v>
      </c>
      <c r="W16" s="128"/>
      <c r="X16" s="128"/>
      <c r="Y16" s="128"/>
      <c r="Z16" s="128"/>
      <c r="AA16" s="128"/>
      <c r="AB16" s="128"/>
      <c r="AC16" s="128"/>
      <c r="AD16" s="128"/>
      <c r="AE16" s="128" t="s">
        <v>394</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6</v>
      </c>
      <c r="B17" s="157" t="s">
        <v>1243</v>
      </c>
      <c r="C17" s="165" t="s">
        <v>1244</v>
      </c>
      <c r="D17" s="158" t="s">
        <v>262</v>
      </c>
      <c r="E17" s="159">
        <v>20.975999999999999</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0.65200000000000002</v>
      </c>
      <c r="T17" s="138">
        <f t="shared" si="6"/>
        <v>13.68</v>
      </c>
      <c r="U17" s="138"/>
      <c r="V17" s="138" t="s">
        <v>215</v>
      </c>
      <c r="W17" s="128"/>
      <c r="X17" s="128"/>
      <c r="Y17" s="128"/>
      <c r="Z17" s="128"/>
      <c r="AA17" s="128"/>
      <c r="AB17" s="128"/>
      <c r="AC17" s="128"/>
      <c r="AD17" s="128"/>
      <c r="AE17" s="128" t="s">
        <v>394</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7</v>
      </c>
      <c r="B18" s="157" t="s">
        <v>1245</v>
      </c>
      <c r="C18" s="165" t="s">
        <v>1246</v>
      </c>
      <c r="D18" s="158" t="s">
        <v>262</v>
      </c>
      <c r="E18" s="159">
        <v>20.975999999999999</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4.2999999999999997E-2</v>
      </c>
      <c r="T18" s="138">
        <f t="shared" si="6"/>
        <v>0.9</v>
      </c>
      <c r="U18" s="138"/>
      <c r="V18" s="138" t="s">
        <v>215</v>
      </c>
      <c r="W18" s="128"/>
      <c r="X18" s="128"/>
      <c r="Y18" s="128"/>
      <c r="Z18" s="128"/>
      <c r="AA18" s="128"/>
      <c r="AB18" s="128"/>
      <c r="AC18" s="128"/>
      <c r="AD18" s="128"/>
      <c r="AE18" s="128" t="s">
        <v>394</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49">
        <v>8</v>
      </c>
      <c r="B19" s="150" t="s">
        <v>370</v>
      </c>
      <c r="C19" s="166" t="s">
        <v>371</v>
      </c>
      <c r="D19" s="151" t="s">
        <v>262</v>
      </c>
      <c r="E19" s="152">
        <v>20.975999999999999</v>
      </c>
      <c r="F19" s="153"/>
      <c r="G19" s="154">
        <f t="shared" si="0"/>
        <v>0</v>
      </c>
      <c r="H19" s="153"/>
      <c r="I19" s="154">
        <f t="shared" si="1"/>
        <v>0</v>
      </c>
      <c r="J19" s="153"/>
      <c r="K19" s="154">
        <f t="shared" si="2"/>
        <v>0</v>
      </c>
      <c r="L19" s="154">
        <v>21</v>
      </c>
      <c r="M19" s="154">
        <f t="shared" si="3"/>
        <v>0</v>
      </c>
      <c r="N19" s="154">
        <v>1.7</v>
      </c>
      <c r="O19" s="154">
        <f t="shared" si="4"/>
        <v>35.659999999999997</v>
      </c>
      <c r="P19" s="154">
        <v>0</v>
      </c>
      <c r="Q19" s="154">
        <f t="shared" si="5"/>
        <v>0</v>
      </c>
      <c r="R19" s="155" t="s">
        <v>194</v>
      </c>
      <c r="S19" s="138">
        <v>1.587</v>
      </c>
      <c r="T19" s="138">
        <f t="shared" si="6"/>
        <v>33.29</v>
      </c>
      <c r="U19" s="138"/>
      <c r="V19" s="138" t="s">
        <v>215</v>
      </c>
      <c r="W19" s="128"/>
      <c r="X19" s="128"/>
      <c r="Y19" s="128"/>
      <c r="Z19" s="128"/>
      <c r="AA19" s="128"/>
      <c r="AB19" s="128"/>
      <c r="AC19" s="128"/>
      <c r="AD19" s="128"/>
      <c r="AE19" s="128" t="s">
        <v>394</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35"/>
      <c r="B20" s="136"/>
      <c r="C20" s="167" t="s">
        <v>1247</v>
      </c>
      <c r="D20" s="140"/>
      <c r="E20" s="141">
        <v>20.98</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218</v>
      </c>
      <c r="AF20" s="128">
        <v>0</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49">
        <v>9</v>
      </c>
      <c r="B21" s="150" t="s">
        <v>365</v>
      </c>
      <c r="C21" s="166" t="s">
        <v>1248</v>
      </c>
      <c r="D21" s="151" t="s">
        <v>262</v>
      </c>
      <c r="E21" s="152">
        <v>20.975999999999999</v>
      </c>
      <c r="F21" s="153"/>
      <c r="G21" s="154">
        <f>ROUND(E21*F21,2)</f>
        <v>0</v>
      </c>
      <c r="H21" s="153"/>
      <c r="I21" s="154">
        <f>ROUND(E21*H21,2)</f>
        <v>0</v>
      </c>
      <c r="J21" s="153"/>
      <c r="K21" s="154">
        <f>ROUND(E21*J21,2)</f>
        <v>0</v>
      </c>
      <c r="L21" s="154">
        <v>21</v>
      </c>
      <c r="M21" s="154">
        <f>G21*(1+L21/100)</f>
        <v>0</v>
      </c>
      <c r="N21" s="154">
        <v>0</v>
      </c>
      <c r="O21" s="154">
        <f>ROUND(E21*N21,2)</f>
        <v>0</v>
      </c>
      <c r="P21" s="154">
        <v>0</v>
      </c>
      <c r="Q21" s="154">
        <f>ROUND(E21*P21,2)</f>
        <v>0</v>
      </c>
      <c r="R21" s="155" t="s">
        <v>194</v>
      </c>
      <c r="S21" s="138">
        <v>0.20200000000000001</v>
      </c>
      <c r="T21" s="138">
        <f>ROUND(E21*S21,2)</f>
        <v>4.24</v>
      </c>
      <c r="U21" s="138"/>
      <c r="V21" s="138" t="s">
        <v>215</v>
      </c>
      <c r="W21" s="128"/>
      <c r="X21" s="128"/>
      <c r="Y21" s="128"/>
      <c r="Z21" s="128"/>
      <c r="AA21" s="128"/>
      <c r="AB21" s="128"/>
      <c r="AC21" s="128"/>
      <c r="AD21" s="128"/>
      <c r="AE21" s="128" t="s">
        <v>394</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1249</v>
      </c>
      <c r="D22" s="140"/>
      <c r="E22" s="141">
        <v>20.98</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10</v>
      </c>
      <c r="B23" s="157" t="s">
        <v>346</v>
      </c>
      <c r="C23" s="165" t="s">
        <v>1250</v>
      </c>
      <c r="D23" s="158" t="s">
        <v>262</v>
      </c>
      <c r="E23" s="159">
        <v>20.975999999999999</v>
      </c>
      <c r="F23" s="160"/>
      <c r="G23" s="161">
        <f>ROUND(E23*F23,2)</f>
        <v>0</v>
      </c>
      <c r="H23" s="160"/>
      <c r="I23" s="161">
        <f>ROUND(E23*H23,2)</f>
        <v>0</v>
      </c>
      <c r="J23" s="160"/>
      <c r="K23" s="161">
        <f>ROUND(E23*J23,2)</f>
        <v>0</v>
      </c>
      <c r="L23" s="161">
        <v>21</v>
      </c>
      <c r="M23" s="161">
        <f>G23*(1+L23/100)</f>
        <v>0</v>
      </c>
      <c r="N23" s="161">
        <v>0</v>
      </c>
      <c r="O23" s="161">
        <f>ROUND(E23*N23,2)</f>
        <v>0</v>
      </c>
      <c r="P23" s="161">
        <v>0</v>
      </c>
      <c r="Q23" s="161">
        <f>ROUND(E23*P23,2)</f>
        <v>0</v>
      </c>
      <c r="R23" s="162" t="s">
        <v>194</v>
      </c>
      <c r="S23" s="138">
        <v>5.1999999999999998E-3</v>
      </c>
      <c r="T23" s="138">
        <f>ROUND(E23*S23,2)</f>
        <v>0.11</v>
      </c>
      <c r="U23" s="138"/>
      <c r="V23" s="138" t="s">
        <v>215</v>
      </c>
      <c r="W23" s="128"/>
      <c r="X23" s="128"/>
      <c r="Y23" s="128"/>
      <c r="Z23" s="128"/>
      <c r="AA23" s="128"/>
      <c r="AB23" s="128"/>
      <c r="AC23" s="128"/>
      <c r="AD23" s="128"/>
      <c r="AE23" s="128" t="s">
        <v>394</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49">
        <v>11</v>
      </c>
      <c r="B24" s="150" t="s">
        <v>1251</v>
      </c>
      <c r="C24" s="166" t="s">
        <v>1252</v>
      </c>
      <c r="D24" s="151" t="s">
        <v>262</v>
      </c>
      <c r="E24" s="152">
        <v>104.88</v>
      </c>
      <c r="F24" s="153"/>
      <c r="G24" s="154">
        <f>ROUND(E24*F24,2)</f>
        <v>0</v>
      </c>
      <c r="H24" s="153"/>
      <c r="I24" s="154">
        <f>ROUND(E24*H24,2)</f>
        <v>0</v>
      </c>
      <c r="J24" s="153"/>
      <c r="K24" s="154">
        <f>ROUND(E24*J24,2)</f>
        <v>0</v>
      </c>
      <c r="L24" s="154">
        <v>21</v>
      </c>
      <c r="M24" s="154">
        <f>G24*(1+L24/100)</f>
        <v>0</v>
      </c>
      <c r="N24" s="154">
        <v>0</v>
      </c>
      <c r="O24" s="154">
        <f>ROUND(E24*N24,2)</f>
        <v>0</v>
      </c>
      <c r="P24" s="154">
        <v>0</v>
      </c>
      <c r="Q24" s="154">
        <f>ROUND(E24*P24,2)</f>
        <v>0</v>
      </c>
      <c r="R24" s="155" t="s">
        <v>194</v>
      </c>
      <c r="S24" s="138">
        <v>0</v>
      </c>
      <c r="T24" s="138">
        <f>ROUND(E24*S24,2)</f>
        <v>0</v>
      </c>
      <c r="U24" s="138"/>
      <c r="V24" s="138" t="s">
        <v>215</v>
      </c>
      <c r="W24" s="128"/>
      <c r="X24" s="128"/>
      <c r="Y24" s="128"/>
      <c r="Z24" s="128"/>
      <c r="AA24" s="128"/>
      <c r="AB24" s="128"/>
      <c r="AC24" s="128"/>
      <c r="AD24" s="128"/>
      <c r="AE24" s="128" t="s">
        <v>394</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35"/>
      <c r="B25" s="136"/>
      <c r="C25" s="167" t="s">
        <v>1253</v>
      </c>
      <c r="D25" s="140"/>
      <c r="E25" s="141">
        <v>104.88</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218</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12</v>
      </c>
      <c r="B26" s="157" t="s">
        <v>1254</v>
      </c>
      <c r="C26" s="165" t="s">
        <v>1255</v>
      </c>
      <c r="D26" s="158" t="s">
        <v>262</v>
      </c>
      <c r="E26" s="159">
        <v>19.05</v>
      </c>
      <c r="F26" s="160"/>
      <c r="G26" s="161">
        <f>ROUND(E26*F26,2)</f>
        <v>0</v>
      </c>
      <c r="H26" s="160"/>
      <c r="I26" s="161">
        <f>ROUND(E26*H26,2)</f>
        <v>0</v>
      </c>
      <c r="J26" s="160"/>
      <c r="K26" s="161">
        <f>ROUND(E26*J26,2)</f>
        <v>0</v>
      </c>
      <c r="L26" s="161">
        <v>21</v>
      </c>
      <c r="M26" s="161">
        <f>G26*(1+L26/100)</f>
        <v>0</v>
      </c>
      <c r="N26" s="161">
        <v>0</v>
      </c>
      <c r="O26" s="161">
        <f>ROUND(E26*N26,2)</f>
        <v>0</v>
      </c>
      <c r="P26" s="161">
        <v>0</v>
      </c>
      <c r="Q26" s="161">
        <f>ROUND(E26*P26,2)</f>
        <v>0</v>
      </c>
      <c r="R26" s="162" t="s">
        <v>194</v>
      </c>
      <c r="S26" s="138">
        <v>0</v>
      </c>
      <c r="T26" s="138">
        <f>ROUND(E26*S26,2)</f>
        <v>0</v>
      </c>
      <c r="U26" s="138"/>
      <c r="V26" s="138" t="s">
        <v>215</v>
      </c>
      <c r="W26" s="128"/>
      <c r="X26" s="128"/>
      <c r="Y26" s="128"/>
      <c r="Z26" s="128"/>
      <c r="AA26" s="128"/>
      <c r="AB26" s="128"/>
      <c r="AC26" s="128"/>
      <c r="AD26" s="128"/>
      <c r="AE26" s="128" t="s">
        <v>394</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x14ac:dyDescent="0.15">
      <c r="A27" s="143" t="s">
        <v>188</v>
      </c>
      <c r="B27" s="144" t="s">
        <v>90</v>
      </c>
      <c r="C27" s="164" t="s">
        <v>91</v>
      </c>
      <c r="D27" s="145"/>
      <c r="E27" s="146"/>
      <c r="F27" s="147"/>
      <c r="G27" s="147">
        <f>SUMIF(AE28:AE28,"&lt;&gt;NOR",G28:G28)</f>
        <v>0</v>
      </c>
      <c r="H27" s="147"/>
      <c r="I27" s="147">
        <f>SUM(I28:I28)</f>
        <v>0</v>
      </c>
      <c r="J27" s="147"/>
      <c r="K27" s="147">
        <f>SUM(K28:K28)</f>
        <v>0</v>
      </c>
      <c r="L27" s="147"/>
      <c r="M27" s="147">
        <f>SUM(M28:M28)</f>
        <v>0</v>
      </c>
      <c r="N27" s="147"/>
      <c r="O27" s="147">
        <f>SUM(O28:O28)</f>
        <v>1.21</v>
      </c>
      <c r="P27" s="147"/>
      <c r="Q27" s="147">
        <f>SUM(Q28:Q28)</f>
        <v>0</v>
      </c>
      <c r="R27" s="148"/>
      <c r="S27" s="142"/>
      <c r="T27" s="142">
        <f>SUM(T28:T28)</f>
        <v>5.77</v>
      </c>
      <c r="U27" s="142"/>
      <c r="V27" s="142"/>
      <c r="AE27" t="s">
        <v>189</v>
      </c>
    </row>
    <row r="28" spans="1:58" ht="12.75" outlineLevel="1" x14ac:dyDescent="0.2">
      <c r="A28" s="156">
        <v>13</v>
      </c>
      <c r="B28" s="157" t="s">
        <v>1256</v>
      </c>
      <c r="C28" s="165" t="s">
        <v>1257</v>
      </c>
      <c r="D28" s="158" t="s">
        <v>233</v>
      </c>
      <c r="E28" s="159">
        <v>5</v>
      </c>
      <c r="F28" s="160"/>
      <c r="G28" s="161">
        <f>ROUND(E28*F28,2)</f>
        <v>0</v>
      </c>
      <c r="H28" s="160"/>
      <c r="I28" s="161">
        <f>ROUND(E28*H28,2)</f>
        <v>0</v>
      </c>
      <c r="J28" s="160"/>
      <c r="K28" s="161">
        <f>ROUND(E28*J28,2)</f>
        <v>0</v>
      </c>
      <c r="L28" s="161">
        <v>21</v>
      </c>
      <c r="M28" s="161">
        <f>G28*(1+L28/100)</f>
        <v>0</v>
      </c>
      <c r="N28" s="161">
        <v>0.24104999999999999</v>
      </c>
      <c r="O28" s="161">
        <f>ROUND(E28*N28,2)</f>
        <v>1.21</v>
      </c>
      <c r="P28" s="161">
        <v>0</v>
      </c>
      <c r="Q28" s="161">
        <f>ROUND(E28*P28,2)</f>
        <v>0</v>
      </c>
      <c r="R28" s="162" t="s">
        <v>194</v>
      </c>
      <c r="S28" s="138">
        <v>1.153</v>
      </c>
      <c r="T28" s="138">
        <f>ROUND(E28*S28,2)</f>
        <v>5.77</v>
      </c>
      <c r="U28" s="138"/>
      <c r="V28" s="138" t="s">
        <v>215</v>
      </c>
      <c r="W28" s="128"/>
      <c r="X28" s="128"/>
      <c r="Y28" s="128"/>
      <c r="Z28" s="128"/>
      <c r="AA28" s="128"/>
      <c r="AB28" s="128"/>
      <c r="AC28" s="128"/>
      <c r="AD28" s="128"/>
      <c r="AE28" s="128" t="s">
        <v>394</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x14ac:dyDescent="0.15">
      <c r="A29" s="143" t="s">
        <v>188</v>
      </c>
      <c r="B29" s="144" t="s">
        <v>119</v>
      </c>
      <c r="C29" s="164" t="s">
        <v>120</v>
      </c>
      <c r="D29" s="145"/>
      <c r="E29" s="146"/>
      <c r="F29" s="147"/>
      <c r="G29" s="147">
        <f>SUMIF(AE30:AE30,"&lt;&gt;NOR",G30:G30)</f>
        <v>0</v>
      </c>
      <c r="H29" s="147"/>
      <c r="I29" s="147">
        <f>SUM(I30:I30)</f>
        <v>0</v>
      </c>
      <c r="J29" s="147"/>
      <c r="K29" s="147">
        <f>SUM(K30:K30)</f>
        <v>0</v>
      </c>
      <c r="L29" s="147"/>
      <c r="M29" s="147">
        <f>SUM(M30:M30)</f>
        <v>0</v>
      </c>
      <c r="N29" s="147"/>
      <c r="O29" s="147">
        <f>SUM(O30:O30)</f>
        <v>0.01</v>
      </c>
      <c r="P29" s="147"/>
      <c r="Q29" s="147">
        <f>SUM(Q30:Q30)</f>
        <v>0.48</v>
      </c>
      <c r="R29" s="148"/>
      <c r="S29" s="142"/>
      <c r="T29" s="142">
        <f>SUM(T30:T30)</f>
        <v>9.35</v>
      </c>
      <c r="U29" s="142"/>
      <c r="V29" s="142"/>
      <c r="AE29" t="s">
        <v>189</v>
      </c>
    </row>
    <row r="30" spans="1:58" ht="12.75" outlineLevel="1" x14ac:dyDescent="0.2">
      <c r="A30" s="156">
        <v>14</v>
      </c>
      <c r="B30" s="157" t="s">
        <v>1258</v>
      </c>
      <c r="C30" s="165" t="s">
        <v>1259</v>
      </c>
      <c r="D30" s="158" t="s">
        <v>316</v>
      </c>
      <c r="E30" s="159">
        <v>12</v>
      </c>
      <c r="F30" s="160"/>
      <c r="G30" s="161">
        <f>ROUND(E30*F30,2)</f>
        <v>0</v>
      </c>
      <c r="H30" s="160"/>
      <c r="I30" s="161">
        <f>ROUND(E30*H30,2)</f>
        <v>0</v>
      </c>
      <c r="J30" s="160"/>
      <c r="K30" s="161">
        <f>ROUND(E30*J30,2)</f>
        <v>0</v>
      </c>
      <c r="L30" s="161">
        <v>21</v>
      </c>
      <c r="M30" s="161">
        <f>G30*(1+L30/100)</f>
        <v>0</v>
      </c>
      <c r="N30" s="161">
        <v>4.8999999999999998E-4</v>
      </c>
      <c r="O30" s="161">
        <f>ROUND(E30*N30,2)</f>
        <v>0.01</v>
      </c>
      <c r="P30" s="161">
        <v>0.04</v>
      </c>
      <c r="Q30" s="161">
        <f>ROUND(E30*P30,2)</f>
        <v>0.48</v>
      </c>
      <c r="R30" s="162" t="s">
        <v>194</v>
      </c>
      <c r="S30" s="138">
        <v>0.77939999999999998</v>
      </c>
      <c r="T30" s="138">
        <f>ROUND(E30*S30,2)</f>
        <v>9.35</v>
      </c>
      <c r="U30" s="138"/>
      <c r="V30" s="138" t="s">
        <v>475</v>
      </c>
      <c r="W30" s="128"/>
      <c r="X30" s="128"/>
      <c r="Y30" s="128"/>
      <c r="Z30" s="128"/>
      <c r="AA30" s="128"/>
      <c r="AB30" s="128"/>
      <c r="AC30" s="128"/>
      <c r="AD30" s="128"/>
      <c r="AE30" s="128" t="s">
        <v>1260</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x14ac:dyDescent="0.15">
      <c r="A31" s="143" t="s">
        <v>188</v>
      </c>
      <c r="B31" s="144" t="s">
        <v>127</v>
      </c>
      <c r="C31" s="164" t="s">
        <v>128</v>
      </c>
      <c r="D31" s="145"/>
      <c r="E31" s="146"/>
      <c r="F31" s="147"/>
      <c r="G31" s="147">
        <f>SUMIF(AE32:AE51,"&lt;&gt;NOR",G32:G51)</f>
        <v>0</v>
      </c>
      <c r="H31" s="147"/>
      <c r="I31" s="147">
        <f>SUM(I32:I51)</f>
        <v>0</v>
      </c>
      <c r="J31" s="147"/>
      <c r="K31" s="147">
        <f>SUM(K32:K51)</f>
        <v>0</v>
      </c>
      <c r="L31" s="147"/>
      <c r="M31" s="147">
        <f>SUM(M32:M51)</f>
        <v>0</v>
      </c>
      <c r="N31" s="147"/>
      <c r="O31" s="147">
        <f>SUM(O32:O51)</f>
        <v>0.30000000000000004</v>
      </c>
      <c r="P31" s="147"/>
      <c r="Q31" s="147">
        <f>SUM(Q32:Q51)</f>
        <v>0</v>
      </c>
      <c r="R31" s="148"/>
      <c r="S31" s="142"/>
      <c r="T31" s="142">
        <f>SUM(T32:T51)</f>
        <v>50.34</v>
      </c>
      <c r="U31" s="142"/>
      <c r="V31" s="142"/>
      <c r="AE31" t="s">
        <v>189</v>
      </c>
    </row>
    <row r="32" spans="1:58" ht="12.75" outlineLevel="1" x14ac:dyDescent="0.2">
      <c r="A32" s="156">
        <v>15</v>
      </c>
      <c r="B32" s="157" t="s">
        <v>1261</v>
      </c>
      <c r="C32" s="165" t="s">
        <v>1262</v>
      </c>
      <c r="D32" s="158" t="s">
        <v>316</v>
      </c>
      <c r="E32" s="159">
        <v>3.9</v>
      </c>
      <c r="F32" s="160"/>
      <c r="G32" s="161">
        <f>ROUND(E32*F32,2)</f>
        <v>0</v>
      </c>
      <c r="H32" s="160"/>
      <c r="I32" s="161">
        <f>ROUND(E32*H32,2)</f>
        <v>0</v>
      </c>
      <c r="J32" s="160"/>
      <c r="K32" s="161">
        <f>ROUND(E32*J32,2)</f>
        <v>0</v>
      </c>
      <c r="L32" s="161">
        <v>21</v>
      </c>
      <c r="M32" s="161">
        <f>G32*(1+L32/100)</f>
        <v>0</v>
      </c>
      <c r="N32" s="161">
        <v>3.8000000000000002E-4</v>
      </c>
      <c r="O32" s="161">
        <f>ROUND(E32*N32,2)</f>
        <v>0</v>
      </c>
      <c r="P32" s="161">
        <v>0</v>
      </c>
      <c r="Q32" s="161">
        <f>ROUND(E32*P32,2)</f>
        <v>0</v>
      </c>
      <c r="R32" s="162" t="s">
        <v>194</v>
      </c>
      <c r="S32" s="138">
        <v>0.32</v>
      </c>
      <c r="T32" s="138">
        <f>ROUND(E32*S32,2)</f>
        <v>1.25</v>
      </c>
      <c r="U32" s="138"/>
      <c r="V32" s="138" t="s">
        <v>215</v>
      </c>
      <c r="W32" s="128"/>
      <c r="X32" s="128"/>
      <c r="Y32" s="128"/>
      <c r="Z32" s="128"/>
      <c r="AA32" s="128"/>
      <c r="AB32" s="128"/>
      <c r="AC32" s="128"/>
      <c r="AD32" s="128"/>
      <c r="AE32" s="128" t="s">
        <v>394</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16</v>
      </c>
      <c r="B33" s="157" t="s">
        <v>1263</v>
      </c>
      <c r="C33" s="165" t="s">
        <v>1264</v>
      </c>
      <c r="D33" s="158" t="s">
        <v>316</v>
      </c>
      <c r="E33" s="159">
        <v>2.5</v>
      </c>
      <c r="F33" s="160"/>
      <c r="G33" s="161">
        <f>ROUND(E33*F33,2)</f>
        <v>0</v>
      </c>
      <c r="H33" s="160"/>
      <c r="I33" s="161">
        <f>ROUND(E33*H33,2)</f>
        <v>0</v>
      </c>
      <c r="J33" s="160"/>
      <c r="K33" s="161">
        <f>ROUND(E33*J33,2)</f>
        <v>0</v>
      </c>
      <c r="L33" s="161">
        <v>21</v>
      </c>
      <c r="M33" s="161">
        <f>G33*(1+L33/100)</f>
        <v>0</v>
      </c>
      <c r="N33" s="161">
        <v>4.6999999999999999E-4</v>
      </c>
      <c r="O33" s="161">
        <f>ROUND(E33*N33,2)</f>
        <v>0</v>
      </c>
      <c r="P33" s="161">
        <v>0</v>
      </c>
      <c r="Q33" s="161">
        <f>ROUND(E33*P33,2)</f>
        <v>0</v>
      </c>
      <c r="R33" s="162" t="s">
        <v>194</v>
      </c>
      <c r="S33" s="138">
        <v>0.35899999999999999</v>
      </c>
      <c r="T33" s="138">
        <f>ROUND(E33*S33,2)</f>
        <v>0.9</v>
      </c>
      <c r="U33" s="138"/>
      <c r="V33" s="138" t="s">
        <v>215</v>
      </c>
      <c r="W33" s="128"/>
      <c r="X33" s="128"/>
      <c r="Y33" s="128"/>
      <c r="Z33" s="128"/>
      <c r="AA33" s="128"/>
      <c r="AB33" s="128"/>
      <c r="AC33" s="128"/>
      <c r="AD33" s="128"/>
      <c r="AE33" s="128" t="s">
        <v>394</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17</v>
      </c>
      <c r="B34" s="157" t="s">
        <v>1265</v>
      </c>
      <c r="C34" s="165" t="s">
        <v>1266</v>
      </c>
      <c r="D34" s="158" t="s">
        <v>316</v>
      </c>
      <c r="E34" s="159">
        <v>1.2</v>
      </c>
      <c r="F34" s="160"/>
      <c r="G34" s="161">
        <f>ROUND(E34*F34,2)</f>
        <v>0</v>
      </c>
      <c r="H34" s="160"/>
      <c r="I34" s="161">
        <f>ROUND(E34*H34,2)</f>
        <v>0</v>
      </c>
      <c r="J34" s="160"/>
      <c r="K34" s="161">
        <f>ROUND(E34*J34,2)</f>
        <v>0</v>
      </c>
      <c r="L34" s="161">
        <v>21</v>
      </c>
      <c r="M34" s="161">
        <f>G34*(1+L34/100)</f>
        <v>0</v>
      </c>
      <c r="N34" s="161">
        <v>1.5200000000000001E-3</v>
      </c>
      <c r="O34" s="161">
        <f>ROUND(E34*N34,2)</f>
        <v>0</v>
      </c>
      <c r="P34" s="161">
        <v>0</v>
      </c>
      <c r="Q34" s="161">
        <f>ROUND(E34*P34,2)</f>
        <v>0</v>
      </c>
      <c r="R34" s="162" t="s">
        <v>194</v>
      </c>
      <c r="S34" s="138">
        <v>1.173</v>
      </c>
      <c r="T34" s="138">
        <f>ROUND(E34*S34,2)</f>
        <v>1.41</v>
      </c>
      <c r="U34" s="138"/>
      <c r="V34" s="138" t="s">
        <v>215</v>
      </c>
      <c r="W34" s="128"/>
      <c r="X34" s="128"/>
      <c r="Y34" s="128"/>
      <c r="Z34" s="128"/>
      <c r="AA34" s="128"/>
      <c r="AB34" s="128"/>
      <c r="AC34" s="128"/>
      <c r="AD34" s="128"/>
      <c r="AE34" s="128" t="s">
        <v>394</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56">
        <v>18</v>
      </c>
      <c r="B35" s="157" t="s">
        <v>1267</v>
      </c>
      <c r="C35" s="165" t="s">
        <v>1268</v>
      </c>
      <c r="D35" s="158" t="s">
        <v>316</v>
      </c>
      <c r="E35" s="159">
        <v>5.5</v>
      </c>
      <c r="F35" s="160"/>
      <c r="G35" s="161">
        <f>ROUND(E35*F35,2)</f>
        <v>0</v>
      </c>
      <c r="H35" s="160"/>
      <c r="I35" s="161">
        <f>ROUND(E35*H35,2)</f>
        <v>0</v>
      </c>
      <c r="J35" s="160"/>
      <c r="K35" s="161">
        <f>ROUND(E35*J35,2)</f>
        <v>0</v>
      </c>
      <c r="L35" s="161">
        <v>21</v>
      </c>
      <c r="M35" s="161">
        <f>G35*(1+L35/100)</f>
        <v>0</v>
      </c>
      <c r="N35" s="161">
        <v>7.7999999999999999E-4</v>
      </c>
      <c r="O35" s="161">
        <f>ROUND(E35*N35,2)</f>
        <v>0</v>
      </c>
      <c r="P35" s="161">
        <v>0</v>
      </c>
      <c r="Q35" s="161">
        <f>ROUND(E35*P35,2)</f>
        <v>0</v>
      </c>
      <c r="R35" s="162" t="s">
        <v>194</v>
      </c>
      <c r="S35" s="138">
        <v>0.81899999999999995</v>
      </c>
      <c r="T35" s="138">
        <f>ROUND(E35*S35,2)</f>
        <v>4.5</v>
      </c>
      <c r="U35" s="138"/>
      <c r="V35" s="138" t="s">
        <v>215</v>
      </c>
      <c r="W35" s="128"/>
      <c r="X35" s="128"/>
      <c r="Y35" s="128"/>
      <c r="Z35" s="128"/>
      <c r="AA35" s="128"/>
      <c r="AB35" s="128"/>
      <c r="AC35" s="128"/>
      <c r="AD35" s="128"/>
      <c r="AE35" s="128" t="s">
        <v>394</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49">
        <v>19</v>
      </c>
      <c r="B36" s="150" t="s">
        <v>1269</v>
      </c>
      <c r="C36" s="166" t="s">
        <v>1270</v>
      </c>
      <c r="D36" s="151" t="s">
        <v>316</v>
      </c>
      <c r="E36" s="152">
        <v>42.9</v>
      </c>
      <c r="F36" s="153"/>
      <c r="G36" s="154">
        <f>ROUND(E36*F36,2)</f>
        <v>0</v>
      </c>
      <c r="H36" s="153"/>
      <c r="I36" s="154">
        <f>ROUND(E36*H36,2)</f>
        <v>0</v>
      </c>
      <c r="J36" s="153"/>
      <c r="K36" s="154">
        <f>ROUND(E36*J36,2)</f>
        <v>0</v>
      </c>
      <c r="L36" s="154">
        <v>21</v>
      </c>
      <c r="M36" s="154">
        <f>G36*(1+L36/100)</f>
        <v>0</v>
      </c>
      <c r="N36" s="154">
        <v>2.5200000000000001E-3</v>
      </c>
      <c r="O36" s="154">
        <f>ROUND(E36*N36,2)</f>
        <v>0.11</v>
      </c>
      <c r="P36" s="154">
        <v>0</v>
      </c>
      <c r="Q36" s="154">
        <f>ROUND(E36*P36,2)</f>
        <v>0</v>
      </c>
      <c r="R36" s="155" t="s">
        <v>194</v>
      </c>
      <c r="S36" s="138">
        <v>0.8</v>
      </c>
      <c r="T36" s="138">
        <f>ROUND(E36*S36,2)</f>
        <v>34.32</v>
      </c>
      <c r="U36" s="138"/>
      <c r="V36" s="138" t="s">
        <v>215</v>
      </c>
      <c r="W36" s="128"/>
      <c r="X36" s="128"/>
      <c r="Y36" s="128"/>
      <c r="Z36" s="128"/>
      <c r="AA36" s="128"/>
      <c r="AB36" s="128"/>
      <c r="AC36" s="128"/>
      <c r="AD36" s="128"/>
      <c r="AE36" s="128" t="s">
        <v>394</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167" t="s">
        <v>1271</v>
      </c>
      <c r="D37" s="140"/>
      <c r="E37" s="141">
        <v>42.9</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218</v>
      </c>
      <c r="AF37" s="128">
        <v>0</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20</v>
      </c>
      <c r="B38" s="157" t="s">
        <v>1272</v>
      </c>
      <c r="C38" s="165" t="s">
        <v>1273</v>
      </c>
      <c r="D38" s="158" t="s">
        <v>316</v>
      </c>
      <c r="E38" s="159">
        <v>4</v>
      </c>
      <c r="F38" s="160"/>
      <c r="G38" s="161">
        <f t="shared" ref="G38:G47" si="7">ROUND(E38*F38,2)</f>
        <v>0</v>
      </c>
      <c r="H38" s="160"/>
      <c r="I38" s="161">
        <f t="shared" ref="I38:I47" si="8">ROUND(E38*H38,2)</f>
        <v>0</v>
      </c>
      <c r="J38" s="160"/>
      <c r="K38" s="161">
        <f t="shared" ref="K38:K47" si="9">ROUND(E38*J38,2)</f>
        <v>0</v>
      </c>
      <c r="L38" s="161">
        <v>21</v>
      </c>
      <c r="M38" s="161">
        <f t="shared" ref="M38:M47" si="10">G38*(1+L38/100)</f>
        <v>0</v>
      </c>
      <c r="N38" s="161">
        <v>3.5699999999999998E-3</v>
      </c>
      <c r="O38" s="161">
        <f t="shared" ref="O38:O47" si="11">ROUND(E38*N38,2)</f>
        <v>0.01</v>
      </c>
      <c r="P38" s="161">
        <v>0</v>
      </c>
      <c r="Q38" s="161">
        <f t="shared" ref="Q38:Q47" si="12">ROUND(E38*P38,2)</f>
        <v>0</v>
      </c>
      <c r="R38" s="162" t="s">
        <v>194</v>
      </c>
      <c r="S38" s="138">
        <v>0.55000000000000004</v>
      </c>
      <c r="T38" s="138">
        <f t="shared" ref="T38:T47" si="13">ROUND(E38*S38,2)</f>
        <v>2.2000000000000002</v>
      </c>
      <c r="U38" s="138"/>
      <c r="V38" s="138" t="s">
        <v>215</v>
      </c>
      <c r="W38" s="128"/>
      <c r="X38" s="128"/>
      <c r="Y38" s="128"/>
      <c r="Z38" s="128"/>
      <c r="AA38" s="128"/>
      <c r="AB38" s="128"/>
      <c r="AC38" s="128"/>
      <c r="AD38" s="128"/>
      <c r="AE38" s="128" t="s">
        <v>394</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21</v>
      </c>
      <c r="B39" s="157" t="s">
        <v>1274</v>
      </c>
      <c r="C39" s="165" t="s">
        <v>1275</v>
      </c>
      <c r="D39" s="158" t="s">
        <v>494</v>
      </c>
      <c r="E39" s="159">
        <v>1</v>
      </c>
      <c r="F39" s="160"/>
      <c r="G39" s="161">
        <f t="shared" si="7"/>
        <v>0</v>
      </c>
      <c r="H39" s="160"/>
      <c r="I39" s="161">
        <f t="shared" si="8"/>
        <v>0</v>
      </c>
      <c r="J39" s="160"/>
      <c r="K39" s="161">
        <f t="shared" si="9"/>
        <v>0</v>
      </c>
      <c r="L39" s="161">
        <v>21</v>
      </c>
      <c r="M39" s="161">
        <f t="shared" si="10"/>
        <v>0</v>
      </c>
      <c r="N39" s="161">
        <v>6.4999999999999997E-3</v>
      </c>
      <c r="O39" s="161">
        <f t="shared" si="11"/>
        <v>0.01</v>
      </c>
      <c r="P39" s="161">
        <v>0</v>
      </c>
      <c r="Q39" s="161">
        <f t="shared" si="12"/>
        <v>0</v>
      </c>
      <c r="R39" s="162" t="s">
        <v>194</v>
      </c>
      <c r="S39" s="138">
        <v>0</v>
      </c>
      <c r="T39" s="138">
        <f t="shared" si="13"/>
        <v>0</v>
      </c>
      <c r="U39" s="138"/>
      <c r="V39" s="138" t="s">
        <v>87</v>
      </c>
      <c r="W39" s="128"/>
      <c r="X39" s="128"/>
      <c r="Y39" s="128"/>
      <c r="Z39" s="128"/>
      <c r="AA39" s="128"/>
      <c r="AB39" s="128"/>
      <c r="AC39" s="128"/>
      <c r="AD39" s="128"/>
      <c r="AE39" s="128" t="s">
        <v>563</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22</v>
      </c>
      <c r="B40" s="157" t="s">
        <v>1276</v>
      </c>
      <c r="C40" s="165" t="s">
        <v>1277</v>
      </c>
      <c r="D40" s="158" t="s">
        <v>494</v>
      </c>
      <c r="E40" s="159">
        <v>2</v>
      </c>
      <c r="F40" s="160"/>
      <c r="G40" s="161">
        <f t="shared" si="7"/>
        <v>0</v>
      </c>
      <c r="H40" s="160"/>
      <c r="I40" s="161">
        <f t="shared" si="8"/>
        <v>0</v>
      </c>
      <c r="J40" s="160"/>
      <c r="K40" s="161">
        <f t="shared" si="9"/>
        <v>0</v>
      </c>
      <c r="L40" s="161">
        <v>21</v>
      </c>
      <c r="M40" s="161">
        <f t="shared" si="10"/>
        <v>0</v>
      </c>
      <c r="N40" s="161">
        <v>0</v>
      </c>
      <c r="O40" s="161">
        <f t="shared" si="11"/>
        <v>0</v>
      </c>
      <c r="P40" s="161">
        <v>0</v>
      </c>
      <c r="Q40" s="161">
        <f t="shared" si="12"/>
        <v>0</v>
      </c>
      <c r="R40" s="162" t="s">
        <v>194</v>
      </c>
      <c r="S40" s="138">
        <v>0.157</v>
      </c>
      <c r="T40" s="138">
        <f t="shared" si="13"/>
        <v>0.31</v>
      </c>
      <c r="U40" s="138"/>
      <c r="V40" s="138" t="s">
        <v>215</v>
      </c>
      <c r="W40" s="128"/>
      <c r="X40" s="128"/>
      <c r="Y40" s="128"/>
      <c r="Z40" s="128"/>
      <c r="AA40" s="128"/>
      <c r="AB40" s="128"/>
      <c r="AC40" s="128"/>
      <c r="AD40" s="128"/>
      <c r="AE40" s="128" t="s">
        <v>394</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23</v>
      </c>
      <c r="B41" s="157" t="s">
        <v>1278</v>
      </c>
      <c r="C41" s="165" t="s">
        <v>1279</v>
      </c>
      <c r="D41" s="158" t="s">
        <v>494</v>
      </c>
      <c r="E41" s="159">
        <v>2</v>
      </c>
      <c r="F41" s="160"/>
      <c r="G41" s="161">
        <f t="shared" si="7"/>
        <v>0</v>
      </c>
      <c r="H41" s="160"/>
      <c r="I41" s="161">
        <f t="shared" si="8"/>
        <v>0</v>
      </c>
      <c r="J41" s="160"/>
      <c r="K41" s="161">
        <f t="shared" si="9"/>
        <v>0</v>
      </c>
      <c r="L41" s="161">
        <v>21</v>
      </c>
      <c r="M41" s="161">
        <f t="shared" si="10"/>
        <v>0</v>
      </c>
      <c r="N41" s="161">
        <v>0</v>
      </c>
      <c r="O41" s="161">
        <f t="shared" si="11"/>
        <v>0</v>
      </c>
      <c r="P41" s="161">
        <v>0</v>
      </c>
      <c r="Q41" s="161">
        <f t="shared" si="12"/>
        <v>0</v>
      </c>
      <c r="R41" s="162" t="s">
        <v>194</v>
      </c>
      <c r="S41" s="138">
        <v>0.17399999999999999</v>
      </c>
      <c r="T41" s="138">
        <f t="shared" si="13"/>
        <v>0.35</v>
      </c>
      <c r="U41" s="138"/>
      <c r="V41" s="138" t="s">
        <v>215</v>
      </c>
      <c r="W41" s="128"/>
      <c r="X41" s="128"/>
      <c r="Y41" s="128"/>
      <c r="Z41" s="128"/>
      <c r="AA41" s="128"/>
      <c r="AB41" s="128"/>
      <c r="AC41" s="128"/>
      <c r="AD41" s="128"/>
      <c r="AE41" s="128" t="s">
        <v>394</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24</v>
      </c>
      <c r="B42" s="157" t="s">
        <v>1280</v>
      </c>
      <c r="C42" s="165" t="s">
        <v>1281</v>
      </c>
      <c r="D42" s="158" t="s">
        <v>494</v>
      </c>
      <c r="E42" s="159">
        <v>1</v>
      </c>
      <c r="F42" s="160"/>
      <c r="G42" s="161">
        <f t="shared" si="7"/>
        <v>0</v>
      </c>
      <c r="H42" s="160"/>
      <c r="I42" s="161">
        <f t="shared" si="8"/>
        <v>0</v>
      </c>
      <c r="J42" s="160"/>
      <c r="K42" s="161">
        <f t="shared" si="9"/>
        <v>0</v>
      </c>
      <c r="L42" s="161">
        <v>21</v>
      </c>
      <c r="M42" s="161">
        <f t="shared" si="10"/>
        <v>0</v>
      </c>
      <c r="N42" s="161">
        <v>0</v>
      </c>
      <c r="O42" s="161">
        <f t="shared" si="11"/>
        <v>0</v>
      </c>
      <c r="P42" s="161">
        <v>0</v>
      </c>
      <c r="Q42" s="161">
        <f t="shared" si="12"/>
        <v>0</v>
      </c>
      <c r="R42" s="162" t="s">
        <v>194</v>
      </c>
      <c r="S42" s="138">
        <v>0.25900000000000001</v>
      </c>
      <c r="T42" s="138">
        <f t="shared" si="13"/>
        <v>0.26</v>
      </c>
      <c r="U42" s="138"/>
      <c r="V42" s="138" t="s">
        <v>215</v>
      </c>
      <c r="W42" s="128"/>
      <c r="X42" s="128"/>
      <c r="Y42" s="128"/>
      <c r="Z42" s="128"/>
      <c r="AA42" s="128"/>
      <c r="AB42" s="128"/>
      <c r="AC42" s="128"/>
      <c r="AD42" s="128"/>
      <c r="AE42" s="128" t="s">
        <v>394</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25</v>
      </c>
      <c r="B43" s="157" t="s">
        <v>1282</v>
      </c>
      <c r="C43" s="165" t="s">
        <v>1283</v>
      </c>
      <c r="D43" s="158" t="s">
        <v>494</v>
      </c>
      <c r="E43" s="159">
        <v>2</v>
      </c>
      <c r="F43" s="160"/>
      <c r="G43" s="161">
        <f t="shared" si="7"/>
        <v>0</v>
      </c>
      <c r="H43" s="160"/>
      <c r="I43" s="161">
        <f t="shared" si="8"/>
        <v>0</v>
      </c>
      <c r="J43" s="160"/>
      <c r="K43" s="161">
        <f t="shared" si="9"/>
        <v>0</v>
      </c>
      <c r="L43" s="161">
        <v>21</v>
      </c>
      <c r="M43" s="161">
        <f t="shared" si="10"/>
        <v>0</v>
      </c>
      <c r="N43" s="161">
        <v>8.3799999999999999E-2</v>
      </c>
      <c r="O43" s="161">
        <f t="shared" si="11"/>
        <v>0.17</v>
      </c>
      <c r="P43" s="161">
        <v>0</v>
      </c>
      <c r="Q43" s="161">
        <f t="shared" si="12"/>
        <v>0</v>
      </c>
      <c r="R43" s="162" t="s">
        <v>194</v>
      </c>
      <c r="S43" s="138">
        <v>0.5</v>
      </c>
      <c r="T43" s="138">
        <f t="shared" si="13"/>
        <v>1</v>
      </c>
      <c r="U43" s="138"/>
      <c r="V43" s="138" t="s">
        <v>215</v>
      </c>
      <c r="W43" s="128"/>
      <c r="X43" s="128"/>
      <c r="Y43" s="128"/>
      <c r="Z43" s="128"/>
      <c r="AA43" s="128"/>
      <c r="AB43" s="128"/>
      <c r="AC43" s="128"/>
      <c r="AD43" s="128"/>
      <c r="AE43" s="128" t="s">
        <v>394</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26</v>
      </c>
      <c r="B44" s="157" t="s">
        <v>1284</v>
      </c>
      <c r="C44" s="165" t="s">
        <v>1285</v>
      </c>
      <c r="D44" s="158" t="s">
        <v>494</v>
      </c>
      <c r="E44" s="159">
        <v>1</v>
      </c>
      <c r="F44" s="160"/>
      <c r="G44" s="161">
        <f t="shared" si="7"/>
        <v>0</v>
      </c>
      <c r="H44" s="160"/>
      <c r="I44" s="161">
        <f t="shared" si="8"/>
        <v>0</v>
      </c>
      <c r="J44" s="160"/>
      <c r="K44" s="161">
        <f t="shared" si="9"/>
        <v>0</v>
      </c>
      <c r="L44" s="161">
        <v>21</v>
      </c>
      <c r="M44" s="161">
        <f t="shared" si="10"/>
        <v>0</v>
      </c>
      <c r="N44" s="161">
        <v>2.8E-3</v>
      </c>
      <c r="O44" s="161">
        <f t="shared" si="11"/>
        <v>0</v>
      </c>
      <c r="P44" s="161">
        <v>0</v>
      </c>
      <c r="Q44" s="161">
        <f t="shared" si="12"/>
        <v>0</v>
      </c>
      <c r="R44" s="162" t="s">
        <v>194</v>
      </c>
      <c r="S44" s="138">
        <v>0.33300000000000002</v>
      </c>
      <c r="T44" s="138">
        <f t="shared" si="13"/>
        <v>0.33</v>
      </c>
      <c r="U44" s="138"/>
      <c r="V44" s="138" t="s">
        <v>215</v>
      </c>
      <c r="W44" s="128"/>
      <c r="X44" s="128"/>
      <c r="Y44" s="128"/>
      <c r="Z44" s="128"/>
      <c r="AA44" s="128"/>
      <c r="AB44" s="128"/>
      <c r="AC44" s="128"/>
      <c r="AD44" s="128"/>
      <c r="AE44" s="128" t="s">
        <v>394</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27</v>
      </c>
      <c r="B45" s="157" t="s">
        <v>1286</v>
      </c>
      <c r="C45" s="165" t="s">
        <v>1287</v>
      </c>
      <c r="D45" s="158" t="s">
        <v>494</v>
      </c>
      <c r="E45" s="159">
        <v>1</v>
      </c>
      <c r="F45" s="160"/>
      <c r="G45" s="161">
        <f t="shared" si="7"/>
        <v>0</v>
      </c>
      <c r="H45" s="160"/>
      <c r="I45" s="161">
        <f t="shared" si="8"/>
        <v>0</v>
      </c>
      <c r="J45" s="160"/>
      <c r="K45" s="161">
        <f t="shared" si="9"/>
        <v>0</v>
      </c>
      <c r="L45" s="161">
        <v>21</v>
      </c>
      <c r="M45" s="161">
        <f t="shared" si="10"/>
        <v>0</v>
      </c>
      <c r="N45" s="161">
        <v>4.8999999999999998E-4</v>
      </c>
      <c r="O45" s="161">
        <f t="shared" si="11"/>
        <v>0</v>
      </c>
      <c r="P45" s="161">
        <v>0</v>
      </c>
      <c r="Q45" s="161">
        <f t="shared" si="12"/>
        <v>0</v>
      </c>
      <c r="R45" s="162" t="s">
        <v>194</v>
      </c>
      <c r="S45" s="138">
        <v>0.13300000000000001</v>
      </c>
      <c r="T45" s="138">
        <f t="shared" si="13"/>
        <v>0.13</v>
      </c>
      <c r="U45" s="138"/>
      <c r="V45" s="138" t="s">
        <v>215</v>
      </c>
      <c r="W45" s="128"/>
      <c r="X45" s="128"/>
      <c r="Y45" s="128"/>
      <c r="Z45" s="128"/>
      <c r="AA45" s="128"/>
      <c r="AB45" s="128"/>
      <c r="AC45" s="128"/>
      <c r="AD45" s="128"/>
      <c r="AE45" s="128" t="s">
        <v>394</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28</v>
      </c>
      <c r="B46" s="157" t="s">
        <v>1288</v>
      </c>
      <c r="C46" s="165" t="s">
        <v>1289</v>
      </c>
      <c r="D46" s="158" t="s">
        <v>316</v>
      </c>
      <c r="E46" s="159">
        <v>1</v>
      </c>
      <c r="F46" s="160"/>
      <c r="G46" s="161">
        <f t="shared" si="7"/>
        <v>0</v>
      </c>
      <c r="H46" s="160"/>
      <c r="I46" s="161">
        <f t="shared" si="8"/>
        <v>0</v>
      </c>
      <c r="J46" s="160"/>
      <c r="K46" s="161">
        <f t="shared" si="9"/>
        <v>0</v>
      </c>
      <c r="L46" s="161">
        <v>21</v>
      </c>
      <c r="M46" s="161">
        <f t="shared" si="10"/>
        <v>0</v>
      </c>
      <c r="N46" s="161">
        <v>0</v>
      </c>
      <c r="O46" s="161">
        <f t="shared" si="11"/>
        <v>0</v>
      </c>
      <c r="P46" s="161">
        <v>0</v>
      </c>
      <c r="Q46" s="161">
        <f t="shared" si="12"/>
        <v>0</v>
      </c>
      <c r="R46" s="162" t="s">
        <v>194</v>
      </c>
      <c r="S46" s="138">
        <v>0</v>
      </c>
      <c r="T46" s="138">
        <f t="shared" si="13"/>
        <v>0</v>
      </c>
      <c r="U46" s="138"/>
      <c r="V46" s="138" t="s">
        <v>215</v>
      </c>
      <c r="W46" s="128"/>
      <c r="X46" s="128"/>
      <c r="Y46" s="128"/>
      <c r="Z46" s="128"/>
      <c r="AA46" s="128"/>
      <c r="AB46" s="128"/>
      <c r="AC46" s="128"/>
      <c r="AD46" s="128"/>
      <c r="AE46" s="128" t="s">
        <v>394</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49">
        <v>29</v>
      </c>
      <c r="B47" s="150" t="s">
        <v>1290</v>
      </c>
      <c r="C47" s="166" t="s">
        <v>1291</v>
      </c>
      <c r="D47" s="151" t="s">
        <v>316</v>
      </c>
      <c r="E47" s="152">
        <v>56</v>
      </c>
      <c r="F47" s="153"/>
      <c r="G47" s="154">
        <f t="shared" si="7"/>
        <v>0</v>
      </c>
      <c r="H47" s="153"/>
      <c r="I47" s="154">
        <f t="shared" si="8"/>
        <v>0</v>
      </c>
      <c r="J47" s="153"/>
      <c r="K47" s="154">
        <f t="shared" si="9"/>
        <v>0</v>
      </c>
      <c r="L47" s="154">
        <v>21</v>
      </c>
      <c r="M47" s="154">
        <f t="shared" si="10"/>
        <v>0</v>
      </c>
      <c r="N47" s="154">
        <v>0</v>
      </c>
      <c r="O47" s="154">
        <f t="shared" si="11"/>
        <v>0</v>
      </c>
      <c r="P47" s="154">
        <v>0</v>
      </c>
      <c r="Q47" s="154">
        <f t="shared" si="12"/>
        <v>0</v>
      </c>
      <c r="R47" s="155" t="s">
        <v>194</v>
      </c>
      <c r="S47" s="138">
        <v>4.8000000000000001E-2</v>
      </c>
      <c r="T47" s="138">
        <f t="shared" si="13"/>
        <v>2.69</v>
      </c>
      <c r="U47" s="138"/>
      <c r="V47" s="138" t="s">
        <v>215</v>
      </c>
      <c r="W47" s="128"/>
      <c r="X47" s="128"/>
      <c r="Y47" s="128"/>
      <c r="Z47" s="128"/>
      <c r="AA47" s="128"/>
      <c r="AB47" s="128"/>
      <c r="AC47" s="128"/>
      <c r="AD47" s="128"/>
      <c r="AE47" s="128" t="s">
        <v>394</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35"/>
      <c r="B48" s="136"/>
      <c r="C48" s="167" t="s">
        <v>1292</v>
      </c>
      <c r="D48" s="140"/>
      <c r="E48" s="141">
        <v>56</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218</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30</v>
      </c>
      <c r="B49" s="157" t="s">
        <v>1293</v>
      </c>
      <c r="C49" s="165" t="s">
        <v>1294</v>
      </c>
      <c r="D49" s="158" t="s">
        <v>316</v>
      </c>
      <c r="E49" s="159">
        <v>4</v>
      </c>
      <c r="F49" s="160"/>
      <c r="G49" s="161">
        <f>ROUND(E49*F49,2)</f>
        <v>0</v>
      </c>
      <c r="H49" s="160"/>
      <c r="I49" s="161">
        <f>ROUND(E49*H49,2)</f>
        <v>0</v>
      </c>
      <c r="J49" s="160"/>
      <c r="K49" s="161">
        <f>ROUND(E49*J49,2)</f>
        <v>0</v>
      </c>
      <c r="L49" s="161">
        <v>21</v>
      </c>
      <c r="M49" s="161">
        <f>G49*(1+L49/100)</f>
        <v>0</v>
      </c>
      <c r="N49" s="161">
        <v>0</v>
      </c>
      <c r="O49" s="161">
        <f>ROUND(E49*N49,2)</f>
        <v>0</v>
      </c>
      <c r="P49" s="161">
        <v>0</v>
      </c>
      <c r="Q49" s="161">
        <f>ROUND(E49*P49,2)</f>
        <v>0</v>
      </c>
      <c r="R49" s="162" t="s">
        <v>194</v>
      </c>
      <c r="S49" s="138">
        <v>5.8999999999999997E-2</v>
      </c>
      <c r="T49" s="138">
        <f>ROUND(E49*S49,2)</f>
        <v>0.24</v>
      </c>
      <c r="U49" s="138"/>
      <c r="V49" s="138" t="s">
        <v>215</v>
      </c>
      <c r="W49" s="128"/>
      <c r="X49" s="128"/>
      <c r="Y49" s="128"/>
      <c r="Z49" s="128"/>
      <c r="AA49" s="128"/>
      <c r="AB49" s="128"/>
      <c r="AC49" s="128"/>
      <c r="AD49" s="128"/>
      <c r="AE49" s="128" t="s">
        <v>394</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31</v>
      </c>
      <c r="B50" s="157" t="s">
        <v>1295</v>
      </c>
      <c r="C50" s="165" t="s">
        <v>1296</v>
      </c>
      <c r="D50" s="158" t="s">
        <v>391</v>
      </c>
      <c r="E50" s="159">
        <v>1</v>
      </c>
      <c r="F50" s="160"/>
      <c r="G50" s="161">
        <f>ROUND(E50*F50,2)</f>
        <v>0</v>
      </c>
      <c r="H50" s="160"/>
      <c r="I50" s="161">
        <f>ROUND(E50*H50,2)</f>
        <v>0</v>
      </c>
      <c r="J50" s="160"/>
      <c r="K50" s="161">
        <f>ROUND(E50*J50,2)</f>
        <v>0</v>
      </c>
      <c r="L50" s="161">
        <v>21</v>
      </c>
      <c r="M50" s="161">
        <f>G50*(1+L50/100)</f>
        <v>0</v>
      </c>
      <c r="N50" s="161">
        <v>0</v>
      </c>
      <c r="O50" s="161">
        <f>ROUND(E50*N50,2)</f>
        <v>0</v>
      </c>
      <c r="P50" s="161">
        <v>0</v>
      </c>
      <c r="Q50" s="161">
        <f>ROUND(E50*P50,2)</f>
        <v>0</v>
      </c>
      <c r="R50" s="162" t="s">
        <v>194</v>
      </c>
      <c r="S50" s="138">
        <v>0</v>
      </c>
      <c r="T50" s="138">
        <f>ROUND(E50*S50,2)</f>
        <v>0</v>
      </c>
      <c r="U50" s="138"/>
      <c r="V50" s="138" t="s">
        <v>215</v>
      </c>
      <c r="W50" s="128"/>
      <c r="X50" s="128"/>
      <c r="Y50" s="128"/>
      <c r="Z50" s="128"/>
      <c r="AA50" s="128"/>
      <c r="AB50" s="128"/>
      <c r="AC50" s="128"/>
      <c r="AD50" s="128"/>
      <c r="AE50" s="128" t="s">
        <v>394</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32</v>
      </c>
      <c r="B51" s="157" t="s">
        <v>1297</v>
      </c>
      <c r="C51" s="165" t="s">
        <v>1298</v>
      </c>
      <c r="D51" s="158" t="s">
        <v>384</v>
      </c>
      <c r="E51" s="159">
        <v>0.30854999999999999</v>
      </c>
      <c r="F51" s="160"/>
      <c r="G51" s="161">
        <f>ROUND(E51*F51,2)</f>
        <v>0</v>
      </c>
      <c r="H51" s="160"/>
      <c r="I51" s="161">
        <f>ROUND(E51*H51,2)</f>
        <v>0</v>
      </c>
      <c r="J51" s="160"/>
      <c r="K51" s="161">
        <f>ROUND(E51*J51,2)</f>
        <v>0</v>
      </c>
      <c r="L51" s="161">
        <v>21</v>
      </c>
      <c r="M51" s="161">
        <f>G51*(1+L51/100)</f>
        <v>0</v>
      </c>
      <c r="N51" s="161">
        <v>0</v>
      </c>
      <c r="O51" s="161">
        <f>ROUND(E51*N51,2)</f>
        <v>0</v>
      </c>
      <c r="P51" s="161">
        <v>0</v>
      </c>
      <c r="Q51" s="161">
        <f>ROUND(E51*P51,2)</f>
        <v>0</v>
      </c>
      <c r="R51" s="162" t="s">
        <v>194</v>
      </c>
      <c r="S51" s="138">
        <v>1.47</v>
      </c>
      <c r="T51" s="138">
        <f>ROUND(E51*S51,2)</f>
        <v>0.45</v>
      </c>
      <c r="U51" s="138"/>
      <c r="V51" s="138" t="s">
        <v>215</v>
      </c>
      <c r="W51" s="128"/>
      <c r="X51" s="128"/>
      <c r="Y51" s="128"/>
      <c r="Z51" s="128"/>
      <c r="AA51" s="128"/>
      <c r="AB51" s="128"/>
      <c r="AC51" s="128"/>
      <c r="AD51" s="128"/>
      <c r="AE51" s="128" t="s">
        <v>394</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x14ac:dyDescent="0.15">
      <c r="A52" s="143" t="s">
        <v>188</v>
      </c>
      <c r="B52" s="144" t="s">
        <v>129</v>
      </c>
      <c r="C52" s="164" t="s">
        <v>130</v>
      </c>
      <c r="D52" s="145"/>
      <c r="E52" s="146"/>
      <c r="F52" s="147"/>
      <c r="G52" s="147">
        <f>SUMIF(AE53:AE70,"&lt;&gt;NOR",G53:G70)</f>
        <v>0</v>
      </c>
      <c r="H52" s="147"/>
      <c r="I52" s="147">
        <f>SUM(I53:I70)</f>
        <v>0</v>
      </c>
      <c r="J52" s="147"/>
      <c r="K52" s="147">
        <f>SUM(K53:K70)</f>
        <v>0</v>
      </c>
      <c r="L52" s="147"/>
      <c r="M52" s="147">
        <f>SUM(M53:M70)</f>
        <v>0</v>
      </c>
      <c r="N52" s="147"/>
      <c r="O52" s="147">
        <f>SUM(O53:O70)</f>
        <v>0.26</v>
      </c>
      <c r="P52" s="147"/>
      <c r="Q52" s="147">
        <f>SUM(Q53:Q70)</f>
        <v>0</v>
      </c>
      <c r="R52" s="148"/>
      <c r="S52" s="142"/>
      <c r="T52" s="142">
        <f>SUM(T53:T70)</f>
        <v>48.199999999999996</v>
      </c>
      <c r="U52" s="142"/>
      <c r="V52" s="142"/>
      <c r="AE52" t="s">
        <v>189</v>
      </c>
    </row>
    <row r="53" spans="1:58" ht="12.75" outlineLevel="1" x14ac:dyDescent="0.2">
      <c r="A53" s="156">
        <v>33</v>
      </c>
      <c r="B53" s="157" t="s">
        <v>1299</v>
      </c>
      <c r="C53" s="165" t="s">
        <v>1300</v>
      </c>
      <c r="D53" s="158" t="s">
        <v>316</v>
      </c>
      <c r="E53" s="159">
        <v>35.5</v>
      </c>
      <c r="F53" s="160"/>
      <c r="G53" s="161">
        <f t="shared" ref="G53:G67" si="14">ROUND(E53*F53,2)</f>
        <v>0</v>
      </c>
      <c r="H53" s="160"/>
      <c r="I53" s="161">
        <f t="shared" ref="I53:I67" si="15">ROUND(E53*H53,2)</f>
        <v>0</v>
      </c>
      <c r="J53" s="160"/>
      <c r="K53" s="161">
        <f t="shared" ref="K53:K67" si="16">ROUND(E53*J53,2)</f>
        <v>0</v>
      </c>
      <c r="L53" s="161">
        <v>21</v>
      </c>
      <c r="M53" s="161">
        <f t="shared" ref="M53:M67" si="17">G53*(1+L53/100)</f>
        <v>0</v>
      </c>
      <c r="N53" s="161">
        <v>4.0099999999999997E-3</v>
      </c>
      <c r="O53" s="161">
        <f t="shared" ref="O53:O67" si="18">ROUND(E53*N53,2)</f>
        <v>0.14000000000000001</v>
      </c>
      <c r="P53" s="161">
        <v>0</v>
      </c>
      <c r="Q53" s="161">
        <f t="shared" ref="Q53:Q67" si="19">ROUND(E53*P53,2)</f>
        <v>0</v>
      </c>
      <c r="R53" s="162" t="s">
        <v>194</v>
      </c>
      <c r="S53" s="138">
        <v>0.54290000000000005</v>
      </c>
      <c r="T53" s="138">
        <f t="shared" ref="T53:T67" si="20">ROUND(E53*S53,2)</f>
        <v>19.27</v>
      </c>
      <c r="U53" s="138"/>
      <c r="V53" s="138" t="s">
        <v>215</v>
      </c>
      <c r="W53" s="128"/>
      <c r="X53" s="128"/>
      <c r="Y53" s="128"/>
      <c r="Z53" s="128"/>
      <c r="AA53" s="128"/>
      <c r="AB53" s="128"/>
      <c r="AC53" s="128"/>
      <c r="AD53" s="128"/>
      <c r="AE53" s="128" t="s">
        <v>394</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34</v>
      </c>
      <c r="B54" s="157" t="s">
        <v>1301</v>
      </c>
      <c r="C54" s="165" t="s">
        <v>1302</v>
      </c>
      <c r="D54" s="158" t="s">
        <v>316</v>
      </c>
      <c r="E54" s="159">
        <v>7</v>
      </c>
      <c r="F54" s="160"/>
      <c r="G54" s="161">
        <f t="shared" si="14"/>
        <v>0</v>
      </c>
      <c r="H54" s="160"/>
      <c r="I54" s="161">
        <f t="shared" si="15"/>
        <v>0</v>
      </c>
      <c r="J54" s="160"/>
      <c r="K54" s="161">
        <f t="shared" si="16"/>
        <v>0</v>
      </c>
      <c r="L54" s="161">
        <v>21</v>
      </c>
      <c r="M54" s="161">
        <f t="shared" si="17"/>
        <v>0</v>
      </c>
      <c r="N54" s="161">
        <v>5.2199999999999998E-3</v>
      </c>
      <c r="O54" s="161">
        <f t="shared" si="18"/>
        <v>0.04</v>
      </c>
      <c r="P54" s="161">
        <v>0</v>
      </c>
      <c r="Q54" s="161">
        <f t="shared" si="19"/>
        <v>0</v>
      </c>
      <c r="R54" s="162" t="s">
        <v>194</v>
      </c>
      <c r="S54" s="138">
        <v>0.63429999999999997</v>
      </c>
      <c r="T54" s="138">
        <f t="shared" si="20"/>
        <v>4.4400000000000004</v>
      </c>
      <c r="U54" s="138"/>
      <c r="V54" s="138" t="s">
        <v>215</v>
      </c>
      <c r="W54" s="128"/>
      <c r="X54" s="128"/>
      <c r="Y54" s="128"/>
      <c r="Z54" s="128"/>
      <c r="AA54" s="128"/>
      <c r="AB54" s="128"/>
      <c r="AC54" s="128"/>
      <c r="AD54" s="128"/>
      <c r="AE54" s="128" t="s">
        <v>394</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35</v>
      </c>
      <c r="B55" s="157" t="s">
        <v>1303</v>
      </c>
      <c r="C55" s="165" t="s">
        <v>1304</v>
      </c>
      <c r="D55" s="158" t="s">
        <v>316</v>
      </c>
      <c r="E55" s="159">
        <v>14</v>
      </c>
      <c r="F55" s="160"/>
      <c r="G55" s="161">
        <f t="shared" si="14"/>
        <v>0</v>
      </c>
      <c r="H55" s="160"/>
      <c r="I55" s="161">
        <f t="shared" si="15"/>
        <v>0</v>
      </c>
      <c r="J55" s="160"/>
      <c r="K55" s="161">
        <f t="shared" si="16"/>
        <v>0</v>
      </c>
      <c r="L55" s="161">
        <v>21</v>
      </c>
      <c r="M55" s="161">
        <f t="shared" si="17"/>
        <v>0</v>
      </c>
      <c r="N55" s="161">
        <v>5.4099999999999999E-3</v>
      </c>
      <c r="O55" s="161">
        <f t="shared" si="18"/>
        <v>0.08</v>
      </c>
      <c r="P55" s="161">
        <v>0</v>
      </c>
      <c r="Q55" s="161">
        <f t="shared" si="19"/>
        <v>0</v>
      </c>
      <c r="R55" s="162" t="s">
        <v>194</v>
      </c>
      <c r="S55" s="138">
        <v>0.68279999999999996</v>
      </c>
      <c r="T55" s="138">
        <f t="shared" si="20"/>
        <v>9.56</v>
      </c>
      <c r="U55" s="138"/>
      <c r="V55" s="138" t="s">
        <v>215</v>
      </c>
      <c r="W55" s="128"/>
      <c r="X55" s="128"/>
      <c r="Y55" s="128"/>
      <c r="Z55" s="128"/>
      <c r="AA55" s="128"/>
      <c r="AB55" s="128"/>
      <c r="AC55" s="128"/>
      <c r="AD55" s="128"/>
      <c r="AE55" s="128" t="s">
        <v>394</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36</v>
      </c>
      <c r="B56" s="157" t="s">
        <v>1305</v>
      </c>
      <c r="C56" s="165" t="s">
        <v>1306</v>
      </c>
      <c r="D56" s="158" t="s">
        <v>494</v>
      </c>
      <c r="E56" s="159">
        <v>11</v>
      </c>
      <c r="F56" s="160"/>
      <c r="G56" s="161">
        <f t="shared" si="14"/>
        <v>0</v>
      </c>
      <c r="H56" s="160"/>
      <c r="I56" s="161">
        <f t="shared" si="15"/>
        <v>0</v>
      </c>
      <c r="J56" s="160"/>
      <c r="K56" s="161">
        <f t="shared" si="16"/>
        <v>0</v>
      </c>
      <c r="L56" s="161">
        <v>21</v>
      </c>
      <c r="M56" s="161">
        <f t="shared" si="17"/>
        <v>0</v>
      </c>
      <c r="N56" s="161">
        <v>0</v>
      </c>
      <c r="O56" s="161">
        <f t="shared" si="18"/>
        <v>0</v>
      </c>
      <c r="P56" s="161">
        <v>0</v>
      </c>
      <c r="Q56" s="161">
        <f t="shared" si="19"/>
        <v>0</v>
      </c>
      <c r="R56" s="162" t="s">
        <v>194</v>
      </c>
      <c r="S56" s="138">
        <v>0.42499999999999999</v>
      </c>
      <c r="T56" s="138">
        <f t="shared" si="20"/>
        <v>4.68</v>
      </c>
      <c r="U56" s="138"/>
      <c r="V56" s="138" t="s">
        <v>215</v>
      </c>
      <c r="W56" s="128"/>
      <c r="X56" s="128"/>
      <c r="Y56" s="128"/>
      <c r="Z56" s="128"/>
      <c r="AA56" s="128"/>
      <c r="AB56" s="128"/>
      <c r="AC56" s="128"/>
      <c r="AD56" s="128"/>
      <c r="AE56" s="128" t="s">
        <v>394</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37</v>
      </c>
      <c r="B57" s="157" t="s">
        <v>1307</v>
      </c>
      <c r="C57" s="165" t="s">
        <v>1308</v>
      </c>
      <c r="D57" s="158" t="s">
        <v>229</v>
      </c>
      <c r="E57" s="159">
        <v>5</v>
      </c>
      <c r="F57" s="160"/>
      <c r="G57" s="161">
        <f t="shared" si="14"/>
        <v>0</v>
      </c>
      <c r="H57" s="160"/>
      <c r="I57" s="161">
        <f t="shared" si="15"/>
        <v>0</v>
      </c>
      <c r="J57" s="160"/>
      <c r="K57" s="161">
        <f t="shared" si="16"/>
        <v>0</v>
      </c>
      <c r="L57" s="161">
        <v>21</v>
      </c>
      <c r="M57" s="161">
        <f t="shared" si="17"/>
        <v>0</v>
      </c>
      <c r="N57" s="161">
        <v>0</v>
      </c>
      <c r="O57" s="161">
        <f t="shared" si="18"/>
        <v>0</v>
      </c>
      <c r="P57" s="161">
        <v>0</v>
      </c>
      <c r="Q57" s="161">
        <f t="shared" si="19"/>
        <v>0</v>
      </c>
      <c r="R57" s="162" t="s">
        <v>194</v>
      </c>
      <c r="S57" s="138">
        <v>0.105</v>
      </c>
      <c r="T57" s="138">
        <f t="shared" si="20"/>
        <v>0.53</v>
      </c>
      <c r="U57" s="138"/>
      <c r="V57" s="138" t="s">
        <v>215</v>
      </c>
      <c r="W57" s="128"/>
      <c r="X57" s="128"/>
      <c r="Y57" s="128"/>
      <c r="Z57" s="128"/>
      <c r="AA57" s="128"/>
      <c r="AB57" s="128"/>
      <c r="AC57" s="128"/>
      <c r="AD57" s="128"/>
      <c r="AE57" s="128" t="s">
        <v>394</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38</v>
      </c>
      <c r="B58" s="157" t="s">
        <v>1309</v>
      </c>
      <c r="C58" s="165" t="s">
        <v>1310</v>
      </c>
      <c r="D58" s="158" t="s">
        <v>494</v>
      </c>
      <c r="E58" s="159">
        <v>2</v>
      </c>
      <c r="F58" s="160"/>
      <c r="G58" s="161">
        <f t="shared" si="14"/>
        <v>0</v>
      </c>
      <c r="H58" s="160"/>
      <c r="I58" s="161">
        <f t="shared" si="15"/>
        <v>0</v>
      </c>
      <c r="J58" s="160"/>
      <c r="K58" s="161">
        <f t="shared" si="16"/>
        <v>0</v>
      </c>
      <c r="L58" s="161">
        <v>21</v>
      </c>
      <c r="M58" s="161">
        <f t="shared" si="17"/>
        <v>0</v>
      </c>
      <c r="N58" s="161">
        <v>1.3999999999999999E-4</v>
      </c>
      <c r="O58" s="161">
        <f t="shared" si="18"/>
        <v>0</v>
      </c>
      <c r="P58" s="161">
        <v>0</v>
      </c>
      <c r="Q58" s="161">
        <f t="shared" si="19"/>
        <v>0</v>
      </c>
      <c r="R58" s="162" t="s">
        <v>194</v>
      </c>
      <c r="S58" s="138">
        <v>0.16500000000000001</v>
      </c>
      <c r="T58" s="138">
        <f t="shared" si="20"/>
        <v>0.33</v>
      </c>
      <c r="U58" s="138"/>
      <c r="V58" s="138" t="s">
        <v>215</v>
      </c>
      <c r="W58" s="128"/>
      <c r="X58" s="128"/>
      <c r="Y58" s="128"/>
      <c r="Z58" s="128"/>
      <c r="AA58" s="128"/>
      <c r="AB58" s="128"/>
      <c r="AC58" s="128"/>
      <c r="AD58" s="128"/>
      <c r="AE58" s="128" t="s">
        <v>394</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39</v>
      </c>
      <c r="B59" s="157" t="s">
        <v>1311</v>
      </c>
      <c r="C59" s="165" t="s">
        <v>1312</v>
      </c>
      <c r="D59" s="158" t="s">
        <v>494</v>
      </c>
      <c r="E59" s="159">
        <v>2</v>
      </c>
      <c r="F59" s="160"/>
      <c r="G59" s="161">
        <f t="shared" si="14"/>
        <v>0</v>
      </c>
      <c r="H59" s="160"/>
      <c r="I59" s="161">
        <f t="shared" si="15"/>
        <v>0</v>
      </c>
      <c r="J59" s="160"/>
      <c r="K59" s="161">
        <f t="shared" si="16"/>
        <v>0</v>
      </c>
      <c r="L59" s="161">
        <v>21</v>
      </c>
      <c r="M59" s="161">
        <f t="shared" si="17"/>
        <v>0</v>
      </c>
      <c r="N59" s="161">
        <v>2.0000000000000001E-4</v>
      </c>
      <c r="O59" s="161">
        <f t="shared" si="18"/>
        <v>0</v>
      </c>
      <c r="P59" s="161">
        <v>0</v>
      </c>
      <c r="Q59" s="161">
        <f t="shared" si="19"/>
        <v>0</v>
      </c>
      <c r="R59" s="162" t="s">
        <v>194</v>
      </c>
      <c r="S59" s="138">
        <v>0.20699999999999999</v>
      </c>
      <c r="T59" s="138">
        <f t="shared" si="20"/>
        <v>0.41</v>
      </c>
      <c r="U59" s="138"/>
      <c r="V59" s="138" t="s">
        <v>215</v>
      </c>
      <c r="W59" s="128"/>
      <c r="X59" s="128"/>
      <c r="Y59" s="128"/>
      <c r="Z59" s="128"/>
      <c r="AA59" s="128"/>
      <c r="AB59" s="128"/>
      <c r="AC59" s="128"/>
      <c r="AD59" s="128"/>
      <c r="AE59" s="128" t="s">
        <v>394</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40</v>
      </c>
      <c r="B60" s="157" t="s">
        <v>1313</v>
      </c>
      <c r="C60" s="165" t="s">
        <v>1314</v>
      </c>
      <c r="D60" s="158" t="s">
        <v>494</v>
      </c>
      <c r="E60" s="159">
        <v>2</v>
      </c>
      <c r="F60" s="160"/>
      <c r="G60" s="161">
        <f t="shared" si="14"/>
        <v>0</v>
      </c>
      <c r="H60" s="160"/>
      <c r="I60" s="161">
        <f t="shared" si="15"/>
        <v>0</v>
      </c>
      <c r="J60" s="160"/>
      <c r="K60" s="161">
        <f t="shared" si="16"/>
        <v>0</v>
      </c>
      <c r="L60" s="161">
        <v>21</v>
      </c>
      <c r="M60" s="161">
        <f t="shared" si="17"/>
        <v>0</v>
      </c>
      <c r="N60" s="161">
        <v>3.2000000000000003E-4</v>
      </c>
      <c r="O60" s="161">
        <f t="shared" si="18"/>
        <v>0</v>
      </c>
      <c r="P60" s="161">
        <v>0</v>
      </c>
      <c r="Q60" s="161">
        <f t="shared" si="19"/>
        <v>0</v>
      </c>
      <c r="R60" s="162" t="s">
        <v>194</v>
      </c>
      <c r="S60" s="138">
        <v>0.22700000000000001</v>
      </c>
      <c r="T60" s="138">
        <f t="shared" si="20"/>
        <v>0.45</v>
      </c>
      <c r="U60" s="138"/>
      <c r="V60" s="138" t="s">
        <v>215</v>
      </c>
      <c r="W60" s="128"/>
      <c r="X60" s="128"/>
      <c r="Y60" s="128"/>
      <c r="Z60" s="128"/>
      <c r="AA60" s="128"/>
      <c r="AB60" s="128"/>
      <c r="AC60" s="128"/>
      <c r="AD60" s="128"/>
      <c r="AE60" s="128" t="s">
        <v>394</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41</v>
      </c>
      <c r="B61" s="157" t="s">
        <v>1315</v>
      </c>
      <c r="C61" s="165" t="s">
        <v>1316</v>
      </c>
      <c r="D61" s="158" t="s">
        <v>494</v>
      </c>
      <c r="E61" s="159">
        <v>1</v>
      </c>
      <c r="F61" s="160"/>
      <c r="G61" s="161">
        <f t="shared" si="14"/>
        <v>0</v>
      </c>
      <c r="H61" s="160"/>
      <c r="I61" s="161">
        <f t="shared" si="15"/>
        <v>0</v>
      </c>
      <c r="J61" s="160"/>
      <c r="K61" s="161">
        <f t="shared" si="16"/>
        <v>0</v>
      </c>
      <c r="L61" s="161">
        <v>21</v>
      </c>
      <c r="M61" s="161">
        <f t="shared" si="17"/>
        <v>0</v>
      </c>
      <c r="N61" s="161">
        <v>0</v>
      </c>
      <c r="O61" s="161">
        <f t="shared" si="18"/>
        <v>0</v>
      </c>
      <c r="P61" s="161">
        <v>0</v>
      </c>
      <c r="Q61" s="161">
        <f t="shared" si="19"/>
        <v>0</v>
      </c>
      <c r="R61" s="162" t="s">
        <v>194</v>
      </c>
      <c r="S61" s="138">
        <v>0.22700000000000001</v>
      </c>
      <c r="T61" s="138">
        <f t="shared" si="20"/>
        <v>0.23</v>
      </c>
      <c r="U61" s="138"/>
      <c r="V61" s="138" t="s">
        <v>215</v>
      </c>
      <c r="W61" s="128"/>
      <c r="X61" s="128"/>
      <c r="Y61" s="128"/>
      <c r="Z61" s="128"/>
      <c r="AA61" s="128"/>
      <c r="AB61" s="128"/>
      <c r="AC61" s="128"/>
      <c r="AD61" s="128"/>
      <c r="AE61" s="128" t="s">
        <v>394</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42</v>
      </c>
      <c r="B62" s="157" t="s">
        <v>1317</v>
      </c>
      <c r="C62" s="165" t="s">
        <v>1318</v>
      </c>
      <c r="D62" s="158" t="s">
        <v>494</v>
      </c>
      <c r="E62" s="159">
        <v>1</v>
      </c>
      <c r="F62" s="160"/>
      <c r="G62" s="161">
        <f t="shared" si="14"/>
        <v>0</v>
      </c>
      <c r="H62" s="160"/>
      <c r="I62" s="161">
        <f t="shared" si="15"/>
        <v>0</v>
      </c>
      <c r="J62" s="160"/>
      <c r="K62" s="161">
        <f t="shared" si="16"/>
        <v>0</v>
      </c>
      <c r="L62" s="161">
        <v>21</v>
      </c>
      <c r="M62" s="161">
        <f t="shared" si="17"/>
        <v>0</v>
      </c>
      <c r="N62" s="161">
        <v>4.0000000000000002E-4</v>
      </c>
      <c r="O62" s="161">
        <f t="shared" si="18"/>
        <v>0</v>
      </c>
      <c r="P62" s="161">
        <v>0</v>
      </c>
      <c r="Q62" s="161">
        <f t="shared" si="19"/>
        <v>0</v>
      </c>
      <c r="R62" s="162" t="s">
        <v>194</v>
      </c>
      <c r="S62" s="138">
        <v>0.22700000000000001</v>
      </c>
      <c r="T62" s="138">
        <f t="shared" si="20"/>
        <v>0.23</v>
      </c>
      <c r="U62" s="138"/>
      <c r="V62" s="138" t="s">
        <v>215</v>
      </c>
      <c r="W62" s="128"/>
      <c r="X62" s="128"/>
      <c r="Y62" s="128"/>
      <c r="Z62" s="128"/>
      <c r="AA62" s="128"/>
      <c r="AB62" s="128"/>
      <c r="AC62" s="128"/>
      <c r="AD62" s="128"/>
      <c r="AE62" s="128" t="s">
        <v>394</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43</v>
      </c>
      <c r="B63" s="157" t="s">
        <v>1319</v>
      </c>
      <c r="C63" s="165" t="s">
        <v>1320</v>
      </c>
      <c r="D63" s="158" t="s">
        <v>494</v>
      </c>
      <c r="E63" s="159">
        <v>5</v>
      </c>
      <c r="F63" s="160"/>
      <c r="G63" s="161">
        <f t="shared" si="14"/>
        <v>0</v>
      </c>
      <c r="H63" s="160"/>
      <c r="I63" s="161">
        <f t="shared" si="15"/>
        <v>0</v>
      </c>
      <c r="J63" s="160"/>
      <c r="K63" s="161">
        <f t="shared" si="16"/>
        <v>0</v>
      </c>
      <c r="L63" s="161">
        <v>21</v>
      </c>
      <c r="M63" s="161">
        <f t="shared" si="17"/>
        <v>0</v>
      </c>
      <c r="N63" s="161">
        <v>6.3000000000000003E-4</v>
      </c>
      <c r="O63" s="161">
        <f t="shared" si="18"/>
        <v>0</v>
      </c>
      <c r="P63" s="161">
        <v>0</v>
      </c>
      <c r="Q63" s="161">
        <f t="shared" si="19"/>
        <v>0</v>
      </c>
      <c r="R63" s="162" t="s">
        <v>194</v>
      </c>
      <c r="S63" s="138">
        <v>0.27200000000000002</v>
      </c>
      <c r="T63" s="138">
        <f t="shared" si="20"/>
        <v>1.36</v>
      </c>
      <c r="U63" s="138"/>
      <c r="V63" s="138" t="s">
        <v>215</v>
      </c>
      <c r="W63" s="128"/>
      <c r="X63" s="128"/>
      <c r="Y63" s="128"/>
      <c r="Z63" s="128"/>
      <c r="AA63" s="128"/>
      <c r="AB63" s="128"/>
      <c r="AC63" s="128"/>
      <c r="AD63" s="128"/>
      <c r="AE63" s="128" t="s">
        <v>394</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44</v>
      </c>
      <c r="B64" s="157" t="s">
        <v>1321</v>
      </c>
      <c r="C64" s="165" t="s">
        <v>1322</v>
      </c>
      <c r="D64" s="158" t="s">
        <v>494</v>
      </c>
      <c r="E64" s="159">
        <v>2</v>
      </c>
      <c r="F64" s="160"/>
      <c r="G64" s="161">
        <f t="shared" si="14"/>
        <v>0</v>
      </c>
      <c r="H64" s="160"/>
      <c r="I64" s="161">
        <f t="shared" si="15"/>
        <v>0</v>
      </c>
      <c r="J64" s="160"/>
      <c r="K64" s="161">
        <f t="shared" si="16"/>
        <v>0</v>
      </c>
      <c r="L64" s="161">
        <v>21</v>
      </c>
      <c r="M64" s="161">
        <f t="shared" si="17"/>
        <v>0</v>
      </c>
      <c r="N64" s="161">
        <v>7.3999999999999999E-4</v>
      </c>
      <c r="O64" s="161">
        <f t="shared" si="18"/>
        <v>0</v>
      </c>
      <c r="P64" s="161">
        <v>0</v>
      </c>
      <c r="Q64" s="161">
        <f t="shared" si="19"/>
        <v>0</v>
      </c>
      <c r="R64" s="162" t="s">
        <v>194</v>
      </c>
      <c r="S64" s="138">
        <v>0.30199999999999999</v>
      </c>
      <c r="T64" s="138">
        <f t="shared" si="20"/>
        <v>0.6</v>
      </c>
      <c r="U64" s="138"/>
      <c r="V64" s="138" t="s">
        <v>215</v>
      </c>
      <c r="W64" s="128"/>
      <c r="X64" s="128"/>
      <c r="Y64" s="128"/>
      <c r="Z64" s="128"/>
      <c r="AA64" s="128"/>
      <c r="AB64" s="128"/>
      <c r="AC64" s="128"/>
      <c r="AD64" s="128"/>
      <c r="AE64" s="128" t="s">
        <v>394</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56">
        <v>45</v>
      </c>
      <c r="B65" s="157" t="s">
        <v>1323</v>
      </c>
      <c r="C65" s="165" t="s">
        <v>1324</v>
      </c>
      <c r="D65" s="158" t="s">
        <v>494</v>
      </c>
      <c r="E65" s="159">
        <v>2</v>
      </c>
      <c r="F65" s="160"/>
      <c r="G65" s="161">
        <f t="shared" si="14"/>
        <v>0</v>
      </c>
      <c r="H65" s="160"/>
      <c r="I65" s="161">
        <f t="shared" si="15"/>
        <v>0</v>
      </c>
      <c r="J65" s="160"/>
      <c r="K65" s="161">
        <f t="shared" si="16"/>
        <v>0</v>
      </c>
      <c r="L65" s="161">
        <v>21</v>
      </c>
      <c r="M65" s="161">
        <f t="shared" si="17"/>
        <v>0</v>
      </c>
      <c r="N65" s="161">
        <v>3.1E-4</v>
      </c>
      <c r="O65" s="161">
        <f t="shared" si="18"/>
        <v>0</v>
      </c>
      <c r="P65" s="161">
        <v>0</v>
      </c>
      <c r="Q65" s="161">
        <f t="shared" si="19"/>
        <v>0</v>
      </c>
      <c r="R65" s="162" t="s">
        <v>194</v>
      </c>
      <c r="S65" s="138">
        <v>0.114</v>
      </c>
      <c r="T65" s="138">
        <f t="shared" si="20"/>
        <v>0.23</v>
      </c>
      <c r="U65" s="138"/>
      <c r="V65" s="138" t="s">
        <v>215</v>
      </c>
      <c r="W65" s="128"/>
      <c r="X65" s="128"/>
      <c r="Y65" s="128"/>
      <c r="Z65" s="128"/>
      <c r="AA65" s="128"/>
      <c r="AB65" s="128"/>
      <c r="AC65" s="128"/>
      <c r="AD65" s="128"/>
      <c r="AE65" s="128" t="s">
        <v>394</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56">
        <v>46</v>
      </c>
      <c r="B66" s="157" t="s">
        <v>1325</v>
      </c>
      <c r="C66" s="165" t="s">
        <v>1326</v>
      </c>
      <c r="D66" s="158" t="s">
        <v>494</v>
      </c>
      <c r="E66" s="159">
        <v>1</v>
      </c>
      <c r="F66" s="160"/>
      <c r="G66" s="161">
        <f t="shared" si="14"/>
        <v>0</v>
      </c>
      <c r="H66" s="160"/>
      <c r="I66" s="161">
        <f t="shared" si="15"/>
        <v>0</v>
      </c>
      <c r="J66" s="160"/>
      <c r="K66" s="161">
        <f t="shared" si="16"/>
        <v>0</v>
      </c>
      <c r="L66" s="161">
        <v>21</v>
      </c>
      <c r="M66" s="161">
        <f t="shared" si="17"/>
        <v>0</v>
      </c>
      <c r="N66" s="161">
        <v>4.7800000000000004E-3</v>
      </c>
      <c r="O66" s="161">
        <f t="shared" si="18"/>
        <v>0</v>
      </c>
      <c r="P66" s="161">
        <v>0</v>
      </c>
      <c r="Q66" s="161">
        <f t="shared" si="19"/>
        <v>0</v>
      </c>
      <c r="R66" s="162" t="s">
        <v>194</v>
      </c>
      <c r="S66" s="138">
        <v>0.39300000000000002</v>
      </c>
      <c r="T66" s="138">
        <f t="shared" si="20"/>
        <v>0.39</v>
      </c>
      <c r="U66" s="138"/>
      <c r="V66" s="138" t="s">
        <v>215</v>
      </c>
      <c r="W66" s="128"/>
      <c r="X66" s="128"/>
      <c r="Y66" s="128"/>
      <c r="Z66" s="128"/>
      <c r="AA66" s="128"/>
      <c r="AB66" s="128"/>
      <c r="AC66" s="128"/>
      <c r="AD66" s="128"/>
      <c r="AE66" s="128" t="s">
        <v>394</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49">
        <v>47</v>
      </c>
      <c r="B67" s="150" t="s">
        <v>1327</v>
      </c>
      <c r="C67" s="166" t="s">
        <v>1328</v>
      </c>
      <c r="D67" s="151" t="s">
        <v>316</v>
      </c>
      <c r="E67" s="152">
        <v>56.5</v>
      </c>
      <c r="F67" s="153"/>
      <c r="G67" s="154">
        <f t="shared" si="14"/>
        <v>0</v>
      </c>
      <c r="H67" s="153"/>
      <c r="I67" s="154">
        <f t="shared" si="15"/>
        <v>0</v>
      </c>
      <c r="J67" s="153"/>
      <c r="K67" s="154">
        <f t="shared" si="16"/>
        <v>0</v>
      </c>
      <c r="L67" s="154">
        <v>21</v>
      </c>
      <c r="M67" s="154">
        <f t="shared" si="17"/>
        <v>0</v>
      </c>
      <c r="N67" s="154">
        <v>0</v>
      </c>
      <c r="O67" s="154">
        <f t="shared" si="18"/>
        <v>0</v>
      </c>
      <c r="P67" s="154">
        <v>0</v>
      </c>
      <c r="Q67" s="154">
        <f t="shared" si="19"/>
        <v>0</v>
      </c>
      <c r="R67" s="155" t="s">
        <v>194</v>
      </c>
      <c r="S67" s="138">
        <v>2.9000000000000001E-2</v>
      </c>
      <c r="T67" s="138">
        <f t="shared" si="20"/>
        <v>1.64</v>
      </c>
      <c r="U67" s="138"/>
      <c r="V67" s="138" t="s">
        <v>215</v>
      </c>
      <c r="W67" s="128"/>
      <c r="X67" s="128"/>
      <c r="Y67" s="128"/>
      <c r="Z67" s="128"/>
      <c r="AA67" s="128"/>
      <c r="AB67" s="128"/>
      <c r="AC67" s="128"/>
      <c r="AD67" s="128"/>
      <c r="AE67" s="128" t="s">
        <v>394</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35"/>
      <c r="B68" s="136"/>
      <c r="C68" s="167" t="s">
        <v>1329</v>
      </c>
      <c r="D68" s="140"/>
      <c r="E68" s="141">
        <v>56.5</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218</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48</v>
      </c>
      <c r="B69" s="157" t="s">
        <v>1330</v>
      </c>
      <c r="C69" s="165" t="s">
        <v>1331</v>
      </c>
      <c r="D69" s="158" t="s">
        <v>316</v>
      </c>
      <c r="E69" s="159">
        <v>56.5</v>
      </c>
      <c r="F69" s="160"/>
      <c r="G69" s="161">
        <f>ROUND(E69*F69,2)</f>
        <v>0</v>
      </c>
      <c r="H69" s="160"/>
      <c r="I69" s="161">
        <f>ROUND(E69*H69,2)</f>
        <v>0</v>
      </c>
      <c r="J69" s="160"/>
      <c r="K69" s="161">
        <f>ROUND(E69*J69,2)</f>
        <v>0</v>
      </c>
      <c r="L69" s="161">
        <v>21</v>
      </c>
      <c r="M69" s="161">
        <f>G69*(1+L69/100)</f>
        <v>0</v>
      </c>
      <c r="N69" s="161">
        <v>1.0000000000000001E-5</v>
      </c>
      <c r="O69" s="161">
        <f>ROUND(E69*N69,2)</f>
        <v>0</v>
      </c>
      <c r="P69" s="161">
        <v>0</v>
      </c>
      <c r="Q69" s="161">
        <f>ROUND(E69*P69,2)</f>
        <v>0</v>
      </c>
      <c r="R69" s="162" t="s">
        <v>194</v>
      </c>
      <c r="S69" s="138">
        <v>6.2E-2</v>
      </c>
      <c r="T69" s="138">
        <f>ROUND(E69*S69,2)</f>
        <v>3.5</v>
      </c>
      <c r="U69" s="138"/>
      <c r="V69" s="138" t="s">
        <v>215</v>
      </c>
      <c r="W69" s="128"/>
      <c r="X69" s="128"/>
      <c r="Y69" s="128"/>
      <c r="Z69" s="128"/>
      <c r="AA69" s="128"/>
      <c r="AB69" s="128"/>
      <c r="AC69" s="128"/>
      <c r="AD69" s="128"/>
      <c r="AE69" s="128" t="s">
        <v>394</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56">
        <v>49</v>
      </c>
      <c r="B70" s="157" t="s">
        <v>1332</v>
      </c>
      <c r="C70" s="165" t="s">
        <v>1333</v>
      </c>
      <c r="D70" s="158" t="s">
        <v>384</v>
      </c>
      <c r="E70" s="159">
        <v>0.26695000000000002</v>
      </c>
      <c r="F70" s="160"/>
      <c r="G70" s="161">
        <f>ROUND(E70*F70,2)</f>
        <v>0</v>
      </c>
      <c r="H70" s="160"/>
      <c r="I70" s="161">
        <f>ROUND(E70*H70,2)</f>
        <v>0</v>
      </c>
      <c r="J70" s="160"/>
      <c r="K70" s="161">
        <f>ROUND(E70*J70,2)</f>
        <v>0</v>
      </c>
      <c r="L70" s="161">
        <v>21</v>
      </c>
      <c r="M70" s="161">
        <f>G70*(1+L70/100)</f>
        <v>0</v>
      </c>
      <c r="N70" s="161">
        <v>0</v>
      </c>
      <c r="O70" s="161">
        <f>ROUND(E70*N70,2)</f>
        <v>0</v>
      </c>
      <c r="P70" s="161">
        <v>0</v>
      </c>
      <c r="Q70" s="161">
        <f>ROUND(E70*P70,2)</f>
        <v>0</v>
      </c>
      <c r="R70" s="162" t="s">
        <v>194</v>
      </c>
      <c r="S70" s="138">
        <v>1.327</v>
      </c>
      <c r="T70" s="138">
        <f>ROUND(E70*S70,2)</f>
        <v>0.35</v>
      </c>
      <c r="U70" s="138"/>
      <c r="V70" s="138" t="s">
        <v>215</v>
      </c>
      <c r="W70" s="128"/>
      <c r="X70" s="128"/>
      <c r="Y70" s="128"/>
      <c r="Z70" s="128"/>
      <c r="AA70" s="128"/>
      <c r="AB70" s="128"/>
      <c r="AC70" s="128"/>
      <c r="AD70" s="128"/>
      <c r="AE70" s="128" t="s">
        <v>394</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x14ac:dyDescent="0.15">
      <c r="A71" s="143" t="s">
        <v>188</v>
      </c>
      <c r="B71" s="144" t="s">
        <v>131</v>
      </c>
      <c r="C71" s="164" t="s">
        <v>132</v>
      </c>
      <c r="D71" s="145"/>
      <c r="E71" s="146"/>
      <c r="F71" s="147"/>
      <c r="G71" s="147">
        <f>SUMIF(AE72:AE86,"&lt;&gt;NOR",G72:G86)</f>
        <v>0</v>
      </c>
      <c r="H71" s="147"/>
      <c r="I71" s="147">
        <f>SUM(I72:I86)</f>
        <v>0</v>
      </c>
      <c r="J71" s="147"/>
      <c r="K71" s="147">
        <f>SUM(K72:K86)</f>
        <v>0</v>
      </c>
      <c r="L71" s="147"/>
      <c r="M71" s="147">
        <f>SUM(M72:M86)</f>
        <v>0</v>
      </c>
      <c r="N71" s="147"/>
      <c r="O71" s="147">
        <f>SUM(O72:O86)</f>
        <v>0.13</v>
      </c>
      <c r="P71" s="147"/>
      <c r="Q71" s="147">
        <f>SUM(Q72:Q86)</f>
        <v>0</v>
      </c>
      <c r="R71" s="148"/>
      <c r="S71" s="142"/>
      <c r="T71" s="142">
        <f>SUM(T72:T86)</f>
        <v>11.64</v>
      </c>
      <c r="U71" s="142"/>
      <c r="V71" s="142"/>
      <c r="AE71" t="s">
        <v>189</v>
      </c>
    </row>
    <row r="72" spans="1:58" ht="12.75" outlineLevel="1" x14ac:dyDescent="0.2">
      <c r="A72" s="156">
        <v>50</v>
      </c>
      <c r="B72" s="157" t="s">
        <v>1334</v>
      </c>
      <c r="C72" s="165" t="s">
        <v>1335</v>
      </c>
      <c r="D72" s="158" t="s">
        <v>229</v>
      </c>
      <c r="E72" s="159">
        <v>1</v>
      </c>
      <c r="F72" s="160"/>
      <c r="G72" s="161">
        <f t="shared" ref="G72:G86" si="21">ROUND(E72*F72,2)</f>
        <v>0</v>
      </c>
      <c r="H72" s="160"/>
      <c r="I72" s="161">
        <f t="shared" ref="I72:I86" si="22">ROUND(E72*H72,2)</f>
        <v>0</v>
      </c>
      <c r="J72" s="160"/>
      <c r="K72" s="161">
        <f t="shared" ref="K72:K86" si="23">ROUND(E72*J72,2)</f>
        <v>0</v>
      </c>
      <c r="L72" s="161">
        <v>21</v>
      </c>
      <c r="M72" s="161">
        <f t="shared" ref="M72:M86" si="24">G72*(1+L72/100)</f>
        <v>0</v>
      </c>
      <c r="N72" s="161">
        <v>2.8719999999999999E-2</v>
      </c>
      <c r="O72" s="161">
        <f t="shared" ref="O72:O86" si="25">ROUND(E72*N72,2)</f>
        <v>0.03</v>
      </c>
      <c r="P72" s="161">
        <v>0</v>
      </c>
      <c r="Q72" s="161">
        <f t="shared" ref="Q72:Q86" si="26">ROUND(E72*P72,2)</f>
        <v>0</v>
      </c>
      <c r="R72" s="162" t="s">
        <v>194</v>
      </c>
      <c r="S72" s="138">
        <v>1.5</v>
      </c>
      <c r="T72" s="138">
        <f t="shared" ref="T72:T86" si="27">ROUND(E72*S72,2)</f>
        <v>1.5</v>
      </c>
      <c r="U72" s="138"/>
      <c r="V72" s="138" t="s">
        <v>215</v>
      </c>
      <c r="W72" s="128"/>
      <c r="X72" s="128"/>
      <c r="Y72" s="128"/>
      <c r="Z72" s="128"/>
      <c r="AA72" s="128"/>
      <c r="AB72" s="128"/>
      <c r="AC72" s="128"/>
      <c r="AD72" s="128"/>
      <c r="AE72" s="128" t="s">
        <v>394</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56">
        <v>51</v>
      </c>
      <c r="B73" s="157" t="s">
        <v>1336</v>
      </c>
      <c r="C73" s="165" t="s">
        <v>1337</v>
      </c>
      <c r="D73" s="158" t="s">
        <v>229</v>
      </c>
      <c r="E73" s="159">
        <v>3</v>
      </c>
      <c r="F73" s="160"/>
      <c r="G73" s="161">
        <f t="shared" si="21"/>
        <v>0</v>
      </c>
      <c r="H73" s="160"/>
      <c r="I73" s="161">
        <f t="shared" si="22"/>
        <v>0</v>
      </c>
      <c r="J73" s="160"/>
      <c r="K73" s="161">
        <f t="shared" si="23"/>
        <v>0</v>
      </c>
      <c r="L73" s="161">
        <v>21</v>
      </c>
      <c r="M73" s="161">
        <f t="shared" si="24"/>
        <v>0</v>
      </c>
      <c r="N73" s="161">
        <v>2.4000000000000001E-4</v>
      </c>
      <c r="O73" s="161">
        <f t="shared" si="25"/>
        <v>0</v>
      </c>
      <c r="P73" s="161">
        <v>0</v>
      </c>
      <c r="Q73" s="161">
        <f t="shared" si="26"/>
        <v>0</v>
      </c>
      <c r="R73" s="162" t="s">
        <v>194</v>
      </c>
      <c r="S73" s="138">
        <v>0.124</v>
      </c>
      <c r="T73" s="138">
        <f t="shared" si="27"/>
        <v>0.37</v>
      </c>
      <c r="U73" s="138"/>
      <c r="V73" s="138" t="s">
        <v>215</v>
      </c>
      <c r="W73" s="128"/>
      <c r="X73" s="128"/>
      <c r="Y73" s="128"/>
      <c r="Z73" s="128"/>
      <c r="AA73" s="128"/>
      <c r="AB73" s="128"/>
      <c r="AC73" s="128"/>
      <c r="AD73" s="128"/>
      <c r="AE73" s="128" t="s">
        <v>394</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56">
        <v>52</v>
      </c>
      <c r="B74" s="157" t="s">
        <v>1307</v>
      </c>
      <c r="C74" s="165" t="s">
        <v>1308</v>
      </c>
      <c r="D74" s="158" t="s">
        <v>229</v>
      </c>
      <c r="E74" s="159">
        <v>3</v>
      </c>
      <c r="F74" s="160"/>
      <c r="G74" s="161">
        <f t="shared" si="21"/>
        <v>0</v>
      </c>
      <c r="H74" s="160"/>
      <c r="I74" s="161">
        <f t="shared" si="22"/>
        <v>0</v>
      </c>
      <c r="J74" s="160"/>
      <c r="K74" s="161">
        <f t="shared" si="23"/>
        <v>0</v>
      </c>
      <c r="L74" s="161">
        <v>21</v>
      </c>
      <c r="M74" s="161">
        <f t="shared" si="24"/>
        <v>0</v>
      </c>
      <c r="N74" s="161">
        <v>0</v>
      </c>
      <c r="O74" s="161">
        <f t="shared" si="25"/>
        <v>0</v>
      </c>
      <c r="P74" s="161">
        <v>0</v>
      </c>
      <c r="Q74" s="161">
        <f t="shared" si="26"/>
        <v>0</v>
      </c>
      <c r="R74" s="162" t="s">
        <v>194</v>
      </c>
      <c r="S74" s="138">
        <v>0.105</v>
      </c>
      <c r="T74" s="138">
        <f t="shared" si="27"/>
        <v>0.32</v>
      </c>
      <c r="U74" s="138"/>
      <c r="V74" s="138" t="s">
        <v>215</v>
      </c>
      <c r="W74" s="128"/>
      <c r="X74" s="128"/>
      <c r="Y74" s="128"/>
      <c r="Z74" s="128"/>
      <c r="AA74" s="128"/>
      <c r="AB74" s="128"/>
      <c r="AC74" s="128"/>
      <c r="AD74" s="128"/>
      <c r="AE74" s="128" t="s">
        <v>394</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56">
        <v>53</v>
      </c>
      <c r="B75" s="157" t="s">
        <v>1338</v>
      </c>
      <c r="C75" s="165" t="s">
        <v>1339</v>
      </c>
      <c r="D75" s="158" t="s">
        <v>229</v>
      </c>
      <c r="E75" s="159">
        <v>1</v>
      </c>
      <c r="F75" s="160"/>
      <c r="G75" s="161">
        <f t="shared" si="21"/>
        <v>0</v>
      </c>
      <c r="H75" s="160"/>
      <c r="I75" s="161">
        <f t="shared" si="22"/>
        <v>0</v>
      </c>
      <c r="J75" s="160"/>
      <c r="K75" s="161">
        <f t="shared" si="23"/>
        <v>0</v>
      </c>
      <c r="L75" s="161">
        <v>21</v>
      </c>
      <c r="M75" s="161">
        <f t="shared" si="24"/>
        <v>0</v>
      </c>
      <c r="N75" s="161">
        <v>1.421E-2</v>
      </c>
      <c r="O75" s="161">
        <f t="shared" si="25"/>
        <v>0.01</v>
      </c>
      <c r="P75" s="161">
        <v>0</v>
      </c>
      <c r="Q75" s="161">
        <f t="shared" si="26"/>
        <v>0</v>
      </c>
      <c r="R75" s="162" t="s">
        <v>194</v>
      </c>
      <c r="S75" s="138">
        <v>1.1890000000000001</v>
      </c>
      <c r="T75" s="138">
        <f t="shared" si="27"/>
        <v>1.19</v>
      </c>
      <c r="U75" s="138"/>
      <c r="V75" s="138" t="s">
        <v>215</v>
      </c>
      <c r="W75" s="128"/>
      <c r="X75" s="128"/>
      <c r="Y75" s="128"/>
      <c r="Z75" s="128"/>
      <c r="AA75" s="128"/>
      <c r="AB75" s="128"/>
      <c r="AC75" s="128"/>
      <c r="AD75" s="128"/>
      <c r="AE75" s="128" t="s">
        <v>394</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56">
        <v>54</v>
      </c>
      <c r="B76" s="157" t="s">
        <v>1340</v>
      </c>
      <c r="C76" s="165" t="s">
        <v>1341</v>
      </c>
      <c r="D76" s="158" t="s">
        <v>229</v>
      </c>
      <c r="E76" s="159">
        <v>1</v>
      </c>
      <c r="F76" s="160"/>
      <c r="G76" s="161">
        <f t="shared" si="21"/>
        <v>0</v>
      </c>
      <c r="H76" s="160"/>
      <c r="I76" s="161">
        <f t="shared" si="22"/>
        <v>0</v>
      </c>
      <c r="J76" s="160"/>
      <c r="K76" s="161">
        <f t="shared" si="23"/>
        <v>0</v>
      </c>
      <c r="L76" s="161">
        <v>21</v>
      </c>
      <c r="M76" s="161">
        <f t="shared" si="24"/>
        <v>0</v>
      </c>
      <c r="N76" s="161">
        <v>6.77E-3</v>
      </c>
      <c r="O76" s="161">
        <f t="shared" si="25"/>
        <v>0.01</v>
      </c>
      <c r="P76" s="161">
        <v>0</v>
      </c>
      <c r="Q76" s="161">
        <f t="shared" si="26"/>
        <v>0</v>
      </c>
      <c r="R76" s="162" t="s">
        <v>194</v>
      </c>
      <c r="S76" s="138">
        <v>0.27500000000000002</v>
      </c>
      <c r="T76" s="138">
        <f t="shared" si="27"/>
        <v>0.28000000000000003</v>
      </c>
      <c r="U76" s="138"/>
      <c r="V76" s="138" t="s">
        <v>215</v>
      </c>
      <c r="W76" s="128"/>
      <c r="X76" s="128"/>
      <c r="Y76" s="128"/>
      <c r="Z76" s="128"/>
      <c r="AA76" s="128"/>
      <c r="AB76" s="128"/>
      <c r="AC76" s="128"/>
      <c r="AD76" s="128"/>
      <c r="AE76" s="128" t="s">
        <v>394</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56">
        <v>55</v>
      </c>
      <c r="B77" s="157" t="s">
        <v>1342</v>
      </c>
      <c r="C77" s="165" t="s">
        <v>1343</v>
      </c>
      <c r="D77" s="158" t="s">
        <v>494</v>
      </c>
      <c r="E77" s="159">
        <v>1</v>
      </c>
      <c r="F77" s="160"/>
      <c r="G77" s="161">
        <f t="shared" si="21"/>
        <v>0</v>
      </c>
      <c r="H77" s="160"/>
      <c r="I77" s="161">
        <f t="shared" si="22"/>
        <v>0</v>
      </c>
      <c r="J77" s="160"/>
      <c r="K77" s="161">
        <f t="shared" si="23"/>
        <v>0</v>
      </c>
      <c r="L77" s="161">
        <v>21</v>
      </c>
      <c r="M77" s="161">
        <f t="shared" si="24"/>
        <v>0</v>
      </c>
      <c r="N77" s="161">
        <v>1.0399999999999999E-3</v>
      </c>
      <c r="O77" s="161">
        <f t="shared" si="25"/>
        <v>0</v>
      </c>
      <c r="P77" s="161">
        <v>0</v>
      </c>
      <c r="Q77" s="161">
        <f t="shared" si="26"/>
        <v>0</v>
      </c>
      <c r="R77" s="162" t="s">
        <v>194</v>
      </c>
      <c r="S77" s="138">
        <v>0.44500000000000001</v>
      </c>
      <c r="T77" s="138">
        <f t="shared" si="27"/>
        <v>0.45</v>
      </c>
      <c r="U77" s="138"/>
      <c r="V77" s="138" t="s">
        <v>215</v>
      </c>
      <c r="W77" s="128"/>
      <c r="X77" s="128"/>
      <c r="Y77" s="128"/>
      <c r="Z77" s="128"/>
      <c r="AA77" s="128"/>
      <c r="AB77" s="128"/>
      <c r="AC77" s="128"/>
      <c r="AD77" s="128"/>
      <c r="AE77" s="128" t="s">
        <v>394</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56">
        <v>56</v>
      </c>
      <c r="B78" s="157" t="s">
        <v>1344</v>
      </c>
      <c r="C78" s="165" t="s">
        <v>1345</v>
      </c>
      <c r="D78" s="158" t="s">
        <v>494</v>
      </c>
      <c r="E78" s="159">
        <v>1</v>
      </c>
      <c r="F78" s="160"/>
      <c r="G78" s="161">
        <f t="shared" si="21"/>
        <v>0</v>
      </c>
      <c r="H78" s="160"/>
      <c r="I78" s="161">
        <f t="shared" si="22"/>
        <v>0</v>
      </c>
      <c r="J78" s="160"/>
      <c r="K78" s="161">
        <f t="shared" si="23"/>
        <v>0</v>
      </c>
      <c r="L78" s="161">
        <v>21</v>
      </c>
      <c r="M78" s="161">
        <f t="shared" si="24"/>
        <v>0</v>
      </c>
      <c r="N78" s="161">
        <v>2.2000000000000001E-4</v>
      </c>
      <c r="O78" s="161">
        <f t="shared" si="25"/>
        <v>0</v>
      </c>
      <c r="P78" s="161">
        <v>0</v>
      </c>
      <c r="Q78" s="161">
        <f t="shared" si="26"/>
        <v>0</v>
      </c>
      <c r="R78" s="162" t="s">
        <v>194</v>
      </c>
      <c r="S78" s="138">
        <v>0.246</v>
      </c>
      <c r="T78" s="138">
        <f t="shared" si="27"/>
        <v>0.25</v>
      </c>
      <c r="U78" s="138"/>
      <c r="V78" s="138" t="s">
        <v>215</v>
      </c>
      <c r="W78" s="128"/>
      <c r="X78" s="128"/>
      <c r="Y78" s="128"/>
      <c r="Z78" s="128"/>
      <c r="AA78" s="128"/>
      <c r="AB78" s="128"/>
      <c r="AC78" s="128"/>
      <c r="AD78" s="128"/>
      <c r="AE78" s="128" t="s">
        <v>394</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56">
        <v>57</v>
      </c>
      <c r="B79" s="157" t="s">
        <v>1346</v>
      </c>
      <c r="C79" s="165" t="s">
        <v>1347</v>
      </c>
      <c r="D79" s="158" t="s">
        <v>229</v>
      </c>
      <c r="E79" s="159">
        <v>1</v>
      </c>
      <c r="F79" s="160"/>
      <c r="G79" s="161">
        <f t="shared" si="21"/>
        <v>0</v>
      </c>
      <c r="H79" s="160"/>
      <c r="I79" s="161">
        <f t="shared" si="22"/>
        <v>0</v>
      </c>
      <c r="J79" s="160"/>
      <c r="K79" s="161">
        <f t="shared" si="23"/>
        <v>0</v>
      </c>
      <c r="L79" s="161">
        <v>21</v>
      </c>
      <c r="M79" s="161">
        <f t="shared" si="24"/>
        <v>0</v>
      </c>
      <c r="N79" s="161">
        <v>6.2E-4</v>
      </c>
      <c r="O79" s="161">
        <f t="shared" si="25"/>
        <v>0</v>
      </c>
      <c r="P79" s="161">
        <v>0</v>
      </c>
      <c r="Q79" s="161">
        <f t="shared" si="26"/>
        <v>0</v>
      </c>
      <c r="R79" s="162" t="s">
        <v>194</v>
      </c>
      <c r="S79" s="138">
        <v>2.6</v>
      </c>
      <c r="T79" s="138">
        <f t="shared" si="27"/>
        <v>2.6</v>
      </c>
      <c r="U79" s="138"/>
      <c r="V79" s="138" t="s">
        <v>215</v>
      </c>
      <c r="W79" s="128"/>
      <c r="X79" s="128"/>
      <c r="Y79" s="128"/>
      <c r="Z79" s="128"/>
      <c r="AA79" s="128"/>
      <c r="AB79" s="128"/>
      <c r="AC79" s="128"/>
      <c r="AD79" s="128"/>
      <c r="AE79" s="128" t="s">
        <v>394</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56">
        <v>58</v>
      </c>
      <c r="B80" s="157" t="s">
        <v>1348</v>
      </c>
      <c r="C80" s="165" t="s">
        <v>1349</v>
      </c>
      <c r="D80" s="158" t="s">
        <v>391</v>
      </c>
      <c r="E80" s="159">
        <v>1</v>
      </c>
      <c r="F80" s="160"/>
      <c r="G80" s="161">
        <f t="shared" si="21"/>
        <v>0</v>
      </c>
      <c r="H80" s="160"/>
      <c r="I80" s="161">
        <f t="shared" si="22"/>
        <v>0</v>
      </c>
      <c r="J80" s="160"/>
      <c r="K80" s="161">
        <f t="shared" si="23"/>
        <v>0</v>
      </c>
      <c r="L80" s="161">
        <v>21</v>
      </c>
      <c r="M80" s="161">
        <f t="shared" si="24"/>
        <v>0</v>
      </c>
      <c r="N80" s="161">
        <v>0</v>
      </c>
      <c r="O80" s="161">
        <f t="shared" si="25"/>
        <v>0</v>
      </c>
      <c r="P80" s="161">
        <v>0</v>
      </c>
      <c r="Q80" s="161">
        <f t="shared" si="26"/>
        <v>0</v>
      </c>
      <c r="R80" s="162" t="s">
        <v>194</v>
      </c>
      <c r="S80" s="138">
        <v>0</v>
      </c>
      <c r="T80" s="138">
        <f t="shared" si="27"/>
        <v>0</v>
      </c>
      <c r="U80" s="138"/>
      <c r="V80" s="138" t="s">
        <v>215</v>
      </c>
      <c r="W80" s="128"/>
      <c r="X80" s="128"/>
      <c r="Y80" s="128"/>
      <c r="Z80" s="128"/>
      <c r="AA80" s="128"/>
      <c r="AB80" s="128"/>
      <c r="AC80" s="128"/>
      <c r="AD80" s="128"/>
      <c r="AE80" s="128" t="s">
        <v>394</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59</v>
      </c>
      <c r="B81" s="157" t="s">
        <v>1350</v>
      </c>
      <c r="C81" s="165" t="s">
        <v>1351</v>
      </c>
      <c r="D81" s="158" t="s">
        <v>494</v>
      </c>
      <c r="E81" s="159">
        <v>1</v>
      </c>
      <c r="F81" s="160"/>
      <c r="G81" s="161">
        <f t="shared" si="21"/>
        <v>0</v>
      </c>
      <c r="H81" s="160"/>
      <c r="I81" s="161">
        <f t="shared" si="22"/>
        <v>0</v>
      </c>
      <c r="J81" s="160"/>
      <c r="K81" s="161">
        <f t="shared" si="23"/>
        <v>0</v>
      </c>
      <c r="L81" s="161">
        <v>21</v>
      </c>
      <c r="M81" s="161">
        <f t="shared" si="24"/>
        <v>0</v>
      </c>
      <c r="N81" s="161">
        <v>1.5200000000000001E-3</v>
      </c>
      <c r="O81" s="161">
        <f t="shared" si="25"/>
        <v>0</v>
      </c>
      <c r="P81" s="161">
        <v>0</v>
      </c>
      <c r="Q81" s="161">
        <f t="shared" si="26"/>
        <v>0</v>
      </c>
      <c r="R81" s="162" t="s">
        <v>194</v>
      </c>
      <c r="S81" s="138">
        <v>0.58699999999999997</v>
      </c>
      <c r="T81" s="138">
        <f t="shared" si="27"/>
        <v>0.59</v>
      </c>
      <c r="U81" s="138"/>
      <c r="V81" s="138" t="s">
        <v>215</v>
      </c>
      <c r="W81" s="128"/>
      <c r="X81" s="128"/>
      <c r="Y81" s="128"/>
      <c r="Z81" s="128"/>
      <c r="AA81" s="128"/>
      <c r="AB81" s="128"/>
      <c r="AC81" s="128"/>
      <c r="AD81" s="128"/>
      <c r="AE81" s="128" t="s">
        <v>394</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60</v>
      </c>
      <c r="B82" s="157" t="s">
        <v>1352</v>
      </c>
      <c r="C82" s="165" t="s">
        <v>1353</v>
      </c>
      <c r="D82" s="158" t="s">
        <v>494</v>
      </c>
      <c r="E82" s="159">
        <v>1</v>
      </c>
      <c r="F82" s="160"/>
      <c r="G82" s="161">
        <f t="shared" si="21"/>
        <v>0</v>
      </c>
      <c r="H82" s="160"/>
      <c r="I82" s="161">
        <f t="shared" si="22"/>
        <v>0</v>
      </c>
      <c r="J82" s="160"/>
      <c r="K82" s="161">
        <f t="shared" si="23"/>
        <v>0</v>
      </c>
      <c r="L82" s="161">
        <v>21</v>
      </c>
      <c r="M82" s="161">
        <f t="shared" si="24"/>
        <v>0</v>
      </c>
      <c r="N82" s="161">
        <v>3.3E-4</v>
      </c>
      <c r="O82" s="161">
        <f t="shared" si="25"/>
        <v>0</v>
      </c>
      <c r="P82" s="161">
        <v>0</v>
      </c>
      <c r="Q82" s="161">
        <f t="shared" si="26"/>
        <v>0</v>
      </c>
      <c r="R82" s="162" t="s">
        <v>194</v>
      </c>
      <c r="S82" s="138">
        <v>0.246</v>
      </c>
      <c r="T82" s="138">
        <f t="shared" si="27"/>
        <v>0.25</v>
      </c>
      <c r="U82" s="138"/>
      <c r="V82" s="138" t="s">
        <v>215</v>
      </c>
      <c r="W82" s="128"/>
      <c r="X82" s="128"/>
      <c r="Y82" s="128"/>
      <c r="Z82" s="128"/>
      <c r="AA82" s="128"/>
      <c r="AB82" s="128"/>
      <c r="AC82" s="128"/>
      <c r="AD82" s="128"/>
      <c r="AE82" s="128" t="s">
        <v>394</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56">
        <v>61</v>
      </c>
      <c r="B83" s="157" t="s">
        <v>1354</v>
      </c>
      <c r="C83" s="165" t="s">
        <v>1355</v>
      </c>
      <c r="D83" s="158" t="s">
        <v>229</v>
      </c>
      <c r="E83" s="159">
        <v>1</v>
      </c>
      <c r="F83" s="160"/>
      <c r="G83" s="161">
        <f t="shared" si="21"/>
        <v>0</v>
      </c>
      <c r="H83" s="160"/>
      <c r="I83" s="161">
        <f t="shared" si="22"/>
        <v>0</v>
      </c>
      <c r="J83" s="160"/>
      <c r="K83" s="161">
        <f t="shared" si="23"/>
        <v>0</v>
      </c>
      <c r="L83" s="161">
        <v>21</v>
      </c>
      <c r="M83" s="161">
        <f t="shared" si="24"/>
        <v>0</v>
      </c>
      <c r="N83" s="161">
        <v>7.6819999999999999E-2</v>
      </c>
      <c r="O83" s="161">
        <f t="shared" si="25"/>
        <v>0.08</v>
      </c>
      <c r="P83" s="161">
        <v>0</v>
      </c>
      <c r="Q83" s="161">
        <f t="shared" si="26"/>
        <v>0</v>
      </c>
      <c r="R83" s="162" t="s">
        <v>194</v>
      </c>
      <c r="S83" s="138">
        <v>3.0720000000000001</v>
      </c>
      <c r="T83" s="138">
        <f t="shared" si="27"/>
        <v>3.07</v>
      </c>
      <c r="U83" s="138"/>
      <c r="V83" s="138" t="s">
        <v>215</v>
      </c>
      <c r="W83" s="128"/>
      <c r="X83" s="128"/>
      <c r="Y83" s="128"/>
      <c r="Z83" s="128"/>
      <c r="AA83" s="128"/>
      <c r="AB83" s="128"/>
      <c r="AC83" s="128"/>
      <c r="AD83" s="128"/>
      <c r="AE83" s="128" t="s">
        <v>394</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56">
        <v>62</v>
      </c>
      <c r="B84" s="157" t="s">
        <v>1356</v>
      </c>
      <c r="C84" s="165" t="s">
        <v>1357</v>
      </c>
      <c r="D84" s="158" t="s">
        <v>494</v>
      </c>
      <c r="E84" s="159">
        <v>1</v>
      </c>
      <c r="F84" s="160"/>
      <c r="G84" s="161">
        <f t="shared" si="21"/>
        <v>0</v>
      </c>
      <c r="H84" s="160"/>
      <c r="I84" s="161">
        <f t="shared" si="22"/>
        <v>0</v>
      </c>
      <c r="J84" s="160"/>
      <c r="K84" s="161">
        <f t="shared" si="23"/>
        <v>0</v>
      </c>
      <c r="L84" s="161">
        <v>21</v>
      </c>
      <c r="M84" s="161">
        <f t="shared" si="24"/>
        <v>0</v>
      </c>
      <c r="N84" s="161">
        <v>6.8999999999999997E-4</v>
      </c>
      <c r="O84" s="161">
        <f t="shared" si="25"/>
        <v>0</v>
      </c>
      <c r="P84" s="161">
        <v>0</v>
      </c>
      <c r="Q84" s="161">
        <f t="shared" si="26"/>
        <v>0</v>
      </c>
      <c r="R84" s="162" t="s">
        <v>194</v>
      </c>
      <c r="S84" s="138">
        <v>0.32100000000000001</v>
      </c>
      <c r="T84" s="138">
        <f t="shared" si="27"/>
        <v>0.32</v>
      </c>
      <c r="U84" s="138"/>
      <c r="V84" s="138" t="s">
        <v>215</v>
      </c>
      <c r="W84" s="128"/>
      <c r="X84" s="128"/>
      <c r="Y84" s="128"/>
      <c r="Z84" s="128"/>
      <c r="AA84" s="128"/>
      <c r="AB84" s="128"/>
      <c r="AC84" s="128"/>
      <c r="AD84" s="128"/>
      <c r="AE84" s="128" t="s">
        <v>394</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56">
        <v>63</v>
      </c>
      <c r="B85" s="157" t="s">
        <v>1358</v>
      </c>
      <c r="C85" s="165" t="s">
        <v>1359</v>
      </c>
      <c r="D85" s="158" t="s">
        <v>494</v>
      </c>
      <c r="E85" s="159">
        <v>1</v>
      </c>
      <c r="F85" s="160"/>
      <c r="G85" s="161">
        <f t="shared" si="21"/>
        <v>0</v>
      </c>
      <c r="H85" s="160"/>
      <c r="I85" s="161">
        <f t="shared" si="22"/>
        <v>0</v>
      </c>
      <c r="J85" s="160"/>
      <c r="K85" s="161">
        <f t="shared" si="23"/>
        <v>0</v>
      </c>
      <c r="L85" s="161">
        <v>21</v>
      </c>
      <c r="M85" s="161">
        <f t="shared" si="24"/>
        <v>0</v>
      </c>
      <c r="N85" s="161">
        <v>1.07E-3</v>
      </c>
      <c r="O85" s="161">
        <f t="shared" si="25"/>
        <v>0</v>
      </c>
      <c r="P85" s="161">
        <v>0</v>
      </c>
      <c r="Q85" s="161">
        <f t="shared" si="26"/>
        <v>0</v>
      </c>
      <c r="R85" s="162" t="s">
        <v>194</v>
      </c>
      <c r="S85" s="138">
        <v>0.246</v>
      </c>
      <c r="T85" s="138">
        <f t="shared" si="27"/>
        <v>0.25</v>
      </c>
      <c r="U85" s="138"/>
      <c r="V85" s="138" t="s">
        <v>215</v>
      </c>
      <c r="W85" s="128"/>
      <c r="X85" s="128"/>
      <c r="Y85" s="128"/>
      <c r="Z85" s="128"/>
      <c r="AA85" s="128"/>
      <c r="AB85" s="128"/>
      <c r="AC85" s="128"/>
      <c r="AD85" s="128"/>
      <c r="AE85" s="128" t="s">
        <v>394</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49">
        <v>64</v>
      </c>
      <c r="B86" s="150" t="s">
        <v>1360</v>
      </c>
      <c r="C86" s="166" t="s">
        <v>1361</v>
      </c>
      <c r="D86" s="151" t="s">
        <v>384</v>
      </c>
      <c r="E86" s="152">
        <v>0.13272999999999999</v>
      </c>
      <c r="F86" s="153"/>
      <c r="G86" s="154">
        <f t="shared" si="21"/>
        <v>0</v>
      </c>
      <c r="H86" s="153"/>
      <c r="I86" s="154">
        <f t="shared" si="22"/>
        <v>0</v>
      </c>
      <c r="J86" s="153"/>
      <c r="K86" s="154">
        <f t="shared" si="23"/>
        <v>0</v>
      </c>
      <c r="L86" s="154">
        <v>21</v>
      </c>
      <c r="M86" s="154">
        <f t="shared" si="24"/>
        <v>0</v>
      </c>
      <c r="N86" s="154">
        <v>0</v>
      </c>
      <c r="O86" s="154">
        <f t="shared" si="25"/>
        <v>0</v>
      </c>
      <c r="P86" s="154">
        <v>0</v>
      </c>
      <c r="Q86" s="154">
        <f t="shared" si="26"/>
        <v>0</v>
      </c>
      <c r="R86" s="155" t="s">
        <v>194</v>
      </c>
      <c r="S86" s="138">
        <v>1.5169999999999999</v>
      </c>
      <c r="T86" s="138">
        <f t="shared" si="27"/>
        <v>0.2</v>
      </c>
      <c r="U86" s="138"/>
      <c r="V86" s="138" t="s">
        <v>215</v>
      </c>
      <c r="W86" s="128"/>
      <c r="X86" s="128"/>
      <c r="Y86" s="128"/>
      <c r="Z86" s="128"/>
      <c r="AA86" s="128"/>
      <c r="AB86" s="128"/>
      <c r="AC86" s="128"/>
      <c r="AD86" s="128"/>
      <c r="AE86" s="128" t="s">
        <v>394</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x14ac:dyDescent="0.15">
      <c r="A87" s="3"/>
      <c r="B87" s="4"/>
      <c r="C87" s="168"/>
      <c r="D87" s="6"/>
      <c r="E87" s="3"/>
      <c r="F87" s="3"/>
      <c r="G87" s="3"/>
      <c r="H87" s="3"/>
      <c r="I87" s="3"/>
      <c r="J87" s="3"/>
      <c r="K87" s="3"/>
      <c r="L87" s="3"/>
      <c r="M87" s="3"/>
      <c r="N87" s="3"/>
      <c r="O87" s="3"/>
      <c r="P87" s="3"/>
      <c r="Q87" s="3"/>
      <c r="R87" s="3"/>
      <c r="S87" s="3"/>
      <c r="T87" s="3"/>
      <c r="U87" s="3"/>
      <c r="V87" s="3"/>
      <c r="AC87">
        <v>15</v>
      </c>
      <c r="AD87">
        <v>21</v>
      </c>
      <c r="AE87" t="s">
        <v>177</v>
      </c>
    </row>
    <row r="88" spans="1:58" ht="12.75" x14ac:dyDescent="0.15">
      <c r="A88" s="131"/>
      <c r="B88" s="132" t="s">
        <v>29</v>
      </c>
      <c r="C88" s="169"/>
      <c r="D88" s="133"/>
      <c r="E88" s="134"/>
      <c r="F88" s="134"/>
      <c r="G88" s="163">
        <f>G8+G27+G29+G31+G52+G71</f>
        <v>0</v>
      </c>
      <c r="H88" s="3"/>
      <c r="I88" s="3"/>
      <c r="J88" s="3"/>
      <c r="K88" s="3"/>
      <c r="L88" s="3"/>
      <c r="M88" s="3"/>
      <c r="N88" s="3"/>
      <c r="O88" s="3"/>
      <c r="P88" s="3"/>
      <c r="Q88" s="3"/>
      <c r="R88" s="3"/>
      <c r="S88" s="3"/>
      <c r="T88" s="3"/>
      <c r="U88" s="3"/>
      <c r="V88" s="3"/>
      <c r="AC88">
        <f>SUMIF(L7:L86,AC87,G7:G86)</f>
        <v>0</v>
      </c>
      <c r="AD88">
        <f>SUMIF(L7:L86,AD87,G7:G86)</f>
        <v>0</v>
      </c>
      <c r="AE88" t="s">
        <v>230</v>
      </c>
    </row>
    <row r="89" spans="1:58" x14ac:dyDescent="0.15">
      <c r="C89" s="170"/>
      <c r="D89" s="9"/>
      <c r="AE89" t="s">
        <v>231</v>
      </c>
    </row>
    <row r="90" spans="1:58" x14ac:dyDescent="0.15">
      <c r="D90" s="9"/>
    </row>
    <row r="91" spans="1:58" x14ac:dyDescent="0.15">
      <c r="D91" s="9"/>
    </row>
    <row r="92" spans="1:58" x14ac:dyDescent="0.15">
      <c r="D92" s="9"/>
    </row>
    <row r="93" spans="1:58" x14ac:dyDescent="0.15">
      <c r="D93" s="9"/>
    </row>
    <row r="94" spans="1:58" x14ac:dyDescent="0.15">
      <c r="D94" s="9"/>
    </row>
    <row r="95" spans="1:58" x14ac:dyDescent="0.15">
      <c r="D95" s="9"/>
    </row>
    <row r="96" spans="1:58"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eN4VwOINA2fVTvwRBWphyUYp/76fjmbOgeXYVx454mY7uDqKE4tC5obI62uI5v/53StHYEN/vI8vQX5J0RTY6g==" saltValue="VSKiKy87oZuof3xeYEoMx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9E58B-B9FE-472E-89AF-9AB95BF033EA}">
  <sheetPr>
    <outlinePr summaryBelow="0"/>
  </sheetPr>
  <dimension ref="A1:BF5000"/>
  <sheetViews>
    <sheetView workbookViewId="0">
      <pane ySplit="7" topLeftCell="A8" activePane="bottomLeft" state="frozen"/>
      <selection pane="bottomLeft" activeCell="C25" sqref="C25"/>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s>
  <sheetData>
    <row r="1" spans="1:58" ht="15.75" customHeight="1" x14ac:dyDescent="0.25">
      <c r="A1" s="316" t="s">
        <v>164</v>
      </c>
      <c r="B1" s="316"/>
      <c r="C1" s="316"/>
      <c r="D1" s="316"/>
      <c r="E1" s="316"/>
      <c r="F1" s="316"/>
      <c r="G1" s="316"/>
      <c r="AE1" t="s">
        <v>165</v>
      </c>
    </row>
    <row r="2" spans="1:58" ht="24.95" customHeight="1" x14ac:dyDescent="0.15">
      <c r="A2" s="120" t="s">
        <v>7</v>
      </c>
      <c r="B2" s="40" t="s">
        <v>43</v>
      </c>
      <c r="C2" s="317" t="s">
        <v>44</v>
      </c>
      <c r="D2" s="318"/>
      <c r="E2" s="318"/>
      <c r="F2" s="318"/>
      <c r="G2" s="319"/>
      <c r="AE2" t="s">
        <v>166</v>
      </c>
    </row>
    <row r="3" spans="1:58" ht="24.95" customHeight="1" x14ac:dyDescent="0.15">
      <c r="A3" s="120" t="s">
        <v>8</v>
      </c>
      <c r="B3" s="40" t="s">
        <v>52</v>
      </c>
      <c r="C3" s="317" t="s">
        <v>53</v>
      </c>
      <c r="D3" s="318"/>
      <c r="E3" s="318"/>
      <c r="F3" s="318"/>
      <c r="G3" s="319"/>
      <c r="AA3" s="104" t="s">
        <v>166</v>
      </c>
      <c r="AE3" t="s">
        <v>167</v>
      </c>
    </row>
    <row r="4" spans="1:58" ht="24.95" customHeight="1" x14ac:dyDescent="0.15">
      <c r="A4" s="121" t="s">
        <v>9</v>
      </c>
      <c r="B4" s="122" t="s">
        <v>56</v>
      </c>
      <c r="C4" s="320" t="s">
        <v>57</v>
      </c>
      <c r="D4" s="321"/>
      <c r="E4" s="321"/>
      <c r="F4" s="321"/>
      <c r="G4" s="322"/>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133</v>
      </c>
      <c r="C8" s="164" t="s">
        <v>134</v>
      </c>
      <c r="D8" s="145"/>
      <c r="E8" s="146"/>
      <c r="F8" s="147"/>
      <c r="G8" s="147">
        <f>SUMIF(AE9:AE26,"&lt;&gt;NOR",G9:G26)</f>
        <v>0</v>
      </c>
      <c r="H8" s="147"/>
      <c r="I8" s="147">
        <f>SUM(I9:I26)</f>
        <v>0</v>
      </c>
      <c r="J8" s="147"/>
      <c r="K8" s="147">
        <f>SUM(K9:K26)</f>
        <v>0</v>
      </c>
      <c r="L8" s="147"/>
      <c r="M8" s="147">
        <f>SUM(M9:M26)</f>
        <v>0</v>
      </c>
      <c r="N8" s="147"/>
      <c r="O8" s="147">
        <f>SUM(O9:O26)</f>
        <v>0</v>
      </c>
      <c r="P8" s="147"/>
      <c r="Q8" s="147">
        <f>SUM(Q9:Q26)</f>
        <v>0</v>
      </c>
      <c r="R8" s="148"/>
      <c r="S8" s="142"/>
      <c r="T8" s="142">
        <f>SUM(T9:T26)</f>
        <v>8.17</v>
      </c>
      <c r="U8" s="142"/>
      <c r="V8" s="142"/>
      <c r="AE8" t="s">
        <v>189</v>
      </c>
    </row>
    <row r="9" spans="1:58" ht="12.75" outlineLevel="1" x14ac:dyDescent="0.2">
      <c r="A9" s="156">
        <v>1</v>
      </c>
      <c r="B9" s="157" t="s">
        <v>1362</v>
      </c>
      <c r="C9" s="165" t="s">
        <v>1363</v>
      </c>
      <c r="D9" s="158" t="s">
        <v>316</v>
      </c>
      <c r="E9" s="159">
        <v>0.8</v>
      </c>
      <c r="F9" s="160"/>
      <c r="G9" s="161">
        <f t="shared" ref="G9:G26" si="0">ROUND(E9*F9,2)</f>
        <v>0</v>
      </c>
      <c r="H9" s="160"/>
      <c r="I9" s="161">
        <f t="shared" ref="I9:I26" si="1">ROUND(E9*H9,2)</f>
        <v>0</v>
      </c>
      <c r="J9" s="160"/>
      <c r="K9" s="161">
        <f t="shared" ref="K9:K26" si="2">ROUND(E9*J9,2)</f>
        <v>0</v>
      </c>
      <c r="L9" s="161">
        <v>21</v>
      </c>
      <c r="M9" s="161">
        <f t="shared" ref="M9:M26" si="3">G9*(1+L9/100)</f>
        <v>0</v>
      </c>
      <c r="N9" s="161">
        <v>0</v>
      </c>
      <c r="O9" s="161">
        <f t="shared" ref="O9:O26" si="4">ROUND(E9*N9,2)</f>
        <v>0</v>
      </c>
      <c r="P9" s="161">
        <v>0</v>
      </c>
      <c r="Q9" s="161">
        <f t="shared" ref="Q9:Q26" si="5">ROUND(E9*P9,2)</f>
        <v>0</v>
      </c>
      <c r="R9" s="162" t="s">
        <v>194</v>
      </c>
      <c r="S9" s="138">
        <v>0.55000000000000004</v>
      </c>
      <c r="T9" s="138">
        <f t="shared" ref="T9:T26" si="6">ROUND(E9*S9,2)</f>
        <v>0.44</v>
      </c>
      <c r="U9" s="138"/>
      <c r="V9" s="138" t="s">
        <v>215</v>
      </c>
      <c r="W9" s="128"/>
      <c r="X9" s="128"/>
      <c r="Y9" s="128"/>
      <c r="Z9" s="128"/>
      <c r="AA9" s="128"/>
      <c r="AB9" s="128"/>
      <c r="AC9" s="128"/>
      <c r="AD9" s="128"/>
      <c r="AE9" s="128" t="s">
        <v>394</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1364</v>
      </c>
      <c r="C10" s="165" t="s">
        <v>1365</v>
      </c>
      <c r="D10" s="158" t="s">
        <v>316</v>
      </c>
      <c r="E10" s="159">
        <v>0.8</v>
      </c>
      <c r="F10" s="160"/>
      <c r="G10" s="161">
        <f t="shared" si="0"/>
        <v>0</v>
      </c>
      <c r="H10" s="160"/>
      <c r="I10" s="161">
        <f t="shared" si="1"/>
        <v>0</v>
      </c>
      <c r="J10" s="160"/>
      <c r="K10" s="161">
        <f t="shared" si="2"/>
        <v>0</v>
      </c>
      <c r="L10" s="161">
        <v>21</v>
      </c>
      <c r="M10" s="161">
        <f t="shared" si="3"/>
        <v>0</v>
      </c>
      <c r="N10" s="161">
        <v>5.8100000000000001E-3</v>
      </c>
      <c r="O10" s="161">
        <f t="shared" si="4"/>
        <v>0</v>
      </c>
      <c r="P10" s="161">
        <v>0</v>
      </c>
      <c r="Q10" s="161">
        <f t="shared" si="5"/>
        <v>0</v>
      </c>
      <c r="R10" s="162" t="s">
        <v>194</v>
      </c>
      <c r="S10" s="138">
        <v>0</v>
      </c>
      <c r="T10" s="138">
        <f t="shared" si="6"/>
        <v>0</v>
      </c>
      <c r="U10" s="138"/>
      <c r="V10" s="138" t="s">
        <v>87</v>
      </c>
      <c r="W10" s="128"/>
      <c r="X10" s="128"/>
      <c r="Y10" s="128"/>
      <c r="Z10" s="128"/>
      <c r="AA10" s="128"/>
      <c r="AB10" s="128"/>
      <c r="AC10" s="128"/>
      <c r="AD10" s="128"/>
      <c r="AE10" s="128" t="s">
        <v>563</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1366</v>
      </c>
      <c r="C11" s="165" t="s">
        <v>1367</v>
      </c>
      <c r="D11" s="158" t="s">
        <v>316</v>
      </c>
      <c r="E11" s="159">
        <v>0.5</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0.85</v>
      </c>
      <c r="T11" s="138">
        <f t="shared" si="6"/>
        <v>0.43</v>
      </c>
      <c r="U11" s="138"/>
      <c r="V11" s="138" t="s">
        <v>215</v>
      </c>
      <c r="W11" s="128"/>
      <c r="X11" s="128"/>
      <c r="Y11" s="128"/>
      <c r="Z11" s="128"/>
      <c r="AA11" s="128"/>
      <c r="AB11" s="128"/>
      <c r="AC11" s="128"/>
      <c r="AD11" s="128"/>
      <c r="AE11" s="128" t="s">
        <v>394</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1368</v>
      </c>
      <c r="C12" s="165" t="s">
        <v>1369</v>
      </c>
      <c r="D12" s="158" t="s">
        <v>494</v>
      </c>
      <c r="E12" s="159">
        <v>0.5</v>
      </c>
      <c r="F12" s="160"/>
      <c r="G12" s="161">
        <f t="shared" si="0"/>
        <v>0</v>
      </c>
      <c r="H12" s="160"/>
      <c r="I12" s="161">
        <f t="shared" si="1"/>
        <v>0</v>
      </c>
      <c r="J12" s="160"/>
      <c r="K12" s="161">
        <f t="shared" si="2"/>
        <v>0</v>
      </c>
      <c r="L12" s="161">
        <v>21</v>
      </c>
      <c r="M12" s="161">
        <f t="shared" si="3"/>
        <v>0</v>
      </c>
      <c r="N12" s="161">
        <v>3.0300000000000001E-3</v>
      </c>
      <c r="O12" s="161">
        <f t="shared" si="4"/>
        <v>0</v>
      </c>
      <c r="P12" s="161">
        <v>0</v>
      </c>
      <c r="Q12" s="161">
        <f t="shared" si="5"/>
        <v>0</v>
      </c>
      <c r="R12" s="162" t="s">
        <v>194</v>
      </c>
      <c r="S12" s="138">
        <v>0</v>
      </c>
      <c r="T12" s="138">
        <f t="shared" si="6"/>
        <v>0</v>
      </c>
      <c r="U12" s="138"/>
      <c r="V12" s="138" t="s">
        <v>87</v>
      </c>
      <c r="W12" s="128"/>
      <c r="X12" s="128"/>
      <c r="Y12" s="128"/>
      <c r="Z12" s="128"/>
      <c r="AA12" s="128"/>
      <c r="AB12" s="128"/>
      <c r="AC12" s="128"/>
      <c r="AD12" s="128"/>
      <c r="AE12" s="128" t="s">
        <v>563</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1370</v>
      </c>
      <c r="C13" s="165" t="s">
        <v>1371</v>
      </c>
      <c r="D13" s="158" t="s">
        <v>494</v>
      </c>
      <c r="E13" s="159">
        <v>1</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0.67</v>
      </c>
      <c r="T13" s="138">
        <f t="shared" si="6"/>
        <v>0.67</v>
      </c>
      <c r="U13" s="138"/>
      <c r="V13" s="138" t="s">
        <v>215</v>
      </c>
      <c r="W13" s="128"/>
      <c r="X13" s="128"/>
      <c r="Y13" s="128"/>
      <c r="Z13" s="128"/>
      <c r="AA13" s="128"/>
      <c r="AB13" s="128"/>
      <c r="AC13" s="128"/>
      <c r="AD13" s="128"/>
      <c r="AE13" s="128" t="s">
        <v>394</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1372</v>
      </c>
      <c r="C14" s="165" t="s">
        <v>1373</v>
      </c>
      <c r="D14" s="158" t="s">
        <v>391</v>
      </c>
      <c r="E14" s="159">
        <v>1</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215</v>
      </c>
      <c r="W14" s="128"/>
      <c r="X14" s="128"/>
      <c r="Y14" s="128"/>
      <c r="Z14" s="128"/>
      <c r="AA14" s="128"/>
      <c r="AB14" s="128"/>
      <c r="AC14" s="128"/>
      <c r="AD14" s="128"/>
      <c r="AE14" s="128" t="s">
        <v>394</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1374</v>
      </c>
      <c r="C15" s="165" t="s">
        <v>1375</v>
      </c>
      <c r="D15" s="158" t="s">
        <v>494</v>
      </c>
      <c r="E15" s="159">
        <v>1</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1.77</v>
      </c>
      <c r="T15" s="138">
        <f t="shared" si="6"/>
        <v>1.77</v>
      </c>
      <c r="U15" s="138"/>
      <c r="V15" s="138" t="s">
        <v>215</v>
      </c>
      <c r="W15" s="128"/>
      <c r="X15" s="128"/>
      <c r="Y15" s="128"/>
      <c r="Z15" s="128"/>
      <c r="AA15" s="128"/>
      <c r="AB15" s="128"/>
      <c r="AC15" s="128"/>
      <c r="AD15" s="128"/>
      <c r="AE15" s="128" t="s">
        <v>394</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1376</v>
      </c>
      <c r="C16" s="165" t="s">
        <v>1377</v>
      </c>
      <c r="D16" s="158" t="s">
        <v>391</v>
      </c>
      <c r="E16" s="159">
        <v>1</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215</v>
      </c>
      <c r="W16" s="128"/>
      <c r="X16" s="128"/>
      <c r="Y16" s="128"/>
      <c r="Z16" s="128"/>
      <c r="AA16" s="128"/>
      <c r="AB16" s="128"/>
      <c r="AC16" s="128"/>
      <c r="AD16" s="128"/>
      <c r="AE16" s="128" t="s">
        <v>394</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1378</v>
      </c>
      <c r="C17" s="165" t="s">
        <v>1379</v>
      </c>
      <c r="D17" s="158" t="s">
        <v>494</v>
      </c>
      <c r="E17" s="159">
        <v>2</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0.61</v>
      </c>
      <c r="T17" s="138">
        <f t="shared" si="6"/>
        <v>1.22</v>
      </c>
      <c r="U17" s="138"/>
      <c r="V17" s="138" t="s">
        <v>215</v>
      </c>
      <c r="W17" s="128"/>
      <c r="X17" s="128"/>
      <c r="Y17" s="128"/>
      <c r="Z17" s="128"/>
      <c r="AA17" s="128"/>
      <c r="AB17" s="128"/>
      <c r="AC17" s="128"/>
      <c r="AD17" s="128"/>
      <c r="AE17" s="128" t="s">
        <v>394</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1380</v>
      </c>
      <c r="C18" s="165" t="s">
        <v>1381</v>
      </c>
      <c r="D18" s="158" t="s">
        <v>391</v>
      </c>
      <c r="E18" s="159">
        <v>2</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215</v>
      </c>
      <c r="W18" s="128"/>
      <c r="X18" s="128"/>
      <c r="Y18" s="128"/>
      <c r="Z18" s="128"/>
      <c r="AA18" s="128"/>
      <c r="AB18" s="128"/>
      <c r="AC18" s="128"/>
      <c r="AD18" s="128"/>
      <c r="AE18" s="128" t="s">
        <v>394</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1382</v>
      </c>
      <c r="C19" s="165" t="s">
        <v>1383</v>
      </c>
      <c r="D19" s="158" t="s">
        <v>494</v>
      </c>
      <c r="E19" s="159">
        <v>1</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0.77</v>
      </c>
      <c r="T19" s="138">
        <f t="shared" si="6"/>
        <v>0.77</v>
      </c>
      <c r="U19" s="138"/>
      <c r="V19" s="138" t="s">
        <v>215</v>
      </c>
      <c r="W19" s="128"/>
      <c r="X19" s="128"/>
      <c r="Y19" s="128"/>
      <c r="Z19" s="128"/>
      <c r="AA19" s="128"/>
      <c r="AB19" s="128"/>
      <c r="AC19" s="128"/>
      <c r="AD19" s="128"/>
      <c r="AE19" s="128" t="s">
        <v>394</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1384</v>
      </c>
      <c r="C20" s="165" t="s">
        <v>1385</v>
      </c>
      <c r="D20" s="158" t="s">
        <v>391</v>
      </c>
      <c r="E20" s="159">
        <v>1</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215</v>
      </c>
      <c r="W20" s="128"/>
      <c r="X20" s="128"/>
      <c r="Y20" s="128"/>
      <c r="Z20" s="128"/>
      <c r="AA20" s="128"/>
      <c r="AB20" s="128"/>
      <c r="AC20" s="128"/>
      <c r="AD20" s="128"/>
      <c r="AE20" s="128" t="s">
        <v>394</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1386</v>
      </c>
      <c r="C21" s="165" t="s">
        <v>1387</v>
      </c>
      <c r="D21" s="158" t="s">
        <v>494</v>
      </c>
      <c r="E21" s="159">
        <v>1</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1.1499999999999999</v>
      </c>
      <c r="T21" s="138">
        <f t="shared" si="6"/>
        <v>1.1499999999999999</v>
      </c>
      <c r="U21" s="138"/>
      <c r="V21" s="138" t="s">
        <v>215</v>
      </c>
      <c r="W21" s="128"/>
      <c r="X21" s="128"/>
      <c r="Y21" s="128"/>
      <c r="Z21" s="128"/>
      <c r="AA21" s="128"/>
      <c r="AB21" s="128"/>
      <c r="AC21" s="128"/>
      <c r="AD21" s="128"/>
      <c r="AE21" s="128" t="s">
        <v>394</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1388</v>
      </c>
      <c r="C22" s="165" t="s">
        <v>1389</v>
      </c>
      <c r="D22" s="158" t="s">
        <v>494</v>
      </c>
      <c r="E22" s="159">
        <v>1</v>
      </c>
      <c r="F22" s="160"/>
      <c r="G22" s="161">
        <f t="shared" si="0"/>
        <v>0</v>
      </c>
      <c r="H22" s="160"/>
      <c r="I22" s="161">
        <f t="shared" si="1"/>
        <v>0</v>
      </c>
      <c r="J22" s="160"/>
      <c r="K22" s="161">
        <f t="shared" si="2"/>
        <v>0</v>
      </c>
      <c r="L22" s="161">
        <v>21</v>
      </c>
      <c r="M22" s="161">
        <f t="shared" si="3"/>
        <v>0</v>
      </c>
      <c r="N22" s="161">
        <v>1.1999999999999999E-3</v>
      </c>
      <c r="O22" s="161">
        <f t="shared" si="4"/>
        <v>0</v>
      </c>
      <c r="P22" s="161">
        <v>0</v>
      </c>
      <c r="Q22" s="161">
        <f t="shared" si="5"/>
        <v>0</v>
      </c>
      <c r="R22" s="162" t="s">
        <v>194</v>
      </c>
      <c r="S22" s="138">
        <v>0</v>
      </c>
      <c r="T22" s="138">
        <f t="shared" si="6"/>
        <v>0</v>
      </c>
      <c r="U22" s="138"/>
      <c r="V22" s="138" t="s">
        <v>87</v>
      </c>
      <c r="W22" s="128"/>
      <c r="X22" s="128"/>
      <c r="Y22" s="128"/>
      <c r="Z22" s="128"/>
      <c r="AA22" s="128"/>
      <c r="AB22" s="128"/>
      <c r="AC22" s="128"/>
      <c r="AD22" s="128"/>
      <c r="AE22" s="128" t="s">
        <v>563</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1390</v>
      </c>
      <c r="C23" s="165" t="s">
        <v>1391</v>
      </c>
      <c r="D23" s="158" t="s">
        <v>494</v>
      </c>
      <c r="E23" s="159">
        <v>2</v>
      </c>
      <c r="F23" s="160"/>
      <c r="G23" s="161">
        <f t="shared" si="0"/>
        <v>0</v>
      </c>
      <c r="H23" s="160"/>
      <c r="I23" s="161">
        <f t="shared" si="1"/>
        <v>0</v>
      </c>
      <c r="J23" s="160"/>
      <c r="K23" s="161">
        <f t="shared" si="2"/>
        <v>0</v>
      </c>
      <c r="L23" s="161">
        <v>21</v>
      </c>
      <c r="M23" s="161">
        <f t="shared" si="3"/>
        <v>0</v>
      </c>
      <c r="N23" s="161">
        <v>0</v>
      </c>
      <c r="O23" s="161">
        <f t="shared" si="4"/>
        <v>0</v>
      </c>
      <c r="P23" s="161">
        <v>0</v>
      </c>
      <c r="Q23" s="161">
        <f t="shared" si="5"/>
        <v>0</v>
      </c>
      <c r="R23" s="162" t="s">
        <v>194</v>
      </c>
      <c r="S23" s="138">
        <v>0.84</v>
      </c>
      <c r="T23" s="138">
        <f t="shared" si="6"/>
        <v>1.68</v>
      </c>
      <c r="U23" s="138"/>
      <c r="V23" s="138" t="s">
        <v>215</v>
      </c>
      <c r="W23" s="128"/>
      <c r="X23" s="128"/>
      <c r="Y23" s="128"/>
      <c r="Z23" s="128"/>
      <c r="AA23" s="128"/>
      <c r="AB23" s="128"/>
      <c r="AC23" s="128"/>
      <c r="AD23" s="128"/>
      <c r="AE23" s="128" t="s">
        <v>394</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1392</v>
      </c>
      <c r="C24" s="165" t="s">
        <v>1393</v>
      </c>
      <c r="D24" s="158" t="s">
        <v>391</v>
      </c>
      <c r="E24" s="159">
        <v>2</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215</v>
      </c>
      <c r="W24" s="128"/>
      <c r="X24" s="128"/>
      <c r="Y24" s="128"/>
      <c r="Z24" s="128"/>
      <c r="AA24" s="128"/>
      <c r="AB24" s="128"/>
      <c r="AC24" s="128"/>
      <c r="AD24" s="128"/>
      <c r="AE24" s="128" t="s">
        <v>394</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17</v>
      </c>
      <c r="B25" s="157" t="s">
        <v>1394</v>
      </c>
      <c r="C25" s="165" t="s">
        <v>1395</v>
      </c>
      <c r="D25" s="158" t="s">
        <v>391</v>
      </c>
      <c r="E25" s="159">
        <v>1</v>
      </c>
      <c r="F25" s="160"/>
      <c r="G25" s="161">
        <f t="shared" si="0"/>
        <v>0</v>
      </c>
      <c r="H25" s="160"/>
      <c r="I25" s="161">
        <f t="shared" si="1"/>
        <v>0</v>
      </c>
      <c r="J25" s="160"/>
      <c r="K25" s="161">
        <f t="shared" si="2"/>
        <v>0</v>
      </c>
      <c r="L25" s="161">
        <v>21</v>
      </c>
      <c r="M25" s="161">
        <f t="shared" si="3"/>
        <v>0</v>
      </c>
      <c r="N25" s="161">
        <v>0</v>
      </c>
      <c r="O25" s="161">
        <f t="shared" si="4"/>
        <v>0</v>
      </c>
      <c r="P25" s="161">
        <v>0</v>
      </c>
      <c r="Q25" s="161">
        <f t="shared" si="5"/>
        <v>0</v>
      </c>
      <c r="R25" s="162" t="s">
        <v>194</v>
      </c>
      <c r="S25" s="138">
        <v>0</v>
      </c>
      <c r="T25" s="138">
        <f t="shared" si="6"/>
        <v>0</v>
      </c>
      <c r="U25" s="138"/>
      <c r="V25" s="138" t="s">
        <v>215</v>
      </c>
      <c r="W25" s="128"/>
      <c r="X25" s="128"/>
      <c r="Y25" s="128"/>
      <c r="Z25" s="128"/>
      <c r="AA25" s="128"/>
      <c r="AB25" s="128"/>
      <c r="AC25" s="128"/>
      <c r="AD25" s="128"/>
      <c r="AE25" s="128" t="s">
        <v>394</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49">
        <v>18</v>
      </c>
      <c r="B26" s="150" t="s">
        <v>1396</v>
      </c>
      <c r="C26" s="166" t="s">
        <v>1397</v>
      </c>
      <c r="D26" s="151" t="s">
        <v>384</v>
      </c>
      <c r="E26" s="152">
        <v>7.3699999999999998E-3</v>
      </c>
      <c r="F26" s="153"/>
      <c r="G26" s="154">
        <f t="shared" si="0"/>
        <v>0</v>
      </c>
      <c r="H26" s="153"/>
      <c r="I26" s="154">
        <f t="shared" si="1"/>
        <v>0</v>
      </c>
      <c r="J26" s="153"/>
      <c r="K26" s="154">
        <f t="shared" si="2"/>
        <v>0</v>
      </c>
      <c r="L26" s="154">
        <v>21</v>
      </c>
      <c r="M26" s="154">
        <f t="shared" si="3"/>
        <v>0</v>
      </c>
      <c r="N26" s="154">
        <v>0</v>
      </c>
      <c r="O26" s="154">
        <f t="shared" si="4"/>
        <v>0</v>
      </c>
      <c r="P26" s="154">
        <v>0</v>
      </c>
      <c r="Q26" s="154">
        <f t="shared" si="5"/>
        <v>0</v>
      </c>
      <c r="R26" s="155" t="s">
        <v>194</v>
      </c>
      <c r="S26" s="138">
        <v>5.0640000000000001</v>
      </c>
      <c r="T26" s="138">
        <f t="shared" si="6"/>
        <v>0.04</v>
      </c>
      <c r="U26" s="138"/>
      <c r="V26" s="138" t="s">
        <v>215</v>
      </c>
      <c r="W26" s="128"/>
      <c r="X26" s="128"/>
      <c r="Y26" s="128"/>
      <c r="Z26" s="128"/>
      <c r="AA26" s="128"/>
      <c r="AB26" s="128"/>
      <c r="AC26" s="128"/>
      <c r="AD26" s="128"/>
      <c r="AE26" s="128" t="s">
        <v>394</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x14ac:dyDescent="0.15">
      <c r="A27" s="3"/>
      <c r="B27" s="4"/>
      <c r="C27" s="168"/>
      <c r="D27" s="6"/>
      <c r="E27" s="3"/>
      <c r="F27" s="3"/>
      <c r="G27" s="3"/>
      <c r="H27" s="3"/>
      <c r="I27" s="3"/>
      <c r="J27" s="3"/>
      <c r="K27" s="3"/>
      <c r="L27" s="3"/>
      <c r="M27" s="3"/>
      <c r="N27" s="3"/>
      <c r="O27" s="3"/>
      <c r="P27" s="3"/>
      <c r="Q27" s="3"/>
      <c r="R27" s="3"/>
      <c r="S27" s="3"/>
      <c r="T27" s="3"/>
      <c r="U27" s="3"/>
      <c r="V27" s="3"/>
      <c r="AC27">
        <v>15</v>
      </c>
      <c r="AD27">
        <v>21</v>
      </c>
      <c r="AE27" t="s">
        <v>177</v>
      </c>
    </row>
    <row r="28" spans="1:58" ht="12.75" x14ac:dyDescent="0.15">
      <c r="A28" s="131"/>
      <c r="B28" s="132" t="s">
        <v>29</v>
      </c>
      <c r="C28" s="169"/>
      <c r="D28" s="133"/>
      <c r="E28" s="134"/>
      <c r="F28" s="134"/>
      <c r="G28" s="163">
        <f>G8</f>
        <v>0</v>
      </c>
      <c r="H28" s="3"/>
      <c r="I28" s="3"/>
      <c r="J28" s="3"/>
      <c r="K28" s="3"/>
      <c r="L28" s="3"/>
      <c r="M28" s="3"/>
      <c r="N28" s="3"/>
      <c r="O28" s="3"/>
      <c r="P28" s="3"/>
      <c r="Q28" s="3"/>
      <c r="R28" s="3"/>
      <c r="S28" s="3"/>
      <c r="T28" s="3"/>
      <c r="U28" s="3"/>
      <c r="V28" s="3"/>
      <c r="AC28">
        <f>SUMIF(L7:L26,AC27,G7:G26)</f>
        <v>0</v>
      </c>
      <c r="AD28">
        <f>SUMIF(L7:L26,AD27,G7:G26)</f>
        <v>0</v>
      </c>
      <c r="AE28" t="s">
        <v>230</v>
      </c>
    </row>
    <row r="29" spans="1:58" x14ac:dyDescent="0.15">
      <c r="C29" s="170"/>
      <c r="D29" s="9"/>
      <c r="AE29" t="s">
        <v>231</v>
      </c>
    </row>
    <row r="30" spans="1:58" x14ac:dyDescent="0.15">
      <c r="D30" s="9"/>
    </row>
    <row r="31" spans="1:58" x14ac:dyDescent="0.15">
      <c r="D31" s="9"/>
    </row>
    <row r="32" spans="1:58" x14ac:dyDescent="0.15">
      <c r="D32" s="9"/>
    </row>
    <row r="33" spans="4:4" x14ac:dyDescent="0.15">
      <c r="D33" s="9"/>
    </row>
    <row r="34" spans="4:4" x14ac:dyDescent="0.15">
      <c r="D34" s="9"/>
    </row>
    <row r="35" spans="4:4" x14ac:dyDescent="0.15">
      <c r="D35" s="9"/>
    </row>
    <row r="36" spans="4:4" x14ac:dyDescent="0.15">
      <c r="D36" s="9"/>
    </row>
    <row r="37" spans="4:4" x14ac:dyDescent="0.15">
      <c r="D37" s="9"/>
    </row>
    <row r="38" spans="4:4" x14ac:dyDescent="0.15">
      <c r="D38" s="9"/>
    </row>
    <row r="39" spans="4:4" x14ac:dyDescent="0.15">
      <c r="D39" s="9"/>
    </row>
    <row r="40" spans="4:4" x14ac:dyDescent="0.15">
      <c r="D40" s="9"/>
    </row>
    <row r="41" spans="4:4" x14ac:dyDescent="0.15">
      <c r="D41" s="9"/>
    </row>
    <row r="42" spans="4:4" x14ac:dyDescent="0.15">
      <c r="D42" s="9"/>
    </row>
    <row r="43" spans="4:4" x14ac:dyDescent="0.15">
      <c r="D43" s="9"/>
    </row>
    <row r="44" spans="4:4" x14ac:dyDescent="0.15">
      <c r="D44" s="9"/>
    </row>
    <row r="45" spans="4:4" x14ac:dyDescent="0.15">
      <c r="D45" s="9"/>
    </row>
    <row r="46" spans="4:4" x14ac:dyDescent="0.15">
      <c r="D46" s="9"/>
    </row>
    <row r="47" spans="4:4" x14ac:dyDescent="0.15">
      <c r="D47" s="9"/>
    </row>
    <row r="48" spans="4:4" x14ac:dyDescent="0.15">
      <c r="D48" s="9"/>
    </row>
    <row r="49" spans="4:4" x14ac:dyDescent="0.15">
      <c r="D49" s="9"/>
    </row>
    <row r="50" spans="4:4" x14ac:dyDescent="0.15">
      <c r="D50" s="9"/>
    </row>
    <row r="51" spans="4:4" x14ac:dyDescent="0.15">
      <c r="D51" s="9"/>
    </row>
    <row r="52" spans="4:4" x14ac:dyDescent="0.15">
      <c r="D52" s="9"/>
    </row>
    <row r="53" spans="4:4" x14ac:dyDescent="0.15">
      <c r="D53" s="9"/>
    </row>
    <row r="54" spans="4:4" x14ac:dyDescent="0.15">
      <c r="D54" s="9"/>
    </row>
    <row r="55" spans="4:4" x14ac:dyDescent="0.15">
      <c r="D55" s="9"/>
    </row>
    <row r="56" spans="4:4" x14ac:dyDescent="0.15">
      <c r="D56" s="9"/>
    </row>
    <row r="57" spans="4:4" x14ac:dyDescent="0.15">
      <c r="D57" s="9"/>
    </row>
    <row r="58" spans="4:4" x14ac:dyDescent="0.15">
      <c r="D58" s="9"/>
    </row>
    <row r="59" spans="4:4" x14ac:dyDescent="0.15">
      <c r="D59" s="9"/>
    </row>
    <row r="60" spans="4:4" x14ac:dyDescent="0.15">
      <c r="D60" s="9"/>
    </row>
    <row r="61" spans="4:4" x14ac:dyDescent="0.15">
      <c r="D61" s="9"/>
    </row>
    <row r="62" spans="4:4" x14ac:dyDescent="0.15">
      <c r="D62" s="9"/>
    </row>
    <row r="63" spans="4:4" x14ac:dyDescent="0.15">
      <c r="D63" s="9"/>
    </row>
    <row r="64" spans="4:4"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WsiXk9SqM69cURe/Czr3AGxqNhxaKTRCIwJtg9n+ouhu1ouV+R2pRDccVlq5cdbRXDwtKx/aKbqtF0LVd2TvbA==" saltValue="4z26Q1/nBFzfuKRJiEEcD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DC7B-C652-471C-AE67-DC6D71A64772}">
  <sheetPr>
    <outlinePr summaryBelow="0"/>
  </sheetPr>
  <dimension ref="A1:BF5000"/>
  <sheetViews>
    <sheetView tabSelected="1" workbookViewId="0">
      <pane ySplit="7" topLeftCell="A173" activePane="bottomLeft" state="frozen"/>
      <selection pane="bottomLeft" activeCell="C194" sqref="C194"/>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6" t="s">
        <v>164</v>
      </c>
      <c r="B1" s="316"/>
      <c r="C1" s="316"/>
      <c r="D1" s="316"/>
      <c r="E1" s="316"/>
      <c r="F1" s="316"/>
      <c r="G1" s="316"/>
      <c r="AE1" t="s">
        <v>165</v>
      </c>
    </row>
    <row r="2" spans="1:58" ht="24.95" customHeight="1" x14ac:dyDescent="0.15">
      <c r="A2" s="120" t="s">
        <v>7</v>
      </c>
      <c r="B2" s="40" t="s">
        <v>43</v>
      </c>
      <c r="C2" s="317" t="s">
        <v>44</v>
      </c>
      <c r="D2" s="318"/>
      <c r="E2" s="318"/>
      <c r="F2" s="318"/>
      <c r="G2" s="319"/>
      <c r="AE2" t="s">
        <v>166</v>
      </c>
    </row>
    <row r="3" spans="1:58" ht="24.95" customHeight="1" x14ac:dyDescent="0.15">
      <c r="A3" s="120" t="s">
        <v>8</v>
      </c>
      <c r="B3" s="40" t="s">
        <v>52</v>
      </c>
      <c r="C3" s="317" t="s">
        <v>53</v>
      </c>
      <c r="D3" s="318"/>
      <c r="E3" s="318"/>
      <c r="F3" s="318"/>
      <c r="G3" s="319"/>
      <c r="AA3" s="104" t="s">
        <v>166</v>
      </c>
      <c r="AE3" t="s">
        <v>167</v>
      </c>
    </row>
    <row r="4" spans="1:58" ht="24.95" customHeight="1" x14ac:dyDescent="0.15">
      <c r="A4" s="121" t="s">
        <v>9</v>
      </c>
      <c r="B4" s="122" t="s">
        <v>58</v>
      </c>
      <c r="C4" s="320" t="s">
        <v>59</v>
      </c>
      <c r="D4" s="321"/>
      <c r="E4" s="321"/>
      <c r="F4" s="321"/>
      <c r="G4" s="322"/>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85</v>
      </c>
      <c r="C8" s="164" t="s">
        <v>31</v>
      </c>
      <c r="D8" s="145"/>
      <c r="E8" s="146"/>
      <c r="F8" s="147"/>
      <c r="G8" s="147">
        <f>SUMIF(AE9:AE93,"&lt;&gt;NOR",G9:G93)</f>
        <v>0</v>
      </c>
      <c r="H8" s="147"/>
      <c r="I8" s="147">
        <f>SUM(I9:I93)</f>
        <v>0</v>
      </c>
      <c r="J8" s="147"/>
      <c r="K8" s="147">
        <f>SUM(K9:K93)</f>
        <v>0</v>
      </c>
      <c r="L8" s="147"/>
      <c r="M8" s="147">
        <f>SUM(M9:M93)</f>
        <v>0</v>
      </c>
      <c r="N8" s="147"/>
      <c r="O8" s="147">
        <f>SUM(O9:O93)</f>
        <v>3.99</v>
      </c>
      <c r="P8" s="147"/>
      <c r="Q8" s="147">
        <f>SUM(Q9:Q93)</f>
        <v>0.23000000000000004</v>
      </c>
      <c r="R8" s="148"/>
      <c r="S8" s="142"/>
      <c r="T8" s="142">
        <f>SUM(T9:T93)</f>
        <v>196.18999999999997</v>
      </c>
      <c r="U8" s="142"/>
      <c r="V8" s="142"/>
      <c r="AE8" t="s">
        <v>189</v>
      </c>
    </row>
    <row r="9" spans="1:58" ht="12.75" outlineLevel="1" x14ac:dyDescent="0.2">
      <c r="A9" s="156">
        <v>1</v>
      </c>
      <c r="B9" s="157" t="s">
        <v>1398</v>
      </c>
      <c r="C9" s="165" t="s">
        <v>1399</v>
      </c>
      <c r="D9" s="158" t="s">
        <v>494</v>
      </c>
      <c r="E9" s="159">
        <v>1</v>
      </c>
      <c r="F9" s="160"/>
      <c r="G9" s="161">
        <f t="shared" ref="G9:G32" si="0">ROUND(E9*F9,2)</f>
        <v>0</v>
      </c>
      <c r="H9" s="160"/>
      <c r="I9" s="161">
        <f t="shared" ref="I9:I32" si="1">ROUND(E9*H9,2)</f>
        <v>0</v>
      </c>
      <c r="J9" s="160"/>
      <c r="K9" s="161">
        <f t="shared" ref="K9:K32" si="2">ROUND(E9*J9,2)</f>
        <v>0</v>
      </c>
      <c r="L9" s="161">
        <v>21</v>
      </c>
      <c r="M9" s="161">
        <f t="shared" ref="M9:M32" si="3">G9*(1+L9/100)</f>
        <v>0</v>
      </c>
      <c r="N9" s="161">
        <v>0</v>
      </c>
      <c r="O9" s="161">
        <f t="shared" ref="O9:O32" si="4">ROUND(E9*N9,2)</f>
        <v>0</v>
      </c>
      <c r="P9" s="161">
        <v>0</v>
      </c>
      <c r="Q9" s="161">
        <f t="shared" ref="Q9:Q32" si="5">ROUND(E9*P9,2)</f>
        <v>0</v>
      </c>
      <c r="R9" s="162" t="s">
        <v>194</v>
      </c>
      <c r="S9" s="138">
        <v>1.6</v>
      </c>
      <c r="T9" s="138">
        <f t="shared" ref="T9:T32" si="6">ROUND(E9*S9,2)</f>
        <v>1.6</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1400</v>
      </c>
      <c r="C10" s="165" t="s">
        <v>1401</v>
      </c>
      <c r="D10" s="158" t="s">
        <v>494</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0.99082999999999999</v>
      </c>
      <c r="T10" s="138">
        <f t="shared" si="6"/>
        <v>0.99</v>
      </c>
      <c r="U10" s="138"/>
      <c r="V10" s="138" t="s">
        <v>215</v>
      </c>
      <c r="W10" s="128"/>
      <c r="X10" s="128"/>
      <c r="Y10" s="128"/>
      <c r="Z10" s="128"/>
      <c r="AA10" s="128"/>
      <c r="AB10" s="128"/>
      <c r="AC10" s="128"/>
      <c r="AD10" s="128"/>
      <c r="AE10" s="128" t="s">
        <v>216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1402</v>
      </c>
      <c r="C11" s="165" t="s">
        <v>1403</v>
      </c>
      <c r="D11" s="158" t="s">
        <v>494</v>
      </c>
      <c r="E11" s="159">
        <v>8</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0.17917</v>
      </c>
      <c r="T11" s="138">
        <f t="shared" si="6"/>
        <v>1.43</v>
      </c>
      <c r="U11" s="138"/>
      <c r="V11" s="138" t="s">
        <v>215</v>
      </c>
      <c r="W11" s="128"/>
      <c r="X11" s="128"/>
      <c r="Y11" s="128"/>
      <c r="Z11" s="128"/>
      <c r="AA11" s="128"/>
      <c r="AB11" s="128"/>
      <c r="AC11" s="128"/>
      <c r="AD11" s="128"/>
      <c r="AE11" s="128" t="s">
        <v>216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1404</v>
      </c>
      <c r="C12" s="165" t="s">
        <v>1405</v>
      </c>
      <c r="D12" s="158" t="s">
        <v>494</v>
      </c>
      <c r="E12" s="159">
        <v>4</v>
      </c>
      <c r="F12" s="160"/>
      <c r="G12" s="161">
        <f t="shared" si="0"/>
        <v>0</v>
      </c>
      <c r="H12" s="160"/>
      <c r="I12" s="161">
        <f t="shared" si="1"/>
        <v>0</v>
      </c>
      <c r="J12" s="160"/>
      <c r="K12" s="161">
        <f t="shared" si="2"/>
        <v>0</v>
      </c>
      <c r="L12" s="161">
        <v>21</v>
      </c>
      <c r="M12" s="161">
        <f t="shared" si="3"/>
        <v>0</v>
      </c>
      <c r="N12" s="161">
        <v>0</v>
      </c>
      <c r="O12" s="161">
        <f t="shared" si="4"/>
        <v>0</v>
      </c>
      <c r="P12" s="161">
        <v>0</v>
      </c>
      <c r="Q12" s="161">
        <f t="shared" si="5"/>
        <v>0</v>
      </c>
      <c r="R12" s="162" t="s">
        <v>194</v>
      </c>
      <c r="S12" s="138">
        <v>8.2170000000000007E-2</v>
      </c>
      <c r="T12" s="138">
        <f t="shared" si="6"/>
        <v>0.33</v>
      </c>
      <c r="U12" s="138"/>
      <c r="V12" s="138" t="s">
        <v>215</v>
      </c>
      <c r="W12" s="128"/>
      <c r="X12" s="128"/>
      <c r="Y12" s="128"/>
      <c r="Z12" s="128"/>
      <c r="AA12" s="128"/>
      <c r="AB12" s="128"/>
      <c r="AC12" s="128"/>
      <c r="AD12" s="128"/>
      <c r="AE12" s="128" t="s">
        <v>216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1406</v>
      </c>
      <c r="C13" s="165" t="s">
        <v>1407</v>
      </c>
      <c r="D13" s="158" t="s">
        <v>494</v>
      </c>
      <c r="E13" s="159">
        <v>40</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0.06</v>
      </c>
      <c r="T13" s="138">
        <f t="shared" si="6"/>
        <v>2.4</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1408</v>
      </c>
      <c r="C14" s="165" t="s">
        <v>1409</v>
      </c>
      <c r="D14" s="158" t="s">
        <v>494</v>
      </c>
      <c r="E14" s="159">
        <v>33</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5.0500000000000003E-2</v>
      </c>
      <c r="T14" s="138">
        <f t="shared" si="6"/>
        <v>1.67</v>
      </c>
      <c r="U14" s="138"/>
      <c r="V14" s="138" t="s">
        <v>215</v>
      </c>
      <c r="W14" s="128"/>
      <c r="X14" s="128"/>
      <c r="Y14" s="128"/>
      <c r="Z14" s="128"/>
      <c r="AA14" s="128"/>
      <c r="AB14" s="128"/>
      <c r="AC14" s="128"/>
      <c r="AD14" s="128"/>
      <c r="AE14" s="128" t="s">
        <v>216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1410</v>
      </c>
      <c r="C15" s="165" t="s">
        <v>1411</v>
      </c>
      <c r="D15" s="158" t="s">
        <v>494</v>
      </c>
      <c r="E15" s="159">
        <v>2</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0.4955</v>
      </c>
      <c r="T15" s="138">
        <f t="shared" si="6"/>
        <v>0.99</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1412</v>
      </c>
      <c r="C16" s="165" t="s">
        <v>1413</v>
      </c>
      <c r="D16" s="158" t="s">
        <v>494</v>
      </c>
      <c r="E16" s="159">
        <v>8</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0.42166999999999999</v>
      </c>
      <c r="T16" s="138">
        <f t="shared" si="6"/>
        <v>3.37</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1414</v>
      </c>
      <c r="C17" s="165" t="s">
        <v>1415</v>
      </c>
      <c r="D17" s="158" t="s">
        <v>494</v>
      </c>
      <c r="E17" s="159">
        <v>7</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0.34799999999999998</v>
      </c>
      <c r="T17" s="138">
        <f t="shared" si="6"/>
        <v>2.44</v>
      </c>
      <c r="U17" s="138"/>
      <c r="V17" s="138" t="s">
        <v>215</v>
      </c>
      <c r="W17" s="128"/>
      <c r="X17" s="128"/>
      <c r="Y17" s="128"/>
      <c r="Z17" s="128"/>
      <c r="AA17" s="128"/>
      <c r="AB17" s="128"/>
      <c r="AC17" s="128"/>
      <c r="AD17" s="128"/>
      <c r="AE17" s="128" t="s">
        <v>216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1416</v>
      </c>
      <c r="C18" s="165" t="s">
        <v>1417</v>
      </c>
      <c r="D18" s="158" t="s">
        <v>494</v>
      </c>
      <c r="E18" s="159">
        <v>2</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0.1</v>
      </c>
      <c r="T18" s="138">
        <f t="shared" si="6"/>
        <v>0.2</v>
      </c>
      <c r="U18" s="138"/>
      <c r="V18" s="138" t="s">
        <v>215</v>
      </c>
      <c r="W18" s="128"/>
      <c r="X18" s="128"/>
      <c r="Y18" s="128"/>
      <c r="Z18" s="128"/>
      <c r="AA18" s="128"/>
      <c r="AB18" s="128"/>
      <c r="AC18" s="128"/>
      <c r="AD18" s="128"/>
      <c r="AE18" s="128" t="s">
        <v>216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1418</v>
      </c>
      <c r="C19" s="165" t="s">
        <v>1419</v>
      </c>
      <c r="D19" s="158" t="s">
        <v>494</v>
      </c>
      <c r="E19" s="159">
        <v>1</v>
      </c>
      <c r="F19" s="160"/>
      <c r="G19" s="161">
        <f t="shared" si="0"/>
        <v>0</v>
      </c>
      <c r="H19" s="160"/>
      <c r="I19" s="161">
        <f t="shared" si="1"/>
        <v>0</v>
      </c>
      <c r="J19" s="160"/>
      <c r="K19" s="161">
        <f t="shared" si="2"/>
        <v>0</v>
      </c>
      <c r="L19" s="161">
        <v>21</v>
      </c>
      <c r="M19" s="161">
        <f t="shared" si="3"/>
        <v>0</v>
      </c>
      <c r="N19" s="161">
        <v>4.5469999999999997E-2</v>
      </c>
      <c r="O19" s="161">
        <f t="shared" si="4"/>
        <v>0.05</v>
      </c>
      <c r="P19" s="161">
        <v>0</v>
      </c>
      <c r="Q19" s="161">
        <f t="shared" si="5"/>
        <v>0</v>
      </c>
      <c r="R19" s="162" t="s">
        <v>194</v>
      </c>
      <c r="S19" s="138">
        <v>1.129</v>
      </c>
      <c r="T19" s="138">
        <f t="shared" si="6"/>
        <v>1.1299999999999999</v>
      </c>
      <c r="U19" s="138"/>
      <c r="V19" s="138" t="s">
        <v>215</v>
      </c>
      <c r="W19" s="128"/>
      <c r="X19" s="128"/>
      <c r="Y19" s="128"/>
      <c r="Z19" s="128"/>
      <c r="AA19" s="128"/>
      <c r="AB19" s="128"/>
      <c r="AC19" s="128"/>
      <c r="AD19" s="128"/>
      <c r="AE19" s="128" t="s">
        <v>216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1420</v>
      </c>
      <c r="C20" s="165" t="s">
        <v>1421</v>
      </c>
      <c r="D20" s="158" t="s">
        <v>494</v>
      </c>
      <c r="E20" s="159">
        <v>42</v>
      </c>
      <c r="F20" s="160"/>
      <c r="G20" s="161">
        <f t="shared" si="0"/>
        <v>0</v>
      </c>
      <c r="H20" s="160"/>
      <c r="I20" s="161">
        <f t="shared" si="1"/>
        <v>0</v>
      </c>
      <c r="J20" s="160"/>
      <c r="K20" s="161">
        <f t="shared" si="2"/>
        <v>0</v>
      </c>
      <c r="L20" s="161">
        <v>21</v>
      </c>
      <c r="M20" s="161">
        <f t="shared" si="3"/>
        <v>0</v>
      </c>
      <c r="N20" s="161">
        <v>1.0000000000000001E-5</v>
      </c>
      <c r="O20" s="161">
        <f t="shared" si="4"/>
        <v>0</v>
      </c>
      <c r="P20" s="161">
        <v>0</v>
      </c>
      <c r="Q20" s="161">
        <f t="shared" si="5"/>
        <v>0</v>
      </c>
      <c r="R20" s="162" t="s">
        <v>194</v>
      </c>
      <c r="S20" s="138">
        <v>2.5000000000000001E-2</v>
      </c>
      <c r="T20" s="138">
        <f t="shared" si="6"/>
        <v>1.05</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1422</v>
      </c>
      <c r="C21" s="165" t="s">
        <v>1423</v>
      </c>
      <c r="D21" s="158" t="s">
        <v>494</v>
      </c>
      <c r="E21" s="159">
        <v>24</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2.5170000000000001E-2</v>
      </c>
      <c r="T21" s="138">
        <f t="shared" si="6"/>
        <v>0.6</v>
      </c>
      <c r="U21" s="138"/>
      <c r="V21" s="138" t="s">
        <v>215</v>
      </c>
      <c r="W21" s="128"/>
      <c r="X21" s="128"/>
      <c r="Y21" s="128"/>
      <c r="Z21" s="128"/>
      <c r="AA21" s="128"/>
      <c r="AB21" s="128"/>
      <c r="AC21" s="128"/>
      <c r="AD21" s="128"/>
      <c r="AE21" s="128" t="s">
        <v>216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1424</v>
      </c>
      <c r="C22" s="165" t="s">
        <v>1425</v>
      </c>
      <c r="D22" s="158" t="s">
        <v>494</v>
      </c>
      <c r="E22" s="159">
        <v>9</v>
      </c>
      <c r="F22" s="160"/>
      <c r="G22" s="161">
        <f t="shared" si="0"/>
        <v>0</v>
      </c>
      <c r="H22" s="160"/>
      <c r="I22" s="161">
        <f t="shared" si="1"/>
        <v>0</v>
      </c>
      <c r="J22" s="160"/>
      <c r="K22" s="161">
        <f t="shared" si="2"/>
        <v>0</v>
      </c>
      <c r="L22" s="161">
        <v>21</v>
      </c>
      <c r="M22" s="161">
        <f t="shared" si="3"/>
        <v>0</v>
      </c>
      <c r="N22" s="161">
        <v>0</v>
      </c>
      <c r="O22" s="161">
        <f t="shared" si="4"/>
        <v>0</v>
      </c>
      <c r="P22" s="161">
        <v>0</v>
      </c>
      <c r="Q22" s="161">
        <f t="shared" si="5"/>
        <v>0</v>
      </c>
      <c r="R22" s="162" t="s">
        <v>194</v>
      </c>
      <c r="S22" s="138">
        <v>0.66</v>
      </c>
      <c r="T22" s="138">
        <f t="shared" si="6"/>
        <v>5.94</v>
      </c>
      <c r="U22" s="138"/>
      <c r="V22" s="138" t="s">
        <v>215</v>
      </c>
      <c r="W22" s="128"/>
      <c r="X22" s="128"/>
      <c r="Y22" s="128"/>
      <c r="Z22" s="128"/>
      <c r="AA22" s="128"/>
      <c r="AB22" s="128"/>
      <c r="AC22" s="128"/>
      <c r="AD22" s="128"/>
      <c r="AE22" s="128" t="s">
        <v>216</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1426</v>
      </c>
      <c r="C23" s="165" t="s">
        <v>1427</v>
      </c>
      <c r="D23" s="158" t="s">
        <v>494</v>
      </c>
      <c r="E23" s="159">
        <v>4</v>
      </c>
      <c r="F23" s="160"/>
      <c r="G23" s="161">
        <f t="shared" si="0"/>
        <v>0</v>
      </c>
      <c r="H23" s="160"/>
      <c r="I23" s="161">
        <f t="shared" si="1"/>
        <v>0</v>
      </c>
      <c r="J23" s="160"/>
      <c r="K23" s="161">
        <f t="shared" si="2"/>
        <v>0</v>
      </c>
      <c r="L23" s="161">
        <v>21</v>
      </c>
      <c r="M23" s="161">
        <f t="shared" si="3"/>
        <v>0</v>
      </c>
      <c r="N23" s="161">
        <v>0</v>
      </c>
      <c r="O23" s="161">
        <f t="shared" si="4"/>
        <v>0</v>
      </c>
      <c r="P23" s="161">
        <v>0</v>
      </c>
      <c r="Q23" s="161">
        <f t="shared" si="5"/>
        <v>0</v>
      </c>
      <c r="R23" s="162" t="s">
        <v>194</v>
      </c>
      <c r="S23" s="138">
        <v>0.4</v>
      </c>
      <c r="T23" s="138">
        <f t="shared" si="6"/>
        <v>1.6</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1428</v>
      </c>
      <c r="C24" s="165" t="s">
        <v>1429</v>
      </c>
      <c r="D24" s="158" t="s">
        <v>494</v>
      </c>
      <c r="E24" s="159">
        <v>3</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215</v>
      </c>
      <c r="W24" s="128"/>
      <c r="X24" s="128"/>
      <c r="Y24" s="128"/>
      <c r="Z24" s="128"/>
      <c r="AA24" s="128"/>
      <c r="AB24" s="128"/>
      <c r="AC24" s="128"/>
      <c r="AD24" s="128"/>
      <c r="AE24" s="128" t="s">
        <v>216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17</v>
      </c>
      <c r="B25" s="157" t="s">
        <v>1430</v>
      </c>
      <c r="C25" s="165" t="s">
        <v>1431</v>
      </c>
      <c r="D25" s="158" t="s">
        <v>494</v>
      </c>
      <c r="E25" s="159">
        <v>1</v>
      </c>
      <c r="F25" s="160"/>
      <c r="G25" s="161">
        <f t="shared" si="0"/>
        <v>0</v>
      </c>
      <c r="H25" s="160"/>
      <c r="I25" s="161">
        <f t="shared" si="1"/>
        <v>0</v>
      </c>
      <c r="J25" s="160"/>
      <c r="K25" s="161">
        <f t="shared" si="2"/>
        <v>0</v>
      </c>
      <c r="L25" s="161">
        <v>21</v>
      </c>
      <c r="M25" s="161">
        <f t="shared" si="3"/>
        <v>0</v>
      </c>
      <c r="N25" s="161">
        <v>0</v>
      </c>
      <c r="O25" s="161">
        <f t="shared" si="4"/>
        <v>0</v>
      </c>
      <c r="P25" s="161">
        <v>0</v>
      </c>
      <c r="Q25" s="161">
        <f t="shared" si="5"/>
        <v>0</v>
      </c>
      <c r="R25" s="162" t="s">
        <v>194</v>
      </c>
      <c r="S25" s="138">
        <v>0.16866999999999999</v>
      </c>
      <c r="T25" s="138">
        <f t="shared" si="6"/>
        <v>0.17</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18</v>
      </c>
      <c r="B26" s="157" t="s">
        <v>1432</v>
      </c>
      <c r="C26" s="165" t="s">
        <v>1433</v>
      </c>
      <c r="D26" s="158" t="s">
        <v>494</v>
      </c>
      <c r="E26" s="159">
        <v>1</v>
      </c>
      <c r="F26" s="160"/>
      <c r="G26" s="161">
        <f t="shared" si="0"/>
        <v>0</v>
      </c>
      <c r="H26" s="160"/>
      <c r="I26" s="161">
        <f t="shared" si="1"/>
        <v>0</v>
      </c>
      <c r="J26" s="160"/>
      <c r="K26" s="161">
        <f t="shared" si="2"/>
        <v>0</v>
      </c>
      <c r="L26" s="161">
        <v>21</v>
      </c>
      <c r="M26" s="161">
        <f t="shared" si="3"/>
        <v>0</v>
      </c>
      <c r="N26" s="161">
        <v>0</v>
      </c>
      <c r="O26" s="161">
        <f t="shared" si="4"/>
        <v>0</v>
      </c>
      <c r="P26" s="161">
        <v>0</v>
      </c>
      <c r="Q26" s="161">
        <f t="shared" si="5"/>
        <v>0</v>
      </c>
      <c r="R26" s="162" t="s">
        <v>194</v>
      </c>
      <c r="S26" s="138">
        <v>0</v>
      </c>
      <c r="T26" s="138">
        <f t="shared" si="6"/>
        <v>0</v>
      </c>
      <c r="U26" s="138"/>
      <c r="V26" s="138" t="s">
        <v>215</v>
      </c>
      <c r="W26" s="128"/>
      <c r="X26" s="128"/>
      <c r="Y26" s="128"/>
      <c r="Z26" s="128"/>
      <c r="AA26" s="128"/>
      <c r="AB26" s="128"/>
      <c r="AC26" s="128"/>
      <c r="AD26" s="128"/>
      <c r="AE26" s="128" t="s">
        <v>216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19</v>
      </c>
      <c r="B27" s="157" t="s">
        <v>1434</v>
      </c>
      <c r="C27" s="165" t="s">
        <v>1435</v>
      </c>
      <c r="D27" s="158" t="s">
        <v>494</v>
      </c>
      <c r="E27" s="159">
        <v>1</v>
      </c>
      <c r="F27" s="160"/>
      <c r="G27" s="161">
        <f t="shared" si="0"/>
        <v>0</v>
      </c>
      <c r="H27" s="160"/>
      <c r="I27" s="161">
        <f t="shared" si="1"/>
        <v>0</v>
      </c>
      <c r="J27" s="160"/>
      <c r="K27" s="161">
        <f t="shared" si="2"/>
        <v>0</v>
      </c>
      <c r="L27" s="161">
        <v>21</v>
      </c>
      <c r="M27" s="161">
        <f t="shared" si="3"/>
        <v>0</v>
      </c>
      <c r="N27" s="161">
        <v>0</v>
      </c>
      <c r="O27" s="161">
        <f t="shared" si="4"/>
        <v>0</v>
      </c>
      <c r="P27" s="161">
        <v>0</v>
      </c>
      <c r="Q27" s="161">
        <f t="shared" si="5"/>
        <v>0</v>
      </c>
      <c r="R27" s="162" t="s">
        <v>194</v>
      </c>
      <c r="S27" s="138">
        <v>0.15</v>
      </c>
      <c r="T27" s="138">
        <f t="shared" si="6"/>
        <v>0.15</v>
      </c>
      <c r="U27" s="138"/>
      <c r="V27" s="138" t="s">
        <v>215</v>
      </c>
      <c r="W27" s="128"/>
      <c r="X27" s="128"/>
      <c r="Y27" s="128"/>
      <c r="Z27" s="128"/>
      <c r="AA27" s="128"/>
      <c r="AB27" s="128"/>
      <c r="AC27" s="128"/>
      <c r="AD27" s="128"/>
      <c r="AE27" s="128" t="s">
        <v>216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20</v>
      </c>
      <c r="B28" s="157" t="s">
        <v>1436</v>
      </c>
      <c r="C28" s="165" t="s">
        <v>1437</v>
      </c>
      <c r="D28" s="158" t="s">
        <v>494</v>
      </c>
      <c r="E28" s="159">
        <v>4</v>
      </c>
      <c r="F28" s="160"/>
      <c r="G28" s="161">
        <f t="shared" si="0"/>
        <v>0</v>
      </c>
      <c r="H28" s="160"/>
      <c r="I28" s="161">
        <f t="shared" si="1"/>
        <v>0</v>
      </c>
      <c r="J28" s="160"/>
      <c r="K28" s="161">
        <f t="shared" si="2"/>
        <v>0</v>
      </c>
      <c r="L28" s="161">
        <v>21</v>
      </c>
      <c r="M28" s="161">
        <f t="shared" si="3"/>
        <v>0</v>
      </c>
      <c r="N28" s="161">
        <v>0</v>
      </c>
      <c r="O28" s="161">
        <f t="shared" si="4"/>
        <v>0</v>
      </c>
      <c r="P28" s="161">
        <v>0</v>
      </c>
      <c r="Q28" s="161">
        <f t="shared" si="5"/>
        <v>0</v>
      </c>
      <c r="R28" s="162" t="s">
        <v>194</v>
      </c>
      <c r="S28" s="138">
        <v>0</v>
      </c>
      <c r="T28" s="138">
        <f t="shared" si="6"/>
        <v>0</v>
      </c>
      <c r="U28" s="138"/>
      <c r="V28" s="138" t="s">
        <v>215</v>
      </c>
      <c r="W28" s="128"/>
      <c r="X28" s="128"/>
      <c r="Y28" s="128"/>
      <c r="Z28" s="128"/>
      <c r="AA28" s="128"/>
      <c r="AB28" s="128"/>
      <c r="AC28" s="128"/>
      <c r="AD28" s="128"/>
      <c r="AE28" s="128" t="s">
        <v>216</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56">
        <v>21</v>
      </c>
      <c r="B29" s="157" t="s">
        <v>1438</v>
      </c>
      <c r="C29" s="165" t="s">
        <v>1439</v>
      </c>
      <c r="D29" s="158" t="s">
        <v>494</v>
      </c>
      <c r="E29" s="159">
        <v>6</v>
      </c>
      <c r="F29" s="160"/>
      <c r="G29" s="161">
        <f t="shared" si="0"/>
        <v>0</v>
      </c>
      <c r="H29" s="160"/>
      <c r="I29" s="161">
        <f t="shared" si="1"/>
        <v>0</v>
      </c>
      <c r="J29" s="160"/>
      <c r="K29" s="161">
        <f t="shared" si="2"/>
        <v>0</v>
      </c>
      <c r="L29" s="161">
        <v>21</v>
      </c>
      <c r="M29" s="161">
        <f t="shared" si="3"/>
        <v>0</v>
      </c>
      <c r="N29" s="161">
        <v>0</v>
      </c>
      <c r="O29" s="161">
        <f t="shared" si="4"/>
        <v>0</v>
      </c>
      <c r="P29" s="161">
        <v>0</v>
      </c>
      <c r="Q29" s="161">
        <f t="shared" si="5"/>
        <v>0</v>
      </c>
      <c r="R29" s="162" t="s">
        <v>194</v>
      </c>
      <c r="S29" s="138">
        <v>0.14000000000000001</v>
      </c>
      <c r="T29" s="138">
        <f t="shared" si="6"/>
        <v>0.84</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56">
        <v>22</v>
      </c>
      <c r="B30" s="157" t="s">
        <v>1440</v>
      </c>
      <c r="C30" s="165" t="s">
        <v>1441</v>
      </c>
      <c r="D30" s="158" t="s">
        <v>494</v>
      </c>
      <c r="E30" s="159">
        <v>5</v>
      </c>
      <c r="F30" s="160"/>
      <c r="G30" s="161">
        <f t="shared" si="0"/>
        <v>0</v>
      </c>
      <c r="H30" s="160"/>
      <c r="I30" s="161">
        <f t="shared" si="1"/>
        <v>0</v>
      </c>
      <c r="J30" s="160"/>
      <c r="K30" s="161">
        <f t="shared" si="2"/>
        <v>0</v>
      </c>
      <c r="L30" s="161">
        <v>21</v>
      </c>
      <c r="M30" s="161">
        <f t="shared" si="3"/>
        <v>0</v>
      </c>
      <c r="N30" s="161">
        <v>0</v>
      </c>
      <c r="O30" s="161">
        <f t="shared" si="4"/>
        <v>0</v>
      </c>
      <c r="P30" s="161">
        <v>0</v>
      </c>
      <c r="Q30" s="161">
        <f t="shared" si="5"/>
        <v>0</v>
      </c>
      <c r="R30" s="162" t="s">
        <v>194</v>
      </c>
      <c r="S30" s="138">
        <v>0.39017000000000002</v>
      </c>
      <c r="T30" s="138">
        <f t="shared" si="6"/>
        <v>1.95</v>
      </c>
      <c r="U30" s="138"/>
      <c r="V30" s="138" t="s">
        <v>215</v>
      </c>
      <c r="W30" s="128"/>
      <c r="X30" s="128"/>
      <c r="Y30" s="128"/>
      <c r="Z30" s="128"/>
      <c r="AA30" s="128"/>
      <c r="AB30" s="128"/>
      <c r="AC30" s="128"/>
      <c r="AD30" s="128"/>
      <c r="AE30" s="128" t="s">
        <v>216</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23</v>
      </c>
      <c r="B31" s="157" t="s">
        <v>1442</v>
      </c>
      <c r="C31" s="165" t="s">
        <v>1443</v>
      </c>
      <c r="D31" s="158" t="s">
        <v>494</v>
      </c>
      <c r="E31" s="159">
        <v>5</v>
      </c>
      <c r="F31" s="160"/>
      <c r="G31" s="161">
        <f t="shared" si="0"/>
        <v>0</v>
      </c>
      <c r="H31" s="160"/>
      <c r="I31" s="161">
        <f t="shared" si="1"/>
        <v>0</v>
      </c>
      <c r="J31" s="160"/>
      <c r="K31" s="161">
        <f t="shared" si="2"/>
        <v>0</v>
      </c>
      <c r="L31" s="161">
        <v>21</v>
      </c>
      <c r="M31" s="161">
        <f t="shared" si="3"/>
        <v>0</v>
      </c>
      <c r="N31" s="161">
        <v>0</v>
      </c>
      <c r="O31" s="161">
        <f t="shared" si="4"/>
        <v>0</v>
      </c>
      <c r="P31" s="161">
        <v>0</v>
      </c>
      <c r="Q31" s="161">
        <f t="shared" si="5"/>
        <v>0</v>
      </c>
      <c r="R31" s="162" t="s">
        <v>194</v>
      </c>
      <c r="S31" s="138">
        <v>2.4E-2</v>
      </c>
      <c r="T31" s="138">
        <f t="shared" si="6"/>
        <v>0.12</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49">
        <v>24</v>
      </c>
      <c r="B32" s="150" t="s">
        <v>1444</v>
      </c>
      <c r="C32" s="166" t="s">
        <v>1445</v>
      </c>
      <c r="D32" s="151" t="s">
        <v>494</v>
      </c>
      <c r="E32" s="152">
        <v>11</v>
      </c>
      <c r="F32" s="153"/>
      <c r="G32" s="154">
        <f t="shared" si="0"/>
        <v>0</v>
      </c>
      <c r="H32" s="153"/>
      <c r="I32" s="154">
        <f t="shared" si="1"/>
        <v>0</v>
      </c>
      <c r="J32" s="153"/>
      <c r="K32" s="154">
        <f t="shared" si="2"/>
        <v>0</v>
      </c>
      <c r="L32" s="154">
        <v>21</v>
      </c>
      <c r="M32" s="154">
        <f t="shared" si="3"/>
        <v>0</v>
      </c>
      <c r="N32" s="154">
        <v>8.0000000000000007E-5</v>
      </c>
      <c r="O32" s="154">
        <f t="shared" si="4"/>
        <v>0</v>
      </c>
      <c r="P32" s="154">
        <v>1E-3</v>
      </c>
      <c r="Q32" s="154">
        <f t="shared" si="5"/>
        <v>0.01</v>
      </c>
      <c r="R32" s="155" t="s">
        <v>194</v>
      </c>
      <c r="S32" s="138">
        <v>0.152</v>
      </c>
      <c r="T32" s="138">
        <f t="shared" si="6"/>
        <v>1.67</v>
      </c>
      <c r="U32" s="138"/>
      <c r="V32" s="138" t="s">
        <v>215</v>
      </c>
      <c r="W32" s="128"/>
      <c r="X32" s="128"/>
      <c r="Y32" s="128"/>
      <c r="Z32" s="128"/>
      <c r="AA32" s="128"/>
      <c r="AB32" s="128"/>
      <c r="AC32" s="128"/>
      <c r="AD32" s="128"/>
      <c r="AE32" s="128" t="s">
        <v>216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329" t="s">
        <v>1446</v>
      </c>
      <c r="D33" s="330"/>
      <c r="E33" s="330"/>
      <c r="F33" s="330"/>
      <c r="G33" s="330"/>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513</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25</v>
      </c>
      <c r="B34" s="157" t="s">
        <v>1447</v>
      </c>
      <c r="C34" s="165" t="s">
        <v>1448</v>
      </c>
      <c r="D34" s="158" t="s">
        <v>494</v>
      </c>
      <c r="E34" s="159">
        <v>1</v>
      </c>
      <c r="F34" s="160"/>
      <c r="G34" s="161">
        <f>ROUND(E34*F34,2)</f>
        <v>0</v>
      </c>
      <c r="H34" s="160"/>
      <c r="I34" s="161">
        <f>ROUND(E34*H34,2)</f>
        <v>0</v>
      </c>
      <c r="J34" s="160"/>
      <c r="K34" s="161">
        <f>ROUND(E34*J34,2)</f>
        <v>0</v>
      </c>
      <c r="L34" s="161">
        <v>21</v>
      </c>
      <c r="M34" s="161">
        <f>G34*(1+L34/100)</f>
        <v>0</v>
      </c>
      <c r="N34" s="161">
        <v>0</v>
      </c>
      <c r="O34" s="161">
        <f>ROUND(E34*N34,2)</f>
        <v>0</v>
      </c>
      <c r="P34" s="161">
        <v>0</v>
      </c>
      <c r="Q34" s="161">
        <f>ROUND(E34*P34,2)</f>
        <v>0</v>
      </c>
      <c r="R34" s="162" t="s">
        <v>194</v>
      </c>
      <c r="S34" s="138">
        <v>0.40083000000000002</v>
      </c>
      <c r="T34" s="138">
        <f>ROUND(E34*S34,2)</f>
        <v>0.4</v>
      </c>
      <c r="U34" s="138"/>
      <c r="V34" s="138" t="s">
        <v>215</v>
      </c>
      <c r="W34" s="128"/>
      <c r="X34" s="128"/>
      <c r="Y34" s="128"/>
      <c r="Z34" s="128"/>
      <c r="AA34" s="128"/>
      <c r="AB34" s="128"/>
      <c r="AC34" s="128"/>
      <c r="AD34" s="128"/>
      <c r="AE34" s="128" t="s">
        <v>216</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49">
        <v>26</v>
      </c>
      <c r="B35" s="150" t="s">
        <v>1449</v>
      </c>
      <c r="C35" s="166" t="s">
        <v>1450</v>
      </c>
      <c r="D35" s="151" t="s">
        <v>494</v>
      </c>
      <c r="E35" s="152">
        <v>1</v>
      </c>
      <c r="F35" s="153"/>
      <c r="G35" s="154">
        <f>ROUND(E35*F35,2)</f>
        <v>0</v>
      </c>
      <c r="H35" s="153"/>
      <c r="I35" s="154">
        <f>ROUND(E35*H35,2)</f>
        <v>0</v>
      </c>
      <c r="J35" s="153"/>
      <c r="K35" s="154">
        <f>ROUND(E35*J35,2)</f>
        <v>0</v>
      </c>
      <c r="L35" s="154">
        <v>21</v>
      </c>
      <c r="M35" s="154">
        <f>G35*(1+L35/100)</f>
        <v>0</v>
      </c>
      <c r="N35" s="154">
        <v>8.0000000000000007E-5</v>
      </c>
      <c r="O35" s="154">
        <f>ROUND(E35*N35,2)</f>
        <v>0</v>
      </c>
      <c r="P35" s="154">
        <v>3.0000000000000001E-3</v>
      </c>
      <c r="Q35" s="154">
        <f>ROUND(E35*P35,2)</f>
        <v>0</v>
      </c>
      <c r="R35" s="155" t="s">
        <v>194</v>
      </c>
      <c r="S35" s="138">
        <v>0.32400000000000001</v>
      </c>
      <c r="T35" s="138">
        <f>ROUND(E35*S35,2)</f>
        <v>0.32</v>
      </c>
      <c r="U35" s="138"/>
      <c r="V35" s="138" t="s">
        <v>215</v>
      </c>
      <c r="W35" s="128"/>
      <c r="X35" s="128"/>
      <c r="Y35" s="128"/>
      <c r="Z35" s="128"/>
      <c r="AA35" s="128"/>
      <c r="AB35" s="128"/>
      <c r="AC35" s="128"/>
      <c r="AD35" s="128"/>
      <c r="AE35" s="128" t="s">
        <v>216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329" t="s">
        <v>1446</v>
      </c>
      <c r="D36" s="330"/>
      <c r="E36" s="330"/>
      <c r="F36" s="330"/>
      <c r="G36" s="330"/>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513</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56">
        <v>27</v>
      </c>
      <c r="B37" s="157" t="s">
        <v>1451</v>
      </c>
      <c r="C37" s="165" t="s">
        <v>1452</v>
      </c>
      <c r="D37" s="158" t="s">
        <v>494</v>
      </c>
      <c r="E37" s="159">
        <v>1</v>
      </c>
      <c r="F37" s="160"/>
      <c r="G37" s="161">
        <f t="shared" ref="G37:G69" si="7">ROUND(E37*F37,2)</f>
        <v>0</v>
      </c>
      <c r="H37" s="160"/>
      <c r="I37" s="161">
        <f t="shared" ref="I37:I69" si="8">ROUND(E37*H37,2)</f>
        <v>0</v>
      </c>
      <c r="J37" s="160"/>
      <c r="K37" s="161">
        <f t="shared" ref="K37:K69" si="9">ROUND(E37*J37,2)</f>
        <v>0</v>
      </c>
      <c r="L37" s="161">
        <v>21</v>
      </c>
      <c r="M37" s="161">
        <f t="shared" ref="M37:M69" si="10">G37*(1+L37/100)</f>
        <v>0</v>
      </c>
      <c r="N37" s="161">
        <v>3.2000000000000003E-4</v>
      </c>
      <c r="O37" s="161">
        <f t="shared" ref="O37:O69" si="11">ROUND(E37*N37,2)</f>
        <v>0</v>
      </c>
      <c r="P37" s="161">
        <v>0</v>
      </c>
      <c r="Q37" s="161">
        <f t="shared" ref="Q37:Q69" si="12">ROUND(E37*P37,2)</f>
        <v>0</v>
      </c>
      <c r="R37" s="162" t="s">
        <v>194</v>
      </c>
      <c r="S37" s="138">
        <v>0.23699999999999999</v>
      </c>
      <c r="T37" s="138">
        <f t="shared" ref="T37:T69" si="13">ROUND(E37*S37,2)</f>
        <v>0.24</v>
      </c>
      <c r="U37" s="138"/>
      <c r="V37" s="138" t="s">
        <v>215</v>
      </c>
      <c r="W37" s="128"/>
      <c r="X37" s="128"/>
      <c r="Y37" s="128"/>
      <c r="Z37" s="128"/>
      <c r="AA37" s="128"/>
      <c r="AB37" s="128"/>
      <c r="AC37" s="128"/>
      <c r="AD37" s="128"/>
      <c r="AE37" s="128" t="s">
        <v>216</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28</v>
      </c>
      <c r="B38" s="157" t="s">
        <v>1453</v>
      </c>
      <c r="C38" s="165" t="s">
        <v>1454</v>
      </c>
      <c r="D38" s="158" t="s">
        <v>494</v>
      </c>
      <c r="E38" s="159">
        <v>1</v>
      </c>
      <c r="F38" s="160"/>
      <c r="G38" s="161">
        <f t="shared" si="7"/>
        <v>0</v>
      </c>
      <c r="H38" s="160"/>
      <c r="I38" s="161">
        <f t="shared" si="8"/>
        <v>0</v>
      </c>
      <c r="J38" s="160"/>
      <c r="K38" s="161">
        <f t="shared" si="9"/>
        <v>0</v>
      </c>
      <c r="L38" s="161">
        <v>21</v>
      </c>
      <c r="M38" s="161">
        <f t="shared" si="10"/>
        <v>0</v>
      </c>
      <c r="N38" s="161">
        <v>0</v>
      </c>
      <c r="O38" s="161">
        <f t="shared" si="11"/>
        <v>0</v>
      </c>
      <c r="P38" s="161">
        <v>0</v>
      </c>
      <c r="Q38" s="161">
        <f t="shared" si="12"/>
        <v>0</v>
      </c>
      <c r="R38" s="162" t="s">
        <v>194</v>
      </c>
      <c r="S38" s="138">
        <v>0</v>
      </c>
      <c r="T38" s="138">
        <f t="shared" si="13"/>
        <v>0</v>
      </c>
      <c r="U38" s="138"/>
      <c r="V38" s="138" t="s">
        <v>215</v>
      </c>
      <c r="W38" s="128"/>
      <c r="X38" s="128"/>
      <c r="Y38" s="128"/>
      <c r="Z38" s="128"/>
      <c r="AA38" s="128"/>
      <c r="AB38" s="128"/>
      <c r="AC38" s="128"/>
      <c r="AD38" s="128"/>
      <c r="AE38" s="128" t="s">
        <v>216</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29</v>
      </c>
      <c r="B39" s="157" t="s">
        <v>1455</v>
      </c>
      <c r="C39" s="165" t="s">
        <v>1456</v>
      </c>
      <c r="D39" s="158" t="s">
        <v>494</v>
      </c>
      <c r="E39" s="159">
        <v>1</v>
      </c>
      <c r="F39" s="160"/>
      <c r="G39" s="161">
        <f t="shared" si="7"/>
        <v>0</v>
      </c>
      <c r="H39" s="160"/>
      <c r="I39" s="161">
        <f t="shared" si="8"/>
        <v>0</v>
      </c>
      <c r="J39" s="160"/>
      <c r="K39" s="161">
        <f t="shared" si="9"/>
        <v>0</v>
      </c>
      <c r="L39" s="161">
        <v>21</v>
      </c>
      <c r="M39" s="161">
        <f t="shared" si="10"/>
        <v>0</v>
      </c>
      <c r="N39" s="161">
        <v>0</v>
      </c>
      <c r="O39" s="161">
        <f t="shared" si="11"/>
        <v>0</v>
      </c>
      <c r="P39" s="161">
        <v>0</v>
      </c>
      <c r="Q39" s="161">
        <f t="shared" si="12"/>
        <v>0</v>
      </c>
      <c r="R39" s="162" t="s">
        <v>194</v>
      </c>
      <c r="S39" s="138">
        <v>7.9000000000000001E-2</v>
      </c>
      <c r="T39" s="138">
        <f t="shared" si="13"/>
        <v>0.08</v>
      </c>
      <c r="U39" s="138"/>
      <c r="V39" s="138" t="s">
        <v>215</v>
      </c>
      <c r="W39" s="128"/>
      <c r="X39" s="128"/>
      <c r="Y39" s="128"/>
      <c r="Z39" s="128"/>
      <c r="AA39" s="128"/>
      <c r="AB39" s="128"/>
      <c r="AC39" s="128"/>
      <c r="AD39" s="128"/>
      <c r="AE39" s="128" t="s">
        <v>216</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30</v>
      </c>
      <c r="B40" s="157" t="s">
        <v>1457</v>
      </c>
      <c r="C40" s="165" t="s">
        <v>1458</v>
      </c>
      <c r="D40" s="158" t="s">
        <v>494</v>
      </c>
      <c r="E40" s="159">
        <v>1</v>
      </c>
      <c r="F40" s="160"/>
      <c r="G40" s="161">
        <f t="shared" si="7"/>
        <v>0</v>
      </c>
      <c r="H40" s="160"/>
      <c r="I40" s="161">
        <f t="shared" si="8"/>
        <v>0</v>
      </c>
      <c r="J40" s="160"/>
      <c r="K40" s="161">
        <f t="shared" si="9"/>
        <v>0</v>
      </c>
      <c r="L40" s="161">
        <v>21</v>
      </c>
      <c r="M40" s="161">
        <f t="shared" si="10"/>
        <v>0</v>
      </c>
      <c r="N40" s="161">
        <v>4.8999999999999998E-4</v>
      </c>
      <c r="O40" s="161">
        <f t="shared" si="11"/>
        <v>0</v>
      </c>
      <c r="P40" s="161">
        <v>1.4999999999999999E-2</v>
      </c>
      <c r="Q40" s="161">
        <f t="shared" si="12"/>
        <v>0.02</v>
      </c>
      <c r="R40" s="162" t="s">
        <v>194</v>
      </c>
      <c r="S40" s="138">
        <v>0</v>
      </c>
      <c r="T40" s="138">
        <f t="shared" si="13"/>
        <v>0</v>
      </c>
      <c r="U40" s="138"/>
      <c r="V40" s="138" t="s">
        <v>215</v>
      </c>
      <c r="W40" s="128"/>
      <c r="X40" s="128"/>
      <c r="Y40" s="128"/>
      <c r="Z40" s="128"/>
      <c r="AA40" s="128"/>
      <c r="AB40" s="128"/>
      <c r="AC40" s="128"/>
      <c r="AD40" s="128"/>
      <c r="AE40" s="128" t="s">
        <v>216</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31</v>
      </c>
      <c r="B41" s="157" t="s">
        <v>1459</v>
      </c>
      <c r="C41" s="165" t="s">
        <v>1460</v>
      </c>
      <c r="D41" s="158" t="s">
        <v>494</v>
      </c>
      <c r="E41" s="159">
        <v>80</v>
      </c>
      <c r="F41" s="160"/>
      <c r="G41" s="161">
        <f t="shared" si="7"/>
        <v>0</v>
      </c>
      <c r="H41" s="160"/>
      <c r="I41" s="161">
        <f t="shared" si="8"/>
        <v>0</v>
      </c>
      <c r="J41" s="160"/>
      <c r="K41" s="161">
        <f t="shared" si="9"/>
        <v>0</v>
      </c>
      <c r="L41" s="161">
        <v>21</v>
      </c>
      <c r="M41" s="161">
        <f t="shared" si="10"/>
        <v>0</v>
      </c>
      <c r="N41" s="161">
        <v>0</v>
      </c>
      <c r="O41" s="161">
        <f t="shared" si="11"/>
        <v>0</v>
      </c>
      <c r="P41" s="161">
        <v>0</v>
      </c>
      <c r="Q41" s="161">
        <f t="shared" si="12"/>
        <v>0</v>
      </c>
      <c r="R41" s="162" t="s">
        <v>194</v>
      </c>
      <c r="S41" s="138">
        <v>0.104</v>
      </c>
      <c r="T41" s="138">
        <f t="shared" si="13"/>
        <v>8.32</v>
      </c>
      <c r="U41" s="138"/>
      <c r="V41" s="138" t="s">
        <v>215</v>
      </c>
      <c r="W41" s="128"/>
      <c r="X41" s="128"/>
      <c r="Y41" s="128"/>
      <c r="Z41" s="128"/>
      <c r="AA41" s="128"/>
      <c r="AB41" s="128"/>
      <c r="AC41" s="128"/>
      <c r="AD41" s="128"/>
      <c r="AE41" s="128" t="s">
        <v>216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32</v>
      </c>
      <c r="B42" s="157" t="s">
        <v>1461</v>
      </c>
      <c r="C42" s="165" t="s">
        <v>1462</v>
      </c>
      <c r="D42" s="158" t="s">
        <v>494</v>
      </c>
      <c r="E42" s="159">
        <v>230</v>
      </c>
      <c r="F42" s="160"/>
      <c r="G42" s="161">
        <f t="shared" si="7"/>
        <v>0</v>
      </c>
      <c r="H42" s="160"/>
      <c r="I42" s="161">
        <f t="shared" si="8"/>
        <v>0</v>
      </c>
      <c r="J42" s="160"/>
      <c r="K42" s="161">
        <f t="shared" si="9"/>
        <v>0</v>
      </c>
      <c r="L42" s="161">
        <v>21</v>
      </c>
      <c r="M42" s="161">
        <f t="shared" si="10"/>
        <v>0</v>
      </c>
      <c r="N42" s="161">
        <v>0</v>
      </c>
      <c r="O42" s="161">
        <f t="shared" si="11"/>
        <v>0</v>
      </c>
      <c r="P42" s="161">
        <v>0</v>
      </c>
      <c r="Q42" s="161">
        <f t="shared" si="12"/>
        <v>0</v>
      </c>
      <c r="R42" s="162" t="s">
        <v>194</v>
      </c>
      <c r="S42" s="138">
        <v>0.10199999999999999</v>
      </c>
      <c r="T42" s="138">
        <f t="shared" si="13"/>
        <v>23.46</v>
      </c>
      <c r="U42" s="138"/>
      <c r="V42" s="138" t="s">
        <v>215</v>
      </c>
      <c r="W42" s="128"/>
      <c r="X42" s="128"/>
      <c r="Y42" s="128"/>
      <c r="Z42" s="128"/>
      <c r="AA42" s="128"/>
      <c r="AB42" s="128"/>
      <c r="AC42" s="128"/>
      <c r="AD42" s="128"/>
      <c r="AE42" s="128" t="s">
        <v>216</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33</v>
      </c>
      <c r="B43" s="157" t="s">
        <v>1463</v>
      </c>
      <c r="C43" s="165" t="s">
        <v>1464</v>
      </c>
      <c r="D43" s="158" t="s">
        <v>494</v>
      </c>
      <c r="E43" s="159">
        <v>3</v>
      </c>
      <c r="F43" s="160"/>
      <c r="G43" s="161">
        <f t="shared" si="7"/>
        <v>0</v>
      </c>
      <c r="H43" s="160"/>
      <c r="I43" s="161">
        <f t="shared" si="8"/>
        <v>0</v>
      </c>
      <c r="J43" s="160"/>
      <c r="K43" s="161">
        <f t="shared" si="9"/>
        <v>0</v>
      </c>
      <c r="L43" s="161">
        <v>21</v>
      </c>
      <c r="M43" s="161">
        <f t="shared" si="10"/>
        <v>0</v>
      </c>
      <c r="N43" s="161">
        <v>0</v>
      </c>
      <c r="O43" s="161">
        <f t="shared" si="11"/>
        <v>0</v>
      </c>
      <c r="P43" s="161">
        <v>0</v>
      </c>
      <c r="Q43" s="161">
        <f t="shared" si="12"/>
        <v>0</v>
      </c>
      <c r="R43" s="162" t="s">
        <v>194</v>
      </c>
      <c r="S43" s="138">
        <v>0</v>
      </c>
      <c r="T43" s="138">
        <f t="shared" si="13"/>
        <v>0</v>
      </c>
      <c r="U43" s="138"/>
      <c r="V43" s="138" t="s">
        <v>215</v>
      </c>
      <c r="W43" s="128"/>
      <c r="X43" s="128"/>
      <c r="Y43" s="128"/>
      <c r="Z43" s="128"/>
      <c r="AA43" s="128"/>
      <c r="AB43" s="128"/>
      <c r="AC43" s="128"/>
      <c r="AD43" s="128"/>
      <c r="AE43" s="128" t="s">
        <v>216</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34</v>
      </c>
      <c r="B44" s="157" t="s">
        <v>1465</v>
      </c>
      <c r="C44" s="165" t="s">
        <v>1466</v>
      </c>
      <c r="D44" s="158" t="s">
        <v>494</v>
      </c>
      <c r="E44" s="159">
        <v>2</v>
      </c>
      <c r="F44" s="160"/>
      <c r="G44" s="161">
        <f t="shared" si="7"/>
        <v>0</v>
      </c>
      <c r="H44" s="160"/>
      <c r="I44" s="161">
        <f t="shared" si="8"/>
        <v>0</v>
      </c>
      <c r="J44" s="160"/>
      <c r="K44" s="161">
        <f t="shared" si="9"/>
        <v>0</v>
      </c>
      <c r="L44" s="161">
        <v>21</v>
      </c>
      <c r="M44" s="161">
        <f t="shared" si="10"/>
        <v>0</v>
      </c>
      <c r="N44" s="161">
        <v>0</v>
      </c>
      <c r="O44" s="161">
        <f t="shared" si="11"/>
        <v>0</v>
      </c>
      <c r="P44" s="161">
        <v>0</v>
      </c>
      <c r="Q44" s="161">
        <f t="shared" si="12"/>
        <v>0</v>
      </c>
      <c r="R44" s="162" t="s">
        <v>194</v>
      </c>
      <c r="S44" s="138">
        <v>0</v>
      </c>
      <c r="T44" s="138">
        <f t="shared" si="13"/>
        <v>0</v>
      </c>
      <c r="U44" s="138"/>
      <c r="V44" s="138" t="s">
        <v>215</v>
      </c>
      <c r="W44" s="128"/>
      <c r="X44" s="128"/>
      <c r="Y44" s="128"/>
      <c r="Z44" s="128"/>
      <c r="AA44" s="128"/>
      <c r="AB44" s="128"/>
      <c r="AC44" s="128"/>
      <c r="AD44" s="128"/>
      <c r="AE44" s="128" t="s">
        <v>216</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35</v>
      </c>
      <c r="B45" s="157" t="s">
        <v>1467</v>
      </c>
      <c r="C45" s="165" t="s">
        <v>1468</v>
      </c>
      <c r="D45" s="158" t="s">
        <v>494</v>
      </c>
      <c r="E45" s="159">
        <v>2</v>
      </c>
      <c r="F45" s="160"/>
      <c r="G45" s="161">
        <f t="shared" si="7"/>
        <v>0</v>
      </c>
      <c r="H45" s="160"/>
      <c r="I45" s="161">
        <f t="shared" si="8"/>
        <v>0</v>
      </c>
      <c r="J45" s="160"/>
      <c r="K45" s="161">
        <f t="shared" si="9"/>
        <v>0</v>
      </c>
      <c r="L45" s="161">
        <v>21</v>
      </c>
      <c r="M45" s="161">
        <f t="shared" si="10"/>
        <v>0</v>
      </c>
      <c r="N45" s="161">
        <v>0</v>
      </c>
      <c r="O45" s="161">
        <f t="shared" si="11"/>
        <v>0</v>
      </c>
      <c r="P45" s="161">
        <v>0</v>
      </c>
      <c r="Q45" s="161">
        <f t="shared" si="12"/>
        <v>0</v>
      </c>
      <c r="R45" s="162" t="s">
        <v>194</v>
      </c>
      <c r="S45" s="138">
        <v>0</v>
      </c>
      <c r="T45" s="138">
        <f t="shared" si="13"/>
        <v>0</v>
      </c>
      <c r="U45" s="138"/>
      <c r="V45" s="138" t="s">
        <v>215</v>
      </c>
      <c r="W45" s="128"/>
      <c r="X45" s="128"/>
      <c r="Y45" s="128"/>
      <c r="Z45" s="128"/>
      <c r="AA45" s="128"/>
      <c r="AB45" s="128"/>
      <c r="AC45" s="128"/>
      <c r="AD45" s="128"/>
      <c r="AE45" s="128" t="s">
        <v>216</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36</v>
      </c>
      <c r="B46" s="157" t="s">
        <v>1469</v>
      </c>
      <c r="C46" s="165" t="s">
        <v>1470</v>
      </c>
      <c r="D46" s="158" t="s">
        <v>494</v>
      </c>
      <c r="E46" s="159">
        <v>2</v>
      </c>
      <c r="F46" s="160"/>
      <c r="G46" s="161">
        <f t="shared" si="7"/>
        <v>0</v>
      </c>
      <c r="H46" s="160"/>
      <c r="I46" s="161">
        <f t="shared" si="8"/>
        <v>0</v>
      </c>
      <c r="J46" s="160"/>
      <c r="K46" s="161">
        <f t="shared" si="9"/>
        <v>0</v>
      </c>
      <c r="L46" s="161">
        <v>21</v>
      </c>
      <c r="M46" s="161">
        <f t="shared" si="10"/>
        <v>0</v>
      </c>
      <c r="N46" s="161">
        <v>0</v>
      </c>
      <c r="O46" s="161">
        <f t="shared" si="11"/>
        <v>0</v>
      </c>
      <c r="P46" s="161">
        <v>0</v>
      </c>
      <c r="Q46" s="161">
        <f t="shared" si="12"/>
        <v>0</v>
      </c>
      <c r="R46" s="162" t="s">
        <v>194</v>
      </c>
      <c r="S46" s="138">
        <v>0</v>
      </c>
      <c r="T46" s="138">
        <f t="shared" si="13"/>
        <v>0</v>
      </c>
      <c r="U46" s="138"/>
      <c r="V46" s="138" t="s">
        <v>215</v>
      </c>
      <c r="W46" s="128"/>
      <c r="X46" s="128"/>
      <c r="Y46" s="128"/>
      <c r="Z46" s="128"/>
      <c r="AA46" s="128"/>
      <c r="AB46" s="128"/>
      <c r="AC46" s="128"/>
      <c r="AD46" s="128"/>
      <c r="AE46" s="128" t="s">
        <v>216</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37</v>
      </c>
      <c r="B47" s="157" t="s">
        <v>1471</v>
      </c>
      <c r="C47" s="165" t="s">
        <v>1472</v>
      </c>
      <c r="D47" s="158" t="s">
        <v>494</v>
      </c>
      <c r="E47" s="159">
        <v>12</v>
      </c>
      <c r="F47" s="160"/>
      <c r="G47" s="161">
        <f t="shared" si="7"/>
        <v>0</v>
      </c>
      <c r="H47" s="160"/>
      <c r="I47" s="161">
        <f t="shared" si="8"/>
        <v>0</v>
      </c>
      <c r="J47" s="160"/>
      <c r="K47" s="161">
        <f t="shared" si="9"/>
        <v>0</v>
      </c>
      <c r="L47" s="161">
        <v>21</v>
      </c>
      <c r="M47" s="161">
        <f t="shared" si="10"/>
        <v>0</v>
      </c>
      <c r="N47" s="161">
        <v>0</v>
      </c>
      <c r="O47" s="161">
        <f t="shared" si="11"/>
        <v>0</v>
      </c>
      <c r="P47" s="161">
        <v>0</v>
      </c>
      <c r="Q47" s="161">
        <f t="shared" si="12"/>
        <v>0</v>
      </c>
      <c r="R47" s="162" t="s">
        <v>194</v>
      </c>
      <c r="S47" s="138">
        <v>0.4325</v>
      </c>
      <c r="T47" s="138">
        <f t="shared" si="13"/>
        <v>5.19</v>
      </c>
      <c r="U47" s="138"/>
      <c r="V47" s="138" t="s">
        <v>215</v>
      </c>
      <c r="W47" s="128"/>
      <c r="X47" s="128"/>
      <c r="Y47" s="128"/>
      <c r="Z47" s="128"/>
      <c r="AA47" s="128"/>
      <c r="AB47" s="128"/>
      <c r="AC47" s="128"/>
      <c r="AD47" s="128"/>
      <c r="AE47" s="128" t="s">
        <v>216</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38</v>
      </c>
      <c r="B48" s="157" t="s">
        <v>1473</v>
      </c>
      <c r="C48" s="165" t="s">
        <v>1474</v>
      </c>
      <c r="D48" s="158" t="s">
        <v>494</v>
      </c>
      <c r="E48" s="159">
        <v>5</v>
      </c>
      <c r="F48" s="160"/>
      <c r="G48" s="161">
        <f t="shared" si="7"/>
        <v>0</v>
      </c>
      <c r="H48" s="160"/>
      <c r="I48" s="161">
        <f t="shared" si="8"/>
        <v>0</v>
      </c>
      <c r="J48" s="160"/>
      <c r="K48" s="161">
        <f t="shared" si="9"/>
        <v>0</v>
      </c>
      <c r="L48" s="161">
        <v>21</v>
      </c>
      <c r="M48" s="161">
        <f t="shared" si="10"/>
        <v>0</v>
      </c>
      <c r="N48" s="161">
        <v>0</v>
      </c>
      <c r="O48" s="161">
        <f t="shared" si="11"/>
        <v>0</v>
      </c>
      <c r="P48" s="161">
        <v>0</v>
      </c>
      <c r="Q48" s="161">
        <f t="shared" si="12"/>
        <v>0</v>
      </c>
      <c r="R48" s="162" t="s">
        <v>194</v>
      </c>
      <c r="S48" s="138">
        <v>0</v>
      </c>
      <c r="T48" s="138">
        <f t="shared" si="13"/>
        <v>0</v>
      </c>
      <c r="U48" s="138"/>
      <c r="V48" s="138" t="s">
        <v>215</v>
      </c>
      <c r="W48" s="128"/>
      <c r="X48" s="128"/>
      <c r="Y48" s="128"/>
      <c r="Z48" s="128"/>
      <c r="AA48" s="128"/>
      <c r="AB48" s="128"/>
      <c r="AC48" s="128"/>
      <c r="AD48" s="128"/>
      <c r="AE48" s="128" t="s">
        <v>216</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39</v>
      </c>
      <c r="B49" s="157" t="s">
        <v>1475</v>
      </c>
      <c r="C49" s="165" t="s">
        <v>1476</v>
      </c>
      <c r="D49" s="158" t="s">
        <v>494</v>
      </c>
      <c r="E49" s="159">
        <v>2</v>
      </c>
      <c r="F49" s="160"/>
      <c r="G49" s="161">
        <f t="shared" si="7"/>
        <v>0</v>
      </c>
      <c r="H49" s="160"/>
      <c r="I49" s="161">
        <f t="shared" si="8"/>
        <v>0</v>
      </c>
      <c r="J49" s="160"/>
      <c r="K49" s="161">
        <f t="shared" si="9"/>
        <v>0</v>
      </c>
      <c r="L49" s="161">
        <v>21</v>
      </c>
      <c r="M49" s="161">
        <f t="shared" si="10"/>
        <v>0</v>
      </c>
      <c r="N49" s="161">
        <v>0</v>
      </c>
      <c r="O49" s="161">
        <f t="shared" si="11"/>
        <v>0</v>
      </c>
      <c r="P49" s="161">
        <v>0</v>
      </c>
      <c r="Q49" s="161">
        <f t="shared" si="12"/>
        <v>0</v>
      </c>
      <c r="R49" s="162" t="s">
        <v>194</v>
      </c>
      <c r="S49" s="138">
        <v>0</v>
      </c>
      <c r="T49" s="138">
        <f t="shared" si="13"/>
        <v>0</v>
      </c>
      <c r="U49" s="138"/>
      <c r="V49" s="138" t="s">
        <v>215</v>
      </c>
      <c r="W49" s="128"/>
      <c r="X49" s="128"/>
      <c r="Y49" s="128"/>
      <c r="Z49" s="128"/>
      <c r="AA49" s="128"/>
      <c r="AB49" s="128"/>
      <c r="AC49" s="128"/>
      <c r="AD49" s="128"/>
      <c r="AE49" s="128" t="s">
        <v>216</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40</v>
      </c>
      <c r="B50" s="157" t="s">
        <v>1477</v>
      </c>
      <c r="C50" s="165" t="s">
        <v>1478</v>
      </c>
      <c r="D50" s="158" t="s">
        <v>316</v>
      </c>
      <c r="E50" s="159">
        <v>24</v>
      </c>
      <c r="F50" s="160"/>
      <c r="G50" s="161">
        <f t="shared" si="7"/>
        <v>0</v>
      </c>
      <c r="H50" s="160"/>
      <c r="I50" s="161">
        <f t="shared" si="8"/>
        <v>0</v>
      </c>
      <c r="J50" s="160"/>
      <c r="K50" s="161">
        <f t="shared" si="9"/>
        <v>0</v>
      </c>
      <c r="L50" s="161">
        <v>21</v>
      </c>
      <c r="M50" s="161">
        <f t="shared" si="10"/>
        <v>0</v>
      </c>
      <c r="N50" s="161">
        <v>0</v>
      </c>
      <c r="O50" s="161">
        <f t="shared" si="11"/>
        <v>0</v>
      </c>
      <c r="P50" s="161">
        <v>0</v>
      </c>
      <c r="Q50" s="161">
        <f t="shared" si="12"/>
        <v>0</v>
      </c>
      <c r="R50" s="162" t="s">
        <v>194</v>
      </c>
      <c r="S50" s="138">
        <v>0</v>
      </c>
      <c r="T50" s="138">
        <f t="shared" si="13"/>
        <v>0</v>
      </c>
      <c r="U50" s="138"/>
      <c r="V50" s="138" t="s">
        <v>215</v>
      </c>
      <c r="W50" s="128"/>
      <c r="X50" s="128"/>
      <c r="Y50" s="128"/>
      <c r="Z50" s="128"/>
      <c r="AA50" s="128"/>
      <c r="AB50" s="128"/>
      <c r="AC50" s="128"/>
      <c r="AD50" s="128"/>
      <c r="AE50" s="128" t="s">
        <v>216</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41</v>
      </c>
      <c r="B51" s="157" t="s">
        <v>1479</v>
      </c>
      <c r="C51" s="165" t="s">
        <v>1480</v>
      </c>
      <c r="D51" s="158" t="s">
        <v>316</v>
      </c>
      <c r="E51" s="159">
        <v>1</v>
      </c>
      <c r="F51" s="160"/>
      <c r="G51" s="161">
        <f t="shared" si="7"/>
        <v>0</v>
      </c>
      <c r="H51" s="160"/>
      <c r="I51" s="161">
        <f t="shared" si="8"/>
        <v>0</v>
      </c>
      <c r="J51" s="160"/>
      <c r="K51" s="161">
        <f t="shared" si="9"/>
        <v>0</v>
      </c>
      <c r="L51" s="161">
        <v>21</v>
      </c>
      <c r="M51" s="161">
        <f t="shared" si="10"/>
        <v>0</v>
      </c>
      <c r="N51" s="161">
        <v>1.3600000000000001E-3</v>
      </c>
      <c r="O51" s="161">
        <f t="shared" si="11"/>
        <v>0</v>
      </c>
      <c r="P51" s="161">
        <v>0</v>
      </c>
      <c r="Q51" s="161">
        <f t="shared" si="12"/>
        <v>0</v>
      </c>
      <c r="R51" s="162" t="s">
        <v>194</v>
      </c>
      <c r="S51" s="138">
        <v>0</v>
      </c>
      <c r="T51" s="138">
        <f t="shared" si="13"/>
        <v>0</v>
      </c>
      <c r="U51" s="138"/>
      <c r="V51" s="138" t="s">
        <v>215</v>
      </c>
      <c r="W51" s="128"/>
      <c r="X51" s="128"/>
      <c r="Y51" s="128"/>
      <c r="Z51" s="128"/>
      <c r="AA51" s="128"/>
      <c r="AB51" s="128"/>
      <c r="AC51" s="128"/>
      <c r="AD51" s="128"/>
      <c r="AE51" s="128" t="s">
        <v>216</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42</v>
      </c>
      <c r="B52" s="157" t="s">
        <v>1481</v>
      </c>
      <c r="C52" s="165" t="s">
        <v>1482</v>
      </c>
      <c r="D52" s="158" t="s">
        <v>494</v>
      </c>
      <c r="E52" s="159">
        <v>20</v>
      </c>
      <c r="F52" s="160"/>
      <c r="G52" s="161">
        <f t="shared" si="7"/>
        <v>0</v>
      </c>
      <c r="H52" s="160"/>
      <c r="I52" s="161">
        <f t="shared" si="8"/>
        <v>0</v>
      </c>
      <c r="J52" s="160"/>
      <c r="K52" s="161">
        <f t="shared" si="9"/>
        <v>0</v>
      </c>
      <c r="L52" s="161">
        <v>21</v>
      </c>
      <c r="M52" s="161">
        <f t="shared" si="10"/>
        <v>0</v>
      </c>
      <c r="N52" s="161">
        <v>0</v>
      </c>
      <c r="O52" s="161">
        <f t="shared" si="11"/>
        <v>0</v>
      </c>
      <c r="P52" s="161">
        <v>0</v>
      </c>
      <c r="Q52" s="161">
        <f t="shared" si="12"/>
        <v>0</v>
      </c>
      <c r="R52" s="162" t="s">
        <v>194</v>
      </c>
      <c r="S52" s="138">
        <v>0.31117</v>
      </c>
      <c r="T52" s="138">
        <f t="shared" si="13"/>
        <v>6.22</v>
      </c>
      <c r="U52" s="138"/>
      <c r="V52" s="138" t="s">
        <v>215</v>
      </c>
      <c r="W52" s="128"/>
      <c r="X52" s="128"/>
      <c r="Y52" s="128"/>
      <c r="Z52" s="128"/>
      <c r="AA52" s="128"/>
      <c r="AB52" s="128"/>
      <c r="AC52" s="128"/>
      <c r="AD52" s="128"/>
      <c r="AE52" s="128" t="s">
        <v>216</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43</v>
      </c>
      <c r="B53" s="157" t="s">
        <v>1483</v>
      </c>
      <c r="C53" s="165" t="s">
        <v>1484</v>
      </c>
      <c r="D53" s="158" t="s">
        <v>316</v>
      </c>
      <c r="E53" s="159">
        <v>66</v>
      </c>
      <c r="F53" s="160"/>
      <c r="G53" s="161">
        <f t="shared" si="7"/>
        <v>0</v>
      </c>
      <c r="H53" s="160"/>
      <c r="I53" s="161">
        <f t="shared" si="8"/>
        <v>0</v>
      </c>
      <c r="J53" s="160"/>
      <c r="K53" s="161">
        <f t="shared" si="9"/>
        <v>0</v>
      </c>
      <c r="L53" s="161">
        <v>21</v>
      </c>
      <c r="M53" s="161">
        <f t="shared" si="10"/>
        <v>0</v>
      </c>
      <c r="N53" s="161">
        <v>0</v>
      </c>
      <c r="O53" s="161">
        <f t="shared" si="11"/>
        <v>0</v>
      </c>
      <c r="P53" s="161">
        <v>0</v>
      </c>
      <c r="Q53" s="161">
        <f t="shared" si="12"/>
        <v>0</v>
      </c>
      <c r="R53" s="162" t="s">
        <v>194</v>
      </c>
      <c r="S53" s="138">
        <v>0.121</v>
      </c>
      <c r="T53" s="138">
        <f t="shared" si="13"/>
        <v>7.99</v>
      </c>
      <c r="U53" s="138"/>
      <c r="V53" s="138" t="s">
        <v>215</v>
      </c>
      <c r="W53" s="128"/>
      <c r="X53" s="128"/>
      <c r="Y53" s="128"/>
      <c r="Z53" s="128"/>
      <c r="AA53" s="128"/>
      <c r="AB53" s="128"/>
      <c r="AC53" s="128"/>
      <c r="AD53" s="128"/>
      <c r="AE53" s="128" t="s">
        <v>216</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44</v>
      </c>
      <c r="B54" s="157" t="s">
        <v>1485</v>
      </c>
      <c r="C54" s="165" t="s">
        <v>1486</v>
      </c>
      <c r="D54" s="158" t="s">
        <v>316</v>
      </c>
      <c r="E54" s="159">
        <v>23</v>
      </c>
      <c r="F54" s="160"/>
      <c r="G54" s="161">
        <f t="shared" si="7"/>
        <v>0</v>
      </c>
      <c r="H54" s="160"/>
      <c r="I54" s="161">
        <f t="shared" si="8"/>
        <v>0</v>
      </c>
      <c r="J54" s="160"/>
      <c r="K54" s="161">
        <f t="shared" si="9"/>
        <v>0</v>
      </c>
      <c r="L54" s="161">
        <v>21</v>
      </c>
      <c r="M54" s="161">
        <f t="shared" si="10"/>
        <v>0</v>
      </c>
      <c r="N54" s="161">
        <v>0</v>
      </c>
      <c r="O54" s="161">
        <f t="shared" si="11"/>
        <v>0</v>
      </c>
      <c r="P54" s="161">
        <v>0</v>
      </c>
      <c r="Q54" s="161">
        <f t="shared" si="12"/>
        <v>0</v>
      </c>
      <c r="R54" s="162" t="s">
        <v>194</v>
      </c>
      <c r="S54" s="138">
        <v>0</v>
      </c>
      <c r="T54" s="138">
        <f t="shared" si="13"/>
        <v>0</v>
      </c>
      <c r="U54" s="138"/>
      <c r="V54" s="138" t="s">
        <v>215</v>
      </c>
      <c r="W54" s="128"/>
      <c r="X54" s="128"/>
      <c r="Y54" s="128"/>
      <c r="Z54" s="128"/>
      <c r="AA54" s="128"/>
      <c r="AB54" s="128"/>
      <c r="AC54" s="128"/>
      <c r="AD54" s="128"/>
      <c r="AE54" s="128" t="s">
        <v>216</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45</v>
      </c>
      <c r="B55" s="157" t="s">
        <v>1487</v>
      </c>
      <c r="C55" s="165" t="s">
        <v>1488</v>
      </c>
      <c r="D55" s="158" t="s">
        <v>316</v>
      </c>
      <c r="E55" s="159">
        <v>25</v>
      </c>
      <c r="F55" s="160"/>
      <c r="G55" s="161">
        <f t="shared" si="7"/>
        <v>0</v>
      </c>
      <c r="H55" s="160"/>
      <c r="I55" s="161">
        <f t="shared" si="8"/>
        <v>0</v>
      </c>
      <c r="J55" s="160"/>
      <c r="K55" s="161">
        <f t="shared" si="9"/>
        <v>0</v>
      </c>
      <c r="L55" s="161">
        <v>21</v>
      </c>
      <c r="M55" s="161">
        <f t="shared" si="10"/>
        <v>0</v>
      </c>
      <c r="N55" s="161">
        <v>0</v>
      </c>
      <c r="O55" s="161">
        <f t="shared" si="11"/>
        <v>0</v>
      </c>
      <c r="P55" s="161">
        <v>0</v>
      </c>
      <c r="Q55" s="161">
        <f t="shared" si="12"/>
        <v>0</v>
      </c>
      <c r="R55" s="162" t="s">
        <v>194</v>
      </c>
      <c r="S55" s="138">
        <v>0</v>
      </c>
      <c r="T55" s="138">
        <f t="shared" si="13"/>
        <v>0</v>
      </c>
      <c r="U55" s="138"/>
      <c r="V55" s="138" t="s">
        <v>215</v>
      </c>
      <c r="W55" s="128"/>
      <c r="X55" s="128"/>
      <c r="Y55" s="128"/>
      <c r="Z55" s="128"/>
      <c r="AA55" s="128"/>
      <c r="AB55" s="128"/>
      <c r="AC55" s="128"/>
      <c r="AD55" s="128"/>
      <c r="AE55" s="128" t="s">
        <v>216</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46</v>
      </c>
      <c r="B56" s="157" t="s">
        <v>1489</v>
      </c>
      <c r="C56" s="165" t="s">
        <v>1490</v>
      </c>
      <c r="D56" s="158" t="s">
        <v>316</v>
      </c>
      <c r="E56" s="159">
        <v>27</v>
      </c>
      <c r="F56" s="160"/>
      <c r="G56" s="161">
        <f t="shared" si="7"/>
        <v>0</v>
      </c>
      <c r="H56" s="160"/>
      <c r="I56" s="161">
        <f t="shared" si="8"/>
        <v>0</v>
      </c>
      <c r="J56" s="160"/>
      <c r="K56" s="161">
        <f t="shared" si="9"/>
        <v>0</v>
      </c>
      <c r="L56" s="161">
        <v>21</v>
      </c>
      <c r="M56" s="161">
        <f t="shared" si="10"/>
        <v>0</v>
      </c>
      <c r="N56" s="161">
        <v>0</v>
      </c>
      <c r="O56" s="161">
        <f t="shared" si="11"/>
        <v>0</v>
      </c>
      <c r="P56" s="161">
        <v>0</v>
      </c>
      <c r="Q56" s="161">
        <f t="shared" si="12"/>
        <v>0</v>
      </c>
      <c r="R56" s="162" t="s">
        <v>194</v>
      </c>
      <c r="S56" s="138">
        <v>0.13915</v>
      </c>
      <c r="T56" s="138">
        <f t="shared" si="13"/>
        <v>3.76</v>
      </c>
      <c r="U56" s="138"/>
      <c r="V56" s="138" t="s">
        <v>215</v>
      </c>
      <c r="W56" s="128"/>
      <c r="X56" s="128"/>
      <c r="Y56" s="128"/>
      <c r="Z56" s="128"/>
      <c r="AA56" s="128"/>
      <c r="AB56" s="128"/>
      <c r="AC56" s="128"/>
      <c r="AD56" s="128"/>
      <c r="AE56" s="128" t="s">
        <v>216</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47</v>
      </c>
      <c r="B57" s="157" t="s">
        <v>1491</v>
      </c>
      <c r="C57" s="165" t="s">
        <v>1492</v>
      </c>
      <c r="D57" s="158" t="s">
        <v>316</v>
      </c>
      <c r="E57" s="159">
        <v>59</v>
      </c>
      <c r="F57" s="160"/>
      <c r="G57" s="161">
        <f t="shared" si="7"/>
        <v>0</v>
      </c>
      <c r="H57" s="160"/>
      <c r="I57" s="161">
        <f t="shared" si="8"/>
        <v>0</v>
      </c>
      <c r="J57" s="160"/>
      <c r="K57" s="161">
        <f t="shared" si="9"/>
        <v>0</v>
      </c>
      <c r="L57" s="161">
        <v>21</v>
      </c>
      <c r="M57" s="161">
        <f t="shared" si="10"/>
        <v>0</v>
      </c>
      <c r="N57" s="161">
        <v>0</v>
      </c>
      <c r="O57" s="161">
        <f t="shared" si="11"/>
        <v>0</v>
      </c>
      <c r="P57" s="161">
        <v>0</v>
      </c>
      <c r="Q57" s="161">
        <f t="shared" si="12"/>
        <v>0</v>
      </c>
      <c r="R57" s="162" t="s">
        <v>194</v>
      </c>
      <c r="S57" s="138">
        <v>0</v>
      </c>
      <c r="T57" s="138">
        <f t="shared" si="13"/>
        <v>0</v>
      </c>
      <c r="U57" s="138"/>
      <c r="V57" s="138" t="s">
        <v>215</v>
      </c>
      <c r="W57" s="128"/>
      <c r="X57" s="128"/>
      <c r="Y57" s="128"/>
      <c r="Z57" s="128"/>
      <c r="AA57" s="128"/>
      <c r="AB57" s="128"/>
      <c r="AC57" s="128"/>
      <c r="AD57" s="128"/>
      <c r="AE57" s="128" t="s">
        <v>216</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48</v>
      </c>
      <c r="B58" s="157" t="s">
        <v>1493</v>
      </c>
      <c r="C58" s="165" t="s">
        <v>1494</v>
      </c>
      <c r="D58" s="158" t="s">
        <v>316</v>
      </c>
      <c r="E58" s="159">
        <v>119</v>
      </c>
      <c r="F58" s="160"/>
      <c r="G58" s="161">
        <f t="shared" si="7"/>
        <v>0</v>
      </c>
      <c r="H58" s="160"/>
      <c r="I58" s="161">
        <f t="shared" si="8"/>
        <v>0</v>
      </c>
      <c r="J58" s="160"/>
      <c r="K58" s="161">
        <f t="shared" si="9"/>
        <v>0</v>
      </c>
      <c r="L58" s="161">
        <v>21</v>
      </c>
      <c r="M58" s="161">
        <f t="shared" si="10"/>
        <v>0</v>
      </c>
      <c r="N58" s="161">
        <v>0</v>
      </c>
      <c r="O58" s="161">
        <f t="shared" si="11"/>
        <v>0</v>
      </c>
      <c r="P58" s="161">
        <v>0</v>
      </c>
      <c r="Q58" s="161">
        <f t="shared" si="12"/>
        <v>0</v>
      </c>
      <c r="R58" s="162" t="s">
        <v>194</v>
      </c>
      <c r="S58" s="138">
        <v>9.955E-2</v>
      </c>
      <c r="T58" s="138">
        <f t="shared" si="13"/>
        <v>11.85</v>
      </c>
      <c r="U58" s="138"/>
      <c r="V58" s="138" t="s">
        <v>215</v>
      </c>
      <c r="W58" s="128"/>
      <c r="X58" s="128"/>
      <c r="Y58" s="128"/>
      <c r="Z58" s="128"/>
      <c r="AA58" s="128"/>
      <c r="AB58" s="128"/>
      <c r="AC58" s="128"/>
      <c r="AD58" s="128"/>
      <c r="AE58" s="128" t="s">
        <v>216</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49</v>
      </c>
      <c r="B59" s="157" t="s">
        <v>1495</v>
      </c>
      <c r="C59" s="165" t="s">
        <v>1496</v>
      </c>
      <c r="D59" s="158" t="s">
        <v>316</v>
      </c>
      <c r="E59" s="159">
        <v>80</v>
      </c>
      <c r="F59" s="160"/>
      <c r="G59" s="161">
        <f t="shared" si="7"/>
        <v>0</v>
      </c>
      <c r="H59" s="160"/>
      <c r="I59" s="161">
        <f t="shared" si="8"/>
        <v>0</v>
      </c>
      <c r="J59" s="160"/>
      <c r="K59" s="161">
        <f t="shared" si="9"/>
        <v>0</v>
      </c>
      <c r="L59" s="161">
        <v>21</v>
      </c>
      <c r="M59" s="161">
        <f t="shared" si="10"/>
        <v>0</v>
      </c>
      <c r="N59" s="161">
        <v>0</v>
      </c>
      <c r="O59" s="161">
        <f t="shared" si="11"/>
        <v>0</v>
      </c>
      <c r="P59" s="161">
        <v>0</v>
      </c>
      <c r="Q59" s="161">
        <f t="shared" si="12"/>
        <v>0</v>
      </c>
      <c r="R59" s="162" t="s">
        <v>194</v>
      </c>
      <c r="S59" s="138">
        <v>9.955E-2</v>
      </c>
      <c r="T59" s="138">
        <f t="shared" si="13"/>
        <v>7.96</v>
      </c>
      <c r="U59" s="138"/>
      <c r="V59" s="138" t="s">
        <v>215</v>
      </c>
      <c r="W59" s="128"/>
      <c r="X59" s="128"/>
      <c r="Y59" s="128"/>
      <c r="Z59" s="128"/>
      <c r="AA59" s="128"/>
      <c r="AB59" s="128"/>
      <c r="AC59" s="128"/>
      <c r="AD59" s="128"/>
      <c r="AE59" s="128" t="s">
        <v>216</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50</v>
      </c>
      <c r="B60" s="157" t="s">
        <v>1493</v>
      </c>
      <c r="C60" s="165" t="s">
        <v>1494</v>
      </c>
      <c r="D60" s="158" t="s">
        <v>316</v>
      </c>
      <c r="E60" s="159">
        <v>20</v>
      </c>
      <c r="F60" s="160"/>
      <c r="G60" s="161">
        <f t="shared" si="7"/>
        <v>0</v>
      </c>
      <c r="H60" s="160"/>
      <c r="I60" s="161">
        <f t="shared" si="8"/>
        <v>0</v>
      </c>
      <c r="J60" s="160"/>
      <c r="K60" s="161">
        <f t="shared" si="9"/>
        <v>0</v>
      </c>
      <c r="L60" s="161">
        <v>21</v>
      </c>
      <c r="M60" s="161">
        <f t="shared" si="10"/>
        <v>0</v>
      </c>
      <c r="N60" s="161">
        <v>0</v>
      </c>
      <c r="O60" s="161">
        <f t="shared" si="11"/>
        <v>0</v>
      </c>
      <c r="P60" s="161">
        <v>0</v>
      </c>
      <c r="Q60" s="161">
        <f t="shared" si="12"/>
        <v>0</v>
      </c>
      <c r="R60" s="162" t="s">
        <v>194</v>
      </c>
      <c r="S60" s="138">
        <v>9.955E-2</v>
      </c>
      <c r="T60" s="138">
        <f t="shared" si="13"/>
        <v>1.99</v>
      </c>
      <c r="U60" s="138"/>
      <c r="V60" s="138" t="s">
        <v>215</v>
      </c>
      <c r="W60" s="128"/>
      <c r="X60" s="128"/>
      <c r="Y60" s="128"/>
      <c r="Z60" s="128"/>
      <c r="AA60" s="128"/>
      <c r="AB60" s="128"/>
      <c r="AC60" s="128"/>
      <c r="AD60" s="128"/>
      <c r="AE60" s="128" t="s">
        <v>216</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51</v>
      </c>
      <c r="B61" s="157" t="s">
        <v>1497</v>
      </c>
      <c r="C61" s="165" t="s">
        <v>1498</v>
      </c>
      <c r="D61" s="158" t="s">
        <v>316</v>
      </c>
      <c r="E61" s="159">
        <v>178</v>
      </c>
      <c r="F61" s="160"/>
      <c r="G61" s="161">
        <f t="shared" si="7"/>
        <v>0</v>
      </c>
      <c r="H61" s="160"/>
      <c r="I61" s="161">
        <f t="shared" si="8"/>
        <v>0</v>
      </c>
      <c r="J61" s="160"/>
      <c r="K61" s="161">
        <f t="shared" si="9"/>
        <v>0</v>
      </c>
      <c r="L61" s="161">
        <v>21</v>
      </c>
      <c r="M61" s="161">
        <f t="shared" si="10"/>
        <v>0</v>
      </c>
      <c r="N61" s="161">
        <v>0</v>
      </c>
      <c r="O61" s="161">
        <f t="shared" si="11"/>
        <v>0</v>
      </c>
      <c r="P61" s="161">
        <v>0</v>
      </c>
      <c r="Q61" s="161">
        <f t="shared" si="12"/>
        <v>0</v>
      </c>
      <c r="R61" s="162" t="s">
        <v>194</v>
      </c>
      <c r="S61" s="138">
        <v>9.955E-2</v>
      </c>
      <c r="T61" s="138">
        <f t="shared" si="13"/>
        <v>17.72</v>
      </c>
      <c r="U61" s="138"/>
      <c r="V61" s="138" t="s">
        <v>215</v>
      </c>
      <c r="W61" s="128"/>
      <c r="X61" s="128"/>
      <c r="Y61" s="128"/>
      <c r="Z61" s="128"/>
      <c r="AA61" s="128"/>
      <c r="AB61" s="128"/>
      <c r="AC61" s="128"/>
      <c r="AD61" s="128"/>
      <c r="AE61" s="128" t="s">
        <v>216</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52</v>
      </c>
      <c r="B62" s="157" t="s">
        <v>1499</v>
      </c>
      <c r="C62" s="165" t="s">
        <v>1500</v>
      </c>
      <c r="D62" s="158" t="s">
        <v>494</v>
      </c>
      <c r="E62" s="159">
        <v>14</v>
      </c>
      <c r="F62" s="160"/>
      <c r="G62" s="161">
        <f t="shared" si="7"/>
        <v>0</v>
      </c>
      <c r="H62" s="160"/>
      <c r="I62" s="161">
        <f t="shared" si="8"/>
        <v>0</v>
      </c>
      <c r="J62" s="160"/>
      <c r="K62" s="161">
        <f t="shared" si="9"/>
        <v>0</v>
      </c>
      <c r="L62" s="161">
        <v>21</v>
      </c>
      <c r="M62" s="161">
        <f t="shared" si="10"/>
        <v>0</v>
      </c>
      <c r="N62" s="161">
        <v>2.5000000000000001E-4</v>
      </c>
      <c r="O62" s="161">
        <f t="shared" si="11"/>
        <v>0</v>
      </c>
      <c r="P62" s="161">
        <v>0</v>
      </c>
      <c r="Q62" s="161">
        <f t="shared" si="12"/>
        <v>0</v>
      </c>
      <c r="R62" s="162" t="s">
        <v>194</v>
      </c>
      <c r="S62" s="138">
        <v>0.26417000000000002</v>
      </c>
      <c r="T62" s="138">
        <f t="shared" si="13"/>
        <v>3.7</v>
      </c>
      <c r="U62" s="138"/>
      <c r="V62" s="138" t="s">
        <v>215</v>
      </c>
      <c r="W62" s="128"/>
      <c r="X62" s="128"/>
      <c r="Y62" s="128"/>
      <c r="Z62" s="128"/>
      <c r="AA62" s="128"/>
      <c r="AB62" s="128"/>
      <c r="AC62" s="128"/>
      <c r="AD62" s="128"/>
      <c r="AE62" s="128" t="s">
        <v>216</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53</v>
      </c>
      <c r="B63" s="157" t="s">
        <v>1501</v>
      </c>
      <c r="C63" s="165" t="s">
        <v>1502</v>
      </c>
      <c r="D63" s="158" t="s">
        <v>316</v>
      </c>
      <c r="E63" s="159">
        <v>25</v>
      </c>
      <c r="F63" s="160"/>
      <c r="G63" s="161">
        <f t="shared" si="7"/>
        <v>0</v>
      </c>
      <c r="H63" s="160"/>
      <c r="I63" s="161">
        <f t="shared" si="8"/>
        <v>0</v>
      </c>
      <c r="J63" s="160"/>
      <c r="K63" s="161">
        <f t="shared" si="9"/>
        <v>0</v>
      </c>
      <c r="L63" s="161">
        <v>21</v>
      </c>
      <c r="M63" s="161">
        <f t="shared" si="10"/>
        <v>0</v>
      </c>
      <c r="N63" s="161">
        <v>0</v>
      </c>
      <c r="O63" s="161">
        <f t="shared" si="11"/>
        <v>0</v>
      </c>
      <c r="P63" s="161">
        <v>0</v>
      </c>
      <c r="Q63" s="161">
        <f t="shared" si="12"/>
        <v>0</v>
      </c>
      <c r="R63" s="162" t="s">
        <v>194</v>
      </c>
      <c r="S63" s="138">
        <v>5.7000000000000002E-2</v>
      </c>
      <c r="T63" s="138">
        <f t="shared" si="13"/>
        <v>1.43</v>
      </c>
      <c r="U63" s="138"/>
      <c r="V63" s="138" t="s">
        <v>215</v>
      </c>
      <c r="W63" s="128"/>
      <c r="X63" s="128"/>
      <c r="Y63" s="128"/>
      <c r="Z63" s="128"/>
      <c r="AA63" s="128"/>
      <c r="AB63" s="128"/>
      <c r="AC63" s="128"/>
      <c r="AD63" s="128"/>
      <c r="AE63" s="128" t="s">
        <v>216</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54</v>
      </c>
      <c r="B64" s="157" t="s">
        <v>1503</v>
      </c>
      <c r="C64" s="165" t="s">
        <v>1504</v>
      </c>
      <c r="D64" s="158" t="s">
        <v>316</v>
      </c>
      <c r="E64" s="159">
        <v>120</v>
      </c>
      <c r="F64" s="160"/>
      <c r="G64" s="161">
        <f t="shared" si="7"/>
        <v>0</v>
      </c>
      <c r="H64" s="160"/>
      <c r="I64" s="161">
        <f t="shared" si="8"/>
        <v>0</v>
      </c>
      <c r="J64" s="160"/>
      <c r="K64" s="161">
        <f t="shared" si="9"/>
        <v>0</v>
      </c>
      <c r="L64" s="161">
        <v>21</v>
      </c>
      <c r="M64" s="161">
        <f t="shared" si="10"/>
        <v>0</v>
      </c>
      <c r="N64" s="161">
        <v>0</v>
      </c>
      <c r="O64" s="161">
        <f t="shared" si="11"/>
        <v>0</v>
      </c>
      <c r="P64" s="161">
        <v>0</v>
      </c>
      <c r="Q64" s="161">
        <f t="shared" si="12"/>
        <v>0</v>
      </c>
      <c r="R64" s="162" t="s">
        <v>194</v>
      </c>
      <c r="S64" s="138">
        <v>9.0499999999999997E-2</v>
      </c>
      <c r="T64" s="138">
        <f t="shared" si="13"/>
        <v>10.86</v>
      </c>
      <c r="U64" s="138"/>
      <c r="V64" s="138" t="s">
        <v>215</v>
      </c>
      <c r="W64" s="128"/>
      <c r="X64" s="128"/>
      <c r="Y64" s="128"/>
      <c r="Z64" s="128"/>
      <c r="AA64" s="128"/>
      <c r="AB64" s="128"/>
      <c r="AC64" s="128"/>
      <c r="AD64" s="128"/>
      <c r="AE64" s="128" t="s">
        <v>216</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56">
        <v>55</v>
      </c>
      <c r="B65" s="157" t="s">
        <v>1505</v>
      </c>
      <c r="C65" s="165" t="s">
        <v>1506</v>
      </c>
      <c r="D65" s="158" t="s">
        <v>316</v>
      </c>
      <c r="E65" s="159">
        <v>18</v>
      </c>
      <c r="F65" s="160"/>
      <c r="G65" s="161">
        <f t="shared" si="7"/>
        <v>0</v>
      </c>
      <c r="H65" s="160"/>
      <c r="I65" s="161">
        <f t="shared" si="8"/>
        <v>0</v>
      </c>
      <c r="J65" s="160"/>
      <c r="K65" s="161">
        <f t="shared" si="9"/>
        <v>0</v>
      </c>
      <c r="L65" s="161">
        <v>21</v>
      </c>
      <c r="M65" s="161">
        <f t="shared" si="10"/>
        <v>0</v>
      </c>
      <c r="N65" s="161">
        <v>0</v>
      </c>
      <c r="O65" s="161">
        <f t="shared" si="11"/>
        <v>0</v>
      </c>
      <c r="P65" s="161">
        <v>0</v>
      </c>
      <c r="Q65" s="161">
        <f t="shared" si="12"/>
        <v>0</v>
      </c>
      <c r="R65" s="162" t="s">
        <v>194</v>
      </c>
      <c r="S65" s="138">
        <v>9.0499999999999997E-2</v>
      </c>
      <c r="T65" s="138">
        <f t="shared" si="13"/>
        <v>1.63</v>
      </c>
      <c r="U65" s="138"/>
      <c r="V65" s="138" t="s">
        <v>215</v>
      </c>
      <c r="W65" s="128"/>
      <c r="X65" s="128"/>
      <c r="Y65" s="128"/>
      <c r="Z65" s="128"/>
      <c r="AA65" s="128"/>
      <c r="AB65" s="128"/>
      <c r="AC65" s="128"/>
      <c r="AD65" s="128"/>
      <c r="AE65" s="128" t="s">
        <v>216</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56">
        <v>56</v>
      </c>
      <c r="B66" s="157" t="s">
        <v>1507</v>
      </c>
      <c r="C66" s="165" t="s">
        <v>1508</v>
      </c>
      <c r="D66" s="158" t="s">
        <v>316</v>
      </c>
      <c r="E66" s="159">
        <v>25</v>
      </c>
      <c r="F66" s="160"/>
      <c r="G66" s="161">
        <f t="shared" si="7"/>
        <v>0</v>
      </c>
      <c r="H66" s="160"/>
      <c r="I66" s="161">
        <f t="shared" si="8"/>
        <v>0</v>
      </c>
      <c r="J66" s="160"/>
      <c r="K66" s="161">
        <f t="shared" si="9"/>
        <v>0</v>
      </c>
      <c r="L66" s="161">
        <v>21</v>
      </c>
      <c r="M66" s="161">
        <f t="shared" si="10"/>
        <v>0</v>
      </c>
      <c r="N66" s="161">
        <v>0</v>
      </c>
      <c r="O66" s="161">
        <f t="shared" si="11"/>
        <v>0</v>
      </c>
      <c r="P66" s="161">
        <v>0</v>
      </c>
      <c r="Q66" s="161">
        <f t="shared" si="12"/>
        <v>0</v>
      </c>
      <c r="R66" s="162" t="s">
        <v>194</v>
      </c>
      <c r="S66" s="138">
        <v>9.1219999999999996E-2</v>
      </c>
      <c r="T66" s="138">
        <f t="shared" si="13"/>
        <v>2.2799999999999998</v>
      </c>
      <c r="U66" s="138"/>
      <c r="V66" s="138" t="s">
        <v>215</v>
      </c>
      <c r="W66" s="128"/>
      <c r="X66" s="128"/>
      <c r="Y66" s="128"/>
      <c r="Z66" s="128"/>
      <c r="AA66" s="128"/>
      <c r="AB66" s="128"/>
      <c r="AC66" s="128"/>
      <c r="AD66" s="128"/>
      <c r="AE66" s="128" t="s">
        <v>216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57</v>
      </c>
      <c r="B67" s="157" t="s">
        <v>1509</v>
      </c>
      <c r="C67" s="165" t="s">
        <v>1510</v>
      </c>
      <c r="D67" s="158" t="s">
        <v>494</v>
      </c>
      <c r="E67" s="159">
        <v>3</v>
      </c>
      <c r="F67" s="160"/>
      <c r="G67" s="161">
        <f t="shared" si="7"/>
        <v>0</v>
      </c>
      <c r="H67" s="160"/>
      <c r="I67" s="161">
        <f t="shared" si="8"/>
        <v>0</v>
      </c>
      <c r="J67" s="160"/>
      <c r="K67" s="161">
        <f t="shared" si="9"/>
        <v>0</v>
      </c>
      <c r="L67" s="161">
        <v>21</v>
      </c>
      <c r="M67" s="161">
        <f t="shared" si="10"/>
        <v>0</v>
      </c>
      <c r="N67" s="161">
        <v>3.3500000000000001E-3</v>
      </c>
      <c r="O67" s="161">
        <f t="shared" si="11"/>
        <v>0.01</v>
      </c>
      <c r="P67" s="161">
        <v>0</v>
      </c>
      <c r="Q67" s="161">
        <f t="shared" si="12"/>
        <v>0</v>
      </c>
      <c r="R67" s="162" t="s">
        <v>194</v>
      </c>
      <c r="S67" s="138">
        <v>0.55600000000000005</v>
      </c>
      <c r="T67" s="138">
        <f t="shared" si="13"/>
        <v>1.67</v>
      </c>
      <c r="U67" s="138"/>
      <c r="V67" s="138" t="s">
        <v>215</v>
      </c>
      <c r="W67" s="128"/>
      <c r="X67" s="128"/>
      <c r="Y67" s="128"/>
      <c r="Z67" s="128"/>
      <c r="AA67" s="128"/>
      <c r="AB67" s="128"/>
      <c r="AC67" s="128"/>
      <c r="AD67" s="128"/>
      <c r="AE67" s="128" t="s">
        <v>216</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58</v>
      </c>
      <c r="B68" s="157" t="s">
        <v>1511</v>
      </c>
      <c r="C68" s="165" t="s">
        <v>1512</v>
      </c>
      <c r="D68" s="158" t="s">
        <v>494</v>
      </c>
      <c r="E68" s="159">
        <v>4</v>
      </c>
      <c r="F68" s="160"/>
      <c r="G68" s="161">
        <f t="shared" si="7"/>
        <v>0</v>
      </c>
      <c r="H68" s="160"/>
      <c r="I68" s="161">
        <f t="shared" si="8"/>
        <v>0</v>
      </c>
      <c r="J68" s="160"/>
      <c r="K68" s="161">
        <f t="shared" si="9"/>
        <v>0</v>
      </c>
      <c r="L68" s="161">
        <v>21</v>
      </c>
      <c r="M68" s="161">
        <f t="shared" si="10"/>
        <v>0</v>
      </c>
      <c r="N68" s="161">
        <v>2.7200000000000002E-3</v>
      </c>
      <c r="O68" s="161">
        <f t="shared" si="11"/>
        <v>0.01</v>
      </c>
      <c r="P68" s="161">
        <v>0</v>
      </c>
      <c r="Q68" s="161">
        <f t="shared" si="12"/>
        <v>0</v>
      </c>
      <c r="R68" s="162" t="s">
        <v>194</v>
      </c>
      <c r="S68" s="138">
        <v>0.33700000000000002</v>
      </c>
      <c r="T68" s="138">
        <f t="shared" si="13"/>
        <v>1.35</v>
      </c>
      <c r="U68" s="138"/>
      <c r="V68" s="138" t="s">
        <v>215</v>
      </c>
      <c r="W68" s="128"/>
      <c r="X68" s="128"/>
      <c r="Y68" s="128"/>
      <c r="Z68" s="128"/>
      <c r="AA68" s="128"/>
      <c r="AB68" s="128"/>
      <c r="AC68" s="128"/>
      <c r="AD68" s="128"/>
      <c r="AE68" s="128" t="s">
        <v>216</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49">
        <v>59</v>
      </c>
      <c r="B69" s="150" t="s">
        <v>1513</v>
      </c>
      <c r="C69" s="166" t="s">
        <v>1514</v>
      </c>
      <c r="D69" s="151" t="s">
        <v>316</v>
      </c>
      <c r="E69" s="152">
        <v>54</v>
      </c>
      <c r="F69" s="153"/>
      <c r="G69" s="154">
        <f t="shared" si="7"/>
        <v>0</v>
      </c>
      <c r="H69" s="153"/>
      <c r="I69" s="154">
        <f t="shared" si="8"/>
        <v>0</v>
      </c>
      <c r="J69" s="153"/>
      <c r="K69" s="154">
        <f t="shared" si="9"/>
        <v>0</v>
      </c>
      <c r="L69" s="154">
        <v>21</v>
      </c>
      <c r="M69" s="154">
        <f t="shared" si="10"/>
        <v>0</v>
      </c>
      <c r="N69" s="154">
        <v>4.8999999999999998E-4</v>
      </c>
      <c r="O69" s="154">
        <f t="shared" si="11"/>
        <v>0.03</v>
      </c>
      <c r="P69" s="154">
        <v>2E-3</v>
      </c>
      <c r="Q69" s="154">
        <f t="shared" si="12"/>
        <v>0.11</v>
      </c>
      <c r="R69" s="155" t="s">
        <v>194</v>
      </c>
      <c r="S69" s="138">
        <v>0.17599999999999999</v>
      </c>
      <c r="T69" s="138">
        <f t="shared" si="13"/>
        <v>9.5</v>
      </c>
      <c r="U69" s="138"/>
      <c r="V69" s="138" t="s">
        <v>215</v>
      </c>
      <c r="W69" s="128"/>
      <c r="X69" s="128"/>
      <c r="Y69" s="128"/>
      <c r="Z69" s="128"/>
      <c r="AA69" s="128"/>
      <c r="AB69" s="128"/>
      <c r="AC69" s="128"/>
      <c r="AD69" s="128"/>
      <c r="AE69" s="128" t="s">
        <v>216</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35"/>
      <c r="B70" s="136"/>
      <c r="C70" s="329" t="s">
        <v>1446</v>
      </c>
      <c r="D70" s="330"/>
      <c r="E70" s="330"/>
      <c r="F70" s="330"/>
      <c r="G70" s="330"/>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513</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49">
        <v>60</v>
      </c>
      <c r="B71" s="150" t="s">
        <v>1515</v>
      </c>
      <c r="C71" s="166" t="s">
        <v>1516</v>
      </c>
      <c r="D71" s="151" t="s">
        <v>316</v>
      </c>
      <c r="E71" s="152">
        <v>6</v>
      </c>
      <c r="F71" s="153"/>
      <c r="G71" s="154">
        <f>ROUND(E71*F71,2)</f>
        <v>0</v>
      </c>
      <c r="H71" s="153"/>
      <c r="I71" s="154">
        <f>ROUND(E71*H71,2)</f>
        <v>0</v>
      </c>
      <c r="J71" s="153"/>
      <c r="K71" s="154">
        <f>ROUND(E71*J71,2)</f>
        <v>0</v>
      </c>
      <c r="L71" s="154">
        <v>21</v>
      </c>
      <c r="M71" s="154">
        <f>G71*(1+L71/100)</f>
        <v>0</v>
      </c>
      <c r="N71" s="154">
        <v>4.8999999999999998E-4</v>
      </c>
      <c r="O71" s="154">
        <f>ROUND(E71*N71,2)</f>
        <v>0</v>
      </c>
      <c r="P71" s="154">
        <v>6.0000000000000001E-3</v>
      </c>
      <c r="Q71" s="154">
        <f>ROUND(E71*P71,2)</f>
        <v>0.04</v>
      </c>
      <c r="R71" s="155" t="s">
        <v>194</v>
      </c>
      <c r="S71" s="138">
        <v>0.27400000000000002</v>
      </c>
      <c r="T71" s="138">
        <f>ROUND(E71*S71,2)</f>
        <v>1.64</v>
      </c>
      <c r="U71" s="138"/>
      <c r="V71" s="138" t="s">
        <v>215</v>
      </c>
      <c r="W71" s="128"/>
      <c r="X71" s="128"/>
      <c r="Y71" s="128"/>
      <c r="Z71" s="128"/>
      <c r="AA71" s="128"/>
      <c r="AB71" s="128"/>
      <c r="AC71" s="128"/>
      <c r="AD71" s="128"/>
      <c r="AE71" s="128" t="s">
        <v>216</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12.75" outlineLevel="1" x14ac:dyDescent="0.2">
      <c r="A72" s="135"/>
      <c r="B72" s="136"/>
      <c r="C72" s="329" t="s">
        <v>1446</v>
      </c>
      <c r="D72" s="330"/>
      <c r="E72" s="330"/>
      <c r="F72" s="330"/>
      <c r="G72" s="330"/>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513</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49">
        <v>61</v>
      </c>
      <c r="B73" s="150" t="s">
        <v>1517</v>
      </c>
      <c r="C73" s="166" t="s">
        <v>1518</v>
      </c>
      <c r="D73" s="151" t="s">
        <v>316</v>
      </c>
      <c r="E73" s="152">
        <v>2.5</v>
      </c>
      <c r="F73" s="153"/>
      <c r="G73" s="154">
        <f>ROUND(E73*F73,2)</f>
        <v>0</v>
      </c>
      <c r="H73" s="153"/>
      <c r="I73" s="154">
        <f>ROUND(E73*H73,2)</f>
        <v>0</v>
      </c>
      <c r="J73" s="153"/>
      <c r="K73" s="154">
        <f>ROUND(E73*J73,2)</f>
        <v>0</v>
      </c>
      <c r="L73" s="154">
        <v>21</v>
      </c>
      <c r="M73" s="154">
        <f>G73*(1+L73/100)</f>
        <v>0</v>
      </c>
      <c r="N73" s="154">
        <v>4.8999999999999998E-4</v>
      </c>
      <c r="O73" s="154">
        <f>ROUND(E73*N73,2)</f>
        <v>0</v>
      </c>
      <c r="P73" s="154">
        <v>1.7999999999999999E-2</v>
      </c>
      <c r="Q73" s="154">
        <f>ROUND(E73*P73,2)</f>
        <v>0.05</v>
      </c>
      <c r="R73" s="155" t="s">
        <v>194</v>
      </c>
      <c r="S73" s="138">
        <v>0.34200000000000003</v>
      </c>
      <c r="T73" s="138">
        <f>ROUND(E73*S73,2)</f>
        <v>0.86</v>
      </c>
      <c r="U73" s="138"/>
      <c r="V73" s="138" t="s">
        <v>215</v>
      </c>
      <c r="W73" s="128"/>
      <c r="X73" s="128"/>
      <c r="Y73" s="128"/>
      <c r="Z73" s="128"/>
      <c r="AA73" s="128"/>
      <c r="AB73" s="128"/>
      <c r="AC73" s="128"/>
      <c r="AD73" s="128"/>
      <c r="AE73" s="128" t="s">
        <v>216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35"/>
      <c r="B74" s="136"/>
      <c r="C74" s="329" t="s">
        <v>1446</v>
      </c>
      <c r="D74" s="330"/>
      <c r="E74" s="330"/>
      <c r="F74" s="330"/>
      <c r="G74" s="330"/>
      <c r="H74" s="138"/>
      <c r="I74" s="138"/>
      <c r="J74" s="138"/>
      <c r="K74" s="138"/>
      <c r="L74" s="138"/>
      <c r="M74" s="138"/>
      <c r="N74" s="138"/>
      <c r="O74" s="138"/>
      <c r="P74" s="138"/>
      <c r="Q74" s="138"/>
      <c r="R74" s="138"/>
      <c r="S74" s="138"/>
      <c r="T74" s="138"/>
      <c r="U74" s="138"/>
      <c r="V74" s="138"/>
      <c r="W74" s="128"/>
      <c r="X74" s="128"/>
      <c r="Y74" s="128"/>
      <c r="Z74" s="128"/>
      <c r="AA74" s="128"/>
      <c r="AB74" s="128"/>
      <c r="AC74" s="128"/>
      <c r="AD74" s="128"/>
      <c r="AE74" s="128" t="s">
        <v>513</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49">
        <v>62</v>
      </c>
      <c r="B75" s="150" t="s">
        <v>1519</v>
      </c>
      <c r="C75" s="166" t="s">
        <v>1520</v>
      </c>
      <c r="D75" s="151" t="s">
        <v>316</v>
      </c>
      <c r="E75" s="152">
        <v>60</v>
      </c>
      <c r="F75" s="153"/>
      <c r="G75" s="154">
        <f>ROUND(E75*F75,2)</f>
        <v>0</v>
      </c>
      <c r="H75" s="153"/>
      <c r="I75" s="154">
        <f>ROUND(E75*H75,2)</f>
        <v>0</v>
      </c>
      <c r="J75" s="153"/>
      <c r="K75" s="154">
        <f>ROUND(E75*J75,2)</f>
        <v>0</v>
      </c>
      <c r="L75" s="154">
        <v>21</v>
      </c>
      <c r="M75" s="154">
        <f>G75*(1+L75/100)</f>
        <v>0</v>
      </c>
      <c r="N75" s="154">
        <v>0</v>
      </c>
      <c r="O75" s="154">
        <f>ROUND(E75*N75,2)</f>
        <v>0</v>
      </c>
      <c r="P75" s="154">
        <v>0</v>
      </c>
      <c r="Q75" s="154">
        <f>ROUND(E75*P75,2)</f>
        <v>0</v>
      </c>
      <c r="R75" s="155" t="s">
        <v>194</v>
      </c>
      <c r="S75" s="138">
        <v>0.12</v>
      </c>
      <c r="T75" s="138">
        <f>ROUND(E75*S75,2)</f>
        <v>7.2</v>
      </c>
      <c r="U75" s="138"/>
      <c r="V75" s="138" t="s">
        <v>215</v>
      </c>
      <c r="W75" s="128"/>
      <c r="X75" s="128"/>
      <c r="Y75" s="128"/>
      <c r="Z75" s="128"/>
      <c r="AA75" s="128"/>
      <c r="AB75" s="128"/>
      <c r="AC75" s="128"/>
      <c r="AD75" s="128"/>
      <c r="AE75" s="128" t="s">
        <v>216</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35"/>
      <c r="B76" s="136"/>
      <c r="C76" s="329" t="s">
        <v>1521</v>
      </c>
      <c r="D76" s="330"/>
      <c r="E76" s="330"/>
      <c r="F76" s="330"/>
      <c r="G76" s="330"/>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513</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49">
        <v>63</v>
      </c>
      <c r="B77" s="150" t="s">
        <v>1522</v>
      </c>
      <c r="C77" s="166" t="s">
        <v>1523</v>
      </c>
      <c r="D77" s="151" t="s">
        <v>316</v>
      </c>
      <c r="E77" s="152">
        <v>16</v>
      </c>
      <c r="F77" s="153"/>
      <c r="G77" s="154">
        <f>ROUND(E77*F77,2)</f>
        <v>0</v>
      </c>
      <c r="H77" s="153"/>
      <c r="I77" s="154">
        <f>ROUND(E77*H77,2)</f>
        <v>0</v>
      </c>
      <c r="J77" s="153"/>
      <c r="K77" s="154">
        <f>ROUND(E77*J77,2)</f>
        <v>0</v>
      </c>
      <c r="L77" s="154">
        <v>21</v>
      </c>
      <c r="M77" s="154">
        <f>G77*(1+L77/100)</f>
        <v>0</v>
      </c>
      <c r="N77" s="154">
        <v>0</v>
      </c>
      <c r="O77" s="154">
        <f>ROUND(E77*N77,2)</f>
        <v>0</v>
      </c>
      <c r="P77" s="154">
        <v>0</v>
      </c>
      <c r="Q77" s="154">
        <f>ROUND(E77*P77,2)</f>
        <v>0</v>
      </c>
      <c r="R77" s="155" t="s">
        <v>194</v>
      </c>
      <c r="S77" s="138">
        <v>0.16</v>
      </c>
      <c r="T77" s="138">
        <f>ROUND(E77*S77,2)</f>
        <v>2.56</v>
      </c>
      <c r="U77" s="138"/>
      <c r="V77" s="138" t="s">
        <v>215</v>
      </c>
      <c r="W77" s="128"/>
      <c r="X77" s="128"/>
      <c r="Y77" s="128"/>
      <c r="Z77" s="128"/>
      <c r="AA77" s="128"/>
      <c r="AB77" s="128"/>
      <c r="AC77" s="128"/>
      <c r="AD77" s="128"/>
      <c r="AE77" s="128" t="s">
        <v>216</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35"/>
      <c r="B78" s="136"/>
      <c r="C78" s="329" t="s">
        <v>1521</v>
      </c>
      <c r="D78" s="330"/>
      <c r="E78" s="330"/>
      <c r="F78" s="330"/>
      <c r="G78" s="330"/>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513</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56">
        <v>64</v>
      </c>
      <c r="B79" s="157" t="s">
        <v>1524</v>
      </c>
      <c r="C79" s="165" t="s">
        <v>1525</v>
      </c>
      <c r="D79" s="158" t="s">
        <v>316</v>
      </c>
      <c r="E79" s="159">
        <v>52</v>
      </c>
      <c r="F79" s="160"/>
      <c r="G79" s="161">
        <f t="shared" ref="G79:G93" si="14">ROUND(E79*F79,2)</f>
        <v>0</v>
      </c>
      <c r="H79" s="160"/>
      <c r="I79" s="161">
        <f t="shared" ref="I79:I93" si="15">ROUND(E79*H79,2)</f>
        <v>0</v>
      </c>
      <c r="J79" s="160"/>
      <c r="K79" s="161">
        <f t="shared" ref="K79:K93" si="16">ROUND(E79*J79,2)</f>
        <v>0</v>
      </c>
      <c r="L79" s="161">
        <v>21</v>
      </c>
      <c r="M79" s="161">
        <f t="shared" ref="M79:M93" si="17">G79*(1+L79/100)</f>
        <v>0</v>
      </c>
      <c r="N79" s="161">
        <v>0</v>
      </c>
      <c r="O79" s="161">
        <f t="shared" ref="O79:O93" si="18">ROUND(E79*N79,2)</f>
        <v>0</v>
      </c>
      <c r="P79" s="161">
        <v>0</v>
      </c>
      <c r="Q79" s="161">
        <f t="shared" ref="Q79:Q93" si="19">ROUND(E79*P79,2)</f>
        <v>0</v>
      </c>
      <c r="R79" s="162" t="s">
        <v>194</v>
      </c>
      <c r="S79" s="138">
        <v>0</v>
      </c>
      <c r="T79" s="138">
        <f t="shared" ref="T79:T93" si="20">ROUND(E79*S79,2)</f>
        <v>0</v>
      </c>
      <c r="U79" s="138"/>
      <c r="V79" s="138" t="s">
        <v>215</v>
      </c>
      <c r="W79" s="128"/>
      <c r="X79" s="128"/>
      <c r="Y79" s="128"/>
      <c r="Z79" s="128"/>
      <c r="AA79" s="128"/>
      <c r="AB79" s="128"/>
      <c r="AC79" s="128"/>
      <c r="AD79" s="128"/>
      <c r="AE79" s="128" t="s">
        <v>216</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56">
        <v>65</v>
      </c>
      <c r="B80" s="157" t="s">
        <v>1526</v>
      </c>
      <c r="C80" s="165" t="s">
        <v>1527</v>
      </c>
      <c r="D80" s="158" t="s">
        <v>494</v>
      </c>
      <c r="E80" s="159">
        <v>4</v>
      </c>
      <c r="F80" s="160"/>
      <c r="G80" s="161">
        <f t="shared" si="14"/>
        <v>0</v>
      </c>
      <c r="H80" s="160"/>
      <c r="I80" s="161">
        <f t="shared" si="15"/>
        <v>0</v>
      </c>
      <c r="J80" s="160"/>
      <c r="K80" s="161">
        <f t="shared" si="16"/>
        <v>0</v>
      </c>
      <c r="L80" s="161">
        <v>21</v>
      </c>
      <c r="M80" s="161">
        <f t="shared" si="17"/>
        <v>0</v>
      </c>
      <c r="N80" s="161">
        <v>0</v>
      </c>
      <c r="O80" s="161">
        <f t="shared" si="18"/>
        <v>0</v>
      </c>
      <c r="P80" s="161">
        <v>0</v>
      </c>
      <c r="Q80" s="161">
        <f t="shared" si="19"/>
        <v>0</v>
      </c>
      <c r="R80" s="162" t="s">
        <v>194</v>
      </c>
      <c r="S80" s="138">
        <v>0.871</v>
      </c>
      <c r="T80" s="138">
        <f t="shared" si="20"/>
        <v>3.48</v>
      </c>
      <c r="U80" s="138"/>
      <c r="V80" s="138" t="s">
        <v>215</v>
      </c>
      <c r="W80" s="128"/>
      <c r="X80" s="128"/>
      <c r="Y80" s="128"/>
      <c r="Z80" s="128"/>
      <c r="AA80" s="128"/>
      <c r="AB80" s="128"/>
      <c r="AC80" s="128"/>
      <c r="AD80" s="128"/>
      <c r="AE80" s="128" t="s">
        <v>216</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66</v>
      </c>
      <c r="B81" s="157" t="s">
        <v>1528</v>
      </c>
      <c r="C81" s="165" t="s">
        <v>1529</v>
      </c>
      <c r="D81" s="158" t="s">
        <v>494</v>
      </c>
      <c r="E81" s="159">
        <v>18</v>
      </c>
      <c r="F81" s="160"/>
      <c r="G81" s="161">
        <f t="shared" si="14"/>
        <v>0</v>
      </c>
      <c r="H81" s="160"/>
      <c r="I81" s="161">
        <f t="shared" si="15"/>
        <v>0</v>
      </c>
      <c r="J81" s="160"/>
      <c r="K81" s="161">
        <f t="shared" si="16"/>
        <v>0</v>
      </c>
      <c r="L81" s="161">
        <v>21</v>
      </c>
      <c r="M81" s="161">
        <f t="shared" si="17"/>
        <v>0</v>
      </c>
      <c r="N81" s="161">
        <v>0</v>
      </c>
      <c r="O81" s="161">
        <f t="shared" si="18"/>
        <v>0</v>
      </c>
      <c r="P81" s="161">
        <v>0</v>
      </c>
      <c r="Q81" s="161">
        <f t="shared" si="19"/>
        <v>0</v>
      </c>
      <c r="R81" s="162" t="s">
        <v>194</v>
      </c>
      <c r="S81" s="138">
        <v>0.24399999999999999</v>
      </c>
      <c r="T81" s="138">
        <f t="shared" si="20"/>
        <v>4.3899999999999997</v>
      </c>
      <c r="U81" s="138"/>
      <c r="V81" s="138" t="s">
        <v>215</v>
      </c>
      <c r="W81" s="128"/>
      <c r="X81" s="128"/>
      <c r="Y81" s="128"/>
      <c r="Z81" s="128"/>
      <c r="AA81" s="128"/>
      <c r="AB81" s="128"/>
      <c r="AC81" s="128"/>
      <c r="AD81" s="128"/>
      <c r="AE81" s="128" t="s">
        <v>216</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67</v>
      </c>
      <c r="B82" s="157" t="s">
        <v>1530</v>
      </c>
      <c r="C82" s="165" t="s">
        <v>1531</v>
      </c>
      <c r="D82" s="158" t="s">
        <v>494</v>
      </c>
      <c r="E82" s="159">
        <v>20</v>
      </c>
      <c r="F82" s="160"/>
      <c r="G82" s="161">
        <f t="shared" si="14"/>
        <v>0</v>
      </c>
      <c r="H82" s="160"/>
      <c r="I82" s="161">
        <f t="shared" si="15"/>
        <v>0</v>
      </c>
      <c r="J82" s="160"/>
      <c r="K82" s="161">
        <f t="shared" si="16"/>
        <v>0</v>
      </c>
      <c r="L82" s="161">
        <v>21</v>
      </c>
      <c r="M82" s="161">
        <f t="shared" si="17"/>
        <v>0</v>
      </c>
      <c r="N82" s="161">
        <v>0</v>
      </c>
      <c r="O82" s="161">
        <f t="shared" si="18"/>
        <v>0</v>
      </c>
      <c r="P82" s="161">
        <v>0</v>
      </c>
      <c r="Q82" s="161">
        <f t="shared" si="19"/>
        <v>0</v>
      </c>
      <c r="R82" s="162" t="s">
        <v>194</v>
      </c>
      <c r="S82" s="138">
        <v>0.35216999999999998</v>
      </c>
      <c r="T82" s="138">
        <f t="shared" si="20"/>
        <v>7.04</v>
      </c>
      <c r="U82" s="138"/>
      <c r="V82" s="138" t="s">
        <v>215</v>
      </c>
      <c r="W82" s="128"/>
      <c r="X82" s="128"/>
      <c r="Y82" s="128"/>
      <c r="Z82" s="128"/>
      <c r="AA82" s="128"/>
      <c r="AB82" s="128"/>
      <c r="AC82" s="128"/>
      <c r="AD82" s="128"/>
      <c r="AE82" s="128" t="s">
        <v>216</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56">
        <v>68</v>
      </c>
      <c r="B83" s="157" t="s">
        <v>1532</v>
      </c>
      <c r="C83" s="165" t="s">
        <v>1533</v>
      </c>
      <c r="D83" s="158" t="s">
        <v>494</v>
      </c>
      <c r="E83" s="159">
        <v>38</v>
      </c>
      <c r="F83" s="160"/>
      <c r="G83" s="161">
        <f t="shared" si="14"/>
        <v>0</v>
      </c>
      <c r="H83" s="160"/>
      <c r="I83" s="161">
        <f t="shared" si="15"/>
        <v>0</v>
      </c>
      <c r="J83" s="160"/>
      <c r="K83" s="161">
        <f t="shared" si="16"/>
        <v>0</v>
      </c>
      <c r="L83" s="161">
        <v>21</v>
      </c>
      <c r="M83" s="161">
        <f t="shared" si="17"/>
        <v>0</v>
      </c>
      <c r="N83" s="161">
        <v>0</v>
      </c>
      <c r="O83" s="161">
        <f t="shared" si="18"/>
        <v>0</v>
      </c>
      <c r="P83" s="161">
        <v>0</v>
      </c>
      <c r="Q83" s="161">
        <f t="shared" si="19"/>
        <v>0</v>
      </c>
      <c r="R83" s="162" t="s">
        <v>194</v>
      </c>
      <c r="S83" s="138">
        <v>0</v>
      </c>
      <c r="T83" s="138">
        <f t="shared" si="20"/>
        <v>0</v>
      </c>
      <c r="U83" s="138"/>
      <c r="V83" s="138" t="s">
        <v>215</v>
      </c>
      <c r="W83" s="128"/>
      <c r="X83" s="128"/>
      <c r="Y83" s="128"/>
      <c r="Z83" s="128"/>
      <c r="AA83" s="128"/>
      <c r="AB83" s="128"/>
      <c r="AC83" s="128"/>
      <c r="AD83" s="128"/>
      <c r="AE83" s="128" t="s">
        <v>216</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56">
        <v>69</v>
      </c>
      <c r="B84" s="157" t="s">
        <v>1534</v>
      </c>
      <c r="C84" s="165" t="s">
        <v>1535</v>
      </c>
      <c r="D84" s="158" t="s">
        <v>494</v>
      </c>
      <c r="E84" s="159">
        <v>8</v>
      </c>
      <c r="F84" s="160"/>
      <c r="G84" s="161">
        <f t="shared" si="14"/>
        <v>0</v>
      </c>
      <c r="H84" s="160"/>
      <c r="I84" s="161">
        <f t="shared" si="15"/>
        <v>0</v>
      </c>
      <c r="J84" s="160"/>
      <c r="K84" s="161">
        <f t="shared" si="16"/>
        <v>0</v>
      </c>
      <c r="L84" s="161">
        <v>21</v>
      </c>
      <c r="M84" s="161">
        <f t="shared" si="17"/>
        <v>0</v>
      </c>
      <c r="N84" s="161">
        <v>0</v>
      </c>
      <c r="O84" s="161">
        <f t="shared" si="18"/>
        <v>0</v>
      </c>
      <c r="P84" s="161">
        <v>0</v>
      </c>
      <c r="Q84" s="161">
        <f t="shared" si="19"/>
        <v>0</v>
      </c>
      <c r="R84" s="162" t="s">
        <v>194</v>
      </c>
      <c r="S84" s="138">
        <v>0</v>
      </c>
      <c r="T84" s="138">
        <f t="shared" si="20"/>
        <v>0</v>
      </c>
      <c r="U84" s="138"/>
      <c r="V84" s="138" t="s">
        <v>215</v>
      </c>
      <c r="W84" s="128"/>
      <c r="X84" s="128"/>
      <c r="Y84" s="128"/>
      <c r="Z84" s="128"/>
      <c r="AA84" s="128"/>
      <c r="AB84" s="128"/>
      <c r="AC84" s="128"/>
      <c r="AD84" s="128"/>
      <c r="AE84" s="128" t="s">
        <v>216</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56">
        <v>70</v>
      </c>
      <c r="B85" s="157" t="s">
        <v>1536</v>
      </c>
      <c r="C85" s="165" t="s">
        <v>1537</v>
      </c>
      <c r="D85" s="158" t="s">
        <v>494</v>
      </c>
      <c r="E85" s="159">
        <v>2</v>
      </c>
      <c r="F85" s="160"/>
      <c r="G85" s="161">
        <f t="shared" si="14"/>
        <v>0</v>
      </c>
      <c r="H85" s="160"/>
      <c r="I85" s="161">
        <f t="shared" si="15"/>
        <v>0</v>
      </c>
      <c r="J85" s="160"/>
      <c r="K85" s="161">
        <f t="shared" si="16"/>
        <v>0</v>
      </c>
      <c r="L85" s="161">
        <v>21</v>
      </c>
      <c r="M85" s="161">
        <f t="shared" si="17"/>
        <v>0</v>
      </c>
      <c r="N85" s="161">
        <v>0</v>
      </c>
      <c r="O85" s="161">
        <f t="shared" si="18"/>
        <v>0</v>
      </c>
      <c r="P85" s="161">
        <v>0</v>
      </c>
      <c r="Q85" s="161">
        <f t="shared" si="19"/>
        <v>0</v>
      </c>
      <c r="R85" s="162" t="s">
        <v>194</v>
      </c>
      <c r="S85" s="138">
        <v>0.80166999999999999</v>
      </c>
      <c r="T85" s="138">
        <f t="shared" si="20"/>
        <v>1.6</v>
      </c>
      <c r="U85" s="138"/>
      <c r="V85" s="138" t="s">
        <v>215</v>
      </c>
      <c r="W85" s="128"/>
      <c r="X85" s="128"/>
      <c r="Y85" s="128"/>
      <c r="Z85" s="128"/>
      <c r="AA85" s="128"/>
      <c r="AB85" s="128"/>
      <c r="AC85" s="128"/>
      <c r="AD85" s="128"/>
      <c r="AE85" s="128" t="s">
        <v>216</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56">
        <v>71</v>
      </c>
      <c r="B86" s="157" t="s">
        <v>1538</v>
      </c>
      <c r="C86" s="165" t="s">
        <v>1539</v>
      </c>
      <c r="D86" s="158" t="s">
        <v>494</v>
      </c>
      <c r="E86" s="159">
        <v>4</v>
      </c>
      <c r="F86" s="160"/>
      <c r="G86" s="161">
        <f t="shared" si="14"/>
        <v>0</v>
      </c>
      <c r="H86" s="160"/>
      <c r="I86" s="161">
        <f t="shared" si="15"/>
        <v>0</v>
      </c>
      <c r="J86" s="160"/>
      <c r="K86" s="161">
        <f t="shared" si="16"/>
        <v>0</v>
      </c>
      <c r="L86" s="161">
        <v>21</v>
      </c>
      <c r="M86" s="161">
        <f t="shared" si="17"/>
        <v>0</v>
      </c>
      <c r="N86" s="161">
        <v>0</v>
      </c>
      <c r="O86" s="161">
        <f t="shared" si="18"/>
        <v>0</v>
      </c>
      <c r="P86" s="161">
        <v>0</v>
      </c>
      <c r="Q86" s="161">
        <f t="shared" si="19"/>
        <v>0</v>
      </c>
      <c r="R86" s="162" t="s">
        <v>194</v>
      </c>
      <c r="S86" s="138">
        <v>0.11</v>
      </c>
      <c r="T86" s="138">
        <f t="shared" si="20"/>
        <v>0.44</v>
      </c>
      <c r="U86" s="138"/>
      <c r="V86" s="138" t="s">
        <v>215</v>
      </c>
      <c r="W86" s="128"/>
      <c r="X86" s="128"/>
      <c r="Y86" s="128"/>
      <c r="Z86" s="128"/>
      <c r="AA86" s="128"/>
      <c r="AB86" s="128"/>
      <c r="AC86" s="128"/>
      <c r="AD86" s="128"/>
      <c r="AE86" s="128" t="s">
        <v>216</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56">
        <v>72</v>
      </c>
      <c r="B87" s="157" t="s">
        <v>1540</v>
      </c>
      <c r="C87" s="165" t="s">
        <v>1541</v>
      </c>
      <c r="D87" s="158" t="s">
        <v>316</v>
      </c>
      <c r="E87" s="159">
        <v>8</v>
      </c>
      <c r="F87" s="160"/>
      <c r="G87" s="161">
        <f t="shared" si="14"/>
        <v>0</v>
      </c>
      <c r="H87" s="160"/>
      <c r="I87" s="161">
        <f t="shared" si="15"/>
        <v>0</v>
      </c>
      <c r="J87" s="160"/>
      <c r="K87" s="161">
        <f t="shared" si="16"/>
        <v>0</v>
      </c>
      <c r="L87" s="161">
        <v>21</v>
      </c>
      <c r="M87" s="161">
        <f t="shared" si="17"/>
        <v>0</v>
      </c>
      <c r="N87" s="161">
        <v>0</v>
      </c>
      <c r="O87" s="161">
        <f t="shared" si="18"/>
        <v>0</v>
      </c>
      <c r="P87" s="161">
        <v>0</v>
      </c>
      <c r="Q87" s="161">
        <f t="shared" si="19"/>
        <v>0</v>
      </c>
      <c r="R87" s="162" t="s">
        <v>194</v>
      </c>
      <c r="S87" s="138">
        <v>0</v>
      </c>
      <c r="T87" s="138">
        <f t="shared" si="20"/>
        <v>0</v>
      </c>
      <c r="U87" s="138"/>
      <c r="V87" s="138" t="s">
        <v>215</v>
      </c>
      <c r="W87" s="128"/>
      <c r="X87" s="128"/>
      <c r="Y87" s="128"/>
      <c r="Z87" s="128"/>
      <c r="AA87" s="128"/>
      <c r="AB87" s="128"/>
      <c r="AC87" s="128"/>
      <c r="AD87" s="128"/>
      <c r="AE87" s="128" t="s">
        <v>216</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56">
        <v>73</v>
      </c>
      <c r="B88" s="157" t="s">
        <v>1542</v>
      </c>
      <c r="C88" s="165" t="s">
        <v>1543</v>
      </c>
      <c r="D88" s="158" t="s">
        <v>316</v>
      </c>
      <c r="E88" s="159">
        <v>19</v>
      </c>
      <c r="F88" s="160"/>
      <c r="G88" s="161">
        <f t="shared" si="14"/>
        <v>0</v>
      </c>
      <c r="H88" s="160"/>
      <c r="I88" s="161">
        <f t="shared" si="15"/>
        <v>0</v>
      </c>
      <c r="J88" s="160"/>
      <c r="K88" s="161">
        <f t="shared" si="16"/>
        <v>0</v>
      </c>
      <c r="L88" s="161">
        <v>21</v>
      </c>
      <c r="M88" s="161">
        <f t="shared" si="17"/>
        <v>0</v>
      </c>
      <c r="N88" s="161">
        <v>0</v>
      </c>
      <c r="O88" s="161">
        <f t="shared" si="18"/>
        <v>0</v>
      </c>
      <c r="P88" s="161">
        <v>0</v>
      </c>
      <c r="Q88" s="161">
        <f t="shared" si="19"/>
        <v>0</v>
      </c>
      <c r="R88" s="162" t="s">
        <v>194</v>
      </c>
      <c r="S88" s="138">
        <v>8.1759999999999999E-2</v>
      </c>
      <c r="T88" s="138">
        <f t="shared" si="20"/>
        <v>1.55</v>
      </c>
      <c r="U88" s="138"/>
      <c r="V88" s="138" t="s">
        <v>215</v>
      </c>
      <c r="W88" s="128"/>
      <c r="X88" s="128"/>
      <c r="Y88" s="128"/>
      <c r="Z88" s="128"/>
      <c r="AA88" s="128"/>
      <c r="AB88" s="128"/>
      <c r="AC88" s="128"/>
      <c r="AD88" s="128"/>
      <c r="AE88" s="128" t="s">
        <v>216</v>
      </c>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56">
        <v>74</v>
      </c>
      <c r="B89" s="157" t="s">
        <v>1544</v>
      </c>
      <c r="C89" s="165" t="s">
        <v>1545</v>
      </c>
      <c r="D89" s="158" t="s">
        <v>316</v>
      </c>
      <c r="E89" s="159">
        <v>19</v>
      </c>
      <c r="F89" s="160"/>
      <c r="G89" s="161">
        <f t="shared" si="14"/>
        <v>0</v>
      </c>
      <c r="H89" s="160"/>
      <c r="I89" s="161">
        <f t="shared" si="15"/>
        <v>0</v>
      </c>
      <c r="J89" s="160"/>
      <c r="K89" s="161">
        <f t="shared" si="16"/>
        <v>0</v>
      </c>
      <c r="L89" s="161">
        <v>21</v>
      </c>
      <c r="M89" s="161">
        <f t="shared" si="17"/>
        <v>0</v>
      </c>
      <c r="N89" s="161">
        <v>0</v>
      </c>
      <c r="O89" s="161">
        <f t="shared" si="18"/>
        <v>0</v>
      </c>
      <c r="P89" s="161">
        <v>0</v>
      </c>
      <c r="Q89" s="161">
        <f t="shared" si="19"/>
        <v>0</v>
      </c>
      <c r="R89" s="162" t="s">
        <v>194</v>
      </c>
      <c r="S89" s="138">
        <v>0.1888</v>
      </c>
      <c r="T89" s="138">
        <f t="shared" si="20"/>
        <v>3.59</v>
      </c>
      <c r="U89" s="138"/>
      <c r="V89" s="138" t="s">
        <v>215</v>
      </c>
      <c r="W89" s="128"/>
      <c r="X89" s="128"/>
      <c r="Y89" s="128"/>
      <c r="Z89" s="128"/>
      <c r="AA89" s="128"/>
      <c r="AB89" s="128"/>
      <c r="AC89" s="128"/>
      <c r="AD89" s="128"/>
      <c r="AE89" s="128" t="s">
        <v>216</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56">
        <v>75</v>
      </c>
      <c r="B90" s="157" t="s">
        <v>1546</v>
      </c>
      <c r="C90" s="165" t="s">
        <v>1547</v>
      </c>
      <c r="D90" s="158" t="s">
        <v>233</v>
      </c>
      <c r="E90" s="159">
        <v>6.6</v>
      </c>
      <c r="F90" s="160"/>
      <c r="G90" s="161">
        <f t="shared" si="14"/>
        <v>0</v>
      </c>
      <c r="H90" s="160"/>
      <c r="I90" s="161">
        <f t="shared" si="15"/>
        <v>0</v>
      </c>
      <c r="J90" s="160"/>
      <c r="K90" s="161">
        <f t="shared" si="16"/>
        <v>0</v>
      </c>
      <c r="L90" s="161">
        <v>21</v>
      </c>
      <c r="M90" s="161">
        <f t="shared" si="17"/>
        <v>0</v>
      </c>
      <c r="N90" s="161">
        <v>0</v>
      </c>
      <c r="O90" s="161">
        <f t="shared" si="18"/>
        <v>0</v>
      </c>
      <c r="P90" s="161">
        <v>0</v>
      </c>
      <c r="Q90" s="161">
        <f t="shared" si="19"/>
        <v>0</v>
      </c>
      <c r="R90" s="162" t="s">
        <v>194</v>
      </c>
      <c r="S90" s="138">
        <v>0.129</v>
      </c>
      <c r="T90" s="138">
        <f t="shared" si="20"/>
        <v>0.85</v>
      </c>
      <c r="U90" s="138"/>
      <c r="V90" s="138" t="s">
        <v>215</v>
      </c>
      <c r="W90" s="128"/>
      <c r="X90" s="128"/>
      <c r="Y90" s="128"/>
      <c r="Z90" s="128"/>
      <c r="AA90" s="128"/>
      <c r="AB90" s="128"/>
      <c r="AC90" s="128"/>
      <c r="AD90" s="128"/>
      <c r="AE90" s="128" t="s">
        <v>216</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56">
        <v>76</v>
      </c>
      <c r="B91" s="157" t="s">
        <v>1548</v>
      </c>
      <c r="C91" s="165" t="s">
        <v>1549</v>
      </c>
      <c r="D91" s="158" t="s">
        <v>316</v>
      </c>
      <c r="E91" s="159">
        <v>19</v>
      </c>
      <c r="F91" s="160"/>
      <c r="G91" s="161">
        <f t="shared" si="14"/>
        <v>0</v>
      </c>
      <c r="H91" s="160"/>
      <c r="I91" s="161">
        <f t="shared" si="15"/>
        <v>0</v>
      </c>
      <c r="J91" s="160"/>
      <c r="K91" s="161">
        <f t="shared" si="16"/>
        <v>0</v>
      </c>
      <c r="L91" s="161">
        <v>21</v>
      </c>
      <c r="M91" s="161">
        <f t="shared" si="17"/>
        <v>0</v>
      </c>
      <c r="N91" s="161">
        <v>6.0000000000000002E-5</v>
      </c>
      <c r="O91" s="161">
        <f t="shared" si="18"/>
        <v>0</v>
      </c>
      <c r="P91" s="161">
        <v>0</v>
      </c>
      <c r="Q91" s="161">
        <f t="shared" si="19"/>
        <v>0</v>
      </c>
      <c r="R91" s="162" t="s">
        <v>194</v>
      </c>
      <c r="S91" s="138">
        <v>2.5999999999999999E-2</v>
      </c>
      <c r="T91" s="138">
        <f t="shared" si="20"/>
        <v>0.49</v>
      </c>
      <c r="U91" s="138"/>
      <c r="V91" s="138" t="s">
        <v>215</v>
      </c>
      <c r="W91" s="128"/>
      <c r="X91" s="128"/>
      <c r="Y91" s="128"/>
      <c r="Z91" s="128"/>
      <c r="AA91" s="128"/>
      <c r="AB91" s="128"/>
      <c r="AC91" s="128"/>
      <c r="AD91" s="128"/>
      <c r="AE91" s="128" t="s">
        <v>216</v>
      </c>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56">
        <v>77</v>
      </c>
      <c r="B92" s="157" t="s">
        <v>1550</v>
      </c>
      <c r="C92" s="165" t="s">
        <v>1551</v>
      </c>
      <c r="D92" s="158" t="s">
        <v>1552</v>
      </c>
      <c r="E92" s="159">
        <v>0.02</v>
      </c>
      <c r="F92" s="160"/>
      <c r="G92" s="161">
        <f t="shared" si="14"/>
        <v>0</v>
      </c>
      <c r="H92" s="160"/>
      <c r="I92" s="161">
        <f t="shared" si="15"/>
        <v>0</v>
      </c>
      <c r="J92" s="160"/>
      <c r="K92" s="161">
        <f t="shared" si="16"/>
        <v>0</v>
      </c>
      <c r="L92" s="161">
        <v>21</v>
      </c>
      <c r="M92" s="161">
        <f t="shared" si="17"/>
        <v>0</v>
      </c>
      <c r="N92" s="161">
        <v>3.4209999999999997E-2</v>
      </c>
      <c r="O92" s="161">
        <f t="shared" si="18"/>
        <v>0</v>
      </c>
      <c r="P92" s="161">
        <v>0</v>
      </c>
      <c r="Q92" s="161">
        <f t="shared" si="19"/>
        <v>0</v>
      </c>
      <c r="R92" s="162" t="s">
        <v>194</v>
      </c>
      <c r="S92" s="138">
        <v>4.0999999999999996</v>
      </c>
      <c r="T92" s="138">
        <f t="shared" si="20"/>
        <v>0.08</v>
      </c>
      <c r="U92" s="138"/>
      <c r="V92" s="138" t="s">
        <v>215</v>
      </c>
      <c r="W92" s="128"/>
      <c r="X92" s="128"/>
      <c r="Y92" s="128"/>
      <c r="Z92" s="128"/>
      <c r="AA92" s="128"/>
      <c r="AB92" s="128"/>
      <c r="AC92" s="128"/>
      <c r="AD92" s="128"/>
      <c r="AE92" s="128" t="s">
        <v>216</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56">
        <v>78</v>
      </c>
      <c r="B93" s="157" t="s">
        <v>1553</v>
      </c>
      <c r="C93" s="165" t="s">
        <v>1554</v>
      </c>
      <c r="D93" s="158" t="s">
        <v>316</v>
      </c>
      <c r="E93" s="159">
        <v>19</v>
      </c>
      <c r="F93" s="160"/>
      <c r="G93" s="161">
        <f t="shared" si="14"/>
        <v>0</v>
      </c>
      <c r="H93" s="160"/>
      <c r="I93" s="161">
        <f t="shared" si="15"/>
        <v>0</v>
      </c>
      <c r="J93" s="160"/>
      <c r="K93" s="161">
        <f t="shared" si="16"/>
        <v>0</v>
      </c>
      <c r="L93" s="161">
        <v>21</v>
      </c>
      <c r="M93" s="161">
        <f t="shared" si="17"/>
        <v>0</v>
      </c>
      <c r="N93" s="161">
        <v>0.20474999999999999</v>
      </c>
      <c r="O93" s="161">
        <f t="shared" si="18"/>
        <v>3.89</v>
      </c>
      <c r="P93" s="161">
        <v>0</v>
      </c>
      <c r="Q93" s="161">
        <f t="shared" si="19"/>
        <v>0</v>
      </c>
      <c r="R93" s="162" t="s">
        <v>194</v>
      </c>
      <c r="S93" s="138">
        <v>9.8000000000000004E-2</v>
      </c>
      <c r="T93" s="138">
        <f t="shared" si="20"/>
        <v>1.86</v>
      </c>
      <c r="U93" s="138"/>
      <c r="V93" s="138" t="s">
        <v>215</v>
      </c>
      <c r="W93" s="128"/>
      <c r="X93" s="128"/>
      <c r="Y93" s="128"/>
      <c r="Z93" s="128"/>
      <c r="AA93" s="128"/>
      <c r="AB93" s="128"/>
      <c r="AC93" s="128"/>
      <c r="AD93" s="128"/>
      <c r="AE93" s="128" t="s">
        <v>216</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x14ac:dyDescent="0.15">
      <c r="A94" s="143" t="s">
        <v>188</v>
      </c>
      <c r="B94" s="144" t="s">
        <v>86</v>
      </c>
      <c r="C94" s="164" t="s">
        <v>87</v>
      </c>
      <c r="D94" s="145"/>
      <c r="E94" s="146"/>
      <c r="F94" s="147"/>
      <c r="G94" s="147">
        <f>SUMIF(AE95:AE191,"&lt;&gt;NOR",G95:G191)</f>
        <v>0</v>
      </c>
      <c r="H94" s="147"/>
      <c r="I94" s="147">
        <f>SUM(I95:I191)</f>
        <v>0</v>
      </c>
      <c r="J94" s="147"/>
      <c r="K94" s="147">
        <f>SUM(K95:K191)</f>
        <v>0</v>
      </c>
      <c r="L94" s="147"/>
      <c r="M94" s="147">
        <f>SUM(M95:M191)</f>
        <v>0</v>
      </c>
      <c r="N94" s="147"/>
      <c r="O94" s="147">
        <f>SUM(O95:O191)</f>
        <v>0.40000000000000008</v>
      </c>
      <c r="P94" s="147"/>
      <c r="Q94" s="147">
        <f>SUM(Q95:Q191)</f>
        <v>0</v>
      </c>
      <c r="R94" s="148"/>
      <c r="S94" s="142"/>
      <c r="T94" s="142">
        <f>SUM(T95:T191)</f>
        <v>0</v>
      </c>
      <c r="U94" s="142"/>
      <c r="V94" s="142"/>
      <c r="AE94" t="s">
        <v>189</v>
      </c>
    </row>
    <row r="95" spans="1:58" ht="12.75" outlineLevel="1" x14ac:dyDescent="0.2">
      <c r="A95" s="156">
        <v>79</v>
      </c>
      <c r="B95" s="157" t="s">
        <v>1555</v>
      </c>
      <c r="C95" s="165" t="s">
        <v>1556</v>
      </c>
      <c r="D95" s="158" t="s">
        <v>391</v>
      </c>
      <c r="E95" s="159">
        <v>1</v>
      </c>
      <c r="F95" s="160"/>
      <c r="G95" s="161">
        <f t="shared" ref="G95:G126" si="21">ROUND(E95*F95,2)</f>
        <v>0</v>
      </c>
      <c r="H95" s="160"/>
      <c r="I95" s="161">
        <f t="shared" ref="I95:I126" si="22">ROUND(E95*H95,2)</f>
        <v>0</v>
      </c>
      <c r="J95" s="160"/>
      <c r="K95" s="161">
        <f t="shared" ref="K95:K126" si="23">ROUND(E95*J95,2)</f>
        <v>0</v>
      </c>
      <c r="L95" s="161">
        <v>21</v>
      </c>
      <c r="M95" s="161">
        <f t="shared" ref="M95:M126" si="24">G95*(1+L95/100)</f>
        <v>0</v>
      </c>
      <c r="N95" s="161">
        <v>0</v>
      </c>
      <c r="O95" s="161">
        <f t="shared" ref="O95:O126" si="25">ROUND(E95*N95,2)</f>
        <v>0</v>
      </c>
      <c r="P95" s="161">
        <v>0</v>
      </c>
      <c r="Q95" s="161">
        <f t="shared" ref="Q95:Q126" si="26">ROUND(E95*P95,2)</f>
        <v>0</v>
      </c>
      <c r="R95" s="162" t="s">
        <v>194</v>
      </c>
      <c r="S95" s="138">
        <v>0</v>
      </c>
      <c r="T95" s="138">
        <f t="shared" ref="T95:T126" si="27">ROUND(E95*S95,2)</f>
        <v>0</v>
      </c>
      <c r="U95" s="138"/>
      <c r="V95" s="138" t="s">
        <v>87</v>
      </c>
      <c r="W95" s="128"/>
      <c r="X95" s="128"/>
      <c r="Y95" s="128"/>
      <c r="Z95" s="128"/>
      <c r="AA95" s="128"/>
      <c r="AB95" s="128"/>
      <c r="AC95" s="128"/>
      <c r="AD95" s="128"/>
      <c r="AE95" s="128" t="s">
        <v>380</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12.75" outlineLevel="1" x14ac:dyDescent="0.2">
      <c r="A96" s="156">
        <v>80</v>
      </c>
      <c r="B96" s="157" t="s">
        <v>1557</v>
      </c>
      <c r="C96" s="165" t="s">
        <v>1558</v>
      </c>
      <c r="D96" s="158" t="s">
        <v>494</v>
      </c>
      <c r="E96" s="159">
        <v>1</v>
      </c>
      <c r="F96" s="160"/>
      <c r="G96" s="161">
        <f t="shared" si="21"/>
        <v>0</v>
      </c>
      <c r="H96" s="160"/>
      <c r="I96" s="161">
        <f t="shared" si="22"/>
        <v>0</v>
      </c>
      <c r="J96" s="160"/>
      <c r="K96" s="161">
        <f t="shared" si="23"/>
        <v>0</v>
      </c>
      <c r="L96" s="161">
        <v>21</v>
      </c>
      <c r="M96" s="161">
        <f t="shared" si="24"/>
        <v>0</v>
      </c>
      <c r="N96" s="161">
        <v>5.0000000000000001E-4</v>
      </c>
      <c r="O96" s="161">
        <f t="shared" si="25"/>
        <v>0</v>
      </c>
      <c r="P96" s="161">
        <v>0</v>
      </c>
      <c r="Q96" s="161">
        <f t="shared" si="26"/>
        <v>0</v>
      </c>
      <c r="R96" s="162" t="s">
        <v>194</v>
      </c>
      <c r="S96" s="138">
        <v>0</v>
      </c>
      <c r="T96" s="138">
        <f t="shared" si="27"/>
        <v>0</v>
      </c>
      <c r="U96" s="138"/>
      <c r="V96" s="138" t="s">
        <v>87</v>
      </c>
      <c r="W96" s="128"/>
      <c r="X96" s="128"/>
      <c r="Y96" s="128"/>
      <c r="Z96" s="128"/>
      <c r="AA96" s="128"/>
      <c r="AB96" s="128"/>
      <c r="AC96" s="128"/>
      <c r="AD96" s="128"/>
      <c r="AE96" s="128" t="s">
        <v>380</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ht="12.75" outlineLevel="1" x14ac:dyDescent="0.2">
      <c r="A97" s="156">
        <v>81</v>
      </c>
      <c r="B97" s="157" t="s">
        <v>1559</v>
      </c>
      <c r="C97" s="165" t="s">
        <v>1560</v>
      </c>
      <c r="D97" s="158" t="s">
        <v>494</v>
      </c>
      <c r="E97" s="159">
        <v>2</v>
      </c>
      <c r="F97" s="160"/>
      <c r="G97" s="161">
        <f t="shared" si="21"/>
        <v>0</v>
      </c>
      <c r="H97" s="160"/>
      <c r="I97" s="161">
        <f t="shared" si="22"/>
        <v>0</v>
      </c>
      <c r="J97" s="160"/>
      <c r="K97" s="161">
        <f t="shared" si="23"/>
        <v>0</v>
      </c>
      <c r="L97" s="161">
        <v>21</v>
      </c>
      <c r="M97" s="161">
        <f t="shared" si="24"/>
        <v>0</v>
      </c>
      <c r="N97" s="161">
        <v>0</v>
      </c>
      <c r="O97" s="161">
        <f t="shared" si="25"/>
        <v>0</v>
      </c>
      <c r="P97" s="161">
        <v>0</v>
      </c>
      <c r="Q97" s="161">
        <f t="shared" si="26"/>
        <v>0</v>
      </c>
      <c r="R97" s="162" t="s">
        <v>194</v>
      </c>
      <c r="S97" s="138">
        <v>0</v>
      </c>
      <c r="T97" s="138">
        <f t="shared" si="27"/>
        <v>0</v>
      </c>
      <c r="U97" s="138"/>
      <c r="V97" s="138" t="s">
        <v>87</v>
      </c>
      <c r="W97" s="128"/>
      <c r="X97" s="128"/>
      <c r="Y97" s="128"/>
      <c r="Z97" s="128"/>
      <c r="AA97" s="128"/>
      <c r="AB97" s="128"/>
      <c r="AC97" s="128"/>
      <c r="AD97" s="128"/>
      <c r="AE97" s="128" t="s">
        <v>380</v>
      </c>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22.5" outlineLevel="1" x14ac:dyDescent="0.2">
      <c r="A98" s="156">
        <v>82</v>
      </c>
      <c r="B98" s="157" t="s">
        <v>1561</v>
      </c>
      <c r="C98" s="165" t="s">
        <v>1562</v>
      </c>
      <c r="D98" s="158" t="s">
        <v>391</v>
      </c>
      <c r="E98" s="159">
        <v>9</v>
      </c>
      <c r="F98" s="160"/>
      <c r="G98" s="161">
        <f t="shared" si="21"/>
        <v>0</v>
      </c>
      <c r="H98" s="160"/>
      <c r="I98" s="161">
        <f t="shared" si="22"/>
        <v>0</v>
      </c>
      <c r="J98" s="160"/>
      <c r="K98" s="161">
        <f t="shared" si="23"/>
        <v>0</v>
      </c>
      <c r="L98" s="161">
        <v>21</v>
      </c>
      <c r="M98" s="161">
        <f t="shared" si="24"/>
        <v>0</v>
      </c>
      <c r="N98" s="161">
        <v>0</v>
      </c>
      <c r="O98" s="161">
        <f t="shared" si="25"/>
        <v>0</v>
      </c>
      <c r="P98" s="161">
        <v>0</v>
      </c>
      <c r="Q98" s="161">
        <f t="shared" si="26"/>
        <v>0</v>
      </c>
      <c r="R98" s="162" t="s">
        <v>194</v>
      </c>
      <c r="S98" s="138">
        <v>0</v>
      </c>
      <c r="T98" s="138">
        <f t="shared" si="27"/>
        <v>0</v>
      </c>
      <c r="U98" s="138"/>
      <c r="V98" s="138" t="s">
        <v>87</v>
      </c>
      <c r="W98" s="128"/>
      <c r="X98" s="128"/>
      <c r="Y98" s="128"/>
      <c r="Z98" s="128"/>
      <c r="AA98" s="128"/>
      <c r="AB98" s="128"/>
      <c r="AC98" s="128"/>
      <c r="AD98" s="128"/>
      <c r="AE98" s="128" t="s">
        <v>380</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22.5" outlineLevel="1" x14ac:dyDescent="0.2">
      <c r="A99" s="156">
        <v>83</v>
      </c>
      <c r="B99" s="157" t="s">
        <v>1563</v>
      </c>
      <c r="C99" s="165" t="s">
        <v>1564</v>
      </c>
      <c r="D99" s="158" t="s">
        <v>391</v>
      </c>
      <c r="E99" s="159">
        <v>4</v>
      </c>
      <c r="F99" s="160"/>
      <c r="G99" s="161">
        <f t="shared" si="21"/>
        <v>0</v>
      </c>
      <c r="H99" s="160"/>
      <c r="I99" s="161">
        <f t="shared" si="22"/>
        <v>0</v>
      </c>
      <c r="J99" s="160"/>
      <c r="K99" s="161">
        <f t="shared" si="23"/>
        <v>0</v>
      </c>
      <c r="L99" s="161">
        <v>21</v>
      </c>
      <c r="M99" s="161">
        <f t="shared" si="24"/>
        <v>0</v>
      </c>
      <c r="N99" s="161">
        <v>0</v>
      </c>
      <c r="O99" s="161">
        <f t="shared" si="25"/>
        <v>0</v>
      </c>
      <c r="P99" s="161">
        <v>0</v>
      </c>
      <c r="Q99" s="161">
        <f t="shared" si="26"/>
        <v>0</v>
      </c>
      <c r="R99" s="162" t="s">
        <v>194</v>
      </c>
      <c r="S99" s="138">
        <v>0</v>
      </c>
      <c r="T99" s="138">
        <f t="shared" si="27"/>
        <v>0</v>
      </c>
      <c r="U99" s="138"/>
      <c r="V99" s="138" t="s">
        <v>87</v>
      </c>
      <c r="W99" s="128"/>
      <c r="X99" s="128"/>
      <c r="Y99" s="128"/>
      <c r="Z99" s="128"/>
      <c r="AA99" s="128"/>
      <c r="AB99" s="128"/>
      <c r="AC99" s="128"/>
      <c r="AD99" s="128"/>
      <c r="AE99" s="128" t="s">
        <v>380</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22.5" outlineLevel="1" x14ac:dyDescent="0.2">
      <c r="A100" s="156">
        <v>84</v>
      </c>
      <c r="B100" s="157" t="s">
        <v>1565</v>
      </c>
      <c r="C100" s="165" t="s">
        <v>1566</v>
      </c>
      <c r="D100" s="158" t="s">
        <v>391</v>
      </c>
      <c r="E100" s="159">
        <v>3</v>
      </c>
      <c r="F100" s="160"/>
      <c r="G100" s="161">
        <f t="shared" si="21"/>
        <v>0</v>
      </c>
      <c r="H100" s="160"/>
      <c r="I100" s="161">
        <f t="shared" si="22"/>
        <v>0</v>
      </c>
      <c r="J100" s="160"/>
      <c r="K100" s="161">
        <f t="shared" si="23"/>
        <v>0</v>
      </c>
      <c r="L100" s="161">
        <v>21</v>
      </c>
      <c r="M100" s="161">
        <f t="shared" si="24"/>
        <v>0</v>
      </c>
      <c r="N100" s="161">
        <v>0</v>
      </c>
      <c r="O100" s="161">
        <f t="shared" si="25"/>
        <v>0</v>
      </c>
      <c r="P100" s="161">
        <v>0</v>
      </c>
      <c r="Q100" s="161">
        <f t="shared" si="26"/>
        <v>0</v>
      </c>
      <c r="R100" s="162" t="s">
        <v>194</v>
      </c>
      <c r="S100" s="138">
        <v>0</v>
      </c>
      <c r="T100" s="138">
        <f t="shared" si="27"/>
        <v>0</v>
      </c>
      <c r="U100" s="138"/>
      <c r="V100" s="138" t="s">
        <v>87</v>
      </c>
      <c r="W100" s="128"/>
      <c r="X100" s="128"/>
      <c r="Y100" s="128"/>
      <c r="Z100" s="128"/>
      <c r="AA100" s="128"/>
      <c r="AB100" s="128"/>
      <c r="AC100" s="128"/>
      <c r="AD100" s="128"/>
      <c r="AE100" s="128" t="s">
        <v>380</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ht="12.75" outlineLevel="1" x14ac:dyDescent="0.2">
      <c r="A101" s="156">
        <v>85</v>
      </c>
      <c r="B101" s="157" t="s">
        <v>1567</v>
      </c>
      <c r="C101" s="165" t="s">
        <v>1568</v>
      </c>
      <c r="D101" s="158" t="s">
        <v>494</v>
      </c>
      <c r="E101" s="159">
        <v>1</v>
      </c>
      <c r="F101" s="160"/>
      <c r="G101" s="161">
        <f t="shared" si="21"/>
        <v>0</v>
      </c>
      <c r="H101" s="160"/>
      <c r="I101" s="161">
        <f t="shared" si="22"/>
        <v>0</v>
      </c>
      <c r="J101" s="160"/>
      <c r="K101" s="161">
        <f t="shared" si="23"/>
        <v>0</v>
      </c>
      <c r="L101" s="161">
        <v>21</v>
      </c>
      <c r="M101" s="161">
        <f t="shared" si="24"/>
        <v>0</v>
      </c>
      <c r="N101" s="161">
        <v>5.0000000000000002E-5</v>
      </c>
      <c r="O101" s="161">
        <f t="shared" si="25"/>
        <v>0</v>
      </c>
      <c r="P101" s="161">
        <v>0</v>
      </c>
      <c r="Q101" s="161">
        <f t="shared" si="26"/>
        <v>0</v>
      </c>
      <c r="R101" s="162" t="s">
        <v>194</v>
      </c>
      <c r="S101" s="138">
        <v>0</v>
      </c>
      <c r="T101" s="138">
        <f t="shared" si="27"/>
        <v>0</v>
      </c>
      <c r="U101" s="138"/>
      <c r="V101" s="138" t="s">
        <v>87</v>
      </c>
      <c r="W101" s="128"/>
      <c r="X101" s="128"/>
      <c r="Y101" s="128"/>
      <c r="Z101" s="128"/>
      <c r="AA101" s="128"/>
      <c r="AB101" s="128"/>
      <c r="AC101" s="128"/>
      <c r="AD101" s="128"/>
      <c r="AE101" s="128" t="s">
        <v>380</v>
      </c>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12.75" outlineLevel="1" x14ac:dyDescent="0.2">
      <c r="A102" s="156">
        <v>86</v>
      </c>
      <c r="B102" s="157" t="s">
        <v>1569</v>
      </c>
      <c r="C102" s="165" t="s">
        <v>1570</v>
      </c>
      <c r="D102" s="158" t="s">
        <v>494</v>
      </c>
      <c r="E102" s="159">
        <v>1</v>
      </c>
      <c r="F102" s="160"/>
      <c r="G102" s="161">
        <f t="shared" si="21"/>
        <v>0</v>
      </c>
      <c r="H102" s="160"/>
      <c r="I102" s="161">
        <f t="shared" si="22"/>
        <v>0</v>
      </c>
      <c r="J102" s="160"/>
      <c r="K102" s="161">
        <f t="shared" si="23"/>
        <v>0</v>
      </c>
      <c r="L102" s="161">
        <v>21</v>
      </c>
      <c r="M102" s="161">
        <f t="shared" si="24"/>
        <v>0</v>
      </c>
      <c r="N102" s="161">
        <v>1.0000000000000001E-5</v>
      </c>
      <c r="O102" s="161">
        <f t="shared" si="25"/>
        <v>0</v>
      </c>
      <c r="P102" s="161">
        <v>0</v>
      </c>
      <c r="Q102" s="161">
        <f t="shared" si="26"/>
        <v>0</v>
      </c>
      <c r="R102" s="162" t="s">
        <v>194</v>
      </c>
      <c r="S102" s="138">
        <v>0</v>
      </c>
      <c r="T102" s="138">
        <f t="shared" si="27"/>
        <v>0</v>
      </c>
      <c r="U102" s="138"/>
      <c r="V102" s="138" t="s">
        <v>87</v>
      </c>
      <c r="W102" s="128"/>
      <c r="X102" s="128"/>
      <c r="Y102" s="128"/>
      <c r="Z102" s="128"/>
      <c r="AA102" s="128"/>
      <c r="AB102" s="128"/>
      <c r="AC102" s="128"/>
      <c r="AD102" s="128"/>
      <c r="AE102" s="128" t="s">
        <v>380</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56">
        <v>87</v>
      </c>
      <c r="B103" s="157" t="s">
        <v>1571</v>
      </c>
      <c r="C103" s="165" t="s">
        <v>1572</v>
      </c>
      <c r="D103" s="158" t="s">
        <v>391</v>
      </c>
      <c r="E103" s="159">
        <v>1</v>
      </c>
      <c r="F103" s="160"/>
      <c r="G103" s="161">
        <f t="shared" si="21"/>
        <v>0</v>
      </c>
      <c r="H103" s="160"/>
      <c r="I103" s="161">
        <f t="shared" si="22"/>
        <v>0</v>
      </c>
      <c r="J103" s="160"/>
      <c r="K103" s="161">
        <f t="shared" si="23"/>
        <v>0</v>
      </c>
      <c r="L103" s="161">
        <v>21</v>
      </c>
      <c r="M103" s="161">
        <f t="shared" si="24"/>
        <v>0</v>
      </c>
      <c r="N103" s="161">
        <v>0</v>
      </c>
      <c r="O103" s="161">
        <f t="shared" si="25"/>
        <v>0</v>
      </c>
      <c r="P103" s="161">
        <v>0</v>
      </c>
      <c r="Q103" s="161">
        <f t="shared" si="26"/>
        <v>0</v>
      </c>
      <c r="R103" s="162" t="s">
        <v>194</v>
      </c>
      <c r="S103" s="138">
        <v>0</v>
      </c>
      <c r="T103" s="138">
        <f t="shared" si="27"/>
        <v>0</v>
      </c>
      <c r="U103" s="138"/>
      <c r="V103" s="138" t="s">
        <v>87</v>
      </c>
      <c r="W103" s="128"/>
      <c r="X103" s="128"/>
      <c r="Y103" s="128"/>
      <c r="Z103" s="128"/>
      <c r="AA103" s="128"/>
      <c r="AB103" s="128"/>
      <c r="AC103" s="128"/>
      <c r="AD103" s="128"/>
      <c r="AE103" s="128" t="s">
        <v>380</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12.75" outlineLevel="1" x14ac:dyDescent="0.2">
      <c r="A104" s="156">
        <v>88</v>
      </c>
      <c r="B104" s="157" t="s">
        <v>1573</v>
      </c>
      <c r="C104" s="165" t="s">
        <v>1574</v>
      </c>
      <c r="D104" s="158" t="s">
        <v>391</v>
      </c>
      <c r="E104" s="159">
        <v>1</v>
      </c>
      <c r="F104" s="160"/>
      <c r="G104" s="161">
        <f t="shared" si="21"/>
        <v>0</v>
      </c>
      <c r="H104" s="160"/>
      <c r="I104" s="161">
        <f t="shared" si="22"/>
        <v>0</v>
      </c>
      <c r="J104" s="160"/>
      <c r="K104" s="161">
        <f t="shared" si="23"/>
        <v>0</v>
      </c>
      <c r="L104" s="161">
        <v>21</v>
      </c>
      <c r="M104" s="161">
        <f t="shared" si="24"/>
        <v>0</v>
      </c>
      <c r="N104" s="161">
        <v>0</v>
      </c>
      <c r="O104" s="161">
        <f t="shared" si="25"/>
        <v>0</v>
      </c>
      <c r="P104" s="161">
        <v>0</v>
      </c>
      <c r="Q104" s="161">
        <f t="shared" si="26"/>
        <v>0</v>
      </c>
      <c r="R104" s="162" t="s">
        <v>194</v>
      </c>
      <c r="S104" s="138">
        <v>0</v>
      </c>
      <c r="T104" s="138">
        <f t="shared" si="27"/>
        <v>0</v>
      </c>
      <c r="U104" s="138"/>
      <c r="V104" s="138" t="s">
        <v>87</v>
      </c>
      <c r="W104" s="128"/>
      <c r="X104" s="128"/>
      <c r="Y104" s="128"/>
      <c r="Z104" s="128"/>
      <c r="AA104" s="128"/>
      <c r="AB104" s="128"/>
      <c r="AC104" s="128"/>
      <c r="AD104" s="128"/>
      <c r="AE104" s="128" t="s">
        <v>380</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ht="12.75" outlineLevel="1" x14ac:dyDescent="0.2">
      <c r="A105" s="156">
        <v>89</v>
      </c>
      <c r="B105" s="157" t="s">
        <v>1575</v>
      </c>
      <c r="C105" s="165" t="s">
        <v>1576</v>
      </c>
      <c r="D105" s="158" t="s">
        <v>494</v>
      </c>
      <c r="E105" s="159">
        <v>1</v>
      </c>
      <c r="F105" s="160"/>
      <c r="G105" s="161">
        <f t="shared" si="21"/>
        <v>0</v>
      </c>
      <c r="H105" s="160"/>
      <c r="I105" s="161">
        <f t="shared" si="22"/>
        <v>0</v>
      </c>
      <c r="J105" s="160"/>
      <c r="K105" s="161">
        <f t="shared" si="23"/>
        <v>0</v>
      </c>
      <c r="L105" s="161">
        <v>21</v>
      </c>
      <c r="M105" s="161">
        <f t="shared" si="24"/>
        <v>0</v>
      </c>
      <c r="N105" s="161">
        <v>5.0000000000000002E-5</v>
      </c>
      <c r="O105" s="161">
        <f t="shared" si="25"/>
        <v>0</v>
      </c>
      <c r="P105" s="161">
        <v>0</v>
      </c>
      <c r="Q105" s="161">
        <f t="shared" si="26"/>
        <v>0</v>
      </c>
      <c r="R105" s="162" t="s">
        <v>194</v>
      </c>
      <c r="S105" s="138">
        <v>0</v>
      </c>
      <c r="T105" s="138">
        <f t="shared" si="27"/>
        <v>0</v>
      </c>
      <c r="U105" s="138"/>
      <c r="V105" s="138" t="s">
        <v>87</v>
      </c>
      <c r="W105" s="128"/>
      <c r="X105" s="128"/>
      <c r="Y105" s="128"/>
      <c r="Z105" s="128"/>
      <c r="AA105" s="128"/>
      <c r="AB105" s="128"/>
      <c r="AC105" s="128"/>
      <c r="AD105" s="128"/>
      <c r="AE105" s="128" t="s">
        <v>380</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12.75" outlineLevel="1" x14ac:dyDescent="0.2">
      <c r="A106" s="156">
        <v>90</v>
      </c>
      <c r="B106" s="157" t="s">
        <v>1577</v>
      </c>
      <c r="C106" s="165" t="s">
        <v>1578</v>
      </c>
      <c r="D106" s="158" t="s">
        <v>494</v>
      </c>
      <c r="E106" s="159">
        <v>3</v>
      </c>
      <c r="F106" s="160"/>
      <c r="G106" s="161">
        <f t="shared" si="21"/>
        <v>0</v>
      </c>
      <c r="H106" s="160"/>
      <c r="I106" s="161">
        <f t="shared" si="22"/>
        <v>0</v>
      </c>
      <c r="J106" s="160"/>
      <c r="K106" s="161">
        <f t="shared" si="23"/>
        <v>0</v>
      </c>
      <c r="L106" s="161">
        <v>21</v>
      </c>
      <c r="M106" s="161">
        <f t="shared" si="24"/>
        <v>0</v>
      </c>
      <c r="N106" s="161">
        <v>5.0000000000000002E-5</v>
      </c>
      <c r="O106" s="161">
        <f t="shared" si="25"/>
        <v>0</v>
      </c>
      <c r="P106" s="161">
        <v>0</v>
      </c>
      <c r="Q106" s="161">
        <f t="shared" si="26"/>
        <v>0</v>
      </c>
      <c r="R106" s="162" t="s">
        <v>194</v>
      </c>
      <c r="S106" s="138">
        <v>0</v>
      </c>
      <c r="T106" s="138">
        <f t="shared" si="27"/>
        <v>0</v>
      </c>
      <c r="U106" s="138"/>
      <c r="V106" s="138" t="s">
        <v>87</v>
      </c>
      <c r="W106" s="128"/>
      <c r="X106" s="128"/>
      <c r="Y106" s="128"/>
      <c r="Z106" s="128"/>
      <c r="AA106" s="128"/>
      <c r="AB106" s="128"/>
      <c r="AC106" s="128"/>
      <c r="AD106" s="128"/>
      <c r="AE106" s="128" t="s">
        <v>380</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ht="12.75" outlineLevel="1" x14ac:dyDescent="0.2">
      <c r="A107" s="156">
        <v>91</v>
      </c>
      <c r="B107" s="157" t="s">
        <v>1579</v>
      </c>
      <c r="C107" s="165" t="s">
        <v>1580</v>
      </c>
      <c r="D107" s="158" t="s">
        <v>494</v>
      </c>
      <c r="E107" s="159">
        <v>1</v>
      </c>
      <c r="F107" s="160"/>
      <c r="G107" s="161">
        <f t="shared" si="21"/>
        <v>0</v>
      </c>
      <c r="H107" s="160"/>
      <c r="I107" s="161">
        <f t="shared" si="22"/>
        <v>0</v>
      </c>
      <c r="J107" s="160"/>
      <c r="K107" s="161">
        <f t="shared" si="23"/>
        <v>0</v>
      </c>
      <c r="L107" s="161">
        <v>21</v>
      </c>
      <c r="M107" s="161">
        <f t="shared" si="24"/>
        <v>0</v>
      </c>
      <c r="N107" s="161">
        <v>0</v>
      </c>
      <c r="O107" s="161">
        <f t="shared" si="25"/>
        <v>0</v>
      </c>
      <c r="P107" s="161">
        <v>0</v>
      </c>
      <c r="Q107" s="161">
        <f t="shared" si="26"/>
        <v>0</v>
      </c>
      <c r="R107" s="162" t="s">
        <v>194</v>
      </c>
      <c r="S107" s="138">
        <v>0</v>
      </c>
      <c r="T107" s="138">
        <f t="shared" si="27"/>
        <v>0</v>
      </c>
      <c r="U107" s="138"/>
      <c r="V107" s="138" t="s">
        <v>87</v>
      </c>
      <c r="W107" s="128"/>
      <c r="X107" s="128"/>
      <c r="Y107" s="128"/>
      <c r="Z107" s="128"/>
      <c r="AA107" s="128"/>
      <c r="AB107" s="128"/>
      <c r="AC107" s="128"/>
      <c r="AD107" s="128"/>
      <c r="AE107" s="128" t="s">
        <v>380</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12.75" outlineLevel="1" x14ac:dyDescent="0.2">
      <c r="A108" s="156">
        <v>92</v>
      </c>
      <c r="B108" s="157" t="s">
        <v>1581</v>
      </c>
      <c r="C108" s="165" t="s">
        <v>1582</v>
      </c>
      <c r="D108" s="158" t="s">
        <v>494</v>
      </c>
      <c r="E108" s="159">
        <v>4</v>
      </c>
      <c r="F108" s="160"/>
      <c r="G108" s="161">
        <f t="shared" si="21"/>
        <v>0</v>
      </c>
      <c r="H108" s="160"/>
      <c r="I108" s="161">
        <f t="shared" si="22"/>
        <v>0</v>
      </c>
      <c r="J108" s="160"/>
      <c r="K108" s="161">
        <f t="shared" si="23"/>
        <v>0</v>
      </c>
      <c r="L108" s="161">
        <v>21</v>
      </c>
      <c r="M108" s="161">
        <f t="shared" si="24"/>
        <v>0</v>
      </c>
      <c r="N108" s="161">
        <v>1.0000000000000001E-5</v>
      </c>
      <c r="O108" s="161">
        <f t="shared" si="25"/>
        <v>0</v>
      </c>
      <c r="P108" s="161">
        <v>0</v>
      </c>
      <c r="Q108" s="161">
        <f t="shared" si="26"/>
        <v>0</v>
      </c>
      <c r="R108" s="162" t="s">
        <v>194</v>
      </c>
      <c r="S108" s="138">
        <v>0</v>
      </c>
      <c r="T108" s="138">
        <f t="shared" si="27"/>
        <v>0</v>
      </c>
      <c r="U108" s="138"/>
      <c r="V108" s="138" t="s">
        <v>87</v>
      </c>
      <c r="W108" s="128"/>
      <c r="X108" s="128"/>
      <c r="Y108" s="128"/>
      <c r="Z108" s="128"/>
      <c r="AA108" s="128"/>
      <c r="AB108" s="128"/>
      <c r="AC108" s="128"/>
      <c r="AD108" s="128"/>
      <c r="AE108" s="128" t="s">
        <v>380</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ht="12.75" outlineLevel="1" x14ac:dyDescent="0.2">
      <c r="A109" s="156">
        <v>93</v>
      </c>
      <c r="B109" s="157" t="s">
        <v>1583</v>
      </c>
      <c r="C109" s="165" t="s">
        <v>1584</v>
      </c>
      <c r="D109" s="158" t="s">
        <v>1585</v>
      </c>
      <c r="E109" s="159">
        <v>1</v>
      </c>
      <c r="F109" s="160"/>
      <c r="G109" s="161">
        <f t="shared" si="21"/>
        <v>0</v>
      </c>
      <c r="H109" s="160"/>
      <c r="I109" s="161">
        <f t="shared" si="22"/>
        <v>0</v>
      </c>
      <c r="J109" s="160"/>
      <c r="K109" s="161">
        <f t="shared" si="23"/>
        <v>0</v>
      </c>
      <c r="L109" s="161">
        <v>21</v>
      </c>
      <c r="M109" s="161">
        <f t="shared" si="24"/>
        <v>0</v>
      </c>
      <c r="N109" s="161">
        <v>0</v>
      </c>
      <c r="O109" s="161">
        <f t="shared" si="25"/>
        <v>0</v>
      </c>
      <c r="P109" s="161">
        <v>0</v>
      </c>
      <c r="Q109" s="161">
        <f t="shared" si="26"/>
        <v>0</v>
      </c>
      <c r="R109" s="162" t="s">
        <v>194</v>
      </c>
      <c r="S109" s="138">
        <v>0</v>
      </c>
      <c r="T109" s="138">
        <f t="shared" si="27"/>
        <v>0</v>
      </c>
      <c r="U109" s="138"/>
      <c r="V109" s="138" t="s">
        <v>87</v>
      </c>
      <c r="W109" s="128"/>
      <c r="X109" s="128"/>
      <c r="Y109" s="128"/>
      <c r="Z109" s="128"/>
      <c r="AA109" s="128"/>
      <c r="AB109" s="128"/>
      <c r="AC109" s="128"/>
      <c r="AD109" s="128"/>
      <c r="AE109" s="128" t="s">
        <v>380</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ht="12.75" outlineLevel="1" x14ac:dyDescent="0.2">
      <c r="A110" s="156">
        <v>94</v>
      </c>
      <c r="B110" s="157" t="s">
        <v>1586</v>
      </c>
      <c r="C110" s="165" t="s">
        <v>1587</v>
      </c>
      <c r="D110" s="158" t="s">
        <v>494</v>
      </c>
      <c r="E110" s="159">
        <v>6</v>
      </c>
      <c r="F110" s="160"/>
      <c r="G110" s="161">
        <f t="shared" si="21"/>
        <v>0</v>
      </c>
      <c r="H110" s="160"/>
      <c r="I110" s="161">
        <f t="shared" si="22"/>
        <v>0</v>
      </c>
      <c r="J110" s="160"/>
      <c r="K110" s="161">
        <f t="shared" si="23"/>
        <v>0</v>
      </c>
      <c r="L110" s="161">
        <v>21</v>
      </c>
      <c r="M110" s="161">
        <f t="shared" si="24"/>
        <v>0</v>
      </c>
      <c r="N110" s="161">
        <v>3.0000000000000001E-5</v>
      </c>
      <c r="O110" s="161">
        <f t="shared" si="25"/>
        <v>0</v>
      </c>
      <c r="P110" s="161">
        <v>0</v>
      </c>
      <c r="Q110" s="161">
        <f t="shared" si="26"/>
        <v>0</v>
      </c>
      <c r="R110" s="162" t="s">
        <v>194</v>
      </c>
      <c r="S110" s="138">
        <v>0</v>
      </c>
      <c r="T110" s="138">
        <f t="shared" si="27"/>
        <v>0</v>
      </c>
      <c r="U110" s="138"/>
      <c r="V110" s="138" t="s">
        <v>87</v>
      </c>
      <c r="W110" s="128"/>
      <c r="X110" s="128"/>
      <c r="Y110" s="128"/>
      <c r="Z110" s="128"/>
      <c r="AA110" s="128"/>
      <c r="AB110" s="128"/>
      <c r="AC110" s="128"/>
      <c r="AD110" s="128"/>
      <c r="AE110" s="128" t="s">
        <v>380</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12.75" outlineLevel="1" x14ac:dyDescent="0.2">
      <c r="A111" s="156">
        <v>95</v>
      </c>
      <c r="B111" s="157" t="s">
        <v>1588</v>
      </c>
      <c r="C111" s="165" t="s">
        <v>1589</v>
      </c>
      <c r="D111" s="158" t="s">
        <v>494</v>
      </c>
      <c r="E111" s="159">
        <v>4</v>
      </c>
      <c r="F111" s="160"/>
      <c r="G111" s="161">
        <f t="shared" si="21"/>
        <v>0</v>
      </c>
      <c r="H111" s="160"/>
      <c r="I111" s="161">
        <f t="shared" si="22"/>
        <v>0</v>
      </c>
      <c r="J111" s="160"/>
      <c r="K111" s="161">
        <f t="shared" si="23"/>
        <v>0</v>
      </c>
      <c r="L111" s="161">
        <v>21</v>
      </c>
      <c r="M111" s="161">
        <f t="shared" si="24"/>
        <v>0</v>
      </c>
      <c r="N111" s="161">
        <v>4.0000000000000003E-5</v>
      </c>
      <c r="O111" s="161">
        <f t="shared" si="25"/>
        <v>0</v>
      </c>
      <c r="P111" s="161">
        <v>0</v>
      </c>
      <c r="Q111" s="161">
        <f t="shared" si="26"/>
        <v>0</v>
      </c>
      <c r="R111" s="162" t="s">
        <v>194</v>
      </c>
      <c r="S111" s="138">
        <v>0</v>
      </c>
      <c r="T111" s="138">
        <f t="shared" si="27"/>
        <v>0</v>
      </c>
      <c r="U111" s="138"/>
      <c r="V111" s="138" t="s">
        <v>87</v>
      </c>
      <c r="W111" s="128"/>
      <c r="X111" s="128"/>
      <c r="Y111" s="128"/>
      <c r="Z111" s="128"/>
      <c r="AA111" s="128"/>
      <c r="AB111" s="128"/>
      <c r="AC111" s="128"/>
      <c r="AD111" s="128"/>
      <c r="AE111" s="128" t="s">
        <v>380</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ht="12.75" outlineLevel="1" x14ac:dyDescent="0.2">
      <c r="A112" s="156">
        <v>96</v>
      </c>
      <c r="B112" s="157" t="s">
        <v>1590</v>
      </c>
      <c r="C112" s="165" t="s">
        <v>1591</v>
      </c>
      <c r="D112" s="158" t="s">
        <v>494</v>
      </c>
      <c r="E112" s="159">
        <v>1</v>
      </c>
      <c r="F112" s="160"/>
      <c r="G112" s="161">
        <f t="shared" si="21"/>
        <v>0</v>
      </c>
      <c r="H112" s="160"/>
      <c r="I112" s="161">
        <f t="shared" si="22"/>
        <v>0</v>
      </c>
      <c r="J112" s="160"/>
      <c r="K112" s="161">
        <f t="shared" si="23"/>
        <v>0</v>
      </c>
      <c r="L112" s="161">
        <v>21</v>
      </c>
      <c r="M112" s="161">
        <f t="shared" si="24"/>
        <v>0</v>
      </c>
      <c r="N112" s="161">
        <v>0</v>
      </c>
      <c r="O112" s="161">
        <f t="shared" si="25"/>
        <v>0</v>
      </c>
      <c r="P112" s="161">
        <v>0</v>
      </c>
      <c r="Q112" s="161">
        <f t="shared" si="26"/>
        <v>0</v>
      </c>
      <c r="R112" s="162" t="s">
        <v>194</v>
      </c>
      <c r="S112" s="138">
        <v>0</v>
      </c>
      <c r="T112" s="138">
        <f t="shared" si="27"/>
        <v>0</v>
      </c>
      <c r="U112" s="138"/>
      <c r="V112" s="138" t="s">
        <v>87</v>
      </c>
      <c r="W112" s="128"/>
      <c r="X112" s="128"/>
      <c r="Y112" s="128"/>
      <c r="Z112" s="128"/>
      <c r="AA112" s="128"/>
      <c r="AB112" s="128"/>
      <c r="AC112" s="128"/>
      <c r="AD112" s="128"/>
      <c r="AE112" s="128" t="s">
        <v>380</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ht="12.75" outlineLevel="1" x14ac:dyDescent="0.2">
      <c r="A113" s="156">
        <v>97</v>
      </c>
      <c r="B113" s="157" t="s">
        <v>1592</v>
      </c>
      <c r="C113" s="165" t="s">
        <v>1593</v>
      </c>
      <c r="D113" s="158" t="s">
        <v>494</v>
      </c>
      <c r="E113" s="159">
        <v>1</v>
      </c>
      <c r="F113" s="160"/>
      <c r="G113" s="161">
        <f t="shared" si="21"/>
        <v>0</v>
      </c>
      <c r="H113" s="160"/>
      <c r="I113" s="161">
        <f t="shared" si="22"/>
        <v>0</v>
      </c>
      <c r="J113" s="160"/>
      <c r="K113" s="161">
        <f t="shared" si="23"/>
        <v>0</v>
      </c>
      <c r="L113" s="161">
        <v>21</v>
      </c>
      <c r="M113" s="161">
        <f t="shared" si="24"/>
        <v>0</v>
      </c>
      <c r="N113" s="161">
        <v>2.2000000000000001E-4</v>
      </c>
      <c r="O113" s="161">
        <f t="shared" si="25"/>
        <v>0</v>
      </c>
      <c r="P113" s="161">
        <v>0</v>
      </c>
      <c r="Q113" s="161">
        <f t="shared" si="26"/>
        <v>0</v>
      </c>
      <c r="R113" s="162" t="s">
        <v>194</v>
      </c>
      <c r="S113" s="138">
        <v>0</v>
      </c>
      <c r="T113" s="138">
        <f t="shared" si="27"/>
        <v>0</v>
      </c>
      <c r="U113" s="138"/>
      <c r="V113" s="138" t="s">
        <v>87</v>
      </c>
      <c r="W113" s="128"/>
      <c r="X113" s="128"/>
      <c r="Y113" s="128"/>
      <c r="Z113" s="128"/>
      <c r="AA113" s="128"/>
      <c r="AB113" s="128"/>
      <c r="AC113" s="128"/>
      <c r="AD113" s="128"/>
      <c r="AE113" s="128" t="s">
        <v>380</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56">
        <v>98</v>
      </c>
      <c r="B114" s="157" t="s">
        <v>1594</v>
      </c>
      <c r="C114" s="165" t="s">
        <v>1595</v>
      </c>
      <c r="D114" s="158" t="s">
        <v>494</v>
      </c>
      <c r="E114" s="159">
        <v>1</v>
      </c>
      <c r="F114" s="160"/>
      <c r="G114" s="161">
        <f t="shared" si="21"/>
        <v>0</v>
      </c>
      <c r="H114" s="160"/>
      <c r="I114" s="161">
        <f t="shared" si="22"/>
        <v>0</v>
      </c>
      <c r="J114" s="160"/>
      <c r="K114" s="161">
        <f t="shared" si="23"/>
        <v>0</v>
      </c>
      <c r="L114" s="161">
        <v>21</v>
      </c>
      <c r="M114" s="161">
        <f t="shared" si="24"/>
        <v>0</v>
      </c>
      <c r="N114" s="161">
        <v>2.5000000000000001E-4</v>
      </c>
      <c r="O114" s="161">
        <f t="shared" si="25"/>
        <v>0</v>
      </c>
      <c r="P114" s="161">
        <v>0</v>
      </c>
      <c r="Q114" s="161">
        <f t="shared" si="26"/>
        <v>0</v>
      </c>
      <c r="R114" s="162" t="s">
        <v>194</v>
      </c>
      <c r="S114" s="138">
        <v>0</v>
      </c>
      <c r="T114" s="138">
        <f t="shared" si="27"/>
        <v>0</v>
      </c>
      <c r="U114" s="138"/>
      <c r="V114" s="138" t="s">
        <v>87</v>
      </c>
      <c r="W114" s="128"/>
      <c r="X114" s="128"/>
      <c r="Y114" s="128"/>
      <c r="Z114" s="128"/>
      <c r="AA114" s="128"/>
      <c r="AB114" s="128"/>
      <c r="AC114" s="128"/>
      <c r="AD114" s="128"/>
      <c r="AE114" s="128" t="s">
        <v>380</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56">
        <v>99</v>
      </c>
      <c r="B115" s="157" t="s">
        <v>1596</v>
      </c>
      <c r="C115" s="165" t="s">
        <v>1597</v>
      </c>
      <c r="D115" s="158" t="s">
        <v>1598</v>
      </c>
      <c r="E115" s="159">
        <v>1</v>
      </c>
      <c r="F115" s="160"/>
      <c r="G115" s="161">
        <f t="shared" si="21"/>
        <v>0</v>
      </c>
      <c r="H115" s="160"/>
      <c r="I115" s="161">
        <f t="shared" si="22"/>
        <v>0</v>
      </c>
      <c r="J115" s="160"/>
      <c r="K115" s="161">
        <f t="shared" si="23"/>
        <v>0</v>
      </c>
      <c r="L115" s="161">
        <v>21</v>
      </c>
      <c r="M115" s="161">
        <f t="shared" si="24"/>
        <v>0</v>
      </c>
      <c r="N115" s="161">
        <v>0</v>
      </c>
      <c r="O115" s="161">
        <f t="shared" si="25"/>
        <v>0</v>
      </c>
      <c r="P115" s="161">
        <v>0</v>
      </c>
      <c r="Q115" s="161">
        <f t="shared" si="26"/>
        <v>0</v>
      </c>
      <c r="R115" s="162" t="s">
        <v>194</v>
      </c>
      <c r="S115" s="138">
        <v>0</v>
      </c>
      <c r="T115" s="138">
        <f t="shared" si="27"/>
        <v>0</v>
      </c>
      <c r="U115" s="138"/>
      <c r="V115" s="138" t="s">
        <v>87</v>
      </c>
      <c r="W115" s="128"/>
      <c r="X115" s="128"/>
      <c r="Y115" s="128"/>
      <c r="Z115" s="128"/>
      <c r="AA115" s="128"/>
      <c r="AB115" s="128"/>
      <c r="AC115" s="128"/>
      <c r="AD115" s="128"/>
      <c r="AE115" s="128" t="s">
        <v>380</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ht="12.75" outlineLevel="1" x14ac:dyDescent="0.2">
      <c r="A116" s="156">
        <v>100</v>
      </c>
      <c r="B116" s="157" t="s">
        <v>1599</v>
      </c>
      <c r="C116" s="165" t="s">
        <v>1600</v>
      </c>
      <c r="D116" s="158" t="s">
        <v>1598</v>
      </c>
      <c r="E116" s="159">
        <v>1</v>
      </c>
      <c r="F116" s="160"/>
      <c r="G116" s="161">
        <f t="shared" si="21"/>
        <v>0</v>
      </c>
      <c r="H116" s="160"/>
      <c r="I116" s="161">
        <f t="shared" si="22"/>
        <v>0</v>
      </c>
      <c r="J116" s="160"/>
      <c r="K116" s="161">
        <f t="shared" si="23"/>
        <v>0</v>
      </c>
      <c r="L116" s="161">
        <v>21</v>
      </c>
      <c r="M116" s="161">
        <f t="shared" si="24"/>
        <v>0</v>
      </c>
      <c r="N116" s="161">
        <v>0</v>
      </c>
      <c r="O116" s="161">
        <f t="shared" si="25"/>
        <v>0</v>
      </c>
      <c r="P116" s="161">
        <v>0</v>
      </c>
      <c r="Q116" s="161">
        <f t="shared" si="26"/>
        <v>0</v>
      </c>
      <c r="R116" s="162" t="s">
        <v>194</v>
      </c>
      <c r="S116" s="138">
        <v>0</v>
      </c>
      <c r="T116" s="138">
        <f t="shared" si="27"/>
        <v>0</v>
      </c>
      <c r="U116" s="138"/>
      <c r="V116" s="138" t="s">
        <v>87</v>
      </c>
      <c r="W116" s="128"/>
      <c r="X116" s="128"/>
      <c r="Y116" s="128"/>
      <c r="Z116" s="128"/>
      <c r="AA116" s="128"/>
      <c r="AB116" s="128"/>
      <c r="AC116" s="128"/>
      <c r="AD116" s="128"/>
      <c r="AE116" s="128" t="s">
        <v>380</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12.75" outlineLevel="1" x14ac:dyDescent="0.2">
      <c r="A117" s="156">
        <v>101</v>
      </c>
      <c r="B117" s="157" t="s">
        <v>1601</v>
      </c>
      <c r="C117" s="165" t="s">
        <v>1602</v>
      </c>
      <c r="D117" s="158" t="s">
        <v>1598</v>
      </c>
      <c r="E117" s="159">
        <v>1</v>
      </c>
      <c r="F117" s="160"/>
      <c r="G117" s="161">
        <f t="shared" si="21"/>
        <v>0</v>
      </c>
      <c r="H117" s="160"/>
      <c r="I117" s="161">
        <f t="shared" si="22"/>
        <v>0</v>
      </c>
      <c r="J117" s="160"/>
      <c r="K117" s="161">
        <f t="shared" si="23"/>
        <v>0</v>
      </c>
      <c r="L117" s="161">
        <v>21</v>
      </c>
      <c r="M117" s="161">
        <f t="shared" si="24"/>
        <v>0</v>
      </c>
      <c r="N117" s="161">
        <v>0</v>
      </c>
      <c r="O117" s="161">
        <f t="shared" si="25"/>
        <v>0</v>
      </c>
      <c r="P117" s="161">
        <v>0</v>
      </c>
      <c r="Q117" s="161">
        <f t="shared" si="26"/>
        <v>0</v>
      </c>
      <c r="R117" s="162" t="s">
        <v>194</v>
      </c>
      <c r="S117" s="138">
        <v>0</v>
      </c>
      <c r="T117" s="138">
        <f t="shared" si="27"/>
        <v>0</v>
      </c>
      <c r="U117" s="138"/>
      <c r="V117" s="138" t="s">
        <v>87</v>
      </c>
      <c r="W117" s="128"/>
      <c r="X117" s="128"/>
      <c r="Y117" s="128"/>
      <c r="Z117" s="128"/>
      <c r="AA117" s="128"/>
      <c r="AB117" s="128"/>
      <c r="AC117" s="128"/>
      <c r="AD117" s="128"/>
      <c r="AE117" s="128" t="s">
        <v>380</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56">
        <v>102</v>
      </c>
      <c r="B118" s="157" t="s">
        <v>1603</v>
      </c>
      <c r="C118" s="165" t="s">
        <v>1604</v>
      </c>
      <c r="D118" s="158" t="s">
        <v>494</v>
      </c>
      <c r="E118" s="159">
        <v>34</v>
      </c>
      <c r="F118" s="160"/>
      <c r="G118" s="161">
        <f t="shared" si="21"/>
        <v>0</v>
      </c>
      <c r="H118" s="160"/>
      <c r="I118" s="161">
        <f t="shared" si="22"/>
        <v>0</v>
      </c>
      <c r="J118" s="160"/>
      <c r="K118" s="161">
        <f t="shared" si="23"/>
        <v>0</v>
      </c>
      <c r="L118" s="161">
        <v>21</v>
      </c>
      <c r="M118" s="161">
        <f t="shared" si="24"/>
        <v>0</v>
      </c>
      <c r="N118" s="161">
        <v>0</v>
      </c>
      <c r="O118" s="161">
        <f t="shared" si="25"/>
        <v>0</v>
      </c>
      <c r="P118" s="161">
        <v>0</v>
      </c>
      <c r="Q118" s="161">
        <f t="shared" si="26"/>
        <v>0</v>
      </c>
      <c r="R118" s="162" t="s">
        <v>194</v>
      </c>
      <c r="S118" s="138">
        <v>0</v>
      </c>
      <c r="T118" s="138">
        <f t="shared" si="27"/>
        <v>0</v>
      </c>
      <c r="U118" s="138"/>
      <c r="V118" s="138" t="s">
        <v>87</v>
      </c>
      <c r="W118" s="128"/>
      <c r="X118" s="128"/>
      <c r="Y118" s="128"/>
      <c r="Z118" s="128"/>
      <c r="AA118" s="128"/>
      <c r="AB118" s="128"/>
      <c r="AC118" s="128"/>
      <c r="AD118" s="128"/>
      <c r="AE118" s="128" t="s">
        <v>380</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56">
        <v>103</v>
      </c>
      <c r="B119" s="157" t="s">
        <v>1605</v>
      </c>
      <c r="C119" s="165" t="s">
        <v>1606</v>
      </c>
      <c r="D119" s="158" t="s">
        <v>494</v>
      </c>
      <c r="E119" s="159">
        <v>42</v>
      </c>
      <c r="F119" s="160"/>
      <c r="G119" s="161">
        <f t="shared" si="21"/>
        <v>0</v>
      </c>
      <c r="H119" s="160"/>
      <c r="I119" s="161">
        <f t="shared" si="22"/>
        <v>0</v>
      </c>
      <c r="J119" s="160"/>
      <c r="K119" s="161">
        <f t="shared" si="23"/>
        <v>0</v>
      </c>
      <c r="L119" s="161">
        <v>21</v>
      </c>
      <c r="M119" s="161">
        <f t="shared" si="24"/>
        <v>0</v>
      </c>
      <c r="N119" s="161">
        <v>0</v>
      </c>
      <c r="O119" s="161">
        <f t="shared" si="25"/>
        <v>0</v>
      </c>
      <c r="P119" s="161">
        <v>0</v>
      </c>
      <c r="Q119" s="161">
        <f t="shared" si="26"/>
        <v>0</v>
      </c>
      <c r="R119" s="162" t="s">
        <v>194</v>
      </c>
      <c r="S119" s="138">
        <v>0</v>
      </c>
      <c r="T119" s="138">
        <f t="shared" si="27"/>
        <v>0</v>
      </c>
      <c r="U119" s="138"/>
      <c r="V119" s="138" t="s">
        <v>87</v>
      </c>
      <c r="W119" s="128"/>
      <c r="X119" s="128"/>
      <c r="Y119" s="128"/>
      <c r="Z119" s="128"/>
      <c r="AA119" s="128"/>
      <c r="AB119" s="128"/>
      <c r="AC119" s="128"/>
      <c r="AD119" s="128"/>
      <c r="AE119" s="128" t="s">
        <v>380</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56">
        <v>104</v>
      </c>
      <c r="B120" s="157" t="s">
        <v>1607</v>
      </c>
      <c r="C120" s="165" t="s">
        <v>1608</v>
      </c>
      <c r="D120" s="158" t="s">
        <v>494</v>
      </c>
      <c r="E120" s="159">
        <v>12</v>
      </c>
      <c r="F120" s="160"/>
      <c r="G120" s="161">
        <f t="shared" si="21"/>
        <v>0</v>
      </c>
      <c r="H120" s="160"/>
      <c r="I120" s="161">
        <f t="shared" si="22"/>
        <v>0</v>
      </c>
      <c r="J120" s="160"/>
      <c r="K120" s="161">
        <f t="shared" si="23"/>
        <v>0</v>
      </c>
      <c r="L120" s="161">
        <v>21</v>
      </c>
      <c r="M120" s="161">
        <f t="shared" si="24"/>
        <v>0</v>
      </c>
      <c r="N120" s="161">
        <v>0</v>
      </c>
      <c r="O120" s="161">
        <f t="shared" si="25"/>
        <v>0</v>
      </c>
      <c r="P120" s="161">
        <v>0</v>
      </c>
      <c r="Q120" s="161">
        <f t="shared" si="26"/>
        <v>0</v>
      </c>
      <c r="R120" s="162" t="s">
        <v>194</v>
      </c>
      <c r="S120" s="138">
        <v>0</v>
      </c>
      <c r="T120" s="138">
        <f t="shared" si="27"/>
        <v>0</v>
      </c>
      <c r="U120" s="138"/>
      <c r="V120" s="138" t="s">
        <v>87</v>
      </c>
      <c r="W120" s="128"/>
      <c r="X120" s="128"/>
      <c r="Y120" s="128"/>
      <c r="Z120" s="128"/>
      <c r="AA120" s="128"/>
      <c r="AB120" s="128"/>
      <c r="AC120" s="128"/>
      <c r="AD120" s="128"/>
      <c r="AE120" s="128" t="s">
        <v>380</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ht="12.75" outlineLevel="1" x14ac:dyDescent="0.2">
      <c r="A121" s="156">
        <v>105</v>
      </c>
      <c r="B121" s="157" t="s">
        <v>1609</v>
      </c>
      <c r="C121" s="165" t="s">
        <v>1610</v>
      </c>
      <c r="D121" s="158" t="s">
        <v>494</v>
      </c>
      <c r="E121" s="159">
        <v>6</v>
      </c>
      <c r="F121" s="160"/>
      <c r="G121" s="161">
        <f t="shared" si="21"/>
        <v>0</v>
      </c>
      <c r="H121" s="160"/>
      <c r="I121" s="161">
        <f t="shared" si="22"/>
        <v>0</v>
      </c>
      <c r="J121" s="160"/>
      <c r="K121" s="161">
        <f t="shared" si="23"/>
        <v>0</v>
      </c>
      <c r="L121" s="161">
        <v>21</v>
      </c>
      <c r="M121" s="161">
        <f t="shared" si="24"/>
        <v>0</v>
      </c>
      <c r="N121" s="161">
        <v>0</v>
      </c>
      <c r="O121" s="161">
        <f t="shared" si="25"/>
        <v>0</v>
      </c>
      <c r="P121" s="161">
        <v>0</v>
      </c>
      <c r="Q121" s="161">
        <f t="shared" si="26"/>
        <v>0</v>
      </c>
      <c r="R121" s="162" t="s">
        <v>194</v>
      </c>
      <c r="S121" s="138">
        <v>0</v>
      </c>
      <c r="T121" s="138">
        <f t="shared" si="27"/>
        <v>0</v>
      </c>
      <c r="U121" s="138"/>
      <c r="V121" s="138" t="s">
        <v>87</v>
      </c>
      <c r="W121" s="128"/>
      <c r="X121" s="128"/>
      <c r="Y121" s="128"/>
      <c r="Z121" s="128"/>
      <c r="AA121" s="128"/>
      <c r="AB121" s="128"/>
      <c r="AC121" s="128"/>
      <c r="AD121" s="128"/>
      <c r="AE121" s="128" t="s">
        <v>380</v>
      </c>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12.75" outlineLevel="1" x14ac:dyDescent="0.2">
      <c r="A122" s="156">
        <v>106</v>
      </c>
      <c r="B122" s="157" t="s">
        <v>1611</v>
      </c>
      <c r="C122" s="165" t="s">
        <v>1612</v>
      </c>
      <c r="D122" s="158" t="s">
        <v>1598</v>
      </c>
      <c r="E122" s="159">
        <v>2.2999999999999998</v>
      </c>
      <c r="F122" s="160"/>
      <c r="G122" s="161">
        <f t="shared" si="21"/>
        <v>0</v>
      </c>
      <c r="H122" s="160"/>
      <c r="I122" s="161">
        <f t="shared" si="22"/>
        <v>0</v>
      </c>
      <c r="J122" s="160"/>
      <c r="K122" s="161">
        <f t="shared" si="23"/>
        <v>0</v>
      </c>
      <c r="L122" s="161">
        <v>21</v>
      </c>
      <c r="M122" s="161">
        <f t="shared" si="24"/>
        <v>0</v>
      </c>
      <c r="N122" s="161">
        <v>2.5999999999999999E-3</v>
      </c>
      <c r="O122" s="161">
        <f t="shared" si="25"/>
        <v>0.01</v>
      </c>
      <c r="P122" s="161">
        <v>0</v>
      </c>
      <c r="Q122" s="161">
        <f t="shared" si="26"/>
        <v>0</v>
      </c>
      <c r="R122" s="162" t="s">
        <v>194</v>
      </c>
      <c r="S122" s="138">
        <v>0</v>
      </c>
      <c r="T122" s="138">
        <f t="shared" si="27"/>
        <v>0</v>
      </c>
      <c r="U122" s="138"/>
      <c r="V122" s="138" t="s">
        <v>87</v>
      </c>
      <c r="W122" s="128"/>
      <c r="X122" s="128"/>
      <c r="Y122" s="128"/>
      <c r="Z122" s="128"/>
      <c r="AA122" s="128"/>
      <c r="AB122" s="128"/>
      <c r="AC122" s="128"/>
      <c r="AD122" s="128"/>
      <c r="AE122" s="128" t="s">
        <v>380</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ht="12.75" outlineLevel="1" x14ac:dyDescent="0.2">
      <c r="A123" s="156">
        <v>107</v>
      </c>
      <c r="B123" s="157" t="s">
        <v>1613</v>
      </c>
      <c r="C123" s="165" t="s">
        <v>1614</v>
      </c>
      <c r="D123" s="158" t="s">
        <v>494</v>
      </c>
      <c r="E123" s="159">
        <v>80</v>
      </c>
      <c r="F123" s="160"/>
      <c r="G123" s="161">
        <f t="shared" si="21"/>
        <v>0</v>
      </c>
      <c r="H123" s="160"/>
      <c r="I123" s="161">
        <f t="shared" si="22"/>
        <v>0</v>
      </c>
      <c r="J123" s="160"/>
      <c r="K123" s="161">
        <f t="shared" si="23"/>
        <v>0</v>
      </c>
      <c r="L123" s="161">
        <v>21</v>
      </c>
      <c r="M123" s="161">
        <f t="shared" si="24"/>
        <v>0</v>
      </c>
      <c r="N123" s="161">
        <v>0</v>
      </c>
      <c r="O123" s="161">
        <f t="shared" si="25"/>
        <v>0</v>
      </c>
      <c r="P123" s="161">
        <v>0</v>
      </c>
      <c r="Q123" s="161">
        <f t="shared" si="26"/>
        <v>0</v>
      </c>
      <c r="R123" s="162" t="s">
        <v>194</v>
      </c>
      <c r="S123" s="138">
        <v>0</v>
      </c>
      <c r="T123" s="138">
        <f t="shared" si="27"/>
        <v>0</v>
      </c>
      <c r="U123" s="138"/>
      <c r="V123" s="138" t="s">
        <v>87</v>
      </c>
      <c r="W123" s="128"/>
      <c r="X123" s="128"/>
      <c r="Y123" s="128"/>
      <c r="Z123" s="128"/>
      <c r="AA123" s="128"/>
      <c r="AB123" s="128"/>
      <c r="AC123" s="128"/>
      <c r="AD123" s="128"/>
      <c r="AE123" s="128" t="s">
        <v>380</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56">
        <v>108</v>
      </c>
      <c r="B124" s="157" t="s">
        <v>1615</v>
      </c>
      <c r="C124" s="165" t="s">
        <v>1616</v>
      </c>
      <c r="D124" s="158" t="s">
        <v>1617</v>
      </c>
      <c r="E124" s="159">
        <v>0.08</v>
      </c>
      <c r="F124" s="160"/>
      <c r="G124" s="161">
        <f t="shared" si="21"/>
        <v>0</v>
      </c>
      <c r="H124" s="160"/>
      <c r="I124" s="161">
        <f t="shared" si="22"/>
        <v>0</v>
      </c>
      <c r="J124" s="160"/>
      <c r="K124" s="161">
        <f t="shared" si="23"/>
        <v>0</v>
      </c>
      <c r="L124" s="161">
        <v>21</v>
      </c>
      <c r="M124" s="161">
        <f t="shared" si="24"/>
        <v>0</v>
      </c>
      <c r="N124" s="161">
        <v>2.1199999999999999E-3</v>
      </c>
      <c r="O124" s="161">
        <f t="shared" si="25"/>
        <v>0</v>
      </c>
      <c r="P124" s="161">
        <v>0</v>
      </c>
      <c r="Q124" s="161">
        <f t="shared" si="26"/>
        <v>0</v>
      </c>
      <c r="R124" s="162" t="s">
        <v>194</v>
      </c>
      <c r="S124" s="138">
        <v>0</v>
      </c>
      <c r="T124" s="138">
        <f t="shared" si="27"/>
        <v>0</v>
      </c>
      <c r="U124" s="138"/>
      <c r="V124" s="138" t="s">
        <v>87</v>
      </c>
      <c r="W124" s="128"/>
      <c r="X124" s="128"/>
      <c r="Y124" s="128"/>
      <c r="Z124" s="128"/>
      <c r="AA124" s="128"/>
      <c r="AB124" s="128"/>
      <c r="AC124" s="128"/>
      <c r="AD124" s="128"/>
      <c r="AE124" s="128" t="s">
        <v>380</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ht="12.75" outlineLevel="1" x14ac:dyDescent="0.2">
      <c r="A125" s="156">
        <v>109</v>
      </c>
      <c r="B125" s="157" t="s">
        <v>1618</v>
      </c>
      <c r="C125" s="165" t="s">
        <v>1619</v>
      </c>
      <c r="D125" s="158" t="s">
        <v>1620</v>
      </c>
      <c r="E125" s="159">
        <v>1</v>
      </c>
      <c r="F125" s="160"/>
      <c r="G125" s="161">
        <f t="shared" si="21"/>
        <v>0</v>
      </c>
      <c r="H125" s="160"/>
      <c r="I125" s="161">
        <f t="shared" si="22"/>
        <v>0</v>
      </c>
      <c r="J125" s="160"/>
      <c r="K125" s="161">
        <f t="shared" si="23"/>
        <v>0</v>
      </c>
      <c r="L125" s="161">
        <v>21</v>
      </c>
      <c r="M125" s="161">
        <f t="shared" si="24"/>
        <v>0</v>
      </c>
      <c r="N125" s="161">
        <v>0</v>
      </c>
      <c r="O125" s="161">
        <f t="shared" si="25"/>
        <v>0</v>
      </c>
      <c r="P125" s="161">
        <v>0</v>
      </c>
      <c r="Q125" s="161">
        <f t="shared" si="26"/>
        <v>0</v>
      </c>
      <c r="R125" s="162" t="s">
        <v>194</v>
      </c>
      <c r="S125" s="138">
        <v>0</v>
      </c>
      <c r="T125" s="138">
        <f t="shared" si="27"/>
        <v>0</v>
      </c>
      <c r="U125" s="138"/>
      <c r="V125" s="138" t="s">
        <v>87</v>
      </c>
      <c r="W125" s="128"/>
      <c r="X125" s="128"/>
      <c r="Y125" s="128"/>
      <c r="Z125" s="128"/>
      <c r="AA125" s="128"/>
      <c r="AB125" s="128"/>
      <c r="AC125" s="128"/>
      <c r="AD125" s="128"/>
      <c r="AE125" s="128" t="s">
        <v>380</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22.5" outlineLevel="1" x14ac:dyDescent="0.2">
      <c r="A126" s="156">
        <v>110</v>
      </c>
      <c r="B126" s="157" t="s">
        <v>1621</v>
      </c>
      <c r="C126" s="165" t="s">
        <v>1622</v>
      </c>
      <c r="D126" s="158" t="s">
        <v>391</v>
      </c>
      <c r="E126" s="159">
        <v>2</v>
      </c>
      <c r="F126" s="160"/>
      <c r="G126" s="161">
        <f t="shared" si="21"/>
        <v>0</v>
      </c>
      <c r="H126" s="160"/>
      <c r="I126" s="161">
        <f t="shared" si="22"/>
        <v>0</v>
      </c>
      <c r="J126" s="160"/>
      <c r="K126" s="161">
        <f t="shared" si="23"/>
        <v>0</v>
      </c>
      <c r="L126" s="161">
        <v>21</v>
      </c>
      <c r="M126" s="161">
        <f t="shared" si="24"/>
        <v>0</v>
      </c>
      <c r="N126" s="161">
        <v>0</v>
      </c>
      <c r="O126" s="161">
        <f t="shared" si="25"/>
        <v>0</v>
      </c>
      <c r="P126" s="161">
        <v>0</v>
      </c>
      <c r="Q126" s="161">
        <f t="shared" si="26"/>
        <v>0</v>
      </c>
      <c r="R126" s="162" t="s">
        <v>194</v>
      </c>
      <c r="S126" s="138">
        <v>0</v>
      </c>
      <c r="T126" s="138">
        <f t="shared" si="27"/>
        <v>0</v>
      </c>
      <c r="U126" s="138"/>
      <c r="V126" s="138" t="s">
        <v>87</v>
      </c>
      <c r="W126" s="128"/>
      <c r="X126" s="128"/>
      <c r="Y126" s="128"/>
      <c r="Z126" s="128"/>
      <c r="AA126" s="128"/>
      <c r="AB126" s="128"/>
      <c r="AC126" s="128"/>
      <c r="AD126" s="128"/>
      <c r="AE126" s="128" t="s">
        <v>380</v>
      </c>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22.5" outlineLevel="1" x14ac:dyDescent="0.2">
      <c r="A127" s="156">
        <v>111</v>
      </c>
      <c r="B127" s="157" t="s">
        <v>1623</v>
      </c>
      <c r="C127" s="165" t="s">
        <v>1624</v>
      </c>
      <c r="D127" s="158" t="s">
        <v>391</v>
      </c>
      <c r="E127" s="159">
        <v>1</v>
      </c>
      <c r="F127" s="160"/>
      <c r="G127" s="161">
        <f t="shared" ref="G127:G158" si="28">ROUND(E127*F127,2)</f>
        <v>0</v>
      </c>
      <c r="H127" s="160"/>
      <c r="I127" s="161">
        <f t="shared" ref="I127:I158" si="29">ROUND(E127*H127,2)</f>
        <v>0</v>
      </c>
      <c r="J127" s="160"/>
      <c r="K127" s="161">
        <f t="shared" ref="K127:K158" si="30">ROUND(E127*J127,2)</f>
        <v>0</v>
      </c>
      <c r="L127" s="161">
        <v>21</v>
      </c>
      <c r="M127" s="161">
        <f t="shared" ref="M127:M158" si="31">G127*(1+L127/100)</f>
        <v>0</v>
      </c>
      <c r="N127" s="161">
        <v>0</v>
      </c>
      <c r="O127" s="161">
        <f t="shared" ref="O127:O158" si="32">ROUND(E127*N127,2)</f>
        <v>0</v>
      </c>
      <c r="P127" s="161">
        <v>0</v>
      </c>
      <c r="Q127" s="161">
        <f t="shared" ref="Q127:Q158" si="33">ROUND(E127*P127,2)</f>
        <v>0</v>
      </c>
      <c r="R127" s="162" t="s">
        <v>194</v>
      </c>
      <c r="S127" s="138">
        <v>0</v>
      </c>
      <c r="T127" s="138">
        <f t="shared" ref="T127:T158" si="34">ROUND(E127*S127,2)</f>
        <v>0</v>
      </c>
      <c r="U127" s="138"/>
      <c r="V127" s="138" t="s">
        <v>87</v>
      </c>
      <c r="W127" s="128"/>
      <c r="X127" s="128"/>
      <c r="Y127" s="128"/>
      <c r="Z127" s="128"/>
      <c r="AA127" s="128"/>
      <c r="AB127" s="128"/>
      <c r="AC127" s="128"/>
      <c r="AD127" s="128"/>
      <c r="AE127" s="128" t="s">
        <v>563</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22.5" outlineLevel="1" x14ac:dyDescent="0.2">
      <c r="A128" s="156">
        <v>112</v>
      </c>
      <c r="B128" s="157" t="s">
        <v>1625</v>
      </c>
      <c r="C128" s="165" t="s">
        <v>1626</v>
      </c>
      <c r="D128" s="158" t="s">
        <v>391</v>
      </c>
      <c r="E128" s="159">
        <v>2</v>
      </c>
      <c r="F128" s="160"/>
      <c r="G128" s="161">
        <f t="shared" si="28"/>
        <v>0</v>
      </c>
      <c r="H128" s="160"/>
      <c r="I128" s="161">
        <f t="shared" si="29"/>
        <v>0</v>
      </c>
      <c r="J128" s="160"/>
      <c r="K128" s="161">
        <f t="shared" si="30"/>
        <v>0</v>
      </c>
      <c r="L128" s="161">
        <v>21</v>
      </c>
      <c r="M128" s="161">
        <f t="shared" si="31"/>
        <v>0</v>
      </c>
      <c r="N128" s="161">
        <v>0</v>
      </c>
      <c r="O128" s="161">
        <f t="shared" si="32"/>
        <v>0</v>
      </c>
      <c r="P128" s="161">
        <v>0</v>
      </c>
      <c r="Q128" s="161">
        <f t="shared" si="33"/>
        <v>0</v>
      </c>
      <c r="R128" s="162" t="s">
        <v>194</v>
      </c>
      <c r="S128" s="138">
        <v>0</v>
      </c>
      <c r="T128" s="138">
        <f t="shared" si="34"/>
        <v>0</v>
      </c>
      <c r="U128" s="138"/>
      <c r="V128" s="138" t="s">
        <v>87</v>
      </c>
      <c r="W128" s="128"/>
      <c r="X128" s="128"/>
      <c r="Y128" s="128"/>
      <c r="Z128" s="128"/>
      <c r="AA128" s="128"/>
      <c r="AB128" s="128"/>
      <c r="AC128" s="128"/>
      <c r="AD128" s="128"/>
      <c r="AE128" s="128" t="s">
        <v>563</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22.5" outlineLevel="1" x14ac:dyDescent="0.2">
      <c r="A129" s="156">
        <v>113</v>
      </c>
      <c r="B129" s="157" t="s">
        <v>1627</v>
      </c>
      <c r="C129" s="165" t="s">
        <v>1628</v>
      </c>
      <c r="D129" s="158" t="s">
        <v>391</v>
      </c>
      <c r="E129" s="159">
        <v>3</v>
      </c>
      <c r="F129" s="160"/>
      <c r="G129" s="161">
        <f t="shared" si="28"/>
        <v>0</v>
      </c>
      <c r="H129" s="160"/>
      <c r="I129" s="161">
        <f t="shared" si="29"/>
        <v>0</v>
      </c>
      <c r="J129" s="160"/>
      <c r="K129" s="161">
        <f t="shared" si="30"/>
        <v>0</v>
      </c>
      <c r="L129" s="161">
        <v>21</v>
      </c>
      <c r="M129" s="161">
        <f t="shared" si="31"/>
        <v>0</v>
      </c>
      <c r="N129" s="161">
        <v>0</v>
      </c>
      <c r="O129" s="161">
        <f t="shared" si="32"/>
        <v>0</v>
      </c>
      <c r="P129" s="161">
        <v>0</v>
      </c>
      <c r="Q129" s="161">
        <f t="shared" si="33"/>
        <v>0</v>
      </c>
      <c r="R129" s="162" t="s">
        <v>194</v>
      </c>
      <c r="S129" s="138">
        <v>0</v>
      </c>
      <c r="T129" s="138">
        <f t="shared" si="34"/>
        <v>0</v>
      </c>
      <c r="U129" s="138"/>
      <c r="V129" s="138" t="s">
        <v>87</v>
      </c>
      <c r="W129" s="128"/>
      <c r="X129" s="128"/>
      <c r="Y129" s="128"/>
      <c r="Z129" s="128"/>
      <c r="AA129" s="128"/>
      <c r="AB129" s="128"/>
      <c r="AC129" s="128"/>
      <c r="AD129" s="128"/>
      <c r="AE129" s="128" t="s">
        <v>563</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56">
        <v>114</v>
      </c>
      <c r="B130" s="157" t="s">
        <v>1629</v>
      </c>
      <c r="C130" s="165" t="s">
        <v>1630</v>
      </c>
      <c r="D130" s="158" t="s">
        <v>494</v>
      </c>
      <c r="E130" s="159">
        <v>6</v>
      </c>
      <c r="F130" s="160"/>
      <c r="G130" s="161">
        <f t="shared" si="28"/>
        <v>0</v>
      </c>
      <c r="H130" s="160"/>
      <c r="I130" s="161">
        <f t="shared" si="29"/>
        <v>0</v>
      </c>
      <c r="J130" s="160"/>
      <c r="K130" s="161">
        <f t="shared" si="30"/>
        <v>0</v>
      </c>
      <c r="L130" s="161">
        <v>21</v>
      </c>
      <c r="M130" s="161">
        <f t="shared" si="31"/>
        <v>0</v>
      </c>
      <c r="N130" s="161">
        <v>3.3E-4</v>
      </c>
      <c r="O130" s="161">
        <f t="shared" si="32"/>
        <v>0</v>
      </c>
      <c r="P130" s="161">
        <v>0</v>
      </c>
      <c r="Q130" s="161">
        <f t="shared" si="33"/>
        <v>0</v>
      </c>
      <c r="R130" s="162" t="s">
        <v>194</v>
      </c>
      <c r="S130" s="138">
        <v>0</v>
      </c>
      <c r="T130" s="138">
        <f t="shared" si="34"/>
        <v>0</v>
      </c>
      <c r="U130" s="138"/>
      <c r="V130" s="138" t="s">
        <v>87</v>
      </c>
      <c r="W130" s="128"/>
      <c r="X130" s="128"/>
      <c r="Y130" s="128"/>
      <c r="Z130" s="128"/>
      <c r="AA130" s="128"/>
      <c r="AB130" s="128"/>
      <c r="AC130" s="128"/>
      <c r="AD130" s="128"/>
      <c r="AE130" s="128" t="s">
        <v>380</v>
      </c>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56">
        <v>115</v>
      </c>
      <c r="B131" s="157" t="s">
        <v>1631</v>
      </c>
      <c r="C131" s="165" t="s">
        <v>1632</v>
      </c>
      <c r="D131" s="158" t="s">
        <v>494</v>
      </c>
      <c r="E131" s="159">
        <v>6</v>
      </c>
      <c r="F131" s="160"/>
      <c r="G131" s="161">
        <f t="shared" si="28"/>
        <v>0</v>
      </c>
      <c r="H131" s="160"/>
      <c r="I131" s="161">
        <f t="shared" si="29"/>
        <v>0</v>
      </c>
      <c r="J131" s="160"/>
      <c r="K131" s="161">
        <f t="shared" si="30"/>
        <v>0</v>
      </c>
      <c r="L131" s="161">
        <v>21</v>
      </c>
      <c r="M131" s="161">
        <f t="shared" si="31"/>
        <v>0</v>
      </c>
      <c r="N131" s="161">
        <v>1.6000000000000001E-4</v>
      </c>
      <c r="O131" s="161">
        <f t="shared" si="32"/>
        <v>0</v>
      </c>
      <c r="P131" s="161">
        <v>0</v>
      </c>
      <c r="Q131" s="161">
        <f t="shared" si="33"/>
        <v>0</v>
      </c>
      <c r="R131" s="162" t="s">
        <v>194</v>
      </c>
      <c r="S131" s="138">
        <v>0</v>
      </c>
      <c r="T131" s="138">
        <f t="shared" si="34"/>
        <v>0</v>
      </c>
      <c r="U131" s="138"/>
      <c r="V131" s="138" t="s">
        <v>87</v>
      </c>
      <c r="W131" s="128"/>
      <c r="X131" s="128"/>
      <c r="Y131" s="128"/>
      <c r="Z131" s="128"/>
      <c r="AA131" s="128"/>
      <c r="AB131" s="128"/>
      <c r="AC131" s="128"/>
      <c r="AD131" s="128"/>
      <c r="AE131" s="128" t="s">
        <v>380</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12.75" outlineLevel="1" x14ac:dyDescent="0.2">
      <c r="A132" s="156">
        <v>116</v>
      </c>
      <c r="B132" s="157" t="s">
        <v>1633</v>
      </c>
      <c r="C132" s="165" t="s">
        <v>1634</v>
      </c>
      <c r="D132" s="158" t="s">
        <v>391</v>
      </c>
      <c r="E132" s="159">
        <v>5</v>
      </c>
      <c r="F132" s="160"/>
      <c r="G132" s="161">
        <f t="shared" si="28"/>
        <v>0</v>
      </c>
      <c r="H132" s="160"/>
      <c r="I132" s="161">
        <f t="shared" si="29"/>
        <v>0</v>
      </c>
      <c r="J132" s="160"/>
      <c r="K132" s="161">
        <f t="shared" si="30"/>
        <v>0</v>
      </c>
      <c r="L132" s="161">
        <v>21</v>
      </c>
      <c r="M132" s="161">
        <f t="shared" si="31"/>
        <v>0</v>
      </c>
      <c r="N132" s="161">
        <v>0</v>
      </c>
      <c r="O132" s="161">
        <f t="shared" si="32"/>
        <v>0</v>
      </c>
      <c r="P132" s="161">
        <v>0</v>
      </c>
      <c r="Q132" s="161">
        <f t="shared" si="33"/>
        <v>0</v>
      </c>
      <c r="R132" s="162" t="s">
        <v>194</v>
      </c>
      <c r="S132" s="138">
        <v>0</v>
      </c>
      <c r="T132" s="138">
        <f t="shared" si="34"/>
        <v>0</v>
      </c>
      <c r="U132" s="138"/>
      <c r="V132" s="138" t="s">
        <v>87</v>
      </c>
      <c r="W132" s="128"/>
      <c r="X132" s="128"/>
      <c r="Y132" s="128"/>
      <c r="Z132" s="128"/>
      <c r="AA132" s="128"/>
      <c r="AB132" s="128"/>
      <c r="AC132" s="128"/>
      <c r="AD132" s="128"/>
      <c r="AE132" s="128" t="s">
        <v>380</v>
      </c>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56">
        <v>117</v>
      </c>
      <c r="B133" s="157" t="s">
        <v>1635</v>
      </c>
      <c r="C133" s="165" t="s">
        <v>1636</v>
      </c>
      <c r="D133" s="158" t="s">
        <v>391</v>
      </c>
      <c r="E133" s="159">
        <v>2</v>
      </c>
      <c r="F133" s="160"/>
      <c r="G133" s="161">
        <f t="shared" si="28"/>
        <v>0</v>
      </c>
      <c r="H133" s="160"/>
      <c r="I133" s="161">
        <f t="shared" si="29"/>
        <v>0</v>
      </c>
      <c r="J133" s="160"/>
      <c r="K133" s="161">
        <f t="shared" si="30"/>
        <v>0</v>
      </c>
      <c r="L133" s="161">
        <v>21</v>
      </c>
      <c r="M133" s="161">
        <f t="shared" si="31"/>
        <v>0</v>
      </c>
      <c r="N133" s="161">
        <v>0</v>
      </c>
      <c r="O133" s="161">
        <f t="shared" si="32"/>
        <v>0</v>
      </c>
      <c r="P133" s="161">
        <v>0</v>
      </c>
      <c r="Q133" s="161">
        <f t="shared" si="33"/>
        <v>0</v>
      </c>
      <c r="R133" s="162" t="s">
        <v>194</v>
      </c>
      <c r="S133" s="138">
        <v>0</v>
      </c>
      <c r="T133" s="138">
        <f t="shared" si="34"/>
        <v>0</v>
      </c>
      <c r="U133" s="138"/>
      <c r="V133" s="138" t="s">
        <v>87</v>
      </c>
      <c r="W133" s="128"/>
      <c r="X133" s="128"/>
      <c r="Y133" s="128"/>
      <c r="Z133" s="128"/>
      <c r="AA133" s="128"/>
      <c r="AB133" s="128"/>
      <c r="AC133" s="128"/>
      <c r="AD133" s="128"/>
      <c r="AE133" s="128" t="s">
        <v>380</v>
      </c>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56">
        <v>118</v>
      </c>
      <c r="B134" s="157" t="s">
        <v>1637</v>
      </c>
      <c r="C134" s="165" t="s">
        <v>1638</v>
      </c>
      <c r="D134" s="158" t="s">
        <v>316</v>
      </c>
      <c r="E134" s="159">
        <v>24</v>
      </c>
      <c r="F134" s="160"/>
      <c r="G134" s="161">
        <f t="shared" si="28"/>
        <v>0</v>
      </c>
      <c r="H134" s="160"/>
      <c r="I134" s="161">
        <f t="shared" si="29"/>
        <v>0</v>
      </c>
      <c r="J134" s="160"/>
      <c r="K134" s="161">
        <f t="shared" si="30"/>
        <v>0</v>
      </c>
      <c r="L134" s="161">
        <v>21</v>
      </c>
      <c r="M134" s="161">
        <f t="shared" si="31"/>
        <v>0</v>
      </c>
      <c r="N134" s="161">
        <v>1.66E-3</v>
      </c>
      <c r="O134" s="161">
        <f t="shared" si="32"/>
        <v>0.04</v>
      </c>
      <c r="P134" s="161">
        <v>0</v>
      </c>
      <c r="Q134" s="161">
        <f t="shared" si="33"/>
        <v>0</v>
      </c>
      <c r="R134" s="162" t="s">
        <v>194</v>
      </c>
      <c r="S134" s="138">
        <v>0</v>
      </c>
      <c r="T134" s="138">
        <f t="shared" si="34"/>
        <v>0</v>
      </c>
      <c r="U134" s="138"/>
      <c r="V134" s="138" t="s">
        <v>87</v>
      </c>
      <c r="W134" s="128"/>
      <c r="X134" s="128"/>
      <c r="Y134" s="128"/>
      <c r="Z134" s="128"/>
      <c r="AA134" s="128"/>
      <c r="AB134" s="128"/>
      <c r="AC134" s="128"/>
      <c r="AD134" s="128"/>
      <c r="AE134" s="128" t="s">
        <v>380</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12.75" outlineLevel="1" x14ac:dyDescent="0.2">
      <c r="A135" s="156">
        <v>119</v>
      </c>
      <c r="B135" s="157" t="s">
        <v>1639</v>
      </c>
      <c r="C135" s="165" t="s">
        <v>1640</v>
      </c>
      <c r="D135" s="158" t="s">
        <v>494</v>
      </c>
      <c r="E135" s="159">
        <v>12</v>
      </c>
      <c r="F135" s="160"/>
      <c r="G135" s="161">
        <f t="shared" si="28"/>
        <v>0</v>
      </c>
      <c r="H135" s="160"/>
      <c r="I135" s="161">
        <f t="shared" si="29"/>
        <v>0</v>
      </c>
      <c r="J135" s="160"/>
      <c r="K135" s="161">
        <f t="shared" si="30"/>
        <v>0</v>
      </c>
      <c r="L135" s="161">
        <v>21</v>
      </c>
      <c r="M135" s="161">
        <f t="shared" si="31"/>
        <v>0</v>
      </c>
      <c r="N135" s="161">
        <v>1.5200000000000001E-3</v>
      </c>
      <c r="O135" s="161">
        <f t="shared" si="32"/>
        <v>0.02</v>
      </c>
      <c r="P135" s="161">
        <v>0</v>
      </c>
      <c r="Q135" s="161">
        <f t="shared" si="33"/>
        <v>0</v>
      </c>
      <c r="R135" s="162" t="s">
        <v>194</v>
      </c>
      <c r="S135" s="138">
        <v>0</v>
      </c>
      <c r="T135" s="138">
        <f t="shared" si="34"/>
        <v>0</v>
      </c>
      <c r="U135" s="138"/>
      <c r="V135" s="138" t="s">
        <v>87</v>
      </c>
      <c r="W135" s="128"/>
      <c r="X135" s="128"/>
      <c r="Y135" s="128"/>
      <c r="Z135" s="128"/>
      <c r="AA135" s="128"/>
      <c r="AB135" s="128"/>
      <c r="AC135" s="128"/>
      <c r="AD135" s="128"/>
      <c r="AE135" s="128" t="s">
        <v>380</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ht="12.75" outlineLevel="1" x14ac:dyDescent="0.2">
      <c r="A136" s="156">
        <v>120</v>
      </c>
      <c r="B136" s="157" t="s">
        <v>1641</v>
      </c>
      <c r="C136" s="165" t="s">
        <v>1642</v>
      </c>
      <c r="D136" s="158" t="s">
        <v>494</v>
      </c>
      <c r="E136" s="159">
        <v>2</v>
      </c>
      <c r="F136" s="160"/>
      <c r="G136" s="161">
        <f t="shared" si="28"/>
        <v>0</v>
      </c>
      <c r="H136" s="160"/>
      <c r="I136" s="161">
        <f t="shared" si="29"/>
        <v>0</v>
      </c>
      <c r="J136" s="160"/>
      <c r="K136" s="161">
        <f t="shared" si="30"/>
        <v>0</v>
      </c>
      <c r="L136" s="161">
        <v>21</v>
      </c>
      <c r="M136" s="161">
        <f t="shared" si="31"/>
        <v>0</v>
      </c>
      <c r="N136" s="161">
        <v>6.9999999999999999E-4</v>
      </c>
      <c r="O136" s="161">
        <f t="shared" si="32"/>
        <v>0</v>
      </c>
      <c r="P136" s="161">
        <v>0</v>
      </c>
      <c r="Q136" s="161">
        <f t="shared" si="33"/>
        <v>0</v>
      </c>
      <c r="R136" s="162" t="s">
        <v>194</v>
      </c>
      <c r="S136" s="138">
        <v>0</v>
      </c>
      <c r="T136" s="138">
        <f t="shared" si="34"/>
        <v>0</v>
      </c>
      <c r="U136" s="138"/>
      <c r="V136" s="138" t="s">
        <v>87</v>
      </c>
      <c r="W136" s="128"/>
      <c r="X136" s="128"/>
      <c r="Y136" s="128"/>
      <c r="Z136" s="128"/>
      <c r="AA136" s="128"/>
      <c r="AB136" s="128"/>
      <c r="AC136" s="128"/>
      <c r="AD136" s="128"/>
      <c r="AE136" s="128" t="s">
        <v>380</v>
      </c>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12.75" outlineLevel="1" x14ac:dyDescent="0.2">
      <c r="A137" s="156">
        <v>121</v>
      </c>
      <c r="B137" s="157" t="s">
        <v>1643</v>
      </c>
      <c r="C137" s="165" t="s">
        <v>1644</v>
      </c>
      <c r="D137" s="158" t="s">
        <v>494</v>
      </c>
      <c r="E137" s="159">
        <v>2</v>
      </c>
      <c r="F137" s="160"/>
      <c r="G137" s="161">
        <f t="shared" si="28"/>
        <v>0</v>
      </c>
      <c r="H137" s="160"/>
      <c r="I137" s="161">
        <f t="shared" si="29"/>
        <v>0</v>
      </c>
      <c r="J137" s="160"/>
      <c r="K137" s="161">
        <f t="shared" si="30"/>
        <v>0</v>
      </c>
      <c r="L137" s="161">
        <v>21</v>
      </c>
      <c r="M137" s="161">
        <f t="shared" si="31"/>
        <v>0</v>
      </c>
      <c r="N137" s="161">
        <v>5.0000000000000001E-4</v>
      </c>
      <c r="O137" s="161">
        <f t="shared" si="32"/>
        <v>0</v>
      </c>
      <c r="P137" s="161">
        <v>0</v>
      </c>
      <c r="Q137" s="161">
        <f t="shared" si="33"/>
        <v>0</v>
      </c>
      <c r="R137" s="162" t="s">
        <v>194</v>
      </c>
      <c r="S137" s="138">
        <v>0</v>
      </c>
      <c r="T137" s="138">
        <f t="shared" si="34"/>
        <v>0</v>
      </c>
      <c r="U137" s="138"/>
      <c r="V137" s="138" t="s">
        <v>87</v>
      </c>
      <c r="W137" s="128"/>
      <c r="X137" s="128"/>
      <c r="Y137" s="128"/>
      <c r="Z137" s="128"/>
      <c r="AA137" s="128"/>
      <c r="AB137" s="128"/>
      <c r="AC137" s="128"/>
      <c r="AD137" s="128"/>
      <c r="AE137" s="128" t="s">
        <v>380</v>
      </c>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56">
        <v>122</v>
      </c>
      <c r="B138" s="157" t="s">
        <v>1645</v>
      </c>
      <c r="C138" s="165" t="s">
        <v>1646</v>
      </c>
      <c r="D138" s="158" t="s">
        <v>494</v>
      </c>
      <c r="E138" s="159">
        <v>20</v>
      </c>
      <c r="F138" s="160"/>
      <c r="G138" s="161">
        <f t="shared" si="28"/>
        <v>0</v>
      </c>
      <c r="H138" s="160"/>
      <c r="I138" s="161">
        <f t="shared" si="29"/>
        <v>0</v>
      </c>
      <c r="J138" s="160"/>
      <c r="K138" s="161">
        <f t="shared" si="30"/>
        <v>0</v>
      </c>
      <c r="L138" s="161">
        <v>21</v>
      </c>
      <c r="M138" s="161">
        <f t="shared" si="31"/>
        <v>0</v>
      </c>
      <c r="N138" s="161">
        <v>2.2000000000000001E-4</v>
      </c>
      <c r="O138" s="161">
        <f t="shared" si="32"/>
        <v>0</v>
      </c>
      <c r="P138" s="161">
        <v>0</v>
      </c>
      <c r="Q138" s="161">
        <f t="shared" si="33"/>
        <v>0</v>
      </c>
      <c r="R138" s="162" t="s">
        <v>194</v>
      </c>
      <c r="S138" s="138">
        <v>0</v>
      </c>
      <c r="T138" s="138">
        <f t="shared" si="34"/>
        <v>0</v>
      </c>
      <c r="U138" s="138"/>
      <c r="V138" s="138" t="s">
        <v>87</v>
      </c>
      <c r="W138" s="128"/>
      <c r="X138" s="128"/>
      <c r="Y138" s="128"/>
      <c r="Z138" s="128"/>
      <c r="AA138" s="128"/>
      <c r="AB138" s="128"/>
      <c r="AC138" s="128"/>
      <c r="AD138" s="128"/>
      <c r="AE138" s="128" t="s">
        <v>380</v>
      </c>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56">
        <v>123</v>
      </c>
      <c r="B139" s="157" t="s">
        <v>1647</v>
      </c>
      <c r="C139" s="165" t="s">
        <v>1648</v>
      </c>
      <c r="D139" s="158" t="s">
        <v>1649</v>
      </c>
      <c r="E139" s="159">
        <v>1</v>
      </c>
      <c r="F139" s="160"/>
      <c r="G139" s="161">
        <f t="shared" si="28"/>
        <v>0</v>
      </c>
      <c r="H139" s="160"/>
      <c r="I139" s="161">
        <f t="shared" si="29"/>
        <v>0</v>
      </c>
      <c r="J139" s="160"/>
      <c r="K139" s="161">
        <f t="shared" si="30"/>
        <v>0</v>
      </c>
      <c r="L139" s="161">
        <v>21</v>
      </c>
      <c r="M139" s="161">
        <f t="shared" si="31"/>
        <v>0</v>
      </c>
      <c r="N139" s="161">
        <v>7.0000000000000001E-3</v>
      </c>
      <c r="O139" s="161">
        <f t="shared" si="32"/>
        <v>0.01</v>
      </c>
      <c r="P139" s="161">
        <v>0</v>
      </c>
      <c r="Q139" s="161">
        <f t="shared" si="33"/>
        <v>0</v>
      </c>
      <c r="R139" s="162" t="s">
        <v>194</v>
      </c>
      <c r="S139" s="138">
        <v>0</v>
      </c>
      <c r="T139" s="138">
        <f t="shared" si="34"/>
        <v>0</v>
      </c>
      <c r="U139" s="138"/>
      <c r="V139" s="138" t="s">
        <v>87</v>
      </c>
      <c r="W139" s="128"/>
      <c r="X139" s="128"/>
      <c r="Y139" s="128"/>
      <c r="Z139" s="128"/>
      <c r="AA139" s="128"/>
      <c r="AB139" s="128"/>
      <c r="AC139" s="128"/>
      <c r="AD139" s="128"/>
      <c r="AE139" s="128" t="s">
        <v>380</v>
      </c>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12.75" outlineLevel="1" x14ac:dyDescent="0.2">
      <c r="A140" s="156">
        <v>124</v>
      </c>
      <c r="B140" s="157" t="s">
        <v>1650</v>
      </c>
      <c r="C140" s="165" t="s">
        <v>1651</v>
      </c>
      <c r="D140" s="158" t="s">
        <v>494</v>
      </c>
      <c r="E140" s="159">
        <v>96</v>
      </c>
      <c r="F140" s="160"/>
      <c r="G140" s="161">
        <f t="shared" si="28"/>
        <v>0</v>
      </c>
      <c r="H140" s="160"/>
      <c r="I140" s="161">
        <f t="shared" si="29"/>
        <v>0</v>
      </c>
      <c r="J140" s="160"/>
      <c r="K140" s="161">
        <f t="shared" si="30"/>
        <v>0</v>
      </c>
      <c r="L140" s="161">
        <v>21</v>
      </c>
      <c r="M140" s="161">
        <f t="shared" si="31"/>
        <v>0</v>
      </c>
      <c r="N140" s="161">
        <v>1.0000000000000001E-5</v>
      </c>
      <c r="O140" s="161">
        <f t="shared" si="32"/>
        <v>0</v>
      </c>
      <c r="P140" s="161">
        <v>0</v>
      </c>
      <c r="Q140" s="161">
        <f t="shared" si="33"/>
        <v>0</v>
      </c>
      <c r="R140" s="162" t="s">
        <v>194</v>
      </c>
      <c r="S140" s="138">
        <v>0</v>
      </c>
      <c r="T140" s="138">
        <f t="shared" si="34"/>
        <v>0</v>
      </c>
      <c r="U140" s="138"/>
      <c r="V140" s="138" t="s">
        <v>87</v>
      </c>
      <c r="W140" s="128"/>
      <c r="X140" s="128"/>
      <c r="Y140" s="128"/>
      <c r="Z140" s="128"/>
      <c r="AA140" s="128"/>
      <c r="AB140" s="128"/>
      <c r="AC140" s="128"/>
      <c r="AD140" s="128"/>
      <c r="AE140" s="128" t="s">
        <v>380</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12.75" outlineLevel="1" x14ac:dyDescent="0.2">
      <c r="A141" s="156">
        <v>125</v>
      </c>
      <c r="B141" s="157" t="s">
        <v>1652</v>
      </c>
      <c r="C141" s="165" t="s">
        <v>1653</v>
      </c>
      <c r="D141" s="158" t="s">
        <v>316</v>
      </c>
      <c r="E141" s="159">
        <v>2</v>
      </c>
      <c r="F141" s="160"/>
      <c r="G141" s="161">
        <f t="shared" si="28"/>
        <v>0</v>
      </c>
      <c r="H141" s="160"/>
      <c r="I141" s="161">
        <f t="shared" si="29"/>
        <v>0</v>
      </c>
      <c r="J141" s="160"/>
      <c r="K141" s="161">
        <f t="shared" si="30"/>
        <v>0</v>
      </c>
      <c r="L141" s="161">
        <v>21</v>
      </c>
      <c r="M141" s="161">
        <f t="shared" si="31"/>
        <v>0</v>
      </c>
      <c r="N141" s="161">
        <v>6.0000000000000002E-5</v>
      </c>
      <c r="O141" s="161">
        <f t="shared" si="32"/>
        <v>0</v>
      </c>
      <c r="P141" s="161">
        <v>0</v>
      </c>
      <c r="Q141" s="161">
        <f t="shared" si="33"/>
        <v>0</v>
      </c>
      <c r="R141" s="162" t="s">
        <v>194</v>
      </c>
      <c r="S141" s="138">
        <v>0</v>
      </c>
      <c r="T141" s="138">
        <f t="shared" si="34"/>
        <v>0</v>
      </c>
      <c r="U141" s="138"/>
      <c r="V141" s="138" t="s">
        <v>87</v>
      </c>
      <c r="W141" s="128"/>
      <c r="X141" s="128"/>
      <c r="Y141" s="128"/>
      <c r="Z141" s="128"/>
      <c r="AA141" s="128"/>
      <c r="AB141" s="128"/>
      <c r="AC141" s="128"/>
      <c r="AD141" s="128"/>
      <c r="AE141" s="128" t="s">
        <v>380</v>
      </c>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ht="12.75" outlineLevel="1" x14ac:dyDescent="0.2">
      <c r="A142" s="156">
        <v>126</v>
      </c>
      <c r="B142" s="157" t="s">
        <v>1654</v>
      </c>
      <c r="C142" s="165" t="s">
        <v>1655</v>
      </c>
      <c r="D142" s="158" t="s">
        <v>494</v>
      </c>
      <c r="E142" s="159">
        <v>40</v>
      </c>
      <c r="F142" s="160"/>
      <c r="G142" s="161">
        <f t="shared" si="28"/>
        <v>0</v>
      </c>
      <c r="H142" s="160"/>
      <c r="I142" s="161">
        <f t="shared" si="29"/>
        <v>0</v>
      </c>
      <c r="J142" s="160"/>
      <c r="K142" s="161">
        <f t="shared" si="30"/>
        <v>0</v>
      </c>
      <c r="L142" s="161">
        <v>21</v>
      </c>
      <c r="M142" s="161">
        <f t="shared" si="31"/>
        <v>0</v>
      </c>
      <c r="N142" s="161">
        <v>0</v>
      </c>
      <c r="O142" s="161">
        <f t="shared" si="32"/>
        <v>0</v>
      </c>
      <c r="P142" s="161">
        <v>0</v>
      </c>
      <c r="Q142" s="161">
        <f t="shared" si="33"/>
        <v>0</v>
      </c>
      <c r="R142" s="162" t="s">
        <v>194</v>
      </c>
      <c r="S142" s="138">
        <v>0</v>
      </c>
      <c r="T142" s="138">
        <f t="shared" si="34"/>
        <v>0</v>
      </c>
      <c r="U142" s="138"/>
      <c r="V142" s="138" t="s">
        <v>87</v>
      </c>
      <c r="W142" s="128"/>
      <c r="X142" s="128"/>
      <c r="Y142" s="128"/>
      <c r="Z142" s="128"/>
      <c r="AA142" s="128"/>
      <c r="AB142" s="128"/>
      <c r="AC142" s="128"/>
      <c r="AD142" s="128"/>
      <c r="AE142" s="128" t="s">
        <v>380</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56">
        <v>127</v>
      </c>
      <c r="B143" s="157" t="s">
        <v>1656</v>
      </c>
      <c r="C143" s="165" t="s">
        <v>1657</v>
      </c>
      <c r="D143" s="158" t="s">
        <v>316</v>
      </c>
      <c r="E143" s="159">
        <v>51</v>
      </c>
      <c r="F143" s="160"/>
      <c r="G143" s="161">
        <f t="shared" si="28"/>
        <v>0</v>
      </c>
      <c r="H143" s="160"/>
      <c r="I143" s="161">
        <f t="shared" si="29"/>
        <v>0</v>
      </c>
      <c r="J143" s="160"/>
      <c r="K143" s="161">
        <f t="shared" si="30"/>
        <v>0</v>
      </c>
      <c r="L143" s="161">
        <v>21</v>
      </c>
      <c r="M143" s="161">
        <f t="shared" si="31"/>
        <v>0</v>
      </c>
      <c r="N143" s="161">
        <v>1.2999999999999999E-4</v>
      </c>
      <c r="O143" s="161">
        <f t="shared" si="32"/>
        <v>0.01</v>
      </c>
      <c r="P143" s="161">
        <v>0</v>
      </c>
      <c r="Q143" s="161">
        <f t="shared" si="33"/>
        <v>0</v>
      </c>
      <c r="R143" s="162" t="s">
        <v>194</v>
      </c>
      <c r="S143" s="138">
        <v>0</v>
      </c>
      <c r="T143" s="138">
        <f t="shared" si="34"/>
        <v>0</v>
      </c>
      <c r="U143" s="138"/>
      <c r="V143" s="138" t="s">
        <v>87</v>
      </c>
      <c r="W143" s="128"/>
      <c r="X143" s="128"/>
      <c r="Y143" s="128"/>
      <c r="Z143" s="128"/>
      <c r="AA143" s="128"/>
      <c r="AB143" s="128"/>
      <c r="AC143" s="128"/>
      <c r="AD143" s="128"/>
      <c r="AE143" s="128" t="s">
        <v>380</v>
      </c>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12.75" outlineLevel="1" x14ac:dyDescent="0.2">
      <c r="A144" s="156">
        <v>128</v>
      </c>
      <c r="B144" s="157" t="s">
        <v>1658</v>
      </c>
      <c r="C144" s="165" t="s">
        <v>1659</v>
      </c>
      <c r="D144" s="158" t="s">
        <v>316</v>
      </c>
      <c r="E144" s="159">
        <v>15</v>
      </c>
      <c r="F144" s="160"/>
      <c r="G144" s="161">
        <f t="shared" si="28"/>
        <v>0</v>
      </c>
      <c r="H144" s="160"/>
      <c r="I144" s="161">
        <f t="shared" si="29"/>
        <v>0</v>
      </c>
      <c r="J144" s="160"/>
      <c r="K144" s="161">
        <f t="shared" si="30"/>
        <v>0</v>
      </c>
      <c r="L144" s="161">
        <v>21</v>
      </c>
      <c r="M144" s="161">
        <f t="shared" si="31"/>
        <v>0</v>
      </c>
      <c r="N144" s="161">
        <v>6.9999999999999994E-5</v>
      </c>
      <c r="O144" s="161">
        <f t="shared" si="32"/>
        <v>0</v>
      </c>
      <c r="P144" s="161">
        <v>0</v>
      </c>
      <c r="Q144" s="161">
        <f t="shared" si="33"/>
        <v>0</v>
      </c>
      <c r="R144" s="162" t="s">
        <v>194</v>
      </c>
      <c r="S144" s="138">
        <v>0</v>
      </c>
      <c r="T144" s="138">
        <f t="shared" si="34"/>
        <v>0</v>
      </c>
      <c r="U144" s="138"/>
      <c r="V144" s="138" t="s">
        <v>87</v>
      </c>
      <c r="W144" s="128"/>
      <c r="X144" s="128"/>
      <c r="Y144" s="128"/>
      <c r="Z144" s="128"/>
      <c r="AA144" s="128"/>
      <c r="AB144" s="128"/>
      <c r="AC144" s="128"/>
      <c r="AD144" s="128"/>
      <c r="AE144" s="128" t="s">
        <v>380</v>
      </c>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ht="12.75" outlineLevel="1" x14ac:dyDescent="0.2">
      <c r="A145" s="156">
        <v>129</v>
      </c>
      <c r="B145" s="157" t="s">
        <v>1660</v>
      </c>
      <c r="C145" s="165" t="s">
        <v>1661</v>
      </c>
      <c r="D145" s="158" t="s">
        <v>494</v>
      </c>
      <c r="E145" s="159">
        <v>30</v>
      </c>
      <c r="F145" s="160"/>
      <c r="G145" s="161">
        <f t="shared" si="28"/>
        <v>0</v>
      </c>
      <c r="H145" s="160"/>
      <c r="I145" s="161">
        <f t="shared" si="29"/>
        <v>0</v>
      </c>
      <c r="J145" s="160"/>
      <c r="K145" s="161">
        <f t="shared" si="30"/>
        <v>0</v>
      </c>
      <c r="L145" s="161">
        <v>21</v>
      </c>
      <c r="M145" s="161">
        <f t="shared" si="31"/>
        <v>0</v>
      </c>
      <c r="N145" s="161">
        <v>1.0000000000000001E-5</v>
      </c>
      <c r="O145" s="161">
        <f t="shared" si="32"/>
        <v>0</v>
      </c>
      <c r="P145" s="161">
        <v>0</v>
      </c>
      <c r="Q145" s="161">
        <f t="shared" si="33"/>
        <v>0</v>
      </c>
      <c r="R145" s="162" t="s">
        <v>194</v>
      </c>
      <c r="S145" s="138">
        <v>0</v>
      </c>
      <c r="T145" s="138">
        <f t="shared" si="34"/>
        <v>0</v>
      </c>
      <c r="U145" s="138"/>
      <c r="V145" s="138" t="s">
        <v>87</v>
      </c>
      <c r="W145" s="128"/>
      <c r="X145" s="128"/>
      <c r="Y145" s="128"/>
      <c r="Z145" s="128"/>
      <c r="AA145" s="128"/>
      <c r="AB145" s="128"/>
      <c r="AC145" s="128"/>
      <c r="AD145" s="128"/>
      <c r="AE145" s="128" t="s">
        <v>380</v>
      </c>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12.75" outlineLevel="1" x14ac:dyDescent="0.2">
      <c r="A146" s="156">
        <v>130</v>
      </c>
      <c r="B146" s="157" t="s">
        <v>1662</v>
      </c>
      <c r="C146" s="165" t="s">
        <v>1663</v>
      </c>
      <c r="D146" s="158" t="s">
        <v>494</v>
      </c>
      <c r="E146" s="159">
        <v>170</v>
      </c>
      <c r="F146" s="160"/>
      <c r="G146" s="161">
        <f t="shared" si="28"/>
        <v>0</v>
      </c>
      <c r="H146" s="160"/>
      <c r="I146" s="161">
        <f t="shared" si="29"/>
        <v>0</v>
      </c>
      <c r="J146" s="160"/>
      <c r="K146" s="161">
        <f t="shared" si="30"/>
        <v>0</v>
      </c>
      <c r="L146" s="161">
        <v>21</v>
      </c>
      <c r="M146" s="161">
        <f t="shared" si="31"/>
        <v>0</v>
      </c>
      <c r="N146" s="161">
        <v>0</v>
      </c>
      <c r="O146" s="161">
        <f t="shared" si="32"/>
        <v>0</v>
      </c>
      <c r="P146" s="161">
        <v>0</v>
      </c>
      <c r="Q146" s="161">
        <f t="shared" si="33"/>
        <v>0</v>
      </c>
      <c r="R146" s="162" t="s">
        <v>194</v>
      </c>
      <c r="S146" s="138">
        <v>0</v>
      </c>
      <c r="T146" s="138">
        <f t="shared" si="34"/>
        <v>0</v>
      </c>
      <c r="U146" s="138"/>
      <c r="V146" s="138" t="s">
        <v>87</v>
      </c>
      <c r="W146" s="128"/>
      <c r="X146" s="128"/>
      <c r="Y146" s="128"/>
      <c r="Z146" s="128"/>
      <c r="AA146" s="128"/>
      <c r="AB146" s="128"/>
      <c r="AC146" s="128"/>
      <c r="AD146" s="128"/>
      <c r="AE146" s="128" t="s">
        <v>380</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ht="12.75" outlineLevel="1" x14ac:dyDescent="0.2">
      <c r="A147" s="156">
        <v>131</v>
      </c>
      <c r="B147" s="157" t="s">
        <v>1664</v>
      </c>
      <c r="C147" s="165" t="s">
        <v>1665</v>
      </c>
      <c r="D147" s="158" t="s">
        <v>316</v>
      </c>
      <c r="E147" s="159">
        <v>36</v>
      </c>
      <c r="F147" s="160"/>
      <c r="G147" s="161">
        <f t="shared" si="28"/>
        <v>0</v>
      </c>
      <c r="H147" s="160"/>
      <c r="I147" s="161">
        <f t="shared" si="29"/>
        <v>0</v>
      </c>
      <c r="J147" s="160"/>
      <c r="K147" s="161">
        <f t="shared" si="30"/>
        <v>0</v>
      </c>
      <c r="L147" s="161">
        <v>21</v>
      </c>
      <c r="M147" s="161">
        <f t="shared" si="31"/>
        <v>0</v>
      </c>
      <c r="N147" s="161">
        <v>1.8000000000000001E-4</v>
      </c>
      <c r="O147" s="161">
        <f t="shared" si="32"/>
        <v>0.01</v>
      </c>
      <c r="P147" s="161">
        <v>0</v>
      </c>
      <c r="Q147" s="161">
        <f t="shared" si="33"/>
        <v>0</v>
      </c>
      <c r="R147" s="162" t="s">
        <v>194</v>
      </c>
      <c r="S147" s="138">
        <v>0</v>
      </c>
      <c r="T147" s="138">
        <f t="shared" si="34"/>
        <v>0</v>
      </c>
      <c r="U147" s="138"/>
      <c r="V147" s="138" t="s">
        <v>87</v>
      </c>
      <c r="W147" s="128"/>
      <c r="X147" s="128"/>
      <c r="Y147" s="128"/>
      <c r="Z147" s="128"/>
      <c r="AA147" s="128"/>
      <c r="AB147" s="128"/>
      <c r="AC147" s="128"/>
      <c r="AD147" s="128"/>
      <c r="AE147" s="128" t="s">
        <v>380</v>
      </c>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ht="12.75" outlineLevel="1" x14ac:dyDescent="0.2">
      <c r="A148" s="156">
        <v>132</v>
      </c>
      <c r="B148" s="157" t="s">
        <v>1666</v>
      </c>
      <c r="C148" s="165" t="s">
        <v>1667</v>
      </c>
      <c r="D148" s="158" t="s">
        <v>316</v>
      </c>
      <c r="E148" s="159">
        <v>5</v>
      </c>
      <c r="F148" s="160"/>
      <c r="G148" s="161">
        <f t="shared" si="28"/>
        <v>0</v>
      </c>
      <c r="H148" s="160"/>
      <c r="I148" s="161">
        <f t="shared" si="29"/>
        <v>0</v>
      </c>
      <c r="J148" s="160"/>
      <c r="K148" s="161">
        <f t="shared" si="30"/>
        <v>0</v>
      </c>
      <c r="L148" s="161">
        <v>21</v>
      </c>
      <c r="M148" s="161">
        <f t="shared" si="31"/>
        <v>0</v>
      </c>
      <c r="N148" s="161">
        <v>1.1E-4</v>
      </c>
      <c r="O148" s="161">
        <f t="shared" si="32"/>
        <v>0</v>
      </c>
      <c r="P148" s="161">
        <v>0</v>
      </c>
      <c r="Q148" s="161">
        <f t="shared" si="33"/>
        <v>0</v>
      </c>
      <c r="R148" s="162" t="s">
        <v>194</v>
      </c>
      <c r="S148" s="138">
        <v>0</v>
      </c>
      <c r="T148" s="138">
        <f t="shared" si="34"/>
        <v>0</v>
      </c>
      <c r="U148" s="138"/>
      <c r="V148" s="138" t="s">
        <v>87</v>
      </c>
      <c r="W148" s="128"/>
      <c r="X148" s="128"/>
      <c r="Y148" s="128"/>
      <c r="Z148" s="128"/>
      <c r="AA148" s="128"/>
      <c r="AB148" s="128"/>
      <c r="AC148" s="128"/>
      <c r="AD148" s="128"/>
      <c r="AE148" s="128" t="s">
        <v>380</v>
      </c>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ht="12.75" outlineLevel="1" x14ac:dyDescent="0.2">
      <c r="A149" s="156">
        <v>133</v>
      </c>
      <c r="B149" s="157" t="s">
        <v>1668</v>
      </c>
      <c r="C149" s="165" t="s">
        <v>1669</v>
      </c>
      <c r="D149" s="158" t="s">
        <v>494</v>
      </c>
      <c r="E149" s="159">
        <v>20</v>
      </c>
      <c r="F149" s="160"/>
      <c r="G149" s="161">
        <f t="shared" si="28"/>
        <v>0</v>
      </c>
      <c r="H149" s="160"/>
      <c r="I149" s="161">
        <f t="shared" si="29"/>
        <v>0</v>
      </c>
      <c r="J149" s="160"/>
      <c r="K149" s="161">
        <f t="shared" si="30"/>
        <v>0</v>
      </c>
      <c r="L149" s="161">
        <v>21</v>
      </c>
      <c r="M149" s="161">
        <f t="shared" si="31"/>
        <v>0</v>
      </c>
      <c r="N149" s="161">
        <v>1.0000000000000001E-5</v>
      </c>
      <c r="O149" s="161">
        <f t="shared" si="32"/>
        <v>0</v>
      </c>
      <c r="P149" s="161">
        <v>0</v>
      </c>
      <c r="Q149" s="161">
        <f t="shared" si="33"/>
        <v>0</v>
      </c>
      <c r="R149" s="162" t="s">
        <v>194</v>
      </c>
      <c r="S149" s="138">
        <v>0</v>
      </c>
      <c r="T149" s="138">
        <f t="shared" si="34"/>
        <v>0</v>
      </c>
      <c r="U149" s="138"/>
      <c r="V149" s="138" t="s">
        <v>87</v>
      </c>
      <c r="W149" s="128"/>
      <c r="X149" s="128"/>
      <c r="Y149" s="128"/>
      <c r="Z149" s="128"/>
      <c r="AA149" s="128"/>
      <c r="AB149" s="128"/>
      <c r="AC149" s="128"/>
      <c r="AD149" s="128"/>
      <c r="AE149" s="128" t="s">
        <v>380</v>
      </c>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row>
    <row r="150" spans="1:58" ht="12.75" outlineLevel="1" x14ac:dyDescent="0.2">
      <c r="A150" s="156">
        <v>134</v>
      </c>
      <c r="B150" s="157" t="s">
        <v>1670</v>
      </c>
      <c r="C150" s="165" t="s">
        <v>1671</v>
      </c>
      <c r="D150" s="158" t="s">
        <v>494</v>
      </c>
      <c r="E150" s="159">
        <v>65</v>
      </c>
      <c r="F150" s="160"/>
      <c r="G150" s="161">
        <f t="shared" si="28"/>
        <v>0</v>
      </c>
      <c r="H150" s="160"/>
      <c r="I150" s="161">
        <f t="shared" si="29"/>
        <v>0</v>
      </c>
      <c r="J150" s="160"/>
      <c r="K150" s="161">
        <f t="shared" si="30"/>
        <v>0</v>
      </c>
      <c r="L150" s="161">
        <v>21</v>
      </c>
      <c r="M150" s="161">
        <f t="shared" si="31"/>
        <v>0</v>
      </c>
      <c r="N150" s="161">
        <v>0</v>
      </c>
      <c r="O150" s="161">
        <f t="shared" si="32"/>
        <v>0</v>
      </c>
      <c r="P150" s="161">
        <v>0</v>
      </c>
      <c r="Q150" s="161">
        <f t="shared" si="33"/>
        <v>0</v>
      </c>
      <c r="R150" s="162" t="s">
        <v>194</v>
      </c>
      <c r="S150" s="138">
        <v>0</v>
      </c>
      <c r="T150" s="138">
        <f t="shared" si="34"/>
        <v>0</v>
      </c>
      <c r="U150" s="138"/>
      <c r="V150" s="138" t="s">
        <v>87</v>
      </c>
      <c r="W150" s="128"/>
      <c r="X150" s="128"/>
      <c r="Y150" s="128"/>
      <c r="Z150" s="128"/>
      <c r="AA150" s="128"/>
      <c r="AB150" s="128"/>
      <c r="AC150" s="128"/>
      <c r="AD150" s="128"/>
      <c r="AE150" s="128" t="s">
        <v>380</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ht="12.75" outlineLevel="1" x14ac:dyDescent="0.2">
      <c r="A151" s="156">
        <v>135</v>
      </c>
      <c r="B151" s="157" t="s">
        <v>1672</v>
      </c>
      <c r="C151" s="165" t="s">
        <v>1673</v>
      </c>
      <c r="D151" s="158" t="s">
        <v>316</v>
      </c>
      <c r="E151" s="159">
        <v>25</v>
      </c>
      <c r="F151" s="160"/>
      <c r="G151" s="161">
        <f t="shared" si="28"/>
        <v>0</v>
      </c>
      <c r="H151" s="160"/>
      <c r="I151" s="161">
        <f t="shared" si="29"/>
        <v>0</v>
      </c>
      <c r="J151" s="160"/>
      <c r="K151" s="161">
        <f t="shared" si="30"/>
        <v>0</v>
      </c>
      <c r="L151" s="161">
        <v>21</v>
      </c>
      <c r="M151" s="161">
        <f t="shared" si="31"/>
        <v>0</v>
      </c>
      <c r="N151" s="161">
        <v>3.1E-4</v>
      </c>
      <c r="O151" s="161">
        <f t="shared" si="32"/>
        <v>0.01</v>
      </c>
      <c r="P151" s="161">
        <v>0</v>
      </c>
      <c r="Q151" s="161">
        <f t="shared" si="33"/>
        <v>0</v>
      </c>
      <c r="R151" s="162" t="s">
        <v>194</v>
      </c>
      <c r="S151" s="138">
        <v>0</v>
      </c>
      <c r="T151" s="138">
        <f t="shared" si="34"/>
        <v>0</v>
      </c>
      <c r="U151" s="138"/>
      <c r="V151" s="138" t="s">
        <v>87</v>
      </c>
      <c r="W151" s="128"/>
      <c r="X151" s="128"/>
      <c r="Y151" s="128"/>
      <c r="Z151" s="128"/>
      <c r="AA151" s="128"/>
      <c r="AB151" s="128"/>
      <c r="AC151" s="128"/>
      <c r="AD151" s="128"/>
      <c r="AE151" s="128" t="s">
        <v>380</v>
      </c>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ht="12.75" outlineLevel="1" x14ac:dyDescent="0.2">
      <c r="A152" s="156">
        <v>136</v>
      </c>
      <c r="B152" s="157" t="s">
        <v>1674</v>
      </c>
      <c r="C152" s="165" t="s">
        <v>1675</v>
      </c>
      <c r="D152" s="158" t="s">
        <v>316</v>
      </c>
      <c r="E152" s="159">
        <v>27</v>
      </c>
      <c r="F152" s="160"/>
      <c r="G152" s="161">
        <f t="shared" si="28"/>
        <v>0</v>
      </c>
      <c r="H152" s="160"/>
      <c r="I152" s="161">
        <f t="shared" si="29"/>
        <v>0</v>
      </c>
      <c r="J152" s="160"/>
      <c r="K152" s="161">
        <f t="shared" si="30"/>
        <v>0</v>
      </c>
      <c r="L152" s="161">
        <v>21</v>
      </c>
      <c r="M152" s="161">
        <f t="shared" si="31"/>
        <v>0</v>
      </c>
      <c r="N152" s="161">
        <v>1.56E-3</v>
      </c>
      <c r="O152" s="161">
        <f t="shared" si="32"/>
        <v>0.04</v>
      </c>
      <c r="P152" s="161">
        <v>0</v>
      </c>
      <c r="Q152" s="161">
        <f t="shared" si="33"/>
        <v>0</v>
      </c>
      <c r="R152" s="162" t="s">
        <v>194</v>
      </c>
      <c r="S152" s="138">
        <v>0</v>
      </c>
      <c r="T152" s="138">
        <f t="shared" si="34"/>
        <v>0</v>
      </c>
      <c r="U152" s="138"/>
      <c r="V152" s="138" t="s">
        <v>87</v>
      </c>
      <c r="W152" s="128"/>
      <c r="X152" s="128"/>
      <c r="Y152" s="128"/>
      <c r="Z152" s="128"/>
      <c r="AA152" s="128"/>
      <c r="AB152" s="128"/>
      <c r="AC152" s="128"/>
      <c r="AD152" s="128"/>
      <c r="AE152" s="128" t="s">
        <v>380</v>
      </c>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ht="12.75" outlineLevel="1" x14ac:dyDescent="0.2">
      <c r="A153" s="156">
        <v>137</v>
      </c>
      <c r="B153" s="157" t="s">
        <v>1676</v>
      </c>
      <c r="C153" s="165" t="s">
        <v>1677</v>
      </c>
      <c r="D153" s="158" t="s">
        <v>316</v>
      </c>
      <c r="E153" s="159">
        <v>59</v>
      </c>
      <c r="F153" s="160"/>
      <c r="G153" s="161">
        <f t="shared" si="28"/>
        <v>0</v>
      </c>
      <c r="H153" s="160"/>
      <c r="I153" s="161">
        <f t="shared" si="29"/>
        <v>0</v>
      </c>
      <c r="J153" s="160"/>
      <c r="K153" s="161">
        <f t="shared" si="30"/>
        <v>0</v>
      </c>
      <c r="L153" s="161">
        <v>21</v>
      </c>
      <c r="M153" s="161">
        <f t="shared" si="31"/>
        <v>0</v>
      </c>
      <c r="N153" s="161">
        <v>5.2999999999999998E-4</v>
      </c>
      <c r="O153" s="161">
        <f t="shared" si="32"/>
        <v>0.03</v>
      </c>
      <c r="P153" s="161">
        <v>0</v>
      </c>
      <c r="Q153" s="161">
        <f t="shared" si="33"/>
        <v>0</v>
      </c>
      <c r="R153" s="162" t="s">
        <v>194</v>
      </c>
      <c r="S153" s="138">
        <v>0</v>
      </c>
      <c r="T153" s="138">
        <f t="shared" si="34"/>
        <v>0</v>
      </c>
      <c r="U153" s="138"/>
      <c r="V153" s="138" t="s">
        <v>87</v>
      </c>
      <c r="W153" s="128"/>
      <c r="X153" s="128"/>
      <c r="Y153" s="128"/>
      <c r="Z153" s="128"/>
      <c r="AA153" s="128"/>
      <c r="AB153" s="128"/>
      <c r="AC153" s="128"/>
      <c r="AD153" s="128"/>
      <c r="AE153" s="128" t="s">
        <v>380</v>
      </c>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12.75" outlineLevel="1" x14ac:dyDescent="0.2">
      <c r="A154" s="156">
        <v>138</v>
      </c>
      <c r="B154" s="157" t="s">
        <v>1678</v>
      </c>
      <c r="C154" s="165" t="s">
        <v>1679</v>
      </c>
      <c r="D154" s="158" t="s">
        <v>316</v>
      </c>
      <c r="E154" s="159">
        <v>119</v>
      </c>
      <c r="F154" s="160"/>
      <c r="G154" s="161">
        <f t="shared" si="28"/>
        <v>0</v>
      </c>
      <c r="H154" s="160"/>
      <c r="I154" s="161">
        <f t="shared" si="29"/>
        <v>0</v>
      </c>
      <c r="J154" s="160"/>
      <c r="K154" s="161">
        <f t="shared" si="30"/>
        <v>0</v>
      </c>
      <c r="L154" s="161">
        <v>21</v>
      </c>
      <c r="M154" s="161">
        <f t="shared" si="31"/>
        <v>0</v>
      </c>
      <c r="N154" s="161">
        <v>2.2000000000000001E-4</v>
      </c>
      <c r="O154" s="161">
        <f t="shared" si="32"/>
        <v>0.03</v>
      </c>
      <c r="P154" s="161">
        <v>0</v>
      </c>
      <c r="Q154" s="161">
        <f t="shared" si="33"/>
        <v>0</v>
      </c>
      <c r="R154" s="162" t="s">
        <v>194</v>
      </c>
      <c r="S154" s="138">
        <v>0</v>
      </c>
      <c r="T154" s="138">
        <f t="shared" si="34"/>
        <v>0</v>
      </c>
      <c r="U154" s="138"/>
      <c r="V154" s="138" t="s">
        <v>87</v>
      </c>
      <c r="W154" s="128"/>
      <c r="X154" s="128"/>
      <c r="Y154" s="128"/>
      <c r="Z154" s="128"/>
      <c r="AA154" s="128"/>
      <c r="AB154" s="128"/>
      <c r="AC154" s="128"/>
      <c r="AD154" s="128"/>
      <c r="AE154" s="128" t="s">
        <v>380</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ht="12.75" outlineLevel="1" x14ac:dyDescent="0.2">
      <c r="A155" s="156">
        <v>139</v>
      </c>
      <c r="B155" s="157" t="s">
        <v>1680</v>
      </c>
      <c r="C155" s="165" t="s">
        <v>1681</v>
      </c>
      <c r="D155" s="158" t="s">
        <v>316</v>
      </c>
      <c r="E155" s="159">
        <v>80</v>
      </c>
      <c r="F155" s="160"/>
      <c r="G155" s="161">
        <f t="shared" si="28"/>
        <v>0</v>
      </c>
      <c r="H155" s="160"/>
      <c r="I155" s="161">
        <f t="shared" si="29"/>
        <v>0</v>
      </c>
      <c r="J155" s="160"/>
      <c r="K155" s="161">
        <f t="shared" si="30"/>
        <v>0</v>
      </c>
      <c r="L155" s="161">
        <v>21</v>
      </c>
      <c r="M155" s="161">
        <f t="shared" si="31"/>
        <v>0</v>
      </c>
      <c r="N155" s="161">
        <v>2.1000000000000001E-4</v>
      </c>
      <c r="O155" s="161">
        <f t="shared" si="32"/>
        <v>0.02</v>
      </c>
      <c r="P155" s="161">
        <v>0</v>
      </c>
      <c r="Q155" s="161">
        <f t="shared" si="33"/>
        <v>0</v>
      </c>
      <c r="R155" s="162" t="s">
        <v>194</v>
      </c>
      <c r="S155" s="138">
        <v>0</v>
      </c>
      <c r="T155" s="138">
        <f t="shared" si="34"/>
        <v>0</v>
      </c>
      <c r="U155" s="138"/>
      <c r="V155" s="138" t="s">
        <v>87</v>
      </c>
      <c r="W155" s="128"/>
      <c r="X155" s="128"/>
      <c r="Y155" s="128"/>
      <c r="Z155" s="128"/>
      <c r="AA155" s="128"/>
      <c r="AB155" s="128"/>
      <c r="AC155" s="128"/>
      <c r="AD155" s="128"/>
      <c r="AE155" s="128" t="s">
        <v>380</v>
      </c>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ht="12.75" outlineLevel="1" x14ac:dyDescent="0.2">
      <c r="A156" s="156">
        <v>140</v>
      </c>
      <c r="B156" s="157" t="s">
        <v>1682</v>
      </c>
      <c r="C156" s="165" t="s">
        <v>1683</v>
      </c>
      <c r="D156" s="158" t="s">
        <v>316</v>
      </c>
      <c r="E156" s="159">
        <v>20</v>
      </c>
      <c r="F156" s="160"/>
      <c r="G156" s="161">
        <f t="shared" si="28"/>
        <v>0</v>
      </c>
      <c r="H156" s="160"/>
      <c r="I156" s="161">
        <f t="shared" si="29"/>
        <v>0</v>
      </c>
      <c r="J156" s="160"/>
      <c r="K156" s="161">
        <f t="shared" si="30"/>
        <v>0</v>
      </c>
      <c r="L156" s="161">
        <v>21</v>
      </c>
      <c r="M156" s="161">
        <f t="shared" si="31"/>
        <v>0</v>
      </c>
      <c r="N156" s="161">
        <v>2.0000000000000001E-4</v>
      </c>
      <c r="O156" s="161">
        <f t="shared" si="32"/>
        <v>0</v>
      </c>
      <c r="P156" s="161">
        <v>0</v>
      </c>
      <c r="Q156" s="161">
        <f t="shared" si="33"/>
        <v>0</v>
      </c>
      <c r="R156" s="162" t="s">
        <v>194</v>
      </c>
      <c r="S156" s="138">
        <v>0</v>
      </c>
      <c r="T156" s="138">
        <f t="shared" si="34"/>
        <v>0</v>
      </c>
      <c r="U156" s="138"/>
      <c r="V156" s="138" t="s">
        <v>87</v>
      </c>
      <c r="W156" s="128"/>
      <c r="X156" s="128"/>
      <c r="Y156" s="128"/>
      <c r="Z156" s="128"/>
      <c r="AA156" s="128"/>
      <c r="AB156" s="128"/>
      <c r="AC156" s="128"/>
      <c r="AD156" s="128"/>
      <c r="AE156" s="128" t="s">
        <v>380</v>
      </c>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ht="12.75" outlineLevel="1" x14ac:dyDescent="0.2">
      <c r="A157" s="156">
        <v>141</v>
      </c>
      <c r="B157" s="157" t="s">
        <v>1684</v>
      </c>
      <c r="C157" s="165" t="s">
        <v>1685</v>
      </c>
      <c r="D157" s="158" t="s">
        <v>316</v>
      </c>
      <c r="E157" s="159">
        <v>160</v>
      </c>
      <c r="F157" s="160"/>
      <c r="G157" s="161">
        <f t="shared" si="28"/>
        <v>0</v>
      </c>
      <c r="H157" s="160"/>
      <c r="I157" s="161">
        <f t="shared" si="29"/>
        <v>0</v>
      </c>
      <c r="J157" s="160"/>
      <c r="K157" s="161">
        <f t="shared" si="30"/>
        <v>0</v>
      </c>
      <c r="L157" s="161">
        <v>21</v>
      </c>
      <c r="M157" s="161">
        <f t="shared" si="31"/>
        <v>0</v>
      </c>
      <c r="N157" s="161">
        <v>1.6000000000000001E-4</v>
      </c>
      <c r="O157" s="161">
        <f t="shared" si="32"/>
        <v>0.03</v>
      </c>
      <c r="P157" s="161">
        <v>0</v>
      </c>
      <c r="Q157" s="161">
        <f t="shared" si="33"/>
        <v>0</v>
      </c>
      <c r="R157" s="162" t="s">
        <v>194</v>
      </c>
      <c r="S157" s="138">
        <v>0</v>
      </c>
      <c r="T157" s="138">
        <f t="shared" si="34"/>
        <v>0</v>
      </c>
      <c r="U157" s="138"/>
      <c r="V157" s="138" t="s">
        <v>87</v>
      </c>
      <c r="W157" s="128"/>
      <c r="X157" s="128"/>
      <c r="Y157" s="128"/>
      <c r="Z157" s="128"/>
      <c r="AA157" s="128"/>
      <c r="AB157" s="128"/>
      <c r="AC157" s="128"/>
      <c r="AD157" s="128"/>
      <c r="AE157" s="128" t="s">
        <v>380</v>
      </c>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ht="12.75" outlineLevel="1" x14ac:dyDescent="0.2">
      <c r="A158" s="156">
        <v>142</v>
      </c>
      <c r="B158" s="157" t="s">
        <v>1686</v>
      </c>
      <c r="C158" s="165" t="s">
        <v>1687</v>
      </c>
      <c r="D158" s="158" t="s">
        <v>316</v>
      </c>
      <c r="E158" s="159">
        <v>18</v>
      </c>
      <c r="F158" s="160"/>
      <c r="G158" s="161">
        <f t="shared" si="28"/>
        <v>0</v>
      </c>
      <c r="H158" s="160"/>
      <c r="I158" s="161">
        <f t="shared" si="29"/>
        <v>0</v>
      </c>
      <c r="J158" s="160"/>
      <c r="K158" s="161">
        <f t="shared" si="30"/>
        <v>0</v>
      </c>
      <c r="L158" s="161">
        <v>21</v>
      </c>
      <c r="M158" s="161">
        <f t="shared" si="31"/>
        <v>0</v>
      </c>
      <c r="N158" s="161">
        <v>1.6000000000000001E-4</v>
      </c>
      <c r="O158" s="161">
        <f t="shared" si="32"/>
        <v>0</v>
      </c>
      <c r="P158" s="161">
        <v>0</v>
      </c>
      <c r="Q158" s="161">
        <f t="shared" si="33"/>
        <v>0</v>
      </c>
      <c r="R158" s="162" t="s">
        <v>194</v>
      </c>
      <c r="S158" s="138">
        <v>0</v>
      </c>
      <c r="T158" s="138">
        <f t="shared" si="34"/>
        <v>0</v>
      </c>
      <c r="U158" s="138"/>
      <c r="V158" s="138" t="s">
        <v>87</v>
      </c>
      <c r="W158" s="128"/>
      <c r="X158" s="128"/>
      <c r="Y158" s="128"/>
      <c r="Z158" s="128"/>
      <c r="AA158" s="128"/>
      <c r="AB158" s="128"/>
      <c r="AC158" s="128"/>
      <c r="AD158" s="128"/>
      <c r="AE158" s="128" t="s">
        <v>380</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12.75" outlineLevel="1" x14ac:dyDescent="0.2">
      <c r="A159" s="156">
        <v>143</v>
      </c>
      <c r="B159" s="157" t="s">
        <v>1688</v>
      </c>
      <c r="C159" s="165" t="s">
        <v>1689</v>
      </c>
      <c r="D159" s="158" t="s">
        <v>316</v>
      </c>
      <c r="E159" s="159">
        <v>25</v>
      </c>
      <c r="F159" s="160"/>
      <c r="G159" s="161">
        <f t="shared" ref="G159:G190" si="35">ROUND(E159*F159,2)</f>
        <v>0</v>
      </c>
      <c r="H159" s="160"/>
      <c r="I159" s="161">
        <f t="shared" ref="I159:I190" si="36">ROUND(E159*H159,2)</f>
        <v>0</v>
      </c>
      <c r="J159" s="160"/>
      <c r="K159" s="161">
        <f t="shared" ref="K159:K190" si="37">ROUND(E159*J159,2)</f>
        <v>0</v>
      </c>
      <c r="L159" s="161">
        <v>21</v>
      </c>
      <c r="M159" s="161">
        <f t="shared" ref="M159:M190" si="38">G159*(1+L159/100)</f>
        <v>0</v>
      </c>
      <c r="N159" s="161">
        <v>0</v>
      </c>
      <c r="O159" s="161">
        <f t="shared" ref="O159:O190" si="39">ROUND(E159*N159,2)</f>
        <v>0</v>
      </c>
      <c r="P159" s="161">
        <v>0</v>
      </c>
      <c r="Q159" s="161">
        <f t="shared" ref="Q159:Q190" si="40">ROUND(E159*P159,2)</f>
        <v>0</v>
      </c>
      <c r="R159" s="162" t="s">
        <v>194</v>
      </c>
      <c r="S159" s="138">
        <v>0</v>
      </c>
      <c r="T159" s="138">
        <f t="shared" ref="T159:T190" si="41">ROUND(E159*S159,2)</f>
        <v>0</v>
      </c>
      <c r="U159" s="138"/>
      <c r="V159" s="138" t="s">
        <v>87</v>
      </c>
      <c r="W159" s="128"/>
      <c r="X159" s="128"/>
      <c r="Y159" s="128"/>
      <c r="Z159" s="128"/>
      <c r="AA159" s="128"/>
      <c r="AB159" s="128"/>
      <c r="AC159" s="128"/>
      <c r="AD159" s="128"/>
      <c r="AE159" s="128" t="s">
        <v>380</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row>
    <row r="160" spans="1:58" ht="12.75" outlineLevel="1" x14ac:dyDescent="0.2">
      <c r="A160" s="156">
        <v>144</v>
      </c>
      <c r="B160" s="157" t="s">
        <v>1690</v>
      </c>
      <c r="C160" s="165" t="s">
        <v>1691</v>
      </c>
      <c r="D160" s="158" t="s">
        <v>316</v>
      </c>
      <c r="E160" s="159">
        <v>120</v>
      </c>
      <c r="F160" s="160"/>
      <c r="G160" s="161">
        <f t="shared" si="35"/>
        <v>0</v>
      </c>
      <c r="H160" s="160"/>
      <c r="I160" s="161">
        <f t="shared" si="36"/>
        <v>0</v>
      </c>
      <c r="J160" s="160"/>
      <c r="K160" s="161">
        <f t="shared" si="37"/>
        <v>0</v>
      </c>
      <c r="L160" s="161">
        <v>21</v>
      </c>
      <c r="M160" s="161">
        <f t="shared" si="38"/>
        <v>0</v>
      </c>
      <c r="N160" s="161">
        <v>6.0000000000000002E-5</v>
      </c>
      <c r="O160" s="161">
        <f t="shared" si="39"/>
        <v>0.01</v>
      </c>
      <c r="P160" s="161">
        <v>0</v>
      </c>
      <c r="Q160" s="161">
        <f t="shared" si="40"/>
        <v>0</v>
      </c>
      <c r="R160" s="162" t="s">
        <v>194</v>
      </c>
      <c r="S160" s="138">
        <v>0</v>
      </c>
      <c r="T160" s="138">
        <f t="shared" si="41"/>
        <v>0</v>
      </c>
      <c r="U160" s="138"/>
      <c r="V160" s="138" t="s">
        <v>87</v>
      </c>
      <c r="W160" s="128"/>
      <c r="X160" s="128"/>
      <c r="Y160" s="128"/>
      <c r="Z160" s="128"/>
      <c r="AA160" s="128"/>
      <c r="AB160" s="128"/>
      <c r="AC160" s="128"/>
      <c r="AD160" s="128"/>
      <c r="AE160" s="128" t="s">
        <v>380</v>
      </c>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ht="12.75" outlineLevel="1" x14ac:dyDescent="0.2">
      <c r="A161" s="156">
        <v>145</v>
      </c>
      <c r="B161" s="157" t="s">
        <v>1692</v>
      </c>
      <c r="C161" s="165" t="s">
        <v>1693</v>
      </c>
      <c r="D161" s="158" t="s">
        <v>316</v>
      </c>
      <c r="E161" s="159">
        <v>18</v>
      </c>
      <c r="F161" s="160"/>
      <c r="G161" s="161">
        <f t="shared" si="35"/>
        <v>0</v>
      </c>
      <c r="H161" s="160"/>
      <c r="I161" s="161">
        <f t="shared" si="36"/>
        <v>0</v>
      </c>
      <c r="J161" s="160"/>
      <c r="K161" s="161">
        <f t="shared" si="37"/>
        <v>0</v>
      </c>
      <c r="L161" s="161">
        <v>21</v>
      </c>
      <c r="M161" s="161">
        <f t="shared" si="38"/>
        <v>0</v>
      </c>
      <c r="N161" s="161">
        <v>1.6000000000000001E-4</v>
      </c>
      <c r="O161" s="161">
        <f t="shared" si="39"/>
        <v>0</v>
      </c>
      <c r="P161" s="161">
        <v>0</v>
      </c>
      <c r="Q161" s="161">
        <f t="shared" si="40"/>
        <v>0</v>
      </c>
      <c r="R161" s="162" t="s">
        <v>194</v>
      </c>
      <c r="S161" s="138">
        <v>0</v>
      </c>
      <c r="T161" s="138">
        <f t="shared" si="41"/>
        <v>0</v>
      </c>
      <c r="U161" s="138"/>
      <c r="V161" s="138" t="s">
        <v>87</v>
      </c>
      <c r="W161" s="128"/>
      <c r="X161" s="128"/>
      <c r="Y161" s="128"/>
      <c r="Z161" s="128"/>
      <c r="AA161" s="128"/>
      <c r="AB161" s="128"/>
      <c r="AC161" s="128"/>
      <c r="AD161" s="128"/>
      <c r="AE161" s="128" t="s">
        <v>380</v>
      </c>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ht="12.75" outlineLevel="1" x14ac:dyDescent="0.2">
      <c r="A162" s="156">
        <v>146</v>
      </c>
      <c r="B162" s="157" t="s">
        <v>1694</v>
      </c>
      <c r="C162" s="165" t="s">
        <v>1695</v>
      </c>
      <c r="D162" s="158" t="s">
        <v>316</v>
      </c>
      <c r="E162" s="159">
        <v>25</v>
      </c>
      <c r="F162" s="160"/>
      <c r="G162" s="161">
        <f t="shared" si="35"/>
        <v>0</v>
      </c>
      <c r="H162" s="160"/>
      <c r="I162" s="161">
        <f t="shared" si="36"/>
        <v>0</v>
      </c>
      <c r="J162" s="160"/>
      <c r="K162" s="161">
        <f t="shared" si="37"/>
        <v>0</v>
      </c>
      <c r="L162" s="161">
        <v>21</v>
      </c>
      <c r="M162" s="161">
        <f t="shared" si="38"/>
        <v>0</v>
      </c>
      <c r="N162" s="161">
        <v>2.7E-4</v>
      </c>
      <c r="O162" s="161">
        <f t="shared" si="39"/>
        <v>0.01</v>
      </c>
      <c r="P162" s="161">
        <v>0</v>
      </c>
      <c r="Q162" s="161">
        <f t="shared" si="40"/>
        <v>0</v>
      </c>
      <c r="R162" s="162" t="s">
        <v>194</v>
      </c>
      <c r="S162" s="138">
        <v>0</v>
      </c>
      <c r="T162" s="138">
        <f t="shared" si="41"/>
        <v>0</v>
      </c>
      <c r="U162" s="138"/>
      <c r="V162" s="138" t="s">
        <v>87</v>
      </c>
      <c r="W162" s="128"/>
      <c r="X162" s="128"/>
      <c r="Y162" s="128"/>
      <c r="Z162" s="128"/>
      <c r="AA162" s="128"/>
      <c r="AB162" s="128"/>
      <c r="AC162" s="128"/>
      <c r="AD162" s="128"/>
      <c r="AE162" s="128" t="s">
        <v>380</v>
      </c>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12.75" outlineLevel="1" x14ac:dyDescent="0.2">
      <c r="A163" s="156">
        <v>147</v>
      </c>
      <c r="B163" s="157" t="s">
        <v>1696</v>
      </c>
      <c r="C163" s="165" t="s">
        <v>1697</v>
      </c>
      <c r="D163" s="158" t="s">
        <v>1698</v>
      </c>
      <c r="E163" s="159">
        <v>10</v>
      </c>
      <c r="F163" s="160"/>
      <c r="G163" s="161">
        <f t="shared" si="35"/>
        <v>0</v>
      </c>
      <c r="H163" s="160"/>
      <c r="I163" s="161">
        <f t="shared" si="36"/>
        <v>0</v>
      </c>
      <c r="J163" s="160"/>
      <c r="K163" s="161">
        <f t="shared" si="37"/>
        <v>0</v>
      </c>
      <c r="L163" s="161">
        <v>21</v>
      </c>
      <c r="M163" s="161">
        <f t="shared" si="38"/>
        <v>0</v>
      </c>
      <c r="N163" s="161">
        <v>1E-3</v>
      </c>
      <c r="O163" s="161">
        <f t="shared" si="39"/>
        <v>0.01</v>
      </c>
      <c r="P163" s="161">
        <v>0</v>
      </c>
      <c r="Q163" s="161">
        <f t="shared" si="40"/>
        <v>0</v>
      </c>
      <c r="R163" s="162" t="s">
        <v>194</v>
      </c>
      <c r="S163" s="138">
        <v>0</v>
      </c>
      <c r="T163" s="138">
        <f t="shared" si="41"/>
        <v>0</v>
      </c>
      <c r="U163" s="138"/>
      <c r="V163" s="138" t="s">
        <v>87</v>
      </c>
      <c r="W163" s="128"/>
      <c r="X163" s="128"/>
      <c r="Y163" s="128"/>
      <c r="Z163" s="128"/>
      <c r="AA163" s="128"/>
      <c r="AB163" s="128"/>
      <c r="AC163" s="128"/>
      <c r="AD163" s="128"/>
      <c r="AE163" s="128" t="s">
        <v>380</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ht="12.75" outlineLevel="1" x14ac:dyDescent="0.2">
      <c r="A164" s="156">
        <v>148</v>
      </c>
      <c r="B164" s="157" t="s">
        <v>1699</v>
      </c>
      <c r="C164" s="165" t="s">
        <v>1700</v>
      </c>
      <c r="D164" s="158" t="s">
        <v>1698</v>
      </c>
      <c r="E164" s="159">
        <v>57</v>
      </c>
      <c r="F164" s="160"/>
      <c r="G164" s="161">
        <f t="shared" si="35"/>
        <v>0</v>
      </c>
      <c r="H164" s="160"/>
      <c r="I164" s="161">
        <f t="shared" si="36"/>
        <v>0</v>
      </c>
      <c r="J164" s="160"/>
      <c r="K164" s="161">
        <f t="shared" si="37"/>
        <v>0</v>
      </c>
      <c r="L164" s="161">
        <v>21</v>
      </c>
      <c r="M164" s="161">
        <f t="shared" si="38"/>
        <v>0</v>
      </c>
      <c r="N164" s="161">
        <v>1E-3</v>
      </c>
      <c r="O164" s="161">
        <f t="shared" si="39"/>
        <v>0.06</v>
      </c>
      <c r="P164" s="161">
        <v>0</v>
      </c>
      <c r="Q164" s="161">
        <f t="shared" si="40"/>
        <v>0</v>
      </c>
      <c r="R164" s="162" t="s">
        <v>194</v>
      </c>
      <c r="S164" s="138">
        <v>0</v>
      </c>
      <c r="T164" s="138">
        <f t="shared" si="41"/>
        <v>0</v>
      </c>
      <c r="U164" s="138"/>
      <c r="V164" s="138" t="s">
        <v>87</v>
      </c>
      <c r="W164" s="128"/>
      <c r="X164" s="128"/>
      <c r="Y164" s="128"/>
      <c r="Z164" s="128"/>
      <c r="AA164" s="128"/>
      <c r="AB164" s="128"/>
      <c r="AC164" s="128"/>
      <c r="AD164" s="128"/>
      <c r="AE164" s="128" t="s">
        <v>380</v>
      </c>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ht="12.75" outlineLevel="1" x14ac:dyDescent="0.2">
      <c r="A165" s="156">
        <v>149</v>
      </c>
      <c r="B165" s="157" t="s">
        <v>1701</v>
      </c>
      <c r="C165" s="165" t="s">
        <v>1702</v>
      </c>
      <c r="D165" s="158" t="s">
        <v>1698</v>
      </c>
      <c r="E165" s="159">
        <v>10</v>
      </c>
      <c r="F165" s="160"/>
      <c r="G165" s="161">
        <f t="shared" si="35"/>
        <v>0</v>
      </c>
      <c r="H165" s="160"/>
      <c r="I165" s="161">
        <f t="shared" si="36"/>
        <v>0</v>
      </c>
      <c r="J165" s="160"/>
      <c r="K165" s="161">
        <f t="shared" si="37"/>
        <v>0</v>
      </c>
      <c r="L165" s="161">
        <v>21</v>
      </c>
      <c r="M165" s="161">
        <f t="shared" si="38"/>
        <v>0</v>
      </c>
      <c r="N165" s="161">
        <v>1E-3</v>
      </c>
      <c r="O165" s="161">
        <f t="shared" si="39"/>
        <v>0.01</v>
      </c>
      <c r="P165" s="161">
        <v>0</v>
      </c>
      <c r="Q165" s="161">
        <f t="shared" si="40"/>
        <v>0</v>
      </c>
      <c r="R165" s="162" t="s">
        <v>194</v>
      </c>
      <c r="S165" s="138">
        <v>0</v>
      </c>
      <c r="T165" s="138">
        <f t="shared" si="41"/>
        <v>0</v>
      </c>
      <c r="U165" s="138"/>
      <c r="V165" s="138" t="s">
        <v>87</v>
      </c>
      <c r="W165" s="128"/>
      <c r="X165" s="128"/>
      <c r="Y165" s="128"/>
      <c r="Z165" s="128"/>
      <c r="AA165" s="128"/>
      <c r="AB165" s="128"/>
      <c r="AC165" s="128"/>
      <c r="AD165" s="128"/>
      <c r="AE165" s="128" t="s">
        <v>380</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ht="12.75" outlineLevel="1" x14ac:dyDescent="0.2">
      <c r="A166" s="156">
        <v>150</v>
      </c>
      <c r="B166" s="157" t="s">
        <v>1703</v>
      </c>
      <c r="C166" s="165" t="s">
        <v>1704</v>
      </c>
      <c r="D166" s="158" t="s">
        <v>316</v>
      </c>
      <c r="E166" s="159">
        <v>52</v>
      </c>
      <c r="F166" s="160"/>
      <c r="G166" s="161">
        <f t="shared" si="35"/>
        <v>0</v>
      </c>
      <c r="H166" s="160"/>
      <c r="I166" s="161">
        <f t="shared" si="36"/>
        <v>0</v>
      </c>
      <c r="J166" s="160"/>
      <c r="K166" s="161">
        <f t="shared" si="37"/>
        <v>0</v>
      </c>
      <c r="L166" s="161">
        <v>21</v>
      </c>
      <c r="M166" s="161">
        <f t="shared" si="38"/>
        <v>0</v>
      </c>
      <c r="N166" s="161">
        <v>1.2999999999999999E-4</v>
      </c>
      <c r="O166" s="161">
        <f t="shared" si="39"/>
        <v>0.01</v>
      </c>
      <c r="P166" s="161">
        <v>0</v>
      </c>
      <c r="Q166" s="161">
        <f t="shared" si="40"/>
        <v>0</v>
      </c>
      <c r="R166" s="162" t="s">
        <v>194</v>
      </c>
      <c r="S166" s="138">
        <v>0</v>
      </c>
      <c r="T166" s="138">
        <f t="shared" si="41"/>
        <v>0</v>
      </c>
      <c r="U166" s="138"/>
      <c r="V166" s="138" t="s">
        <v>87</v>
      </c>
      <c r="W166" s="128"/>
      <c r="X166" s="128"/>
      <c r="Y166" s="128"/>
      <c r="Z166" s="128"/>
      <c r="AA166" s="128"/>
      <c r="AB166" s="128"/>
      <c r="AC166" s="128"/>
      <c r="AD166" s="128"/>
      <c r="AE166" s="128" t="s">
        <v>380</v>
      </c>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12.75" outlineLevel="1" x14ac:dyDescent="0.2">
      <c r="A167" s="156">
        <v>151</v>
      </c>
      <c r="B167" s="157" t="s">
        <v>1705</v>
      </c>
      <c r="C167" s="165" t="s">
        <v>1706</v>
      </c>
      <c r="D167" s="158" t="s">
        <v>494</v>
      </c>
      <c r="E167" s="159">
        <v>4</v>
      </c>
      <c r="F167" s="160"/>
      <c r="G167" s="161">
        <f t="shared" si="35"/>
        <v>0</v>
      </c>
      <c r="H167" s="160"/>
      <c r="I167" s="161">
        <f t="shared" si="36"/>
        <v>0</v>
      </c>
      <c r="J167" s="160"/>
      <c r="K167" s="161">
        <f t="shared" si="37"/>
        <v>0</v>
      </c>
      <c r="L167" s="161">
        <v>21</v>
      </c>
      <c r="M167" s="161">
        <f t="shared" si="38"/>
        <v>0</v>
      </c>
      <c r="N167" s="161">
        <v>3.0000000000000001E-3</v>
      </c>
      <c r="O167" s="161">
        <f t="shared" si="39"/>
        <v>0.01</v>
      </c>
      <c r="P167" s="161">
        <v>0</v>
      </c>
      <c r="Q167" s="161">
        <f t="shared" si="40"/>
        <v>0</v>
      </c>
      <c r="R167" s="162" t="s">
        <v>194</v>
      </c>
      <c r="S167" s="138">
        <v>0</v>
      </c>
      <c r="T167" s="138">
        <f t="shared" si="41"/>
        <v>0</v>
      </c>
      <c r="U167" s="138"/>
      <c r="V167" s="138" t="s">
        <v>87</v>
      </c>
      <c r="W167" s="128"/>
      <c r="X167" s="128"/>
      <c r="Y167" s="128"/>
      <c r="Z167" s="128"/>
      <c r="AA167" s="128"/>
      <c r="AB167" s="128"/>
      <c r="AC167" s="128"/>
      <c r="AD167" s="128"/>
      <c r="AE167" s="128" t="s">
        <v>380</v>
      </c>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ht="12.75" outlineLevel="1" x14ac:dyDescent="0.2">
      <c r="A168" s="156">
        <v>152</v>
      </c>
      <c r="B168" s="157" t="s">
        <v>1707</v>
      </c>
      <c r="C168" s="165" t="s">
        <v>1708</v>
      </c>
      <c r="D168" s="158" t="s">
        <v>494</v>
      </c>
      <c r="E168" s="159">
        <v>8</v>
      </c>
      <c r="F168" s="160"/>
      <c r="G168" s="161">
        <f t="shared" si="35"/>
        <v>0</v>
      </c>
      <c r="H168" s="160"/>
      <c r="I168" s="161">
        <f t="shared" si="36"/>
        <v>0</v>
      </c>
      <c r="J168" s="160"/>
      <c r="K168" s="161">
        <f t="shared" si="37"/>
        <v>0</v>
      </c>
      <c r="L168" s="161">
        <v>21</v>
      </c>
      <c r="M168" s="161">
        <f t="shared" si="38"/>
        <v>0</v>
      </c>
      <c r="N168" s="161">
        <v>3.2000000000000003E-4</v>
      </c>
      <c r="O168" s="161">
        <f t="shared" si="39"/>
        <v>0</v>
      </c>
      <c r="P168" s="161">
        <v>0</v>
      </c>
      <c r="Q168" s="161">
        <f t="shared" si="40"/>
        <v>0</v>
      </c>
      <c r="R168" s="162" t="s">
        <v>194</v>
      </c>
      <c r="S168" s="138">
        <v>0</v>
      </c>
      <c r="T168" s="138">
        <f t="shared" si="41"/>
        <v>0</v>
      </c>
      <c r="U168" s="138"/>
      <c r="V168" s="138" t="s">
        <v>87</v>
      </c>
      <c r="W168" s="128"/>
      <c r="X168" s="128"/>
      <c r="Y168" s="128"/>
      <c r="Z168" s="128"/>
      <c r="AA168" s="128"/>
      <c r="AB168" s="128"/>
      <c r="AC168" s="128"/>
      <c r="AD168" s="128"/>
      <c r="AE168" s="128" t="s">
        <v>380</v>
      </c>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12.75" outlineLevel="1" x14ac:dyDescent="0.2">
      <c r="A169" s="156">
        <v>153</v>
      </c>
      <c r="B169" s="157" t="s">
        <v>1709</v>
      </c>
      <c r="C169" s="165" t="s">
        <v>1710</v>
      </c>
      <c r="D169" s="158" t="s">
        <v>494</v>
      </c>
      <c r="E169" s="159">
        <v>6</v>
      </c>
      <c r="F169" s="160"/>
      <c r="G169" s="161">
        <f t="shared" si="35"/>
        <v>0</v>
      </c>
      <c r="H169" s="160"/>
      <c r="I169" s="161">
        <f t="shared" si="36"/>
        <v>0</v>
      </c>
      <c r="J169" s="160"/>
      <c r="K169" s="161">
        <f t="shared" si="37"/>
        <v>0</v>
      </c>
      <c r="L169" s="161">
        <v>21</v>
      </c>
      <c r="M169" s="161">
        <f t="shared" si="38"/>
        <v>0</v>
      </c>
      <c r="N169" s="161">
        <v>2.1000000000000001E-4</v>
      </c>
      <c r="O169" s="161">
        <f t="shared" si="39"/>
        <v>0</v>
      </c>
      <c r="P169" s="161">
        <v>0</v>
      </c>
      <c r="Q169" s="161">
        <f t="shared" si="40"/>
        <v>0</v>
      </c>
      <c r="R169" s="162" t="s">
        <v>194</v>
      </c>
      <c r="S169" s="138">
        <v>0</v>
      </c>
      <c r="T169" s="138">
        <f t="shared" si="41"/>
        <v>0</v>
      </c>
      <c r="U169" s="138"/>
      <c r="V169" s="138" t="s">
        <v>87</v>
      </c>
      <c r="W169" s="128"/>
      <c r="X169" s="128"/>
      <c r="Y169" s="128"/>
      <c r="Z169" s="128"/>
      <c r="AA169" s="128"/>
      <c r="AB169" s="128"/>
      <c r="AC169" s="128"/>
      <c r="AD169" s="128"/>
      <c r="AE169" s="128" t="s">
        <v>380</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12.75" outlineLevel="1" x14ac:dyDescent="0.2">
      <c r="A170" s="156">
        <v>154</v>
      </c>
      <c r="B170" s="157" t="s">
        <v>1711</v>
      </c>
      <c r="C170" s="165" t="s">
        <v>1712</v>
      </c>
      <c r="D170" s="158" t="s">
        <v>494</v>
      </c>
      <c r="E170" s="159">
        <v>10</v>
      </c>
      <c r="F170" s="160"/>
      <c r="G170" s="161">
        <f t="shared" si="35"/>
        <v>0</v>
      </c>
      <c r="H170" s="160"/>
      <c r="I170" s="161">
        <f t="shared" si="36"/>
        <v>0</v>
      </c>
      <c r="J170" s="160"/>
      <c r="K170" s="161">
        <f t="shared" si="37"/>
        <v>0</v>
      </c>
      <c r="L170" s="161">
        <v>21</v>
      </c>
      <c r="M170" s="161">
        <f t="shared" si="38"/>
        <v>0</v>
      </c>
      <c r="N170" s="161">
        <v>2.1000000000000001E-4</v>
      </c>
      <c r="O170" s="161">
        <f t="shared" si="39"/>
        <v>0</v>
      </c>
      <c r="P170" s="161">
        <v>0</v>
      </c>
      <c r="Q170" s="161">
        <f t="shared" si="40"/>
        <v>0</v>
      </c>
      <c r="R170" s="162" t="s">
        <v>194</v>
      </c>
      <c r="S170" s="138">
        <v>0</v>
      </c>
      <c r="T170" s="138">
        <f t="shared" si="41"/>
        <v>0</v>
      </c>
      <c r="U170" s="138"/>
      <c r="V170" s="138" t="s">
        <v>87</v>
      </c>
      <c r="W170" s="128"/>
      <c r="X170" s="128"/>
      <c r="Y170" s="128"/>
      <c r="Z170" s="128"/>
      <c r="AA170" s="128"/>
      <c r="AB170" s="128"/>
      <c r="AC170" s="128"/>
      <c r="AD170" s="128"/>
      <c r="AE170" s="128" t="s">
        <v>380</v>
      </c>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12.75" outlineLevel="1" x14ac:dyDescent="0.2">
      <c r="A171" s="156">
        <v>155</v>
      </c>
      <c r="B171" s="157" t="s">
        <v>1713</v>
      </c>
      <c r="C171" s="165" t="s">
        <v>1714</v>
      </c>
      <c r="D171" s="158" t="s">
        <v>494</v>
      </c>
      <c r="E171" s="159">
        <v>2</v>
      </c>
      <c r="F171" s="160"/>
      <c r="G171" s="161">
        <f t="shared" si="35"/>
        <v>0</v>
      </c>
      <c r="H171" s="160"/>
      <c r="I171" s="161">
        <f t="shared" si="36"/>
        <v>0</v>
      </c>
      <c r="J171" s="160"/>
      <c r="K171" s="161">
        <f t="shared" si="37"/>
        <v>0</v>
      </c>
      <c r="L171" s="161">
        <v>21</v>
      </c>
      <c r="M171" s="161">
        <f t="shared" si="38"/>
        <v>0</v>
      </c>
      <c r="N171" s="161">
        <v>1.2999999999999999E-4</v>
      </c>
      <c r="O171" s="161">
        <f t="shared" si="39"/>
        <v>0</v>
      </c>
      <c r="P171" s="161">
        <v>0</v>
      </c>
      <c r="Q171" s="161">
        <f t="shared" si="40"/>
        <v>0</v>
      </c>
      <c r="R171" s="162" t="s">
        <v>194</v>
      </c>
      <c r="S171" s="138">
        <v>0</v>
      </c>
      <c r="T171" s="138">
        <f t="shared" si="41"/>
        <v>0</v>
      </c>
      <c r="U171" s="138"/>
      <c r="V171" s="138" t="s">
        <v>87</v>
      </c>
      <c r="W171" s="128"/>
      <c r="X171" s="128"/>
      <c r="Y171" s="128"/>
      <c r="Z171" s="128"/>
      <c r="AA171" s="128"/>
      <c r="AB171" s="128"/>
      <c r="AC171" s="128"/>
      <c r="AD171" s="128"/>
      <c r="AE171" s="128" t="s">
        <v>380</v>
      </c>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ht="12.75" outlineLevel="1" x14ac:dyDescent="0.2">
      <c r="A172" s="156">
        <v>156</v>
      </c>
      <c r="B172" s="157" t="s">
        <v>1715</v>
      </c>
      <c r="C172" s="165" t="s">
        <v>1716</v>
      </c>
      <c r="D172" s="158" t="s">
        <v>494</v>
      </c>
      <c r="E172" s="159">
        <v>4</v>
      </c>
      <c r="F172" s="160"/>
      <c r="G172" s="161">
        <f t="shared" si="35"/>
        <v>0</v>
      </c>
      <c r="H172" s="160"/>
      <c r="I172" s="161">
        <f t="shared" si="36"/>
        <v>0</v>
      </c>
      <c r="J172" s="160"/>
      <c r="K172" s="161">
        <f t="shared" si="37"/>
        <v>0</v>
      </c>
      <c r="L172" s="161">
        <v>21</v>
      </c>
      <c r="M172" s="161">
        <f t="shared" si="38"/>
        <v>0</v>
      </c>
      <c r="N172" s="161">
        <v>2.0000000000000001E-4</v>
      </c>
      <c r="O172" s="161">
        <f t="shared" si="39"/>
        <v>0</v>
      </c>
      <c r="P172" s="161">
        <v>0</v>
      </c>
      <c r="Q172" s="161">
        <f t="shared" si="40"/>
        <v>0</v>
      </c>
      <c r="R172" s="162" t="s">
        <v>194</v>
      </c>
      <c r="S172" s="138">
        <v>0</v>
      </c>
      <c r="T172" s="138">
        <f t="shared" si="41"/>
        <v>0</v>
      </c>
      <c r="U172" s="138"/>
      <c r="V172" s="138" t="s">
        <v>87</v>
      </c>
      <c r="W172" s="128"/>
      <c r="X172" s="128"/>
      <c r="Y172" s="128"/>
      <c r="Z172" s="128"/>
      <c r="AA172" s="128"/>
      <c r="AB172" s="128"/>
      <c r="AC172" s="128"/>
      <c r="AD172" s="128"/>
      <c r="AE172" s="128" t="s">
        <v>380</v>
      </c>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ht="12.75" outlineLevel="1" x14ac:dyDescent="0.2">
      <c r="A173" s="156">
        <v>157</v>
      </c>
      <c r="B173" s="157" t="s">
        <v>1717</v>
      </c>
      <c r="C173" s="165" t="s">
        <v>1718</v>
      </c>
      <c r="D173" s="158" t="s">
        <v>494</v>
      </c>
      <c r="E173" s="159">
        <v>4</v>
      </c>
      <c r="F173" s="160"/>
      <c r="G173" s="161">
        <f t="shared" si="35"/>
        <v>0</v>
      </c>
      <c r="H173" s="160"/>
      <c r="I173" s="161">
        <f t="shared" si="36"/>
        <v>0</v>
      </c>
      <c r="J173" s="160"/>
      <c r="K173" s="161">
        <f t="shared" si="37"/>
        <v>0</v>
      </c>
      <c r="L173" s="161">
        <v>21</v>
      </c>
      <c r="M173" s="161">
        <f t="shared" si="38"/>
        <v>0</v>
      </c>
      <c r="N173" s="161">
        <v>2.7999999999999998E-4</v>
      </c>
      <c r="O173" s="161">
        <f t="shared" si="39"/>
        <v>0</v>
      </c>
      <c r="P173" s="161">
        <v>0</v>
      </c>
      <c r="Q173" s="161">
        <f t="shared" si="40"/>
        <v>0</v>
      </c>
      <c r="R173" s="162" t="s">
        <v>194</v>
      </c>
      <c r="S173" s="138">
        <v>0</v>
      </c>
      <c r="T173" s="138">
        <f t="shared" si="41"/>
        <v>0</v>
      </c>
      <c r="U173" s="138"/>
      <c r="V173" s="138" t="s">
        <v>87</v>
      </c>
      <c r="W173" s="128"/>
      <c r="X173" s="128"/>
      <c r="Y173" s="128"/>
      <c r="Z173" s="128"/>
      <c r="AA173" s="128"/>
      <c r="AB173" s="128"/>
      <c r="AC173" s="128"/>
      <c r="AD173" s="128"/>
      <c r="AE173" s="128" t="s">
        <v>380</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12.75" outlineLevel="1" x14ac:dyDescent="0.2">
      <c r="A174" s="156">
        <v>158</v>
      </c>
      <c r="B174" s="157" t="s">
        <v>1719</v>
      </c>
      <c r="C174" s="165" t="s">
        <v>1720</v>
      </c>
      <c r="D174" s="158" t="s">
        <v>494</v>
      </c>
      <c r="E174" s="159">
        <v>6</v>
      </c>
      <c r="F174" s="160"/>
      <c r="G174" s="161">
        <f t="shared" si="35"/>
        <v>0</v>
      </c>
      <c r="H174" s="160"/>
      <c r="I174" s="161">
        <f t="shared" si="36"/>
        <v>0</v>
      </c>
      <c r="J174" s="160"/>
      <c r="K174" s="161">
        <f t="shared" si="37"/>
        <v>0</v>
      </c>
      <c r="L174" s="161">
        <v>21</v>
      </c>
      <c r="M174" s="161">
        <f t="shared" si="38"/>
        <v>0</v>
      </c>
      <c r="N174" s="161">
        <v>1.1E-4</v>
      </c>
      <c r="O174" s="161">
        <f t="shared" si="39"/>
        <v>0</v>
      </c>
      <c r="P174" s="161">
        <v>0</v>
      </c>
      <c r="Q174" s="161">
        <f t="shared" si="40"/>
        <v>0</v>
      </c>
      <c r="R174" s="162" t="s">
        <v>194</v>
      </c>
      <c r="S174" s="138">
        <v>0</v>
      </c>
      <c r="T174" s="138">
        <f t="shared" si="41"/>
        <v>0</v>
      </c>
      <c r="U174" s="138"/>
      <c r="V174" s="138" t="s">
        <v>87</v>
      </c>
      <c r="W174" s="128"/>
      <c r="X174" s="128"/>
      <c r="Y174" s="128"/>
      <c r="Z174" s="128"/>
      <c r="AA174" s="128"/>
      <c r="AB174" s="128"/>
      <c r="AC174" s="128"/>
      <c r="AD174" s="128"/>
      <c r="AE174" s="128" t="s">
        <v>380</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ht="12.75" outlineLevel="1" x14ac:dyDescent="0.2">
      <c r="A175" s="156">
        <v>159</v>
      </c>
      <c r="B175" s="157" t="s">
        <v>1721</v>
      </c>
      <c r="C175" s="165" t="s">
        <v>1722</v>
      </c>
      <c r="D175" s="158" t="s">
        <v>494</v>
      </c>
      <c r="E175" s="159">
        <v>2</v>
      </c>
      <c r="F175" s="160"/>
      <c r="G175" s="161">
        <f t="shared" si="35"/>
        <v>0</v>
      </c>
      <c r="H175" s="160"/>
      <c r="I175" s="161">
        <f t="shared" si="36"/>
        <v>0</v>
      </c>
      <c r="J175" s="160"/>
      <c r="K175" s="161">
        <f t="shared" si="37"/>
        <v>0</v>
      </c>
      <c r="L175" s="161">
        <v>21</v>
      </c>
      <c r="M175" s="161">
        <f t="shared" si="38"/>
        <v>0</v>
      </c>
      <c r="N175" s="161">
        <v>2.2000000000000001E-4</v>
      </c>
      <c r="O175" s="161">
        <f t="shared" si="39"/>
        <v>0</v>
      </c>
      <c r="P175" s="161">
        <v>0</v>
      </c>
      <c r="Q175" s="161">
        <f t="shared" si="40"/>
        <v>0</v>
      </c>
      <c r="R175" s="162" t="s">
        <v>194</v>
      </c>
      <c r="S175" s="138">
        <v>0</v>
      </c>
      <c r="T175" s="138">
        <f t="shared" si="41"/>
        <v>0</v>
      </c>
      <c r="U175" s="138"/>
      <c r="V175" s="138" t="s">
        <v>87</v>
      </c>
      <c r="W175" s="128"/>
      <c r="X175" s="128"/>
      <c r="Y175" s="128"/>
      <c r="Z175" s="128"/>
      <c r="AA175" s="128"/>
      <c r="AB175" s="128"/>
      <c r="AC175" s="128"/>
      <c r="AD175" s="128"/>
      <c r="AE175" s="128" t="s">
        <v>380</v>
      </c>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ht="12.75" outlineLevel="1" x14ac:dyDescent="0.2">
      <c r="A176" s="156">
        <v>160</v>
      </c>
      <c r="B176" s="157" t="s">
        <v>1723</v>
      </c>
      <c r="C176" s="165" t="s">
        <v>1724</v>
      </c>
      <c r="D176" s="158" t="s">
        <v>494</v>
      </c>
      <c r="E176" s="159">
        <v>2</v>
      </c>
      <c r="F176" s="160"/>
      <c r="G176" s="161">
        <f t="shared" si="35"/>
        <v>0</v>
      </c>
      <c r="H176" s="160"/>
      <c r="I176" s="161">
        <f t="shared" si="36"/>
        <v>0</v>
      </c>
      <c r="J176" s="160"/>
      <c r="K176" s="161">
        <f t="shared" si="37"/>
        <v>0</v>
      </c>
      <c r="L176" s="161">
        <v>21</v>
      </c>
      <c r="M176" s="161">
        <f t="shared" si="38"/>
        <v>0</v>
      </c>
      <c r="N176" s="161">
        <v>1.2999999999999999E-4</v>
      </c>
      <c r="O176" s="161">
        <f t="shared" si="39"/>
        <v>0</v>
      </c>
      <c r="P176" s="161">
        <v>0</v>
      </c>
      <c r="Q176" s="161">
        <f t="shared" si="40"/>
        <v>0</v>
      </c>
      <c r="R176" s="162" t="s">
        <v>194</v>
      </c>
      <c r="S176" s="138">
        <v>0</v>
      </c>
      <c r="T176" s="138">
        <f t="shared" si="41"/>
        <v>0</v>
      </c>
      <c r="U176" s="138"/>
      <c r="V176" s="138" t="s">
        <v>87</v>
      </c>
      <c r="W176" s="128"/>
      <c r="X176" s="128"/>
      <c r="Y176" s="128"/>
      <c r="Z176" s="128"/>
      <c r="AA176" s="128"/>
      <c r="AB176" s="128"/>
      <c r="AC176" s="128"/>
      <c r="AD176" s="128"/>
      <c r="AE176" s="128" t="s">
        <v>380</v>
      </c>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ht="12.75" outlineLevel="1" x14ac:dyDescent="0.2">
      <c r="A177" s="156">
        <v>161</v>
      </c>
      <c r="B177" s="157" t="s">
        <v>1725</v>
      </c>
      <c r="C177" s="165" t="s">
        <v>1726</v>
      </c>
      <c r="D177" s="158" t="s">
        <v>1617</v>
      </c>
      <c r="E177" s="159">
        <v>1.6E-2</v>
      </c>
      <c r="F177" s="160"/>
      <c r="G177" s="161">
        <f t="shared" si="35"/>
        <v>0</v>
      </c>
      <c r="H177" s="160"/>
      <c r="I177" s="161">
        <f t="shared" si="36"/>
        <v>0</v>
      </c>
      <c r="J177" s="160"/>
      <c r="K177" s="161">
        <f t="shared" si="37"/>
        <v>0</v>
      </c>
      <c r="L177" s="161">
        <v>21</v>
      </c>
      <c r="M177" s="161">
        <f t="shared" si="38"/>
        <v>0</v>
      </c>
      <c r="N177" s="161">
        <v>4.4000000000000003E-3</v>
      </c>
      <c r="O177" s="161">
        <f t="shared" si="39"/>
        <v>0</v>
      </c>
      <c r="P177" s="161">
        <v>0</v>
      </c>
      <c r="Q177" s="161">
        <f t="shared" si="40"/>
        <v>0</v>
      </c>
      <c r="R177" s="162" t="s">
        <v>194</v>
      </c>
      <c r="S177" s="138">
        <v>0</v>
      </c>
      <c r="T177" s="138">
        <f t="shared" si="41"/>
        <v>0</v>
      </c>
      <c r="U177" s="138"/>
      <c r="V177" s="138" t="s">
        <v>87</v>
      </c>
      <c r="W177" s="128"/>
      <c r="X177" s="128"/>
      <c r="Y177" s="128"/>
      <c r="Z177" s="128"/>
      <c r="AA177" s="128"/>
      <c r="AB177" s="128"/>
      <c r="AC177" s="128"/>
      <c r="AD177" s="128"/>
      <c r="AE177" s="128" t="s">
        <v>380</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12.75" outlineLevel="1" x14ac:dyDescent="0.2">
      <c r="A178" s="156">
        <v>162</v>
      </c>
      <c r="B178" s="157" t="s">
        <v>1727</v>
      </c>
      <c r="C178" s="165" t="s">
        <v>1728</v>
      </c>
      <c r="D178" s="158" t="s">
        <v>1617</v>
      </c>
      <c r="E178" s="159">
        <v>8.0000000000000002E-3</v>
      </c>
      <c r="F178" s="160"/>
      <c r="G178" s="161">
        <f t="shared" si="35"/>
        <v>0</v>
      </c>
      <c r="H178" s="160"/>
      <c r="I178" s="161">
        <f t="shared" si="36"/>
        <v>0</v>
      </c>
      <c r="J178" s="160"/>
      <c r="K178" s="161">
        <f t="shared" si="37"/>
        <v>0</v>
      </c>
      <c r="L178" s="161">
        <v>21</v>
      </c>
      <c r="M178" s="161">
        <f t="shared" si="38"/>
        <v>0</v>
      </c>
      <c r="N178" s="161">
        <v>3.2399999999999998E-2</v>
      </c>
      <c r="O178" s="161">
        <f t="shared" si="39"/>
        <v>0</v>
      </c>
      <c r="P178" s="161">
        <v>0</v>
      </c>
      <c r="Q178" s="161">
        <f t="shared" si="40"/>
        <v>0</v>
      </c>
      <c r="R178" s="162" t="s">
        <v>194</v>
      </c>
      <c r="S178" s="138">
        <v>0</v>
      </c>
      <c r="T178" s="138">
        <f t="shared" si="41"/>
        <v>0</v>
      </c>
      <c r="U178" s="138"/>
      <c r="V178" s="138" t="s">
        <v>87</v>
      </c>
      <c r="W178" s="128"/>
      <c r="X178" s="128"/>
      <c r="Y178" s="128"/>
      <c r="Z178" s="128"/>
      <c r="AA178" s="128"/>
      <c r="AB178" s="128"/>
      <c r="AC178" s="128"/>
      <c r="AD178" s="128"/>
      <c r="AE178" s="128" t="s">
        <v>380</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row>
    <row r="179" spans="1:58" ht="12.75" outlineLevel="1" x14ac:dyDescent="0.2">
      <c r="A179" s="156">
        <v>163</v>
      </c>
      <c r="B179" s="157" t="s">
        <v>1729</v>
      </c>
      <c r="C179" s="165" t="s">
        <v>1730</v>
      </c>
      <c r="D179" s="158" t="s">
        <v>1731</v>
      </c>
      <c r="E179" s="159">
        <v>0.3</v>
      </c>
      <c r="F179" s="160"/>
      <c r="G179" s="161">
        <f t="shared" si="35"/>
        <v>0</v>
      </c>
      <c r="H179" s="160"/>
      <c r="I179" s="161">
        <f t="shared" si="36"/>
        <v>0</v>
      </c>
      <c r="J179" s="160"/>
      <c r="K179" s="161">
        <f t="shared" si="37"/>
        <v>0</v>
      </c>
      <c r="L179" s="161">
        <v>21</v>
      </c>
      <c r="M179" s="161">
        <f t="shared" si="38"/>
        <v>0</v>
      </c>
      <c r="N179" s="161">
        <v>1.5E-3</v>
      </c>
      <c r="O179" s="161">
        <f t="shared" si="39"/>
        <v>0</v>
      </c>
      <c r="P179" s="161">
        <v>0</v>
      </c>
      <c r="Q179" s="161">
        <f t="shared" si="40"/>
        <v>0</v>
      </c>
      <c r="R179" s="162" t="s">
        <v>194</v>
      </c>
      <c r="S179" s="138">
        <v>0</v>
      </c>
      <c r="T179" s="138">
        <f t="shared" si="41"/>
        <v>0</v>
      </c>
      <c r="U179" s="138"/>
      <c r="V179" s="138" t="s">
        <v>87</v>
      </c>
      <c r="W179" s="128"/>
      <c r="X179" s="128"/>
      <c r="Y179" s="128"/>
      <c r="Z179" s="128"/>
      <c r="AA179" s="128"/>
      <c r="AB179" s="128"/>
      <c r="AC179" s="128"/>
      <c r="AD179" s="128"/>
      <c r="AE179" s="128" t="s">
        <v>380</v>
      </c>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ht="12.75" outlineLevel="1" x14ac:dyDescent="0.2">
      <c r="A180" s="156">
        <v>164</v>
      </c>
      <c r="B180" s="157" t="s">
        <v>1732</v>
      </c>
      <c r="C180" s="165" t="s">
        <v>1733</v>
      </c>
      <c r="D180" s="158" t="s">
        <v>494</v>
      </c>
      <c r="E180" s="159">
        <v>38</v>
      </c>
      <c r="F180" s="160"/>
      <c r="G180" s="161">
        <f t="shared" si="35"/>
        <v>0</v>
      </c>
      <c r="H180" s="160"/>
      <c r="I180" s="161">
        <f t="shared" si="36"/>
        <v>0</v>
      </c>
      <c r="J180" s="160"/>
      <c r="K180" s="161">
        <f t="shared" si="37"/>
        <v>0</v>
      </c>
      <c r="L180" s="161">
        <v>21</v>
      </c>
      <c r="M180" s="161">
        <f t="shared" si="38"/>
        <v>0</v>
      </c>
      <c r="N180" s="161">
        <v>1.4999999999999999E-4</v>
      </c>
      <c r="O180" s="161">
        <f t="shared" si="39"/>
        <v>0.01</v>
      </c>
      <c r="P180" s="161">
        <v>0</v>
      </c>
      <c r="Q180" s="161">
        <f t="shared" si="40"/>
        <v>0</v>
      </c>
      <c r="R180" s="162" t="s">
        <v>194</v>
      </c>
      <c r="S180" s="138">
        <v>0</v>
      </c>
      <c r="T180" s="138">
        <f t="shared" si="41"/>
        <v>0</v>
      </c>
      <c r="U180" s="138"/>
      <c r="V180" s="138" t="s">
        <v>87</v>
      </c>
      <c r="W180" s="128"/>
      <c r="X180" s="128"/>
      <c r="Y180" s="128"/>
      <c r="Z180" s="128"/>
      <c r="AA180" s="128"/>
      <c r="AB180" s="128"/>
      <c r="AC180" s="128"/>
      <c r="AD180" s="128"/>
      <c r="AE180" s="128" t="s">
        <v>380</v>
      </c>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ht="12.75" outlineLevel="1" x14ac:dyDescent="0.2">
      <c r="A181" s="156">
        <v>165</v>
      </c>
      <c r="B181" s="157" t="s">
        <v>1734</v>
      </c>
      <c r="C181" s="165" t="s">
        <v>1735</v>
      </c>
      <c r="D181" s="158" t="s">
        <v>391</v>
      </c>
      <c r="E181" s="159">
        <v>8</v>
      </c>
      <c r="F181" s="160"/>
      <c r="G181" s="161">
        <f t="shared" si="35"/>
        <v>0</v>
      </c>
      <c r="H181" s="160"/>
      <c r="I181" s="161">
        <f t="shared" si="36"/>
        <v>0</v>
      </c>
      <c r="J181" s="160"/>
      <c r="K181" s="161">
        <f t="shared" si="37"/>
        <v>0</v>
      </c>
      <c r="L181" s="161">
        <v>21</v>
      </c>
      <c r="M181" s="161">
        <f t="shared" si="38"/>
        <v>0</v>
      </c>
      <c r="N181" s="161">
        <v>0</v>
      </c>
      <c r="O181" s="161">
        <f t="shared" si="39"/>
        <v>0</v>
      </c>
      <c r="P181" s="161">
        <v>0</v>
      </c>
      <c r="Q181" s="161">
        <f t="shared" si="40"/>
        <v>0</v>
      </c>
      <c r="R181" s="162" t="s">
        <v>194</v>
      </c>
      <c r="S181" s="138">
        <v>0</v>
      </c>
      <c r="T181" s="138">
        <f t="shared" si="41"/>
        <v>0</v>
      </c>
      <c r="U181" s="138"/>
      <c r="V181" s="138" t="s">
        <v>87</v>
      </c>
      <c r="W181" s="128"/>
      <c r="X181" s="128"/>
      <c r="Y181" s="128"/>
      <c r="Z181" s="128"/>
      <c r="AA181" s="128"/>
      <c r="AB181" s="128"/>
      <c r="AC181" s="128"/>
      <c r="AD181" s="128"/>
      <c r="AE181" s="128" t="s">
        <v>380</v>
      </c>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ht="12.75" outlineLevel="1" x14ac:dyDescent="0.2">
      <c r="A182" s="156">
        <v>166</v>
      </c>
      <c r="B182" s="157" t="s">
        <v>1736</v>
      </c>
      <c r="C182" s="165" t="s">
        <v>1737</v>
      </c>
      <c r="D182" s="158" t="s">
        <v>494</v>
      </c>
      <c r="E182" s="159">
        <v>2</v>
      </c>
      <c r="F182" s="160"/>
      <c r="G182" s="161">
        <f t="shared" si="35"/>
        <v>0</v>
      </c>
      <c r="H182" s="160"/>
      <c r="I182" s="161">
        <f t="shared" si="36"/>
        <v>0</v>
      </c>
      <c r="J182" s="160"/>
      <c r="K182" s="161">
        <f t="shared" si="37"/>
        <v>0</v>
      </c>
      <c r="L182" s="161">
        <v>21</v>
      </c>
      <c r="M182" s="161">
        <f t="shared" si="38"/>
        <v>0</v>
      </c>
      <c r="N182" s="161">
        <v>1.4E-3</v>
      </c>
      <c r="O182" s="161">
        <f t="shared" si="39"/>
        <v>0</v>
      </c>
      <c r="P182" s="161">
        <v>0</v>
      </c>
      <c r="Q182" s="161">
        <f t="shared" si="40"/>
        <v>0</v>
      </c>
      <c r="R182" s="162" t="s">
        <v>194</v>
      </c>
      <c r="S182" s="138">
        <v>0</v>
      </c>
      <c r="T182" s="138">
        <f t="shared" si="41"/>
        <v>0</v>
      </c>
      <c r="U182" s="138"/>
      <c r="V182" s="138" t="s">
        <v>87</v>
      </c>
      <c r="W182" s="128"/>
      <c r="X182" s="128"/>
      <c r="Y182" s="128"/>
      <c r="Z182" s="128"/>
      <c r="AA182" s="128"/>
      <c r="AB182" s="128"/>
      <c r="AC182" s="128"/>
      <c r="AD182" s="128"/>
      <c r="AE182" s="128" t="s">
        <v>380</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ht="12.75" outlineLevel="1" x14ac:dyDescent="0.2">
      <c r="A183" s="156">
        <v>167</v>
      </c>
      <c r="B183" s="157" t="s">
        <v>1738</v>
      </c>
      <c r="C183" s="165" t="s">
        <v>1739</v>
      </c>
      <c r="D183" s="158" t="s">
        <v>494</v>
      </c>
      <c r="E183" s="159">
        <v>2</v>
      </c>
      <c r="F183" s="160"/>
      <c r="G183" s="161">
        <f t="shared" si="35"/>
        <v>0</v>
      </c>
      <c r="H183" s="160"/>
      <c r="I183" s="161">
        <f t="shared" si="36"/>
        <v>0</v>
      </c>
      <c r="J183" s="160"/>
      <c r="K183" s="161">
        <f t="shared" si="37"/>
        <v>0</v>
      </c>
      <c r="L183" s="161">
        <v>21</v>
      </c>
      <c r="M183" s="161">
        <f t="shared" si="38"/>
        <v>0</v>
      </c>
      <c r="N183" s="161">
        <v>1.4E-3</v>
      </c>
      <c r="O183" s="161">
        <f t="shared" si="39"/>
        <v>0</v>
      </c>
      <c r="P183" s="161">
        <v>0</v>
      </c>
      <c r="Q183" s="161">
        <f t="shared" si="40"/>
        <v>0</v>
      </c>
      <c r="R183" s="162" t="s">
        <v>194</v>
      </c>
      <c r="S183" s="138">
        <v>0</v>
      </c>
      <c r="T183" s="138">
        <f t="shared" si="41"/>
        <v>0</v>
      </c>
      <c r="U183" s="138"/>
      <c r="V183" s="138" t="s">
        <v>87</v>
      </c>
      <c r="W183" s="128"/>
      <c r="X183" s="128"/>
      <c r="Y183" s="128"/>
      <c r="Z183" s="128"/>
      <c r="AA183" s="128"/>
      <c r="AB183" s="128"/>
      <c r="AC183" s="128"/>
      <c r="AD183" s="128"/>
      <c r="AE183" s="128" t="s">
        <v>380</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row>
    <row r="184" spans="1:58" ht="12.75" outlineLevel="1" x14ac:dyDescent="0.2">
      <c r="A184" s="156">
        <v>168</v>
      </c>
      <c r="B184" s="157" t="s">
        <v>1740</v>
      </c>
      <c r="C184" s="165" t="s">
        <v>1741</v>
      </c>
      <c r="D184" s="158" t="s">
        <v>494</v>
      </c>
      <c r="E184" s="159">
        <v>2</v>
      </c>
      <c r="F184" s="160"/>
      <c r="G184" s="161">
        <f t="shared" si="35"/>
        <v>0</v>
      </c>
      <c r="H184" s="160"/>
      <c r="I184" s="161">
        <f t="shared" si="36"/>
        <v>0</v>
      </c>
      <c r="J184" s="160"/>
      <c r="K184" s="161">
        <f t="shared" si="37"/>
        <v>0</v>
      </c>
      <c r="L184" s="161">
        <v>21</v>
      </c>
      <c r="M184" s="161">
        <f t="shared" si="38"/>
        <v>0</v>
      </c>
      <c r="N184" s="161">
        <v>3.0799999999999998E-3</v>
      </c>
      <c r="O184" s="161">
        <f t="shared" si="39"/>
        <v>0.01</v>
      </c>
      <c r="P184" s="161">
        <v>0</v>
      </c>
      <c r="Q184" s="161">
        <f t="shared" si="40"/>
        <v>0</v>
      </c>
      <c r="R184" s="162" t="s">
        <v>194</v>
      </c>
      <c r="S184" s="138">
        <v>0</v>
      </c>
      <c r="T184" s="138">
        <f t="shared" si="41"/>
        <v>0</v>
      </c>
      <c r="U184" s="138"/>
      <c r="V184" s="138" t="s">
        <v>87</v>
      </c>
      <c r="W184" s="128"/>
      <c r="X184" s="128"/>
      <c r="Y184" s="128"/>
      <c r="Z184" s="128"/>
      <c r="AA184" s="128"/>
      <c r="AB184" s="128"/>
      <c r="AC184" s="128"/>
      <c r="AD184" s="128"/>
      <c r="AE184" s="128" t="s">
        <v>380</v>
      </c>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ht="12.75" outlineLevel="1" x14ac:dyDescent="0.2">
      <c r="A185" s="156">
        <v>169</v>
      </c>
      <c r="B185" s="157" t="s">
        <v>1742</v>
      </c>
      <c r="C185" s="165" t="s">
        <v>1743</v>
      </c>
      <c r="D185" s="158" t="s">
        <v>494</v>
      </c>
      <c r="E185" s="159">
        <v>2</v>
      </c>
      <c r="F185" s="160"/>
      <c r="G185" s="161">
        <f t="shared" si="35"/>
        <v>0</v>
      </c>
      <c r="H185" s="160"/>
      <c r="I185" s="161">
        <f t="shared" si="36"/>
        <v>0</v>
      </c>
      <c r="J185" s="160"/>
      <c r="K185" s="161">
        <f t="shared" si="37"/>
        <v>0</v>
      </c>
      <c r="L185" s="161">
        <v>21</v>
      </c>
      <c r="M185" s="161">
        <f t="shared" si="38"/>
        <v>0</v>
      </c>
      <c r="N185" s="161">
        <v>3.8999999999999999E-4</v>
      </c>
      <c r="O185" s="161">
        <f t="shared" si="39"/>
        <v>0</v>
      </c>
      <c r="P185" s="161">
        <v>0</v>
      </c>
      <c r="Q185" s="161">
        <f t="shared" si="40"/>
        <v>0</v>
      </c>
      <c r="R185" s="162" t="s">
        <v>194</v>
      </c>
      <c r="S185" s="138">
        <v>0</v>
      </c>
      <c r="T185" s="138">
        <f t="shared" si="41"/>
        <v>0</v>
      </c>
      <c r="U185" s="138"/>
      <c r="V185" s="138" t="s">
        <v>87</v>
      </c>
      <c r="W185" s="128"/>
      <c r="X185" s="128"/>
      <c r="Y185" s="128"/>
      <c r="Z185" s="128"/>
      <c r="AA185" s="128"/>
      <c r="AB185" s="128"/>
      <c r="AC185" s="128"/>
      <c r="AD185" s="128"/>
      <c r="AE185" s="128" t="s">
        <v>380</v>
      </c>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12.75" outlineLevel="1" x14ac:dyDescent="0.2">
      <c r="A186" s="156">
        <v>170</v>
      </c>
      <c r="B186" s="157" t="s">
        <v>1744</v>
      </c>
      <c r="C186" s="165" t="s">
        <v>1745</v>
      </c>
      <c r="D186" s="158" t="s">
        <v>494</v>
      </c>
      <c r="E186" s="159">
        <v>2</v>
      </c>
      <c r="F186" s="160"/>
      <c r="G186" s="161">
        <f t="shared" si="35"/>
        <v>0</v>
      </c>
      <c r="H186" s="160"/>
      <c r="I186" s="161">
        <f t="shared" si="36"/>
        <v>0</v>
      </c>
      <c r="J186" s="160"/>
      <c r="K186" s="161">
        <f t="shared" si="37"/>
        <v>0</v>
      </c>
      <c r="L186" s="161">
        <v>21</v>
      </c>
      <c r="M186" s="161">
        <f t="shared" si="38"/>
        <v>0</v>
      </c>
      <c r="N186" s="161">
        <v>1.8000000000000001E-4</v>
      </c>
      <c r="O186" s="161">
        <f t="shared" si="39"/>
        <v>0</v>
      </c>
      <c r="P186" s="161">
        <v>0</v>
      </c>
      <c r="Q186" s="161">
        <f t="shared" si="40"/>
        <v>0</v>
      </c>
      <c r="R186" s="162" t="s">
        <v>194</v>
      </c>
      <c r="S186" s="138">
        <v>0</v>
      </c>
      <c r="T186" s="138">
        <f t="shared" si="41"/>
        <v>0</v>
      </c>
      <c r="U186" s="138"/>
      <c r="V186" s="138" t="s">
        <v>87</v>
      </c>
      <c r="W186" s="128"/>
      <c r="X186" s="128"/>
      <c r="Y186" s="128"/>
      <c r="Z186" s="128"/>
      <c r="AA186" s="128"/>
      <c r="AB186" s="128"/>
      <c r="AC186" s="128"/>
      <c r="AD186" s="128"/>
      <c r="AE186" s="128" t="s">
        <v>380</v>
      </c>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ht="12.75" outlineLevel="1" x14ac:dyDescent="0.2">
      <c r="A187" s="156">
        <v>171</v>
      </c>
      <c r="B187" s="157" t="s">
        <v>1746</v>
      </c>
      <c r="C187" s="165" t="s">
        <v>1747</v>
      </c>
      <c r="D187" s="158" t="s">
        <v>494</v>
      </c>
      <c r="E187" s="159">
        <v>2</v>
      </c>
      <c r="F187" s="160"/>
      <c r="G187" s="161">
        <f t="shared" si="35"/>
        <v>0</v>
      </c>
      <c r="H187" s="160"/>
      <c r="I187" s="161">
        <f t="shared" si="36"/>
        <v>0</v>
      </c>
      <c r="J187" s="160"/>
      <c r="K187" s="161">
        <f t="shared" si="37"/>
        <v>0</v>
      </c>
      <c r="L187" s="161">
        <v>21</v>
      </c>
      <c r="M187" s="161">
        <f t="shared" si="38"/>
        <v>0</v>
      </c>
      <c r="N187" s="161">
        <v>2.3000000000000001E-4</v>
      </c>
      <c r="O187" s="161">
        <f t="shared" si="39"/>
        <v>0</v>
      </c>
      <c r="P187" s="161">
        <v>0</v>
      </c>
      <c r="Q187" s="161">
        <f t="shared" si="40"/>
        <v>0</v>
      </c>
      <c r="R187" s="162" t="s">
        <v>194</v>
      </c>
      <c r="S187" s="138">
        <v>0</v>
      </c>
      <c r="T187" s="138">
        <f t="shared" si="41"/>
        <v>0</v>
      </c>
      <c r="U187" s="138"/>
      <c r="V187" s="138" t="s">
        <v>87</v>
      </c>
      <c r="W187" s="128"/>
      <c r="X187" s="128"/>
      <c r="Y187" s="128"/>
      <c r="Z187" s="128"/>
      <c r="AA187" s="128"/>
      <c r="AB187" s="128"/>
      <c r="AC187" s="128"/>
      <c r="AD187" s="128"/>
      <c r="AE187" s="128" t="s">
        <v>380</v>
      </c>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12.75" outlineLevel="1" x14ac:dyDescent="0.2">
      <c r="A188" s="156">
        <v>172</v>
      </c>
      <c r="B188" s="157" t="s">
        <v>1748</v>
      </c>
      <c r="C188" s="165" t="s">
        <v>1749</v>
      </c>
      <c r="D188" s="158" t="s">
        <v>494</v>
      </c>
      <c r="E188" s="159">
        <v>4</v>
      </c>
      <c r="F188" s="160"/>
      <c r="G188" s="161">
        <f t="shared" si="35"/>
        <v>0</v>
      </c>
      <c r="H188" s="160"/>
      <c r="I188" s="161">
        <f t="shared" si="36"/>
        <v>0</v>
      </c>
      <c r="J188" s="160"/>
      <c r="K188" s="161">
        <f t="shared" si="37"/>
        <v>0</v>
      </c>
      <c r="L188" s="161">
        <v>21</v>
      </c>
      <c r="M188" s="161">
        <f t="shared" si="38"/>
        <v>0</v>
      </c>
      <c r="N188" s="161">
        <v>0</v>
      </c>
      <c r="O188" s="161">
        <f t="shared" si="39"/>
        <v>0</v>
      </c>
      <c r="P188" s="161">
        <v>0</v>
      </c>
      <c r="Q188" s="161">
        <f t="shared" si="40"/>
        <v>0</v>
      </c>
      <c r="R188" s="162" t="s">
        <v>194</v>
      </c>
      <c r="S188" s="138">
        <v>0</v>
      </c>
      <c r="T188" s="138">
        <f t="shared" si="41"/>
        <v>0</v>
      </c>
      <c r="U188" s="138"/>
      <c r="V188" s="138" t="s">
        <v>87</v>
      </c>
      <c r="W188" s="128"/>
      <c r="X188" s="128"/>
      <c r="Y188" s="128"/>
      <c r="Z188" s="128"/>
      <c r="AA188" s="128"/>
      <c r="AB188" s="128"/>
      <c r="AC188" s="128"/>
      <c r="AD188" s="128"/>
      <c r="AE188" s="128" t="s">
        <v>380</v>
      </c>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12.75" outlineLevel="1" x14ac:dyDescent="0.2">
      <c r="A189" s="156">
        <v>173</v>
      </c>
      <c r="B189" s="157" t="s">
        <v>1750</v>
      </c>
      <c r="C189" s="165" t="s">
        <v>1751</v>
      </c>
      <c r="D189" s="158" t="s">
        <v>494</v>
      </c>
      <c r="E189" s="159">
        <v>4</v>
      </c>
      <c r="F189" s="160"/>
      <c r="G189" s="161">
        <f t="shared" si="35"/>
        <v>0</v>
      </c>
      <c r="H189" s="160"/>
      <c r="I189" s="161">
        <f t="shared" si="36"/>
        <v>0</v>
      </c>
      <c r="J189" s="160"/>
      <c r="K189" s="161">
        <f t="shared" si="37"/>
        <v>0</v>
      </c>
      <c r="L189" s="161">
        <v>21</v>
      </c>
      <c r="M189" s="161">
        <f t="shared" si="38"/>
        <v>0</v>
      </c>
      <c r="N189" s="161">
        <v>0</v>
      </c>
      <c r="O189" s="161">
        <f t="shared" si="39"/>
        <v>0</v>
      </c>
      <c r="P189" s="161">
        <v>0</v>
      </c>
      <c r="Q189" s="161">
        <f t="shared" si="40"/>
        <v>0</v>
      </c>
      <c r="R189" s="162" t="s">
        <v>194</v>
      </c>
      <c r="S189" s="138">
        <v>0</v>
      </c>
      <c r="T189" s="138">
        <f t="shared" si="41"/>
        <v>0</v>
      </c>
      <c r="U189" s="138"/>
      <c r="V189" s="138" t="s">
        <v>87</v>
      </c>
      <c r="W189" s="128"/>
      <c r="X189" s="128"/>
      <c r="Y189" s="128"/>
      <c r="Z189" s="128"/>
      <c r="AA189" s="128"/>
      <c r="AB189" s="128"/>
      <c r="AC189" s="128"/>
      <c r="AD189" s="128"/>
      <c r="AE189" s="128" t="s">
        <v>380</v>
      </c>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row>
    <row r="190" spans="1:58" ht="12.75" outlineLevel="1" x14ac:dyDescent="0.2">
      <c r="A190" s="156">
        <v>174</v>
      </c>
      <c r="B190" s="157" t="s">
        <v>1752</v>
      </c>
      <c r="C190" s="165" t="s">
        <v>1753</v>
      </c>
      <c r="D190" s="158" t="s">
        <v>494</v>
      </c>
      <c r="E190" s="159">
        <v>5</v>
      </c>
      <c r="F190" s="160"/>
      <c r="G190" s="161">
        <f t="shared" si="35"/>
        <v>0</v>
      </c>
      <c r="H190" s="160"/>
      <c r="I190" s="161">
        <f t="shared" si="36"/>
        <v>0</v>
      </c>
      <c r="J190" s="160"/>
      <c r="K190" s="161">
        <f t="shared" si="37"/>
        <v>0</v>
      </c>
      <c r="L190" s="161">
        <v>21</v>
      </c>
      <c r="M190" s="161">
        <f t="shared" si="38"/>
        <v>0</v>
      </c>
      <c r="N190" s="161">
        <v>0</v>
      </c>
      <c r="O190" s="161">
        <f t="shared" si="39"/>
        <v>0</v>
      </c>
      <c r="P190" s="161">
        <v>0</v>
      </c>
      <c r="Q190" s="161">
        <f t="shared" si="40"/>
        <v>0</v>
      </c>
      <c r="R190" s="162" t="s">
        <v>194</v>
      </c>
      <c r="S190" s="138">
        <v>0</v>
      </c>
      <c r="T190" s="138">
        <f t="shared" si="41"/>
        <v>0</v>
      </c>
      <c r="U190" s="138"/>
      <c r="V190" s="138" t="s">
        <v>87</v>
      </c>
      <c r="W190" s="128"/>
      <c r="X190" s="128"/>
      <c r="Y190" s="128"/>
      <c r="Z190" s="128"/>
      <c r="AA190" s="128"/>
      <c r="AB190" s="128"/>
      <c r="AC190" s="128"/>
      <c r="AD190" s="128"/>
      <c r="AE190" s="128" t="s">
        <v>380</v>
      </c>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ht="12.75" outlineLevel="1" x14ac:dyDescent="0.2">
      <c r="A191" s="156">
        <v>175</v>
      </c>
      <c r="B191" s="157" t="s">
        <v>1754</v>
      </c>
      <c r="C191" s="165" t="s">
        <v>1755</v>
      </c>
      <c r="D191" s="158" t="s">
        <v>316</v>
      </c>
      <c r="E191" s="159">
        <v>19</v>
      </c>
      <c r="F191" s="160"/>
      <c r="G191" s="161">
        <f t="shared" ref="G191" si="42">ROUND(E191*F191,2)</f>
        <v>0</v>
      </c>
      <c r="H191" s="160"/>
      <c r="I191" s="161">
        <f t="shared" ref="I191" si="43">ROUND(E191*H191,2)</f>
        <v>0</v>
      </c>
      <c r="J191" s="160"/>
      <c r="K191" s="161">
        <f t="shared" ref="K191" si="44">ROUND(E191*J191,2)</f>
        <v>0</v>
      </c>
      <c r="L191" s="161">
        <v>21</v>
      </c>
      <c r="M191" s="161">
        <f t="shared" ref="M191" si="45">G191*(1+L191/100)</f>
        <v>0</v>
      </c>
      <c r="N191" s="161">
        <v>6.0000000000000002E-5</v>
      </c>
      <c r="O191" s="161">
        <f t="shared" ref="O191" si="46">ROUND(E191*N191,2)</f>
        <v>0</v>
      </c>
      <c r="P191" s="161">
        <v>0</v>
      </c>
      <c r="Q191" s="161">
        <f t="shared" ref="Q191" si="47">ROUND(E191*P191,2)</f>
        <v>0</v>
      </c>
      <c r="R191" s="162" t="s">
        <v>194</v>
      </c>
      <c r="S191" s="138">
        <v>0</v>
      </c>
      <c r="T191" s="138">
        <f t="shared" ref="T191" si="48">ROUND(E191*S191,2)</f>
        <v>0</v>
      </c>
      <c r="U191" s="138"/>
      <c r="V191" s="138" t="s">
        <v>87</v>
      </c>
      <c r="W191" s="128"/>
      <c r="X191" s="128"/>
      <c r="Y191" s="128"/>
      <c r="Z191" s="128"/>
      <c r="AA191" s="128"/>
      <c r="AB191" s="128"/>
      <c r="AC191" s="128"/>
      <c r="AD191" s="128"/>
      <c r="AE191" s="128" t="s">
        <v>380</v>
      </c>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ht="12.75" x14ac:dyDescent="0.15">
      <c r="A192" s="143" t="s">
        <v>188</v>
      </c>
      <c r="B192" s="144" t="s">
        <v>88</v>
      </c>
      <c r="C192" s="164" t="s">
        <v>89</v>
      </c>
      <c r="D192" s="145"/>
      <c r="E192" s="146"/>
      <c r="F192" s="147"/>
      <c r="G192" s="147">
        <f>SUMIF(AE193:AE200,"&lt;&gt;NOR",G193:G200)</f>
        <v>0</v>
      </c>
      <c r="H192" s="147"/>
      <c r="I192" s="147">
        <f>SUM(I193:I200)</f>
        <v>0</v>
      </c>
      <c r="J192" s="147"/>
      <c r="K192" s="147">
        <f>SUM(K193:K200)</f>
        <v>0</v>
      </c>
      <c r="L192" s="147"/>
      <c r="M192" s="147">
        <f>SUM(M193:M200)</f>
        <v>0</v>
      </c>
      <c r="N192" s="147"/>
      <c r="O192" s="147">
        <f>SUM(O193:O200)</f>
        <v>0</v>
      </c>
      <c r="P192" s="147"/>
      <c r="Q192" s="147">
        <f>SUM(Q193:Q200)</f>
        <v>0</v>
      </c>
      <c r="R192" s="148"/>
      <c r="S192" s="142"/>
      <c r="T192" s="142">
        <f>SUM(T193:T200)</f>
        <v>0</v>
      </c>
      <c r="U192" s="142"/>
      <c r="V192" s="142"/>
      <c r="AE192" t="s">
        <v>189</v>
      </c>
    </row>
    <row r="193" spans="1:58" ht="12.75" outlineLevel="1" x14ac:dyDescent="0.2">
      <c r="A193" s="156">
        <v>176</v>
      </c>
      <c r="B193" s="157" t="s">
        <v>1756</v>
      </c>
      <c r="C193" s="165" t="s">
        <v>1757</v>
      </c>
      <c r="D193" s="158" t="s">
        <v>1758</v>
      </c>
      <c r="E193" s="159">
        <v>8</v>
      </c>
      <c r="F193" s="160"/>
      <c r="G193" s="161">
        <f>ROUND(E193*F193,2)</f>
        <v>0</v>
      </c>
      <c r="H193" s="160"/>
      <c r="I193" s="161">
        <f>ROUND(E193*H193,2)</f>
        <v>0</v>
      </c>
      <c r="J193" s="160"/>
      <c r="K193" s="161">
        <f>ROUND(E193*J193,2)</f>
        <v>0</v>
      </c>
      <c r="L193" s="161">
        <v>21</v>
      </c>
      <c r="M193" s="161">
        <f>G193*(1+L193/100)</f>
        <v>0</v>
      </c>
      <c r="N193" s="161">
        <v>0</v>
      </c>
      <c r="O193" s="161">
        <f>ROUND(E193*N193,2)</f>
        <v>0</v>
      </c>
      <c r="P193" s="161">
        <v>0</v>
      </c>
      <c r="Q193" s="161">
        <f>ROUND(E193*P193,2)</f>
        <v>0</v>
      </c>
      <c r="R193" s="162" t="s">
        <v>194</v>
      </c>
      <c r="S193" s="138">
        <v>0</v>
      </c>
      <c r="T193" s="138">
        <f>ROUND(E193*S193,2)</f>
        <v>0</v>
      </c>
      <c r="U193" s="138"/>
      <c r="V193" s="138" t="s">
        <v>89</v>
      </c>
      <c r="W193" s="128"/>
      <c r="X193" s="128"/>
      <c r="Y193" s="128"/>
      <c r="Z193" s="128"/>
      <c r="AA193" s="128"/>
      <c r="AB193" s="128"/>
      <c r="AC193" s="128"/>
      <c r="AD193" s="128"/>
      <c r="AE193" s="128" t="s">
        <v>195</v>
      </c>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ht="12.75" outlineLevel="1" x14ac:dyDescent="0.2">
      <c r="A194" s="156">
        <v>177</v>
      </c>
      <c r="B194" s="157" t="s">
        <v>1759</v>
      </c>
      <c r="C194" s="165" t="s">
        <v>1760</v>
      </c>
      <c r="D194" s="158" t="s">
        <v>1758</v>
      </c>
      <c r="E194" s="159">
        <v>6</v>
      </c>
      <c r="F194" s="160"/>
      <c r="G194" s="161">
        <f>ROUND(E194*F194,2)</f>
        <v>0</v>
      </c>
      <c r="H194" s="160"/>
      <c r="I194" s="161">
        <f>ROUND(E194*H194,2)</f>
        <v>0</v>
      </c>
      <c r="J194" s="160"/>
      <c r="K194" s="161">
        <f>ROUND(E194*J194,2)</f>
        <v>0</v>
      </c>
      <c r="L194" s="161">
        <v>21</v>
      </c>
      <c r="M194" s="161">
        <f>G194*(1+L194/100)</f>
        <v>0</v>
      </c>
      <c r="N194" s="161">
        <v>0</v>
      </c>
      <c r="O194" s="161">
        <f>ROUND(E194*N194,2)</f>
        <v>0</v>
      </c>
      <c r="P194" s="161">
        <v>0</v>
      </c>
      <c r="Q194" s="161">
        <f>ROUND(E194*P194,2)</f>
        <v>0</v>
      </c>
      <c r="R194" s="162" t="s">
        <v>194</v>
      </c>
      <c r="S194" s="138">
        <v>0</v>
      </c>
      <c r="T194" s="138">
        <f>ROUND(E194*S194,2)</f>
        <v>0</v>
      </c>
      <c r="U194" s="138"/>
      <c r="V194" s="138" t="s">
        <v>89</v>
      </c>
      <c r="W194" s="128"/>
      <c r="X194" s="128"/>
      <c r="Y194" s="128"/>
      <c r="Z194" s="128"/>
      <c r="AA194" s="128"/>
      <c r="AB194" s="128"/>
      <c r="AC194" s="128"/>
      <c r="AD194" s="128"/>
      <c r="AE194" s="128" t="s">
        <v>195</v>
      </c>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ht="12.75" outlineLevel="1" x14ac:dyDescent="0.2">
      <c r="A195" s="156">
        <v>178</v>
      </c>
      <c r="B195" s="157" t="s">
        <v>1761</v>
      </c>
      <c r="C195" s="165" t="s">
        <v>1762</v>
      </c>
      <c r="D195" s="158" t="s">
        <v>1758</v>
      </c>
      <c r="E195" s="159">
        <v>4</v>
      </c>
      <c r="F195" s="160"/>
      <c r="G195" s="161">
        <f>ROUND(E195*F195,2)</f>
        <v>0</v>
      </c>
      <c r="H195" s="160"/>
      <c r="I195" s="161">
        <f>ROUND(E195*H195,2)</f>
        <v>0</v>
      </c>
      <c r="J195" s="160"/>
      <c r="K195" s="161">
        <f>ROUND(E195*J195,2)</f>
        <v>0</v>
      </c>
      <c r="L195" s="161">
        <v>21</v>
      </c>
      <c r="M195" s="161">
        <f>G195*(1+L195/100)</f>
        <v>0</v>
      </c>
      <c r="N195" s="161">
        <v>0</v>
      </c>
      <c r="O195" s="161">
        <f>ROUND(E195*N195,2)</f>
        <v>0</v>
      </c>
      <c r="P195" s="161">
        <v>0</v>
      </c>
      <c r="Q195" s="161">
        <f>ROUND(E195*P195,2)</f>
        <v>0</v>
      </c>
      <c r="R195" s="162" t="s">
        <v>194</v>
      </c>
      <c r="S195" s="138">
        <v>0</v>
      </c>
      <c r="T195" s="138">
        <f>ROUND(E195*S195,2)</f>
        <v>0</v>
      </c>
      <c r="U195" s="138"/>
      <c r="V195" s="138" t="s">
        <v>89</v>
      </c>
      <c r="W195" s="128"/>
      <c r="X195" s="128"/>
      <c r="Y195" s="128"/>
      <c r="Z195" s="128"/>
      <c r="AA195" s="128"/>
      <c r="AB195" s="128"/>
      <c r="AC195" s="128"/>
      <c r="AD195" s="128"/>
      <c r="AE195" s="128" t="s">
        <v>195</v>
      </c>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ht="12.75" outlineLevel="1" x14ac:dyDescent="0.2">
      <c r="A196" s="149">
        <v>179</v>
      </c>
      <c r="B196" s="150" t="s">
        <v>221</v>
      </c>
      <c r="C196" s="166" t="s">
        <v>1763</v>
      </c>
      <c r="D196" s="151" t="s">
        <v>1764</v>
      </c>
      <c r="E196" s="152">
        <v>10</v>
      </c>
      <c r="F196" s="153"/>
      <c r="G196" s="154">
        <f>ROUND(E196*F196,2)</f>
        <v>0</v>
      </c>
      <c r="H196" s="153"/>
      <c r="I196" s="154">
        <f>ROUND(E196*H196,2)</f>
        <v>0</v>
      </c>
      <c r="J196" s="153"/>
      <c r="K196" s="154">
        <f>ROUND(E196*J196,2)</f>
        <v>0</v>
      </c>
      <c r="L196" s="154">
        <v>21</v>
      </c>
      <c r="M196" s="154">
        <f>G196*(1+L196/100)</f>
        <v>0</v>
      </c>
      <c r="N196" s="154">
        <v>0</v>
      </c>
      <c r="O196" s="154">
        <f>ROUND(E196*N196,2)</f>
        <v>0</v>
      </c>
      <c r="P196" s="154">
        <v>0</v>
      </c>
      <c r="Q196" s="154">
        <f>ROUND(E196*P196,2)</f>
        <v>0</v>
      </c>
      <c r="R196" s="155" t="s">
        <v>194</v>
      </c>
      <c r="S196" s="138">
        <v>0</v>
      </c>
      <c r="T196" s="138">
        <f>ROUND(E196*S196,2)</f>
        <v>0</v>
      </c>
      <c r="U196" s="138"/>
      <c r="V196" s="138" t="s">
        <v>89</v>
      </c>
      <c r="W196" s="128"/>
      <c r="X196" s="128"/>
      <c r="Y196" s="128"/>
      <c r="Z196" s="128"/>
      <c r="AA196" s="128"/>
      <c r="AB196" s="128"/>
      <c r="AC196" s="128"/>
      <c r="AD196" s="128"/>
      <c r="AE196" s="128" t="s">
        <v>195</v>
      </c>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row>
    <row r="197" spans="1:58" ht="12.75" outlineLevel="1" x14ac:dyDescent="0.2">
      <c r="A197" s="135"/>
      <c r="B197" s="136"/>
      <c r="C197" s="329" t="s">
        <v>1765</v>
      </c>
      <c r="D197" s="330"/>
      <c r="E197" s="330"/>
      <c r="F197" s="330"/>
      <c r="G197" s="330"/>
      <c r="H197" s="138"/>
      <c r="I197" s="138"/>
      <c r="J197" s="138"/>
      <c r="K197" s="138"/>
      <c r="L197" s="138"/>
      <c r="M197" s="138"/>
      <c r="N197" s="138"/>
      <c r="O197" s="138"/>
      <c r="P197" s="138"/>
      <c r="Q197" s="138"/>
      <c r="R197" s="138"/>
      <c r="S197" s="138"/>
      <c r="T197" s="138"/>
      <c r="U197" s="138"/>
      <c r="V197" s="138"/>
      <c r="W197" s="128"/>
      <c r="X197" s="128"/>
      <c r="Y197" s="128"/>
      <c r="Z197" s="128"/>
      <c r="AA197" s="128"/>
      <c r="AB197" s="128"/>
      <c r="AC197" s="128"/>
      <c r="AD197" s="128"/>
      <c r="AE197" s="128" t="s">
        <v>513</v>
      </c>
      <c r="AF197" s="128"/>
      <c r="AG197" s="128"/>
      <c r="AH197" s="128"/>
      <c r="AI197" s="128"/>
      <c r="AJ197" s="128"/>
      <c r="AK197" s="128"/>
      <c r="AL197" s="128"/>
      <c r="AM197" s="128"/>
      <c r="AN197" s="128"/>
      <c r="AO197" s="128"/>
      <c r="AP197" s="128"/>
      <c r="AQ197" s="128"/>
      <c r="AR197" s="128"/>
      <c r="AS197" s="128"/>
      <c r="AT197" s="128"/>
      <c r="AU197" s="128"/>
      <c r="AV197" s="128"/>
      <c r="AW197" s="128"/>
      <c r="AX197" s="128"/>
      <c r="AY197" s="176" t="str">
        <f>C197</f>
        <v>Náklady na vyhotovení dokumentace skutečného provedení stavby a její předání objednateli v požadované formě a požadovaném počtu.</v>
      </c>
      <c r="AZ197" s="128"/>
      <c r="BA197" s="128"/>
      <c r="BB197" s="128"/>
      <c r="BC197" s="128"/>
      <c r="BD197" s="128"/>
      <c r="BE197" s="128"/>
      <c r="BF197" s="128"/>
    </row>
    <row r="198" spans="1:58" ht="12.75" outlineLevel="1" x14ac:dyDescent="0.2">
      <c r="A198" s="156">
        <v>180</v>
      </c>
      <c r="B198" s="157" t="s">
        <v>1766</v>
      </c>
      <c r="C198" s="165" t="s">
        <v>1767</v>
      </c>
      <c r="D198" s="158" t="s">
        <v>384</v>
      </c>
      <c r="E198" s="159">
        <v>0.25</v>
      </c>
      <c r="F198" s="160"/>
      <c r="G198" s="161">
        <f>ROUND(E198*F198,2)</f>
        <v>0</v>
      </c>
      <c r="H198" s="160"/>
      <c r="I198" s="161">
        <f>ROUND(E198*H198,2)</f>
        <v>0</v>
      </c>
      <c r="J198" s="160"/>
      <c r="K198" s="161">
        <f>ROUND(E198*J198,2)</f>
        <v>0</v>
      </c>
      <c r="L198" s="161">
        <v>21</v>
      </c>
      <c r="M198" s="161">
        <f>G198*(1+L198/100)</f>
        <v>0</v>
      </c>
      <c r="N198" s="161">
        <v>0</v>
      </c>
      <c r="O198" s="161">
        <f>ROUND(E198*N198,2)</f>
        <v>0</v>
      </c>
      <c r="P198" s="161">
        <v>0</v>
      </c>
      <c r="Q198" s="161">
        <f>ROUND(E198*P198,2)</f>
        <v>0</v>
      </c>
      <c r="R198" s="162" t="s">
        <v>194</v>
      </c>
      <c r="S198" s="138">
        <v>0</v>
      </c>
      <c r="T198" s="138">
        <f>ROUND(E198*S198,2)</f>
        <v>0</v>
      </c>
      <c r="U198" s="138"/>
      <c r="V198" s="138" t="s">
        <v>89</v>
      </c>
      <c r="W198" s="128"/>
      <c r="X198" s="128"/>
      <c r="Y198" s="128"/>
      <c r="Z198" s="128"/>
      <c r="AA198" s="128"/>
      <c r="AB198" s="128"/>
      <c r="AC198" s="128"/>
      <c r="AD198" s="128"/>
      <c r="AE198" s="128" t="s">
        <v>195</v>
      </c>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ht="12.75" outlineLevel="1" x14ac:dyDescent="0.2">
      <c r="A199" s="156">
        <v>181</v>
      </c>
      <c r="B199" s="157" t="s">
        <v>1768</v>
      </c>
      <c r="C199" s="165" t="s">
        <v>1769</v>
      </c>
      <c r="D199" s="158" t="s">
        <v>1764</v>
      </c>
      <c r="E199" s="159">
        <v>12</v>
      </c>
      <c r="F199" s="160"/>
      <c r="G199" s="161">
        <f>ROUND(E199*F199,2)</f>
        <v>0</v>
      </c>
      <c r="H199" s="160"/>
      <c r="I199" s="161">
        <f>ROUND(E199*H199,2)</f>
        <v>0</v>
      </c>
      <c r="J199" s="160"/>
      <c r="K199" s="161">
        <f>ROUND(E199*J199,2)</f>
        <v>0</v>
      </c>
      <c r="L199" s="161">
        <v>21</v>
      </c>
      <c r="M199" s="161">
        <f>G199*(1+L199/100)</f>
        <v>0</v>
      </c>
      <c r="N199" s="161">
        <v>0</v>
      </c>
      <c r="O199" s="161">
        <f>ROUND(E199*N199,2)</f>
        <v>0</v>
      </c>
      <c r="P199" s="161">
        <v>0</v>
      </c>
      <c r="Q199" s="161">
        <f>ROUND(E199*P199,2)</f>
        <v>0</v>
      </c>
      <c r="R199" s="162" t="s">
        <v>194</v>
      </c>
      <c r="S199" s="138">
        <v>0</v>
      </c>
      <c r="T199" s="138">
        <f>ROUND(E199*S199,2)</f>
        <v>0</v>
      </c>
      <c r="U199" s="138"/>
      <c r="V199" s="138" t="s">
        <v>89</v>
      </c>
      <c r="W199" s="128"/>
      <c r="X199" s="128"/>
      <c r="Y199" s="128"/>
      <c r="Z199" s="128"/>
      <c r="AA199" s="128"/>
      <c r="AB199" s="128"/>
      <c r="AC199" s="128"/>
      <c r="AD199" s="128"/>
      <c r="AE199" s="128" t="s">
        <v>195</v>
      </c>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ht="12.75" outlineLevel="1" x14ac:dyDescent="0.2">
      <c r="A200" s="149">
        <v>182</v>
      </c>
      <c r="B200" s="150" t="s">
        <v>1770</v>
      </c>
      <c r="C200" s="166" t="s">
        <v>1771</v>
      </c>
      <c r="D200" s="151" t="s">
        <v>1620</v>
      </c>
      <c r="E200" s="152">
        <v>1</v>
      </c>
      <c r="F200" s="153"/>
      <c r="G200" s="154">
        <f>ROUND(E200*F200,2)</f>
        <v>0</v>
      </c>
      <c r="H200" s="153"/>
      <c r="I200" s="154">
        <f>ROUND(E200*H200,2)</f>
        <v>0</v>
      </c>
      <c r="J200" s="153"/>
      <c r="K200" s="154">
        <f>ROUND(E200*J200,2)</f>
        <v>0</v>
      </c>
      <c r="L200" s="154">
        <v>21</v>
      </c>
      <c r="M200" s="154">
        <f>G200*(1+L200/100)</f>
        <v>0</v>
      </c>
      <c r="N200" s="154">
        <v>0</v>
      </c>
      <c r="O200" s="154">
        <f>ROUND(E200*N200,2)</f>
        <v>0</v>
      </c>
      <c r="P200" s="154">
        <v>0</v>
      </c>
      <c r="Q200" s="154">
        <f>ROUND(E200*P200,2)</f>
        <v>0</v>
      </c>
      <c r="R200" s="155" t="s">
        <v>194</v>
      </c>
      <c r="S200" s="138">
        <v>0</v>
      </c>
      <c r="T200" s="138">
        <f>ROUND(E200*S200,2)</f>
        <v>0</v>
      </c>
      <c r="U200" s="138"/>
      <c r="V200" s="138" t="s">
        <v>89</v>
      </c>
      <c r="W200" s="128"/>
      <c r="X200" s="128"/>
      <c r="Y200" s="128"/>
      <c r="Z200" s="128"/>
      <c r="AA200" s="128"/>
      <c r="AB200" s="128"/>
      <c r="AC200" s="128"/>
      <c r="AD200" s="128"/>
      <c r="AE200" s="128" t="s">
        <v>195</v>
      </c>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x14ac:dyDescent="0.15">
      <c r="A201" s="3"/>
      <c r="B201" s="4"/>
      <c r="C201" s="168"/>
      <c r="D201" s="6"/>
      <c r="E201" s="3"/>
      <c r="F201" s="3"/>
      <c r="G201" s="3"/>
      <c r="H201" s="3"/>
      <c r="I201" s="3"/>
      <c r="J201" s="3"/>
      <c r="K201" s="3"/>
      <c r="L201" s="3"/>
      <c r="M201" s="3"/>
      <c r="N201" s="3"/>
      <c r="O201" s="3"/>
      <c r="P201" s="3"/>
      <c r="Q201" s="3"/>
      <c r="R201" s="3"/>
      <c r="S201" s="3"/>
      <c r="T201" s="3"/>
      <c r="U201" s="3"/>
      <c r="V201" s="3"/>
      <c r="AC201">
        <v>15</v>
      </c>
      <c r="AD201">
        <v>21</v>
      </c>
      <c r="AE201" t="s">
        <v>177</v>
      </c>
    </row>
    <row r="202" spans="1:58" ht="12.75" x14ac:dyDescent="0.15">
      <c r="A202" s="131"/>
      <c r="B202" s="132" t="s">
        <v>29</v>
      </c>
      <c r="C202" s="169"/>
      <c r="D202" s="133"/>
      <c r="E202" s="134"/>
      <c r="F202" s="134"/>
      <c r="G202" s="163">
        <f>G8+G94+G192</f>
        <v>0</v>
      </c>
      <c r="H202" s="3"/>
      <c r="I202" s="3"/>
      <c r="J202" s="3"/>
      <c r="K202" s="3"/>
      <c r="L202" s="3"/>
      <c r="M202" s="3"/>
      <c r="N202" s="3"/>
      <c r="O202" s="3"/>
      <c r="P202" s="3"/>
      <c r="Q202" s="3"/>
      <c r="R202" s="3"/>
      <c r="S202" s="3"/>
      <c r="T202" s="3"/>
      <c r="U202" s="3"/>
      <c r="V202" s="3"/>
      <c r="AC202">
        <f>SUMIF(L7:L200,AC201,G7:G200)</f>
        <v>0</v>
      </c>
      <c r="AD202">
        <f>SUMIF(L7:L200,AD201,G7:G200)</f>
        <v>0</v>
      </c>
      <c r="AE202" t="s">
        <v>230</v>
      </c>
    </row>
    <row r="203" spans="1:58" x14ac:dyDescent="0.15">
      <c r="C203" s="170"/>
      <c r="D203" s="9"/>
      <c r="AE203" t="s">
        <v>231</v>
      </c>
    </row>
    <row r="204" spans="1:58" x14ac:dyDescent="0.15">
      <c r="D204" s="9"/>
    </row>
    <row r="205" spans="1:58" x14ac:dyDescent="0.15">
      <c r="D205" s="9"/>
    </row>
    <row r="206" spans="1:58" x14ac:dyDescent="0.15">
      <c r="D206" s="9"/>
    </row>
    <row r="207" spans="1:58" x14ac:dyDescent="0.15">
      <c r="D207" s="9"/>
    </row>
    <row r="208" spans="1:58"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AJWQ3cz5AkWP+y1qvr+LXYvRD/MDeUao7JkxURXFemMfsTdlbny3fe0KHcEiuBflI2Dt/lBffZC8qzhlEfpixg==" saltValue="eYD70ueAW6vUoOOTD06rTg==" spinCount="100000" sheet="1"/>
  <mergeCells count="12">
    <mergeCell ref="C197:G197"/>
    <mergeCell ref="A1:G1"/>
    <mergeCell ref="C2:G2"/>
    <mergeCell ref="C3:G3"/>
    <mergeCell ref="C4:G4"/>
    <mergeCell ref="C33:G33"/>
    <mergeCell ref="C36:G36"/>
    <mergeCell ref="C70:G70"/>
    <mergeCell ref="C72:G72"/>
    <mergeCell ref="C74:G74"/>
    <mergeCell ref="C76:G76"/>
    <mergeCell ref="C78:G7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230C5-5AC8-411B-806C-D14FB74160CC}">
  <sheetPr>
    <outlinePr summaryBelow="0"/>
  </sheetPr>
  <dimension ref="A1:BF5000"/>
  <sheetViews>
    <sheetView workbookViewId="0">
      <pane ySplit="7" topLeftCell="A29" activePane="bottomLeft" state="frozen"/>
      <selection pane="bottomLeft" activeCell="A46" sqref="A46:G47"/>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6" t="s">
        <v>164</v>
      </c>
      <c r="B1" s="316"/>
      <c r="C1" s="316"/>
      <c r="D1" s="316"/>
      <c r="E1" s="316"/>
      <c r="F1" s="316"/>
      <c r="G1" s="316"/>
      <c r="AE1" t="s">
        <v>165</v>
      </c>
    </row>
    <row r="2" spans="1:58" ht="24.95" customHeight="1" x14ac:dyDescent="0.15">
      <c r="A2" s="120" t="s">
        <v>7</v>
      </c>
      <c r="B2" s="40" t="s">
        <v>43</v>
      </c>
      <c r="C2" s="317" t="s">
        <v>44</v>
      </c>
      <c r="D2" s="318"/>
      <c r="E2" s="318"/>
      <c r="F2" s="318"/>
      <c r="G2" s="319"/>
      <c r="AE2" t="s">
        <v>166</v>
      </c>
    </row>
    <row r="3" spans="1:58" ht="24.95" customHeight="1" x14ac:dyDescent="0.15">
      <c r="A3" s="120" t="s">
        <v>8</v>
      </c>
      <c r="B3" s="40" t="s">
        <v>56</v>
      </c>
      <c r="C3" s="317" t="s">
        <v>60</v>
      </c>
      <c r="D3" s="318"/>
      <c r="E3" s="318"/>
      <c r="F3" s="318"/>
      <c r="G3" s="319"/>
      <c r="AA3" s="104" t="s">
        <v>166</v>
      </c>
      <c r="AE3" t="s">
        <v>167</v>
      </c>
    </row>
    <row r="4" spans="1:58" ht="24.95" customHeight="1" x14ac:dyDescent="0.15">
      <c r="A4" s="121" t="s">
        <v>9</v>
      </c>
      <c r="B4" s="122" t="s">
        <v>49</v>
      </c>
      <c r="C4" s="320" t="s">
        <v>60</v>
      </c>
      <c r="D4" s="321"/>
      <c r="E4" s="321"/>
      <c r="F4" s="321"/>
      <c r="G4" s="322"/>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SUMIF(AE9:AE27,"&lt;&gt;NOR",G9:G27)</f>
        <v>0</v>
      </c>
      <c r="H8" s="147"/>
      <c r="I8" s="147">
        <f>SUM(I9:I27)</f>
        <v>0</v>
      </c>
      <c r="J8" s="147"/>
      <c r="K8" s="147">
        <f>SUM(K9:K27)</f>
        <v>0</v>
      </c>
      <c r="L8" s="147"/>
      <c r="M8" s="147">
        <f>SUM(M9:M27)</f>
        <v>0</v>
      </c>
      <c r="N8" s="147"/>
      <c r="O8" s="147">
        <f>SUM(O9:O27)</f>
        <v>0</v>
      </c>
      <c r="P8" s="147"/>
      <c r="Q8" s="147">
        <f>SUM(Q9:Q27)</f>
        <v>0</v>
      </c>
      <c r="R8" s="148"/>
      <c r="S8" s="142"/>
      <c r="T8" s="142">
        <f>SUM(T9:T27)</f>
        <v>157.09999999999997</v>
      </c>
      <c r="U8" s="142"/>
      <c r="V8" s="142"/>
      <c r="AE8" t="s">
        <v>189</v>
      </c>
    </row>
    <row r="9" spans="1:58" ht="12.75" outlineLevel="1" x14ac:dyDescent="0.2">
      <c r="A9" s="149">
        <v>1</v>
      </c>
      <c r="B9" s="150" t="s">
        <v>1772</v>
      </c>
      <c r="C9" s="166" t="s">
        <v>1773</v>
      </c>
      <c r="D9" s="151" t="s">
        <v>262</v>
      </c>
      <c r="E9" s="152">
        <v>192.2</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0.626</v>
      </c>
      <c r="T9" s="138">
        <f>ROUND(E9*S9,2)</f>
        <v>120.32</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323" t="s">
        <v>1774</v>
      </c>
      <c r="D10" s="324"/>
      <c r="E10" s="324"/>
      <c r="F10" s="324"/>
      <c r="G10" s="324"/>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249</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35"/>
      <c r="B11" s="136"/>
      <c r="C11" s="167" t="s">
        <v>1775</v>
      </c>
      <c r="D11" s="140"/>
      <c r="E11" s="141">
        <v>148.28030000000001</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218</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1776</v>
      </c>
      <c r="D12" s="140"/>
      <c r="E12" s="141">
        <v>43.838700000000003</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218</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35"/>
      <c r="B13" s="136"/>
      <c r="C13" s="167" t="s">
        <v>1777</v>
      </c>
      <c r="D13" s="140"/>
      <c r="E13" s="141">
        <v>8.1000000000000003E-2</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218</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22.5" outlineLevel="1" x14ac:dyDescent="0.2">
      <c r="A14" s="156">
        <v>2</v>
      </c>
      <c r="B14" s="157" t="s">
        <v>356</v>
      </c>
      <c r="C14" s="165" t="s">
        <v>357</v>
      </c>
      <c r="D14" s="158" t="s">
        <v>262</v>
      </c>
      <c r="E14" s="159">
        <v>192</v>
      </c>
      <c r="F14" s="160"/>
      <c r="G14" s="161">
        <f>ROUND(E14*F14,2)</f>
        <v>0</v>
      </c>
      <c r="H14" s="160"/>
      <c r="I14" s="161">
        <f>ROUND(E14*H14,2)</f>
        <v>0</v>
      </c>
      <c r="J14" s="160"/>
      <c r="K14" s="161">
        <f>ROUND(E14*J14,2)</f>
        <v>0</v>
      </c>
      <c r="L14" s="161">
        <v>21</v>
      </c>
      <c r="M14" s="161">
        <f>G14*(1+L14/100)</f>
        <v>0</v>
      </c>
      <c r="N14" s="161">
        <v>0</v>
      </c>
      <c r="O14" s="161">
        <f>ROUND(E14*N14,2)</f>
        <v>0</v>
      </c>
      <c r="P14" s="161">
        <v>0</v>
      </c>
      <c r="Q14" s="161">
        <f>ROUND(E14*P14,2)</f>
        <v>0</v>
      </c>
      <c r="R14" s="162" t="s">
        <v>194</v>
      </c>
      <c r="S14" s="138">
        <v>5.2999999999999999E-2</v>
      </c>
      <c r="T14" s="138">
        <f>ROUND(E14*S14,2)</f>
        <v>10.18</v>
      </c>
      <c r="U14" s="138"/>
      <c r="V14" s="138" t="s">
        <v>215</v>
      </c>
      <c r="W14" s="128"/>
      <c r="X14" s="128"/>
      <c r="Y14" s="128"/>
      <c r="Z14" s="128"/>
      <c r="AA14" s="128"/>
      <c r="AB14" s="128"/>
      <c r="AC14" s="128"/>
      <c r="AD14" s="128"/>
      <c r="AE14" s="128" t="s">
        <v>216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22.5" outlineLevel="1" x14ac:dyDescent="0.2">
      <c r="A15" s="156">
        <v>3</v>
      </c>
      <c r="B15" s="157" t="s">
        <v>362</v>
      </c>
      <c r="C15" s="165" t="s">
        <v>363</v>
      </c>
      <c r="D15" s="158" t="s">
        <v>262</v>
      </c>
      <c r="E15" s="159">
        <v>192</v>
      </c>
      <c r="F15" s="160"/>
      <c r="G15" s="161">
        <f>ROUND(E15*F15,2)</f>
        <v>0</v>
      </c>
      <c r="H15" s="160"/>
      <c r="I15" s="161">
        <f>ROUND(E15*H15,2)</f>
        <v>0</v>
      </c>
      <c r="J15" s="160"/>
      <c r="K15" s="161">
        <f>ROUND(E15*J15,2)</f>
        <v>0</v>
      </c>
      <c r="L15" s="161">
        <v>21</v>
      </c>
      <c r="M15" s="161">
        <f>G15*(1+L15/100)</f>
        <v>0</v>
      </c>
      <c r="N15" s="161">
        <v>0</v>
      </c>
      <c r="O15" s="161">
        <f>ROUND(E15*N15,2)</f>
        <v>0</v>
      </c>
      <c r="P15" s="161">
        <v>0</v>
      </c>
      <c r="Q15" s="161">
        <f>ROUND(E15*P15,2)</f>
        <v>0</v>
      </c>
      <c r="R15" s="162" t="s">
        <v>194</v>
      </c>
      <c r="S15" s="138">
        <v>8.9999999999999993E-3</v>
      </c>
      <c r="T15" s="138">
        <f>ROUND(E15*S15,2)</f>
        <v>1.73</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49">
        <v>4</v>
      </c>
      <c r="B16" s="150" t="s">
        <v>1778</v>
      </c>
      <c r="C16" s="166" t="s">
        <v>1779</v>
      </c>
      <c r="D16" s="151" t="s">
        <v>233</v>
      </c>
      <c r="E16" s="152">
        <v>165.8</v>
      </c>
      <c r="F16" s="153"/>
      <c r="G16" s="154">
        <f>ROUND(E16*F16,2)</f>
        <v>0</v>
      </c>
      <c r="H16" s="153"/>
      <c r="I16" s="154">
        <f>ROUND(E16*H16,2)</f>
        <v>0</v>
      </c>
      <c r="J16" s="153"/>
      <c r="K16" s="154">
        <f>ROUND(E16*J16,2)</f>
        <v>0</v>
      </c>
      <c r="L16" s="154">
        <v>21</v>
      </c>
      <c r="M16" s="154">
        <f>G16*(1+L16/100)</f>
        <v>0</v>
      </c>
      <c r="N16" s="154">
        <v>0</v>
      </c>
      <c r="O16" s="154">
        <f>ROUND(E16*N16,2)</f>
        <v>0</v>
      </c>
      <c r="P16" s="154">
        <v>0</v>
      </c>
      <c r="Q16" s="154">
        <f>ROUND(E16*P16,2)</f>
        <v>0</v>
      </c>
      <c r="R16" s="155" t="s">
        <v>194</v>
      </c>
      <c r="S16" s="138">
        <v>0.06</v>
      </c>
      <c r="T16" s="138">
        <f>ROUND(E16*S16,2)</f>
        <v>9.9499999999999993</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35"/>
      <c r="B17" s="136"/>
      <c r="C17" s="323" t="s">
        <v>1780</v>
      </c>
      <c r="D17" s="324"/>
      <c r="E17" s="324"/>
      <c r="F17" s="324"/>
      <c r="G17" s="324"/>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249</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35"/>
      <c r="B18" s="136"/>
      <c r="C18" s="167" t="s">
        <v>1781</v>
      </c>
      <c r="D18" s="140"/>
      <c r="E18" s="141">
        <v>144.80000000000001</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218</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35"/>
      <c r="B19" s="136"/>
      <c r="C19" s="167" t="s">
        <v>1782</v>
      </c>
      <c r="D19" s="140"/>
      <c r="E19" s="141">
        <v>21</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218</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49">
        <v>5</v>
      </c>
      <c r="B20" s="150" t="s">
        <v>1783</v>
      </c>
      <c r="C20" s="166" t="s">
        <v>1784</v>
      </c>
      <c r="D20" s="151" t="s">
        <v>233</v>
      </c>
      <c r="E20" s="152">
        <v>165.8</v>
      </c>
      <c r="F20" s="153"/>
      <c r="G20" s="154">
        <f>ROUND(E20*F20,2)</f>
        <v>0</v>
      </c>
      <c r="H20" s="153"/>
      <c r="I20" s="154">
        <f>ROUND(E20*H20,2)</f>
        <v>0</v>
      </c>
      <c r="J20" s="153"/>
      <c r="K20" s="154">
        <f>ROUND(E20*J20,2)</f>
        <v>0</v>
      </c>
      <c r="L20" s="154">
        <v>21</v>
      </c>
      <c r="M20" s="154">
        <f>G20*(1+L20/100)</f>
        <v>0</v>
      </c>
      <c r="N20" s="154">
        <v>0</v>
      </c>
      <c r="O20" s="154">
        <f>ROUND(E20*N20,2)</f>
        <v>0</v>
      </c>
      <c r="P20" s="154">
        <v>0</v>
      </c>
      <c r="Q20" s="154">
        <f>ROUND(E20*P20,2)</f>
        <v>0</v>
      </c>
      <c r="R20" s="155" t="s">
        <v>194</v>
      </c>
      <c r="S20" s="138">
        <v>0.09</v>
      </c>
      <c r="T20" s="138">
        <f>ROUND(E20*S20,2)</f>
        <v>14.92</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323" t="s">
        <v>1785</v>
      </c>
      <c r="D21" s="324"/>
      <c r="E21" s="324"/>
      <c r="F21" s="324"/>
      <c r="G21" s="324"/>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249</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1781</v>
      </c>
      <c r="D22" s="140"/>
      <c r="E22" s="141">
        <v>144.80000000000001</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35"/>
      <c r="B23" s="136"/>
      <c r="C23" s="167" t="s">
        <v>1782</v>
      </c>
      <c r="D23" s="140"/>
      <c r="E23" s="141">
        <v>21</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218</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6</v>
      </c>
      <c r="B24" s="157" t="s">
        <v>386</v>
      </c>
      <c r="C24" s="165" t="s">
        <v>387</v>
      </c>
      <c r="D24" s="158" t="s">
        <v>262</v>
      </c>
      <c r="E24" s="159">
        <v>192</v>
      </c>
      <c r="F24" s="160"/>
      <c r="G24" s="161">
        <f>ROUND(E24*F24,2)</f>
        <v>0</v>
      </c>
      <c r="H24" s="160"/>
      <c r="I24" s="161">
        <f>ROUND(E24*H24,2)</f>
        <v>0</v>
      </c>
      <c r="J24" s="160"/>
      <c r="K24" s="161">
        <f>ROUND(E24*J24,2)</f>
        <v>0</v>
      </c>
      <c r="L24" s="161">
        <v>21</v>
      </c>
      <c r="M24" s="161">
        <f>G24*(1+L24/100)</f>
        <v>0</v>
      </c>
      <c r="N24" s="161">
        <v>0</v>
      </c>
      <c r="O24" s="161">
        <f>ROUND(E24*N24,2)</f>
        <v>0</v>
      </c>
      <c r="P24" s="161">
        <v>0</v>
      </c>
      <c r="Q24" s="161">
        <f>ROUND(E24*P24,2)</f>
        <v>0</v>
      </c>
      <c r="R24" s="162" t="s">
        <v>194</v>
      </c>
      <c r="S24" s="138">
        <v>0</v>
      </c>
      <c r="T24" s="138">
        <f>ROUND(E24*S24,2)</f>
        <v>0</v>
      </c>
      <c r="U24" s="138"/>
      <c r="V24" s="138" t="s">
        <v>215</v>
      </c>
      <c r="W24" s="128"/>
      <c r="X24" s="128"/>
      <c r="Y24" s="128"/>
      <c r="Z24" s="128"/>
      <c r="AA24" s="128"/>
      <c r="AB24" s="128"/>
      <c r="AC24" s="128"/>
      <c r="AD24" s="128"/>
      <c r="AE24" s="128" t="s">
        <v>216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7</v>
      </c>
      <c r="B25" s="157" t="s">
        <v>389</v>
      </c>
      <c r="C25" s="165" t="s">
        <v>390</v>
      </c>
      <c r="D25" s="158" t="s">
        <v>391</v>
      </c>
      <c r="E25" s="159">
        <v>2</v>
      </c>
      <c r="F25" s="160"/>
      <c r="G25" s="161">
        <f>ROUND(E25*F25,2)</f>
        <v>0</v>
      </c>
      <c r="H25" s="160"/>
      <c r="I25" s="161">
        <f>ROUND(E25*H25,2)</f>
        <v>0</v>
      </c>
      <c r="J25" s="160"/>
      <c r="K25" s="161">
        <f>ROUND(E25*J25,2)</f>
        <v>0</v>
      </c>
      <c r="L25" s="161">
        <v>21</v>
      </c>
      <c r="M25" s="161">
        <f>G25*(1+L25/100)</f>
        <v>0</v>
      </c>
      <c r="N25" s="161">
        <v>0</v>
      </c>
      <c r="O25" s="161">
        <f>ROUND(E25*N25,2)</f>
        <v>0</v>
      </c>
      <c r="P25" s="161">
        <v>0</v>
      </c>
      <c r="Q25" s="161">
        <f>ROUND(E25*P25,2)</f>
        <v>0</v>
      </c>
      <c r="R25" s="162" t="s">
        <v>194</v>
      </c>
      <c r="S25" s="138">
        <v>0</v>
      </c>
      <c r="T25" s="138">
        <f>ROUND(E25*S25,2)</f>
        <v>0</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49">
        <v>8</v>
      </c>
      <c r="B26" s="150" t="s">
        <v>1786</v>
      </c>
      <c r="C26" s="166" t="s">
        <v>1787</v>
      </c>
      <c r="D26" s="151" t="s">
        <v>1698</v>
      </c>
      <c r="E26" s="152">
        <v>4.9740000000000002</v>
      </c>
      <c r="F26" s="153"/>
      <c r="G26" s="154">
        <f>ROUND(E26*F26,2)</f>
        <v>0</v>
      </c>
      <c r="H26" s="153"/>
      <c r="I26" s="154">
        <f>ROUND(E26*H26,2)</f>
        <v>0</v>
      </c>
      <c r="J26" s="153"/>
      <c r="K26" s="154">
        <f>ROUND(E26*J26,2)</f>
        <v>0</v>
      </c>
      <c r="L26" s="154">
        <v>21</v>
      </c>
      <c r="M26" s="154">
        <f>G26*(1+L26/100)</f>
        <v>0</v>
      </c>
      <c r="N26" s="154">
        <v>1E-3</v>
      </c>
      <c r="O26" s="154">
        <f>ROUND(E26*N26,2)</f>
        <v>0</v>
      </c>
      <c r="P26" s="154">
        <v>0</v>
      </c>
      <c r="Q26" s="154">
        <f>ROUND(E26*P26,2)</f>
        <v>0</v>
      </c>
      <c r="R26" s="155" t="s">
        <v>194</v>
      </c>
      <c r="S26" s="138">
        <v>0</v>
      </c>
      <c r="T26" s="138">
        <f>ROUND(E26*S26,2)</f>
        <v>0</v>
      </c>
      <c r="U26" s="138"/>
      <c r="V26" s="138" t="s">
        <v>87</v>
      </c>
      <c r="W26" s="128"/>
      <c r="X26" s="128"/>
      <c r="Y26" s="128"/>
      <c r="Z26" s="128"/>
      <c r="AA26" s="128"/>
      <c r="AB26" s="128"/>
      <c r="AC26" s="128"/>
      <c r="AD26" s="128"/>
      <c r="AE26" s="128" t="s">
        <v>380</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35"/>
      <c r="B27" s="136"/>
      <c r="C27" s="167" t="s">
        <v>1788</v>
      </c>
      <c r="D27" s="140"/>
      <c r="E27" s="141">
        <v>4.9740000000000002</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218</v>
      </c>
      <c r="AF27" s="128">
        <v>0</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x14ac:dyDescent="0.15">
      <c r="A28" s="143" t="s">
        <v>188</v>
      </c>
      <c r="B28" s="144" t="s">
        <v>96</v>
      </c>
      <c r="C28" s="164" t="s">
        <v>97</v>
      </c>
      <c r="D28" s="145"/>
      <c r="E28" s="146"/>
      <c r="F28" s="147"/>
      <c r="G28" s="147">
        <f>SUMIF(AE29:AE56,"&lt;&gt;NOR",G29:G56)</f>
        <v>0</v>
      </c>
      <c r="H28" s="147"/>
      <c r="I28" s="147">
        <f>SUM(I29:I56)</f>
        <v>0</v>
      </c>
      <c r="J28" s="147"/>
      <c r="K28" s="147">
        <f>SUM(K29:K56)</f>
        <v>0</v>
      </c>
      <c r="L28" s="147"/>
      <c r="M28" s="147">
        <f>SUM(M29:M56)</f>
        <v>0</v>
      </c>
      <c r="N28" s="147"/>
      <c r="O28" s="147">
        <f>SUM(O29:O56)</f>
        <v>573.63000000000011</v>
      </c>
      <c r="P28" s="147"/>
      <c r="Q28" s="147">
        <f>SUM(Q29:Q56)</f>
        <v>0</v>
      </c>
      <c r="R28" s="148"/>
      <c r="S28" s="142"/>
      <c r="T28" s="142">
        <f>SUM(T29:T56)</f>
        <v>243.77</v>
      </c>
      <c r="U28" s="142"/>
      <c r="V28" s="142"/>
      <c r="AE28" t="s">
        <v>189</v>
      </c>
    </row>
    <row r="29" spans="1:58" ht="22.5" outlineLevel="1" x14ac:dyDescent="0.2">
      <c r="A29" s="149">
        <v>9</v>
      </c>
      <c r="B29" s="150" t="s">
        <v>1789</v>
      </c>
      <c r="C29" s="166" t="s">
        <v>1790</v>
      </c>
      <c r="D29" s="151" t="s">
        <v>233</v>
      </c>
      <c r="E29" s="152">
        <v>392.4</v>
      </c>
      <c r="F29" s="153"/>
      <c r="G29" s="154">
        <f>ROUND(E29*F29,2)</f>
        <v>0</v>
      </c>
      <c r="H29" s="153"/>
      <c r="I29" s="154">
        <f>ROUND(E29*H29,2)</f>
        <v>0</v>
      </c>
      <c r="J29" s="153"/>
      <c r="K29" s="154">
        <f>ROUND(E29*J29,2)</f>
        <v>0</v>
      </c>
      <c r="L29" s="154">
        <v>21</v>
      </c>
      <c r="M29" s="154">
        <f>G29*(1+L29/100)</f>
        <v>0</v>
      </c>
      <c r="N29" s="154">
        <v>0.28799999999999998</v>
      </c>
      <c r="O29" s="154">
        <f>ROUND(E29*N29,2)</f>
        <v>113.01</v>
      </c>
      <c r="P29" s="154">
        <v>0</v>
      </c>
      <c r="Q29" s="154">
        <f>ROUND(E29*P29,2)</f>
        <v>0</v>
      </c>
      <c r="R29" s="155" t="s">
        <v>194</v>
      </c>
      <c r="S29" s="138">
        <v>2.3E-2</v>
      </c>
      <c r="T29" s="138">
        <f>ROUND(E29*S29,2)</f>
        <v>9.0299999999999994</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35"/>
      <c r="B30" s="136"/>
      <c r="C30" s="167" t="s">
        <v>1791</v>
      </c>
      <c r="D30" s="140"/>
      <c r="E30" s="141">
        <v>315.49</v>
      </c>
      <c r="F30" s="138"/>
      <c r="G30" s="138"/>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218</v>
      </c>
      <c r="AF30" s="128">
        <v>0</v>
      </c>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35"/>
      <c r="B31" s="136"/>
      <c r="C31" s="167" t="s">
        <v>1792</v>
      </c>
      <c r="D31" s="140"/>
      <c r="E31" s="141">
        <v>76.91</v>
      </c>
      <c r="F31" s="138"/>
      <c r="G31" s="138"/>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218</v>
      </c>
      <c r="AF31" s="128">
        <v>0</v>
      </c>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22.5" outlineLevel="1" x14ac:dyDescent="0.2">
      <c r="A32" s="149">
        <v>10</v>
      </c>
      <c r="B32" s="150" t="s">
        <v>446</v>
      </c>
      <c r="C32" s="166" t="s">
        <v>447</v>
      </c>
      <c r="D32" s="151" t="s">
        <v>233</v>
      </c>
      <c r="E32" s="152">
        <v>392.4</v>
      </c>
      <c r="F32" s="153"/>
      <c r="G32" s="154">
        <f>ROUND(E32*F32,2)</f>
        <v>0</v>
      </c>
      <c r="H32" s="153"/>
      <c r="I32" s="154">
        <f>ROUND(E32*H32,2)</f>
        <v>0</v>
      </c>
      <c r="J32" s="153"/>
      <c r="K32" s="154">
        <f>ROUND(E32*J32,2)</f>
        <v>0</v>
      </c>
      <c r="L32" s="154">
        <v>21</v>
      </c>
      <c r="M32" s="154">
        <f>G32*(1+L32/100)</f>
        <v>0</v>
      </c>
      <c r="N32" s="154">
        <v>0.441</v>
      </c>
      <c r="O32" s="154">
        <f>ROUND(E32*N32,2)</f>
        <v>173.05</v>
      </c>
      <c r="P32" s="154">
        <v>0</v>
      </c>
      <c r="Q32" s="154">
        <f>ROUND(E32*P32,2)</f>
        <v>0</v>
      </c>
      <c r="R32" s="155" t="s">
        <v>194</v>
      </c>
      <c r="S32" s="138">
        <v>2.9000000000000001E-2</v>
      </c>
      <c r="T32" s="138">
        <f>ROUND(E32*S32,2)</f>
        <v>11.38</v>
      </c>
      <c r="U32" s="138"/>
      <c r="V32" s="138" t="s">
        <v>215</v>
      </c>
      <c r="W32" s="128"/>
      <c r="X32" s="128"/>
      <c r="Y32" s="128"/>
      <c r="Z32" s="128"/>
      <c r="AA32" s="128"/>
      <c r="AB32" s="128"/>
      <c r="AC32" s="128"/>
      <c r="AD32" s="128"/>
      <c r="AE32" s="128" t="s">
        <v>216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167" t="s">
        <v>1791</v>
      </c>
      <c r="D33" s="140"/>
      <c r="E33" s="141">
        <v>315.49</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218</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35"/>
      <c r="B34" s="136"/>
      <c r="C34" s="167" t="s">
        <v>1792</v>
      </c>
      <c r="D34" s="140"/>
      <c r="E34" s="141">
        <v>76.91</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218</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22.5" outlineLevel="1" x14ac:dyDescent="0.2">
      <c r="A35" s="149">
        <v>11</v>
      </c>
      <c r="B35" s="150" t="s">
        <v>1793</v>
      </c>
      <c r="C35" s="166" t="s">
        <v>1794</v>
      </c>
      <c r="D35" s="151" t="s">
        <v>233</v>
      </c>
      <c r="E35" s="152">
        <v>392.4</v>
      </c>
      <c r="F35" s="153"/>
      <c r="G35" s="154">
        <f>ROUND(E35*F35,2)</f>
        <v>0</v>
      </c>
      <c r="H35" s="153"/>
      <c r="I35" s="154">
        <f>ROUND(E35*H35,2)</f>
        <v>0</v>
      </c>
      <c r="J35" s="153"/>
      <c r="K35" s="154">
        <f>ROUND(E35*J35,2)</f>
        <v>0</v>
      </c>
      <c r="L35" s="154">
        <v>21</v>
      </c>
      <c r="M35" s="154">
        <f>G35*(1+L35/100)</f>
        <v>0</v>
      </c>
      <c r="N35" s="154">
        <v>0.36834</v>
      </c>
      <c r="O35" s="154">
        <f>ROUND(E35*N35,2)</f>
        <v>144.54</v>
      </c>
      <c r="P35" s="154">
        <v>0</v>
      </c>
      <c r="Q35" s="154">
        <f>ROUND(E35*P35,2)</f>
        <v>0</v>
      </c>
      <c r="R35" s="155" t="s">
        <v>194</v>
      </c>
      <c r="S35" s="138">
        <v>3.3000000000000002E-2</v>
      </c>
      <c r="T35" s="138">
        <f>ROUND(E35*S35,2)</f>
        <v>12.95</v>
      </c>
      <c r="U35" s="138"/>
      <c r="V35" s="138" t="s">
        <v>215</v>
      </c>
      <c r="W35" s="128"/>
      <c r="X35" s="128"/>
      <c r="Y35" s="128"/>
      <c r="Z35" s="128"/>
      <c r="AA35" s="128"/>
      <c r="AB35" s="128"/>
      <c r="AC35" s="128"/>
      <c r="AD35" s="128"/>
      <c r="AE35" s="128" t="s">
        <v>216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323" t="s">
        <v>455</v>
      </c>
      <c r="D36" s="324"/>
      <c r="E36" s="324"/>
      <c r="F36" s="324"/>
      <c r="G36" s="324"/>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249</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167" t="s">
        <v>1791</v>
      </c>
      <c r="D37" s="140"/>
      <c r="E37" s="141">
        <v>315.49</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218</v>
      </c>
      <c r="AF37" s="128">
        <v>0</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35"/>
      <c r="B38" s="136"/>
      <c r="C38" s="167" t="s">
        <v>1792</v>
      </c>
      <c r="D38" s="140"/>
      <c r="E38" s="141">
        <v>76.91</v>
      </c>
      <c r="F38" s="138"/>
      <c r="G38" s="138"/>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218</v>
      </c>
      <c r="AF38" s="128">
        <v>0</v>
      </c>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49">
        <v>12</v>
      </c>
      <c r="B39" s="150" t="s">
        <v>1795</v>
      </c>
      <c r="C39" s="166" t="s">
        <v>1796</v>
      </c>
      <c r="D39" s="151" t="s">
        <v>233</v>
      </c>
      <c r="E39" s="152">
        <v>392.4</v>
      </c>
      <c r="F39" s="153"/>
      <c r="G39" s="154">
        <f>ROUND(E39*F39,2)</f>
        <v>0</v>
      </c>
      <c r="H39" s="153"/>
      <c r="I39" s="154">
        <f>ROUND(E39*H39,2)</f>
        <v>0</v>
      </c>
      <c r="J39" s="153"/>
      <c r="K39" s="154">
        <f>ROUND(E39*J39,2)</f>
        <v>0</v>
      </c>
      <c r="L39" s="154">
        <v>21</v>
      </c>
      <c r="M39" s="154">
        <f>G39*(1+L39/100)</f>
        <v>0</v>
      </c>
      <c r="N39" s="154">
        <v>7.3899999999999993E-2</v>
      </c>
      <c r="O39" s="154">
        <f>ROUND(E39*N39,2)</f>
        <v>29</v>
      </c>
      <c r="P39" s="154">
        <v>0</v>
      </c>
      <c r="Q39" s="154">
        <f>ROUND(E39*P39,2)</f>
        <v>0</v>
      </c>
      <c r="R39" s="155" t="s">
        <v>194</v>
      </c>
      <c r="S39" s="138">
        <v>0.47799999999999998</v>
      </c>
      <c r="T39" s="138">
        <f>ROUND(E39*S39,2)</f>
        <v>187.57</v>
      </c>
      <c r="U39" s="138"/>
      <c r="V39" s="138" t="s">
        <v>215</v>
      </c>
      <c r="W39" s="128"/>
      <c r="X39" s="128"/>
      <c r="Y39" s="128"/>
      <c r="Z39" s="128"/>
      <c r="AA39" s="128"/>
      <c r="AB39" s="128"/>
      <c r="AC39" s="128"/>
      <c r="AD39" s="128"/>
      <c r="AE39" s="128" t="s">
        <v>216</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22.5" outlineLevel="1" x14ac:dyDescent="0.2">
      <c r="A40" s="135"/>
      <c r="B40" s="136"/>
      <c r="C40" s="323" t="s">
        <v>1797</v>
      </c>
      <c r="D40" s="324"/>
      <c r="E40" s="324"/>
      <c r="F40" s="324"/>
      <c r="G40" s="324"/>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249</v>
      </c>
      <c r="AF40" s="128"/>
      <c r="AG40" s="128"/>
      <c r="AH40" s="128"/>
      <c r="AI40" s="128"/>
      <c r="AJ40" s="128"/>
      <c r="AK40" s="128"/>
      <c r="AL40" s="128"/>
      <c r="AM40" s="128"/>
      <c r="AN40" s="128"/>
      <c r="AO40" s="128"/>
      <c r="AP40" s="128"/>
      <c r="AQ40" s="128"/>
      <c r="AR40" s="128"/>
      <c r="AS40" s="128"/>
      <c r="AT40" s="128"/>
      <c r="AU40" s="128"/>
      <c r="AV40" s="128"/>
      <c r="AW40" s="128"/>
      <c r="AX40" s="128"/>
      <c r="AY40" s="176" t="str">
        <f>C40</f>
        <v>s provedením lože z kameniva drceného, s vyplněním spár, s dvojitým hutněním a se smetením přebytečného materiálu na krajnici. S dodáním hmot pro lože a výplň spár.</v>
      </c>
      <c r="AZ40" s="128"/>
      <c r="BA40" s="128"/>
      <c r="BB40" s="128"/>
      <c r="BC40" s="128"/>
      <c r="BD40" s="128"/>
      <c r="BE40" s="128"/>
      <c r="BF40" s="128"/>
    </row>
    <row r="41" spans="1:58" ht="12.75" outlineLevel="1" x14ac:dyDescent="0.2">
      <c r="A41" s="135"/>
      <c r="B41" s="136"/>
      <c r="C41" s="167" t="s">
        <v>1791</v>
      </c>
      <c r="D41" s="140"/>
      <c r="E41" s="141">
        <v>315.49</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218</v>
      </c>
      <c r="AF41" s="128">
        <v>0</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35"/>
      <c r="B42" s="136"/>
      <c r="C42" s="167" t="s">
        <v>1792</v>
      </c>
      <c r="D42" s="140"/>
      <c r="E42" s="141">
        <v>76.91</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218</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22.5" outlineLevel="1" x14ac:dyDescent="0.2">
      <c r="A43" s="149">
        <v>13</v>
      </c>
      <c r="B43" s="150" t="s">
        <v>1798</v>
      </c>
      <c r="C43" s="166" t="s">
        <v>1799</v>
      </c>
      <c r="D43" s="151" t="s">
        <v>316</v>
      </c>
      <c r="E43" s="152">
        <v>67.2</v>
      </c>
      <c r="F43" s="153"/>
      <c r="G43" s="154">
        <f>ROUND(E43*F43,2)</f>
        <v>0</v>
      </c>
      <c r="H43" s="153"/>
      <c r="I43" s="154">
        <f>ROUND(E43*H43,2)</f>
        <v>0</v>
      </c>
      <c r="J43" s="153"/>
      <c r="K43" s="154">
        <f>ROUND(E43*J43,2)</f>
        <v>0</v>
      </c>
      <c r="L43" s="154">
        <v>21</v>
      </c>
      <c r="M43" s="154">
        <f>G43*(1+L43/100)</f>
        <v>0</v>
      </c>
      <c r="N43" s="154">
        <v>0.44575999999999999</v>
      </c>
      <c r="O43" s="154">
        <f>ROUND(E43*N43,2)</f>
        <v>29.96</v>
      </c>
      <c r="P43" s="154">
        <v>0</v>
      </c>
      <c r="Q43" s="154">
        <f>ROUND(E43*P43,2)</f>
        <v>0</v>
      </c>
      <c r="R43" s="155" t="s">
        <v>348</v>
      </c>
      <c r="S43" s="138">
        <v>0.20599999999999999</v>
      </c>
      <c r="T43" s="138">
        <f>ROUND(E43*S43,2)</f>
        <v>13.84</v>
      </c>
      <c r="U43" s="138"/>
      <c r="V43" s="138" t="s">
        <v>215</v>
      </c>
      <c r="W43" s="128"/>
      <c r="X43" s="128"/>
      <c r="Y43" s="128"/>
      <c r="Z43" s="128"/>
      <c r="AA43" s="128"/>
      <c r="AB43" s="128"/>
      <c r="AC43" s="128"/>
      <c r="AD43" s="128"/>
      <c r="AE43" s="128" t="s">
        <v>216</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35"/>
      <c r="B44" s="136"/>
      <c r="C44" s="323" t="s">
        <v>1800</v>
      </c>
      <c r="D44" s="324"/>
      <c r="E44" s="324"/>
      <c r="F44" s="324"/>
      <c r="G44" s="324"/>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249</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35"/>
      <c r="B45" s="136"/>
      <c r="C45" s="167" t="s">
        <v>1801</v>
      </c>
      <c r="D45" s="140"/>
      <c r="E45" s="141">
        <v>67.2</v>
      </c>
      <c r="F45" s="138"/>
      <c r="G45" s="138"/>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218</v>
      </c>
      <c r="AF45" s="128">
        <v>0</v>
      </c>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49">
        <v>14</v>
      </c>
      <c r="B46" s="150" t="s">
        <v>1802</v>
      </c>
      <c r="C46" s="166" t="s">
        <v>1803</v>
      </c>
      <c r="D46" s="151" t="s">
        <v>494</v>
      </c>
      <c r="E46" s="152">
        <v>230</v>
      </c>
      <c r="F46" s="153"/>
      <c r="G46" s="154">
        <f>ROUND(E46*F46,2)</f>
        <v>0</v>
      </c>
      <c r="H46" s="153"/>
      <c r="I46" s="154">
        <f>ROUND(E46*H46,2)</f>
        <v>0</v>
      </c>
      <c r="J46" s="153"/>
      <c r="K46" s="154">
        <f>ROUND(E46*J46,2)</f>
        <v>0</v>
      </c>
      <c r="L46" s="154">
        <v>21</v>
      </c>
      <c r="M46" s="154">
        <f>G46*(1+L46/100)</f>
        <v>0</v>
      </c>
      <c r="N46" s="154">
        <v>3.7499999999999999E-2</v>
      </c>
      <c r="O46" s="154">
        <f>ROUND(E46*N46,2)</f>
        <v>8.6300000000000008</v>
      </c>
      <c r="P46" s="154">
        <v>0</v>
      </c>
      <c r="Q46" s="154">
        <f>ROUND(E46*P46,2)</f>
        <v>0</v>
      </c>
      <c r="R46" s="155" t="s">
        <v>348</v>
      </c>
      <c r="S46" s="138">
        <v>0</v>
      </c>
      <c r="T46" s="138">
        <f>ROUND(E46*S46,2)</f>
        <v>0</v>
      </c>
      <c r="U46" s="138"/>
      <c r="V46" s="138" t="s">
        <v>87</v>
      </c>
      <c r="W46" s="128"/>
      <c r="X46" s="128"/>
      <c r="Y46" s="128"/>
      <c r="Z46" s="128"/>
      <c r="AA46" s="128"/>
      <c r="AB46" s="128"/>
      <c r="AC46" s="128"/>
      <c r="AD46" s="128"/>
      <c r="AE46" s="128" t="s">
        <v>380</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35"/>
      <c r="B47" s="136"/>
      <c r="C47" s="167" t="s">
        <v>2347</v>
      </c>
      <c r="D47" s="140"/>
      <c r="E47" s="141">
        <v>230</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218</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49">
        <v>15</v>
      </c>
      <c r="B48" s="150" t="s">
        <v>1804</v>
      </c>
      <c r="C48" s="166" t="s">
        <v>1805</v>
      </c>
      <c r="D48" s="151" t="s">
        <v>233</v>
      </c>
      <c r="E48" s="152">
        <v>80.8</v>
      </c>
      <c r="F48" s="153"/>
      <c r="G48" s="154">
        <f>ROUND(E48*F48,2)</f>
        <v>0</v>
      </c>
      <c r="H48" s="153"/>
      <c r="I48" s="154">
        <f>ROUND(E48*H48,2)</f>
        <v>0</v>
      </c>
      <c r="J48" s="153"/>
      <c r="K48" s="154">
        <f>ROUND(E48*J48,2)</f>
        <v>0</v>
      </c>
      <c r="L48" s="154">
        <v>21</v>
      </c>
      <c r="M48" s="154">
        <f>G48*(1+L48/100)</f>
        <v>0</v>
      </c>
      <c r="N48" s="154">
        <v>0.17499999999999999</v>
      </c>
      <c r="O48" s="154">
        <f>ROUND(E48*N48,2)</f>
        <v>14.14</v>
      </c>
      <c r="P48" s="154">
        <v>0</v>
      </c>
      <c r="Q48" s="154">
        <f>ROUND(E48*P48,2)</f>
        <v>0</v>
      </c>
      <c r="R48" s="155" t="s">
        <v>194</v>
      </c>
      <c r="S48" s="138">
        <v>0</v>
      </c>
      <c r="T48" s="138">
        <f>ROUND(E48*S48,2)</f>
        <v>0</v>
      </c>
      <c r="U48" s="138"/>
      <c r="V48" s="138" t="s">
        <v>87</v>
      </c>
      <c r="W48" s="128"/>
      <c r="X48" s="128"/>
      <c r="Y48" s="128"/>
      <c r="Z48" s="128"/>
      <c r="AA48" s="128"/>
      <c r="AB48" s="128"/>
      <c r="AC48" s="128"/>
      <c r="AD48" s="128"/>
      <c r="AE48" s="128" t="s">
        <v>380</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35"/>
      <c r="B49" s="136"/>
      <c r="C49" s="167" t="s">
        <v>1806</v>
      </c>
      <c r="D49" s="140"/>
      <c r="E49" s="141">
        <v>80.755499999999998</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218</v>
      </c>
      <c r="AF49" s="128">
        <v>0</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35"/>
      <c r="B50" s="136"/>
      <c r="C50" s="167" t="s">
        <v>1807</v>
      </c>
      <c r="D50" s="140"/>
      <c r="E50" s="141">
        <v>4.4499999999999998E-2</v>
      </c>
      <c r="F50" s="138"/>
      <c r="G50" s="138"/>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218</v>
      </c>
      <c r="AF50" s="128">
        <v>0</v>
      </c>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49">
        <v>16</v>
      </c>
      <c r="B51" s="150" t="s">
        <v>1808</v>
      </c>
      <c r="C51" s="166" t="s">
        <v>1809</v>
      </c>
      <c r="D51" s="151" t="s">
        <v>233</v>
      </c>
      <c r="E51" s="152">
        <v>331.3</v>
      </c>
      <c r="F51" s="153"/>
      <c r="G51" s="154">
        <f>ROUND(E51*F51,2)</f>
        <v>0</v>
      </c>
      <c r="H51" s="153"/>
      <c r="I51" s="154">
        <f>ROUND(E51*H51,2)</f>
        <v>0</v>
      </c>
      <c r="J51" s="153"/>
      <c r="K51" s="154">
        <f>ROUND(E51*J51,2)</f>
        <v>0</v>
      </c>
      <c r="L51" s="154">
        <v>21</v>
      </c>
      <c r="M51" s="154">
        <f>G51*(1+L51/100)</f>
        <v>0</v>
      </c>
      <c r="N51" s="154">
        <v>0.17499999999999999</v>
      </c>
      <c r="O51" s="154">
        <f>ROUND(E51*N51,2)</f>
        <v>57.98</v>
      </c>
      <c r="P51" s="154">
        <v>0</v>
      </c>
      <c r="Q51" s="154">
        <f>ROUND(E51*P51,2)</f>
        <v>0</v>
      </c>
      <c r="R51" s="155" t="s">
        <v>348</v>
      </c>
      <c r="S51" s="138">
        <v>0</v>
      </c>
      <c r="T51" s="138">
        <f>ROUND(E51*S51,2)</f>
        <v>0</v>
      </c>
      <c r="U51" s="138"/>
      <c r="V51" s="138" t="s">
        <v>87</v>
      </c>
      <c r="W51" s="128"/>
      <c r="X51" s="128"/>
      <c r="Y51" s="128"/>
      <c r="Z51" s="128"/>
      <c r="AA51" s="128"/>
      <c r="AB51" s="128"/>
      <c r="AC51" s="128"/>
      <c r="AD51" s="128"/>
      <c r="AE51" s="128" t="s">
        <v>380</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1810</v>
      </c>
      <c r="D52" s="140"/>
      <c r="E52" s="141">
        <v>331.2645</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218</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35"/>
      <c r="B53" s="136"/>
      <c r="C53" s="167" t="s">
        <v>1811</v>
      </c>
      <c r="D53" s="140"/>
      <c r="E53" s="141">
        <v>3.5499999999999997E-2</v>
      </c>
      <c r="F53" s="138"/>
      <c r="G53" s="138"/>
      <c r="H53" s="138"/>
      <c r="I53" s="138"/>
      <c r="J53" s="138"/>
      <c r="K53" s="138"/>
      <c r="L53" s="138"/>
      <c r="M53" s="138"/>
      <c r="N53" s="138"/>
      <c r="O53" s="138"/>
      <c r="P53" s="138"/>
      <c r="Q53" s="138"/>
      <c r="R53" s="138"/>
      <c r="S53" s="138"/>
      <c r="T53" s="138"/>
      <c r="U53" s="138"/>
      <c r="V53" s="138"/>
      <c r="W53" s="128"/>
      <c r="X53" s="128"/>
      <c r="Y53" s="128"/>
      <c r="Z53" s="128"/>
      <c r="AA53" s="128"/>
      <c r="AB53" s="128"/>
      <c r="AC53" s="128"/>
      <c r="AD53" s="128"/>
      <c r="AE53" s="128" t="s">
        <v>218</v>
      </c>
      <c r="AF53" s="128">
        <v>0</v>
      </c>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22.5" outlineLevel="1" x14ac:dyDescent="0.2">
      <c r="A54" s="149">
        <v>17</v>
      </c>
      <c r="B54" s="150" t="s">
        <v>1812</v>
      </c>
      <c r="C54" s="166" t="s">
        <v>1813</v>
      </c>
      <c r="D54" s="151" t="s">
        <v>316</v>
      </c>
      <c r="E54" s="152">
        <v>12</v>
      </c>
      <c r="F54" s="153"/>
      <c r="G54" s="154">
        <f>ROUND(E54*F54,2)</f>
        <v>0</v>
      </c>
      <c r="H54" s="153"/>
      <c r="I54" s="154">
        <f>ROUND(E54*H54,2)</f>
        <v>0</v>
      </c>
      <c r="J54" s="153"/>
      <c r="K54" s="154">
        <f>ROUND(E54*J54,2)</f>
        <v>0</v>
      </c>
      <c r="L54" s="154">
        <v>21</v>
      </c>
      <c r="M54" s="154">
        <f>G54*(1+L54/100)</f>
        <v>0</v>
      </c>
      <c r="N54" s="154">
        <v>0.27693000000000001</v>
      </c>
      <c r="O54" s="154">
        <f>ROUND(E54*N54,2)</f>
        <v>3.32</v>
      </c>
      <c r="P54" s="154">
        <v>0</v>
      </c>
      <c r="Q54" s="154">
        <f>ROUND(E54*P54,2)</f>
        <v>0</v>
      </c>
      <c r="R54" s="155" t="s">
        <v>194</v>
      </c>
      <c r="S54" s="138">
        <v>0.74960000000000004</v>
      </c>
      <c r="T54" s="138">
        <f>ROUND(E54*S54,2)</f>
        <v>9</v>
      </c>
      <c r="U54" s="138"/>
      <c r="V54" s="138" t="s">
        <v>475</v>
      </c>
      <c r="W54" s="128"/>
      <c r="X54" s="128"/>
      <c r="Y54" s="128"/>
      <c r="Z54" s="128"/>
      <c r="AA54" s="128"/>
      <c r="AB54" s="128"/>
      <c r="AC54" s="128"/>
      <c r="AD54" s="128"/>
      <c r="AE54" s="128" t="s">
        <v>476</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22.5" outlineLevel="1" x14ac:dyDescent="0.2">
      <c r="A55" s="135"/>
      <c r="B55" s="136"/>
      <c r="C55" s="323" t="s">
        <v>1814</v>
      </c>
      <c r="D55" s="324"/>
      <c r="E55" s="324"/>
      <c r="F55" s="324"/>
      <c r="G55" s="324"/>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249</v>
      </c>
      <c r="AF55" s="128"/>
      <c r="AG55" s="128"/>
      <c r="AH55" s="128"/>
      <c r="AI55" s="128"/>
      <c r="AJ55" s="128"/>
      <c r="AK55" s="128"/>
      <c r="AL55" s="128"/>
      <c r="AM55" s="128"/>
      <c r="AN55" s="128"/>
      <c r="AO55" s="128"/>
      <c r="AP55" s="128"/>
      <c r="AQ55" s="128"/>
      <c r="AR55" s="128"/>
      <c r="AS55" s="128"/>
      <c r="AT55" s="128"/>
      <c r="AU55" s="128"/>
      <c r="AV55" s="128"/>
      <c r="AW55" s="128"/>
      <c r="AX55" s="128"/>
      <c r="AY55" s="176" t="str">
        <f>C55</f>
        <v>montáž odvodňovacích žlabů a vpustí k odvodňovacím žlabům z polymerbetonu, včetně betonového lože popř. obetonování, s dodávkou žlabů a vpustí.</v>
      </c>
      <c r="AZ55" s="128"/>
      <c r="BA55" s="128"/>
      <c r="BB55" s="128"/>
      <c r="BC55" s="128"/>
      <c r="BD55" s="128"/>
      <c r="BE55" s="128"/>
      <c r="BF55" s="128"/>
    </row>
    <row r="56" spans="1:58" ht="12.75" outlineLevel="1" x14ac:dyDescent="0.2">
      <c r="A56" s="135"/>
      <c r="B56" s="136"/>
      <c r="C56" s="167" t="s">
        <v>319</v>
      </c>
      <c r="D56" s="140"/>
      <c r="E56" s="141">
        <v>12</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218</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x14ac:dyDescent="0.15">
      <c r="A57" s="143" t="s">
        <v>188</v>
      </c>
      <c r="B57" s="144" t="s">
        <v>113</v>
      </c>
      <c r="C57" s="164" t="s">
        <v>114</v>
      </c>
      <c r="D57" s="145"/>
      <c r="E57" s="146"/>
      <c r="F57" s="147"/>
      <c r="G57" s="147">
        <f>SUMIF(AE58:AE61,"&lt;&gt;NOR",G58:G61)</f>
        <v>0</v>
      </c>
      <c r="H57" s="147"/>
      <c r="I57" s="147">
        <f>SUM(I58:I61)</f>
        <v>0</v>
      </c>
      <c r="J57" s="147"/>
      <c r="K57" s="147">
        <f>SUM(K58:K61)</f>
        <v>0</v>
      </c>
      <c r="L57" s="147"/>
      <c r="M57" s="147">
        <f>SUM(M58:M61)</f>
        <v>0</v>
      </c>
      <c r="N57" s="147"/>
      <c r="O57" s="147">
        <f>SUM(O58:O61)</f>
        <v>26.63</v>
      </c>
      <c r="P57" s="147"/>
      <c r="Q57" s="147">
        <f>SUM(Q58:Q61)</f>
        <v>0</v>
      </c>
      <c r="R57" s="148"/>
      <c r="S57" s="142"/>
      <c r="T57" s="142">
        <f>SUM(T58:T61)</f>
        <v>26.85</v>
      </c>
      <c r="U57" s="142"/>
      <c r="V57" s="142"/>
      <c r="AE57" t="s">
        <v>189</v>
      </c>
    </row>
    <row r="58" spans="1:58" ht="45" outlineLevel="1" x14ac:dyDescent="0.2">
      <c r="A58" s="149">
        <v>18</v>
      </c>
      <c r="B58" s="150" t="s">
        <v>1815</v>
      </c>
      <c r="C58" s="166" t="s">
        <v>1816</v>
      </c>
      <c r="D58" s="151" t="s">
        <v>316</v>
      </c>
      <c r="E58" s="152">
        <v>98.7</v>
      </c>
      <c r="F58" s="153"/>
      <c r="G58" s="154">
        <f>ROUND(E58*F58,2)</f>
        <v>0</v>
      </c>
      <c r="H58" s="153"/>
      <c r="I58" s="154">
        <f>ROUND(E58*H58,2)</f>
        <v>0</v>
      </c>
      <c r="J58" s="153"/>
      <c r="K58" s="154">
        <f>ROUND(E58*J58,2)</f>
        <v>0</v>
      </c>
      <c r="L58" s="154">
        <v>21</v>
      </c>
      <c r="M58" s="154">
        <f>G58*(1+L58/100)</f>
        <v>0</v>
      </c>
      <c r="N58" s="154">
        <v>0.26980999999999999</v>
      </c>
      <c r="O58" s="154">
        <f>ROUND(E58*N58,2)</f>
        <v>26.63</v>
      </c>
      <c r="P58" s="154">
        <v>0</v>
      </c>
      <c r="Q58" s="154">
        <f>ROUND(E58*P58,2)</f>
        <v>0</v>
      </c>
      <c r="R58" s="155" t="s">
        <v>194</v>
      </c>
      <c r="S58" s="138">
        <v>0.27200000000000002</v>
      </c>
      <c r="T58" s="138">
        <f>ROUND(E58*S58,2)</f>
        <v>26.85</v>
      </c>
      <c r="U58" s="138"/>
      <c r="V58" s="138" t="s">
        <v>215</v>
      </c>
      <c r="W58" s="128"/>
      <c r="X58" s="128"/>
      <c r="Y58" s="128"/>
      <c r="Z58" s="128"/>
      <c r="AA58" s="128"/>
      <c r="AB58" s="128"/>
      <c r="AC58" s="128"/>
      <c r="AD58" s="128"/>
      <c r="AE58" s="128" t="s">
        <v>216</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35"/>
      <c r="B59" s="136"/>
      <c r="C59" s="323" t="s">
        <v>1817</v>
      </c>
      <c r="D59" s="324"/>
      <c r="E59" s="324"/>
      <c r="F59" s="324"/>
      <c r="G59" s="324"/>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249</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167" t="s">
        <v>1818</v>
      </c>
      <c r="D60" s="140"/>
      <c r="E60" s="141">
        <v>8.6999999999999993</v>
      </c>
      <c r="F60" s="138"/>
      <c r="G60" s="138"/>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218</v>
      </c>
      <c r="AF60" s="128">
        <v>0</v>
      </c>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35"/>
      <c r="B61" s="136"/>
      <c r="C61" s="167" t="s">
        <v>1819</v>
      </c>
      <c r="D61" s="140"/>
      <c r="E61" s="141">
        <v>90</v>
      </c>
      <c r="F61" s="138"/>
      <c r="G61" s="138"/>
      <c r="H61" s="138"/>
      <c r="I61" s="138"/>
      <c r="J61" s="138"/>
      <c r="K61" s="138"/>
      <c r="L61" s="138"/>
      <c r="M61" s="138"/>
      <c r="N61" s="138"/>
      <c r="O61" s="138"/>
      <c r="P61" s="138"/>
      <c r="Q61" s="138"/>
      <c r="R61" s="138"/>
      <c r="S61" s="138"/>
      <c r="T61" s="138"/>
      <c r="U61" s="138"/>
      <c r="V61" s="138"/>
      <c r="W61" s="128"/>
      <c r="X61" s="128"/>
      <c r="Y61" s="128"/>
      <c r="Z61" s="128"/>
      <c r="AA61" s="128"/>
      <c r="AB61" s="128"/>
      <c r="AC61" s="128"/>
      <c r="AD61" s="128"/>
      <c r="AE61" s="128" t="s">
        <v>218</v>
      </c>
      <c r="AF61" s="128">
        <v>0</v>
      </c>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x14ac:dyDescent="0.15">
      <c r="A62" s="143" t="s">
        <v>188</v>
      </c>
      <c r="B62" s="144" t="s">
        <v>121</v>
      </c>
      <c r="C62" s="164" t="s">
        <v>122</v>
      </c>
      <c r="D62" s="145"/>
      <c r="E62" s="146"/>
      <c r="F62" s="147"/>
      <c r="G62" s="147">
        <f>SUMIF(AE63:AE64,"&lt;&gt;NOR",G63:G64)</f>
        <v>0</v>
      </c>
      <c r="H62" s="147"/>
      <c r="I62" s="147">
        <f>SUM(I63:I64)</f>
        <v>0</v>
      </c>
      <c r="J62" s="147"/>
      <c r="K62" s="147">
        <f>SUM(K63:K64)</f>
        <v>0</v>
      </c>
      <c r="L62" s="147"/>
      <c r="M62" s="147">
        <f>SUM(M63:M64)</f>
        <v>0</v>
      </c>
      <c r="N62" s="147"/>
      <c r="O62" s="147">
        <f>SUM(O63:O64)</f>
        <v>0</v>
      </c>
      <c r="P62" s="147"/>
      <c r="Q62" s="147">
        <f>SUM(Q63:Q64)</f>
        <v>0</v>
      </c>
      <c r="R62" s="148"/>
      <c r="S62" s="142"/>
      <c r="T62" s="142">
        <f>SUM(T63:T64)</f>
        <v>9.58</v>
      </c>
      <c r="U62" s="142"/>
      <c r="V62" s="142"/>
      <c r="AE62" t="s">
        <v>189</v>
      </c>
    </row>
    <row r="63" spans="1:58" ht="12.75" outlineLevel="1" x14ac:dyDescent="0.2">
      <c r="A63" s="149">
        <v>19</v>
      </c>
      <c r="B63" s="150" t="s">
        <v>1820</v>
      </c>
      <c r="C63" s="166" t="s">
        <v>1821</v>
      </c>
      <c r="D63" s="151" t="s">
        <v>384</v>
      </c>
      <c r="E63" s="152">
        <v>598.80237</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1.6E-2</v>
      </c>
      <c r="T63" s="138">
        <f>ROUND(E63*S63,2)</f>
        <v>9.58</v>
      </c>
      <c r="U63" s="138"/>
      <c r="V63" s="138" t="s">
        <v>626</v>
      </c>
      <c r="W63" s="128"/>
      <c r="X63" s="128"/>
      <c r="Y63" s="128"/>
      <c r="Z63" s="128"/>
      <c r="AA63" s="128"/>
      <c r="AB63" s="128"/>
      <c r="AC63" s="128"/>
      <c r="AD63" s="128"/>
      <c r="AE63" s="128" t="s">
        <v>627</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323" t="s">
        <v>1822</v>
      </c>
      <c r="D64" s="324"/>
      <c r="E64" s="324"/>
      <c r="F64" s="324"/>
      <c r="G64" s="324"/>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249</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31" x14ac:dyDescent="0.15">
      <c r="A65" s="3"/>
      <c r="B65" s="4"/>
      <c r="C65" s="168"/>
      <c r="D65" s="6"/>
      <c r="E65" s="3"/>
      <c r="F65" s="3"/>
      <c r="G65" s="3"/>
      <c r="H65" s="3"/>
      <c r="I65" s="3"/>
      <c r="J65" s="3"/>
      <c r="K65" s="3"/>
      <c r="L65" s="3"/>
      <c r="M65" s="3"/>
      <c r="N65" s="3"/>
      <c r="O65" s="3"/>
      <c r="P65" s="3"/>
      <c r="Q65" s="3"/>
      <c r="R65" s="3"/>
      <c r="S65" s="3"/>
      <c r="T65" s="3"/>
      <c r="U65" s="3"/>
      <c r="V65" s="3"/>
      <c r="AC65">
        <v>15</v>
      </c>
      <c r="AD65">
        <v>21</v>
      </c>
      <c r="AE65" t="s">
        <v>177</v>
      </c>
    </row>
    <row r="66" spans="1:31" ht="12.75" x14ac:dyDescent="0.15">
      <c r="A66" s="131"/>
      <c r="B66" s="132" t="s">
        <v>29</v>
      </c>
      <c r="C66" s="169"/>
      <c r="D66" s="133"/>
      <c r="E66" s="134"/>
      <c r="F66" s="134"/>
      <c r="G66" s="163">
        <f>G8+G28+G57+G62</f>
        <v>0</v>
      </c>
      <c r="H66" s="3"/>
      <c r="I66" s="3"/>
      <c r="J66" s="3"/>
      <c r="K66" s="3"/>
      <c r="L66" s="3"/>
      <c r="M66" s="3"/>
      <c r="N66" s="3"/>
      <c r="O66" s="3"/>
      <c r="P66" s="3"/>
      <c r="Q66" s="3"/>
      <c r="R66" s="3"/>
      <c r="S66" s="3"/>
      <c r="T66" s="3"/>
      <c r="U66" s="3"/>
      <c r="V66" s="3"/>
      <c r="AC66">
        <f>SUMIF(L7:L64,AC65,G7:G64)</f>
        <v>0</v>
      </c>
      <c r="AD66">
        <f>SUMIF(L7:L64,AD65,G7:G64)</f>
        <v>0</v>
      </c>
      <c r="AE66" t="s">
        <v>230</v>
      </c>
    </row>
    <row r="67" spans="1:31" x14ac:dyDescent="0.15">
      <c r="C67" s="170"/>
      <c r="D67" s="9"/>
      <c r="AE67" t="s">
        <v>231</v>
      </c>
    </row>
    <row r="68" spans="1:31" x14ac:dyDescent="0.15">
      <c r="D68" s="9"/>
    </row>
    <row r="69" spans="1:31" x14ac:dyDescent="0.15">
      <c r="D69" s="9"/>
    </row>
    <row r="70" spans="1:31" x14ac:dyDescent="0.15">
      <c r="D70" s="9"/>
    </row>
    <row r="71" spans="1:31" x14ac:dyDescent="0.15">
      <c r="D71" s="9"/>
    </row>
    <row r="72" spans="1:31" x14ac:dyDescent="0.15">
      <c r="D72" s="9"/>
    </row>
    <row r="73" spans="1:31" x14ac:dyDescent="0.15">
      <c r="D73" s="9"/>
    </row>
    <row r="74" spans="1:31" x14ac:dyDescent="0.15">
      <c r="D74" s="9"/>
    </row>
    <row r="75" spans="1:31" x14ac:dyDescent="0.15">
      <c r="D75" s="9"/>
    </row>
    <row r="76" spans="1:31" x14ac:dyDescent="0.15">
      <c r="D76" s="9"/>
    </row>
    <row r="77" spans="1:31" x14ac:dyDescent="0.15">
      <c r="D77" s="9"/>
    </row>
    <row r="78" spans="1:31" x14ac:dyDescent="0.15">
      <c r="D78" s="9"/>
    </row>
    <row r="79" spans="1:31" x14ac:dyDescent="0.15">
      <c r="D79" s="9"/>
    </row>
    <row r="80" spans="1:31"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mergeCells count="13">
    <mergeCell ref="C64:G64"/>
    <mergeCell ref="C21:G21"/>
    <mergeCell ref="C36:G36"/>
    <mergeCell ref="C40:G40"/>
    <mergeCell ref="C44:G44"/>
    <mergeCell ref="C55:G55"/>
    <mergeCell ref="C59:G59"/>
    <mergeCell ref="C17:G17"/>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D36A-70B4-4651-99C8-243468086C24}">
  <sheetPr>
    <outlinePr summaryBelow="0"/>
  </sheetPr>
  <dimension ref="A1:BF5000"/>
  <sheetViews>
    <sheetView workbookViewId="0">
      <pane ySplit="7" topLeftCell="A8"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6" t="s">
        <v>164</v>
      </c>
      <c r="B1" s="316"/>
      <c r="C1" s="316"/>
      <c r="D1" s="316"/>
      <c r="E1" s="316"/>
      <c r="F1" s="316"/>
      <c r="G1" s="316"/>
      <c r="AE1" t="s">
        <v>165</v>
      </c>
    </row>
    <row r="2" spans="1:58" ht="24.95" customHeight="1" x14ac:dyDescent="0.15">
      <c r="A2" s="120" t="s">
        <v>7</v>
      </c>
      <c r="B2" s="40" t="s">
        <v>43</v>
      </c>
      <c r="C2" s="317" t="s">
        <v>44</v>
      </c>
      <c r="D2" s="318"/>
      <c r="E2" s="318"/>
      <c r="F2" s="318"/>
      <c r="G2" s="319"/>
      <c r="AE2" t="s">
        <v>166</v>
      </c>
    </row>
    <row r="3" spans="1:58" ht="24.95" customHeight="1" x14ac:dyDescent="0.15">
      <c r="A3" s="120" t="s">
        <v>8</v>
      </c>
      <c r="B3" s="40" t="s">
        <v>58</v>
      </c>
      <c r="C3" s="317" t="s">
        <v>61</v>
      </c>
      <c r="D3" s="318"/>
      <c r="E3" s="318"/>
      <c r="F3" s="318"/>
      <c r="G3" s="319"/>
      <c r="AA3" s="104" t="s">
        <v>166</v>
      </c>
      <c r="AE3" t="s">
        <v>167</v>
      </c>
    </row>
    <row r="4" spans="1:58" ht="24.95" customHeight="1" x14ac:dyDescent="0.15">
      <c r="A4" s="121" t="s">
        <v>9</v>
      </c>
      <c r="B4" s="122" t="s">
        <v>49</v>
      </c>
      <c r="C4" s="320" t="s">
        <v>61</v>
      </c>
      <c r="D4" s="321"/>
      <c r="E4" s="321"/>
      <c r="F4" s="321"/>
      <c r="G4" s="322"/>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106</v>
      </c>
      <c r="C8" s="164" t="s">
        <v>107</v>
      </c>
      <c r="D8" s="145"/>
      <c r="E8" s="146"/>
      <c r="F8" s="147"/>
      <c r="G8" s="147">
        <f>SUMIF(AE9:AE11,"&lt;&gt;NOR",G9:G11)</f>
        <v>0</v>
      </c>
      <c r="H8" s="147"/>
      <c r="I8" s="147">
        <f>SUM(I9:I11)</f>
        <v>0</v>
      </c>
      <c r="J8" s="147"/>
      <c r="K8" s="147">
        <f>SUM(K9:K11)</f>
        <v>0</v>
      </c>
      <c r="L8" s="147"/>
      <c r="M8" s="147">
        <f>SUM(M9:M11)</f>
        <v>0</v>
      </c>
      <c r="N8" s="147"/>
      <c r="O8" s="147">
        <f>SUM(O9:O11)</f>
        <v>0</v>
      </c>
      <c r="P8" s="147"/>
      <c r="Q8" s="147">
        <f>SUM(Q9:Q11)</f>
        <v>0</v>
      </c>
      <c r="R8" s="148"/>
      <c r="S8" s="142"/>
      <c r="T8" s="142">
        <f>SUM(T9:T11)</f>
        <v>0</v>
      </c>
      <c r="U8" s="142"/>
      <c r="V8" s="142"/>
      <c r="AE8" t="s">
        <v>189</v>
      </c>
    </row>
    <row r="9" spans="1:58" ht="12.75" outlineLevel="1" x14ac:dyDescent="0.2">
      <c r="A9" s="149">
        <v>1</v>
      </c>
      <c r="B9" s="150" t="s">
        <v>1823</v>
      </c>
      <c r="C9" s="166" t="s">
        <v>1824</v>
      </c>
      <c r="D9" s="151" t="s">
        <v>233</v>
      </c>
      <c r="E9" s="152">
        <v>9.6</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v>
      </c>
      <c r="T9" s="138">
        <f>ROUND(E9*S9,2)</f>
        <v>0</v>
      </c>
      <c r="U9" s="138"/>
      <c r="V9" s="138" t="s">
        <v>475</v>
      </c>
      <c r="W9" s="128"/>
      <c r="X9" s="128"/>
      <c r="Y9" s="128"/>
      <c r="Z9" s="128"/>
      <c r="AA9" s="128"/>
      <c r="AB9" s="128"/>
      <c r="AC9" s="128"/>
      <c r="AD9" s="128"/>
      <c r="AE9" s="128" t="s">
        <v>476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167" t="s">
        <v>1825</v>
      </c>
      <c r="D10" s="140"/>
      <c r="E10" s="141">
        <v>9.5399999999999991</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218</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35"/>
      <c r="B11" s="136"/>
      <c r="C11" s="167" t="s">
        <v>377</v>
      </c>
      <c r="D11" s="140"/>
      <c r="E11" s="141">
        <v>0.06</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218</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x14ac:dyDescent="0.15">
      <c r="A12" s="143" t="s">
        <v>188</v>
      </c>
      <c r="B12" s="144" t="s">
        <v>110</v>
      </c>
      <c r="C12" s="164" t="s">
        <v>112</v>
      </c>
      <c r="D12" s="145"/>
      <c r="E12" s="146"/>
      <c r="F12" s="147"/>
      <c r="G12" s="147">
        <f>SUMIF(AE13:AE15,"&lt;&gt;NOR",G13:G15)</f>
        <v>0</v>
      </c>
      <c r="H12" s="147"/>
      <c r="I12" s="147">
        <f>SUM(I13:I15)</f>
        <v>0</v>
      </c>
      <c r="J12" s="147"/>
      <c r="K12" s="147">
        <f>SUM(K13:K15)</f>
        <v>0</v>
      </c>
      <c r="L12" s="147"/>
      <c r="M12" s="147">
        <f>SUM(M13:M15)</f>
        <v>0</v>
      </c>
      <c r="N12" s="147"/>
      <c r="O12" s="147">
        <f>SUM(O13:O15)</f>
        <v>3.4</v>
      </c>
      <c r="P12" s="147"/>
      <c r="Q12" s="147">
        <f>SUM(Q13:Q15)</f>
        <v>0</v>
      </c>
      <c r="R12" s="148"/>
      <c r="S12" s="142"/>
      <c r="T12" s="142">
        <f>SUM(T13:T15)</f>
        <v>59.5</v>
      </c>
      <c r="U12" s="142"/>
      <c r="V12" s="142"/>
      <c r="AE12" t="s">
        <v>189</v>
      </c>
    </row>
    <row r="13" spans="1:58" ht="22.5" outlineLevel="1" x14ac:dyDescent="0.2">
      <c r="A13" s="149">
        <v>2</v>
      </c>
      <c r="B13" s="150" t="s">
        <v>1826</v>
      </c>
      <c r="C13" s="166" t="s">
        <v>1827</v>
      </c>
      <c r="D13" s="151" t="s">
        <v>1828</v>
      </c>
      <c r="E13" s="152">
        <v>0.64700000000000002</v>
      </c>
      <c r="F13" s="153"/>
      <c r="G13" s="154">
        <f>ROUND(E13*F13,2)</f>
        <v>0</v>
      </c>
      <c r="H13" s="153"/>
      <c r="I13" s="154">
        <f>ROUND(E13*H13,2)</f>
        <v>0</v>
      </c>
      <c r="J13" s="153"/>
      <c r="K13" s="154">
        <f>ROUND(E13*J13,2)</f>
        <v>0</v>
      </c>
      <c r="L13" s="154">
        <v>21</v>
      </c>
      <c r="M13" s="154">
        <f>G13*(1+L13/100)</f>
        <v>0</v>
      </c>
      <c r="N13" s="154">
        <v>5.2591200000000002</v>
      </c>
      <c r="O13" s="154">
        <f>ROUND(E13*N13,2)</f>
        <v>3.4</v>
      </c>
      <c r="P13" s="154">
        <v>0</v>
      </c>
      <c r="Q13" s="154">
        <f>ROUND(E13*P13,2)</f>
        <v>0</v>
      </c>
      <c r="R13" s="155" t="s">
        <v>194</v>
      </c>
      <c r="S13" s="138">
        <v>91.96951</v>
      </c>
      <c r="T13" s="138">
        <f>ROUND(E13*S13,2)</f>
        <v>59.5</v>
      </c>
      <c r="U13" s="138"/>
      <c r="V13" s="138" t="s">
        <v>475</v>
      </c>
      <c r="W13" s="128"/>
      <c r="X13" s="128"/>
      <c r="Y13" s="128"/>
      <c r="Z13" s="128"/>
      <c r="AA13" s="128"/>
      <c r="AB13" s="128"/>
      <c r="AC13" s="128"/>
      <c r="AD13" s="128"/>
      <c r="AE13" s="128" t="s">
        <v>476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45" outlineLevel="1" x14ac:dyDescent="0.2">
      <c r="A14" s="135"/>
      <c r="B14" s="136"/>
      <c r="C14" s="323" t="s">
        <v>1829</v>
      </c>
      <c r="D14" s="324"/>
      <c r="E14" s="324"/>
      <c r="F14" s="324"/>
      <c r="G14" s="324"/>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249</v>
      </c>
      <c r="AF14" s="128"/>
      <c r="AG14" s="128"/>
      <c r="AH14" s="128"/>
      <c r="AI14" s="128"/>
      <c r="AJ14" s="128"/>
      <c r="AK14" s="128"/>
      <c r="AL14" s="128"/>
      <c r="AM14" s="128"/>
      <c r="AN14" s="128"/>
      <c r="AO14" s="128"/>
      <c r="AP14" s="128"/>
      <c r="AQ14" s="128"/>
      <c r="AR14" s="128"/>
      <c r="AS14" s="128"/>
      <c r="AT14" s="128"/>
      <c r="AU14" s="128"/>
      <c r="AV14" s="128"/>
      <c r="AW14" s="128"/>
      <c r="AX14" s="128"/>
      <c r="AY14" s="176" t="str">
        <f>C14</f>
        <v>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v>
      </c>
      <c r="AZ14" s="128"/>
      <c r="BA14" s="128"/>
      <c r="BB14" s="128"/>
      <c r="BC14" s="128"/>
      <c r="BD14" s="128"/>
      <c r="BE14" s="128"/>
      <c r="BF14" s="128"/>
    </row>
    <row r="15" spans="1:58" ht="12.75" outlineLevel="1" x14ac:dyDescent="0.2">
      <c r="A15" s="135"/>
      <c r="B15" s="136"/>
      <c r="C15" s="167" t="s">
        <v>1830</v>
      </c>
      <c r="D15" s="140"/>
      <c r="E15" s="141">
        <v>0.64700000000000002</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218</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x14ac:dyDescent="0.15">
      <c r="A16" s="3"/>
      <c r="B16" s="4"/>
      <c r="C16" s="168"/>
      <c r="D16" s="6"/>
      <c r="E16" s="3"/>
      <c r="F16" s="3"/>
      <c r="G16" s="3"/>
      <c r="H16" s="3"/>
      <c r="I16" s="3"/>
      <c r="J16" s="3"/>
      <c r="K16" s="3"/>
      <c r="L16" s="3"/>
      <c r="M16" s="3"/>
      <c r="N16" s="3"/>
      <c r="O16" s="3"/>
      <c r="P16" s="3"/>
      <c r="Q16" s="3"/>
      <c r="R16" s="3"/>
      <c r="S16" s="3"/>
      <c r="T16" s="3"/>
      <c r="U16" s="3"/>
      <c r="V16" s="3"/>
      <c r="AC16">
        <v>15</v>
      </c>
      <c r="AD16">
        <v>21</v>
      </c>
      <c r="AE16" t="s">
        <v>177</v>
      </c>
    </row>
    <row r="17" spans="1:31" ht="12.75" x14ac:dyDescent="0.15">
      <c r="A17" s="131"/>
      <c r="B17" s="132" t="s">
        <v>29</v>
      </c>
      <c r="C17" s="169"/>
      <c r="D17" s="133"/>
      <c r="E17" s="134"/>
      <c r="F17" s="134"/>
      <c r="G17" s="163">
        <f>G8+G12</f>
        <v>0</v>
      </c>
      <c r="H17" s="3"/>
      <c r="I17" s="3"/>
      <c r="J17" s="3"/>
      <c r="K17" s="3"/>
      <c r="L17" s="3"/>
      <c r="M17" s="3"/>
      <c r="N17" s="3"/>
      <c r="O17" s="3"/>
      <c r="P17" s="3"/>
      <c r="Q17" s="3"/>
      <c r="R17" s="3"/>
      <c r="S17" s="3"/>
      <c r="T17" s="3"/>
      <c r="U17" s="3"/>
      <c r="V17" s="3"/>
      <c r="AC17">
        <f>SUMIF(L7:L15,AC16,G7:G15)</f>
        <v>0</v>
      </c>
      <c r="AD17">
        <f>SUMIF(L7:L15,AD16,G7:G15)</f>
        <v>0</v>
      </c>
      <c r="AE17" t="s">
        <v>230</v>
      </c>
    </row>
    <row r="18" spans="1:31" x14ac:dyDescent="0.15">
      <c r="C18" s="170"/>
      <c r="D18" s="9"/>
      <c r="AE18" t="s">
        <v>231</v>
      </c>
    </row>
    <row r="19" spans="1:31" x14ac:dyDescent="0.15">
      <c r="D19" s="9"/>
    </row>
    <row r="20" spans="1:31" x14ac:dyDescent="0.15">
      <c r="D20" s="9"/>
    </row>
    <row r="21" spans="1:31" x14ac:dyDescent="0.15">
      <c r="D21" s="9"/>
    </row>
    <row r="22" spans="1:31" x14ac:dyDescent="0.15">
      <c r="D22" s="9"/>
    </row>
    <row r="23" spans="1:31" x14ac:dyDescent="0.15">
      <c r="D23" s="9"/>
    </row>
    <row r="24" spans="1:31" x14ac:dyDescent="0.15">
      <c r="D24" s="9"/>
    </row>
    <row r="25" spans="1:31" x14ac:dyDescent="0.15">
      <c r="D25" s="9"/>
    </row>
    <row r="26" spans="1:31" x14ac:dyDescent="0.15">
      <c r="D26" s="9"/>
    </row>
    <row r="27" spans="1:31" x14ac:dyDescent="0.15">
      <c r="D27" s="9"/>
    </row>
    <row r="28" spans="1:31" x14ac:dyDescent="0.15">
      <c r="D28" s="9"/>
    </row>
    <row r="29" spans="1:31" x14ac:dyDescent="0.15">
      <c r="D29" s="9"/>
    </row>
    <row r="30" spans="1:31" x14ac:dyDescent="0.15">
      <c r="D30" s="9"/>
    </row>
    <row r="31" spans="1:31" x14ac:dyDescent="0.15">
      <c r="D31" s="9"/>
    </row>
    <row r="32" spans="1:31" x14ac:dyDescent="0.15">
      <c r="D32" s="9"/>
    </row>
    <row r="33" spans="4:4" x14ac:dyDescent="0.15">
      <c r="D33" s="9"/>
    </row>
    <row r="34" spans="4:4" x14ac:dyDescent="0.15">
      <c r="D34" s="9"/>
    </row>
    <row r="35" spans="4:4" x14ac:dyDescent="0.15">
      <c r="D35" s="9"/>
    </row>
    <row r="36" spans="4:4" x14ac:dyDescent="0.15">
      <c r="D36" s="9"/>
    </row>
    <row r="37" spans="4:4" x14ac:dyDescent="0.15">
      <c r="D37" s="9"/>
    </row>
    <row r="38" spans="4:4" x14ac:dyDescent="0.15">
      <c r="D38" s="9"/>
    </row>
    <row r="39" spans="4:4" x14ac:dyDescent="0.15">
      <c r="D39" s="9"/>
    </row>
    <row r="40" spans="4:4" x14ac:dyDescent="0.15">
      <c r="D40" s="9"/>
    </row>
    <row r="41" spans="4:4" x14ac:dyDescent="0.15">
      <c r="D41" s="9"/>
    </row>
    <row r="42" spans="4:4" x14ac:dyDescent="0.15">
      <c r="D42" s="9"/>
    </row>
    <row r="43" spans="4:4" x14ac:dyDescent="0.15">
      <c r="D43" s="9"/>
    </row>
    <row r="44" spans="4:4" x14ac:dyDescent="0.15">
      <c r="D44" s="9"/>
    </row>
    <row r="45" spans="4:4" x14ac:dyDescent="0.15">
      <c r="D45" s="9"/>
    </row>
    <row r="46" spans="4:4" x14ac:dyDescent="0.15">
      <c r="D46" s="9"/>
    </row>
    <row r="47" spans="4:4" x14ac:dyDescent="0.15">
      <c r="D47" s="9"/>
    </row>
    <row r="48" spans="4:4" x14ac:dyDescent="0.15">
      <c r="D48" s="9"/>
    </row>
    <row r="49" spans="4:4" x14ac:dyDescent="0.15">
      <c r="D49" s="9"/>
    </row>
    <row r="50" spans="4:4" x14ac:dyDescent="0.15">
      <c r="D50" s="9"/>
    </row>
    <row r="51" spans="4:4" x14ac:dyDescent="0.15">
      <c r="D51" s="9"/>
    </row>
    <row r="52" spans="4:4" x14ac:dyDescent="0.15">
      <c r="D52" s="9"/>
    </row>
    <row r="53" spans="4:4" x14ac:dyDescent="0.15">
      <c r="D53" s="9"/>
    </row>
    <row r="54" spans="4:4" x14ac:dyDescent="0.15">
      <c r="D54" s="9"/>
    </row>
    <row r="55" spans="4:4" x14ac:dyDescent="0.15">
      <c r="D55" s="9"/>
    </row>
    <row r="56" spans="4:4" x14ac:dyDescent="0.15">
      <c r="D56" s="9"/>
    </row>
    <row r="57" spans="4:4" x14ac:dyDescent="0.15">
      <c r="D57" s="9"/>
    </row>
    <row r="58" spans="4:4" x14ac:dyDescent="0.15">
      <c r="D58" s="9"/>
    </row>
    <row r="59" spans="4:4" x14ac:dyDescent="0.15">
      <c r="D59" s="9"/>
    </row>
    <row r="60" spans="4:4" x14ac:dyDescent="0.15">
      <c r="D60" s="9"/>
    </row>
    <row r="61" spans="4:4" x14ac:dyDescent="0.15">
      <c r="D61" s="9"/>
    </row>
    <row r="62" spans="4:4" x14ac:dyDescent="0.15">
      <c r="D62" s="9"/>
    </row>
    <row r="63" spans="4:4" x14ac:dyDescent="0.15">
      <c r="D63" s="9"/>
    </row>
    <row r="64" spans="4:4"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q4OWJFmNn3bEr7TcXDKELjMb/9uCZ6LFnmvtTy7gXdsiC0kbsHGGACmHFc0Qk2ZoSAawsxWQI3LkNub6QbNFng==" saltValue="qzaMsU5f+cXpWfMcYKkiNQ==" spinCount="100000" sheet="1"/>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C3043-CC44-442D-B076-2EF4B19283A1}">
  <sheetPr>
    <outlinePr summaryBelow="0"/>
  </sheetPr>
  <dimension ref="A1:BF5000"/>
  <sheetViews>
    <sheetView workbookViewId="0">
      <pane ySplit="7" topLeftCell="A14"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6" t="s">
        <v>164</v>
      </c>
      <c r="B1" s="316"/>
      <c r="C1" s="316"/>
      <c r="D1" s="316"/>
      <c r="E1" s="316"/>
      <c r="F1" s="316"/>
      <c r="G1" s="316"/>
      <c r="AE1" t="s">
        <v>165</v>
      </c>
    </row>
    <row r="2" spans="1:58" ht="24.95" customHeight="1" x14ac:dyDescent="0.15">
      <c r="A2" s="120" t="s">
        <v>7</v>
      </c>
      <c r="B2" s="40" t="s">
        <v>43</v>
      </c>
      <c r="C2" s="317" t="s">
        <v>44</v>
      </c>
      <c r="D2" s="318"/>
      <c r="E2" s="318"/>
      <c r="F2" s="318"/>
      <c r="G2" s="319"/>
      <c r="AE2" t="s">
        <v>166</v>
      </c>
    </row>
    <row r="3" spans="1:58" ht="24.95" customHeight="1" x14ac:dyDescent="0.15">
      <c r="A3" s="120" t="s">
        <v>8</v>
      </c>
      <c r="B3" s="40" t="s">
        <v>62</v>
      </c>
      <c r="C3" s="317" t="s">
        <v>63</v>
      </c>
      <c r="D3" s="318"/>
      <c r="E3" s="318"/>
      <c r="F3" s="318"/>
      <c r="G3" s="319"/>
      <c r="AA3" s="104" t="s">
        <v>166</v>
      </c>
      <c r="AE3" t="s">
        <v>167</v>
      </c>
    </row>
    <row r="4" spans="1:58" ht="24.95" customHeight="1" x14ac:dyDescent="0.15">
      <c r="A4" s="121" t="s">
        <v>9</v>
      </c>
      <c r="B4" s="122" t="s">
        <v>49</v>
      </c>
      <c r="C4" s="320" t="s">
        <v>63</v>
      </c>
      <c r="D4" s="321"/>
      <c r="E4" s="321"/>
      <c r="F4" s="321"/>
      <c r="G4" s="322"/>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SUMIF(AE9:AE84,"&lt;&gt;NOR",G9:G84)</f>
        <v>0</v>
      </c>
      <c r="H8" s="147"/>
      <c r="I8" s="147">
        <f>SUM(I9:I84)</f>
        <v>0</v>
      </c>
      <c r="J8" s="147"/>
      <c r="K8" s="147">
        <f>SUM(K9:K84)</f>
        <v>0</v>
      </c>
      <c r="L8" s="147"/>
      <c r="M8" s="147">
        <f>SUM(M9:M84)</f>
        <v>0</v>
      </c>
      <c r="N8" s="147"/>
      <c r="O8" s="147">
        <f>SUM(O9:O84)</f>
        <v>67.739999999999995</v>
      </c>
      <c r="P8" s="147"/>
      <c r="Q8" s="147">
        <f>SUM(Q9:Q84)</f>
        <v>0</v>
      </c>
      <c r="R8" s="148"/>
      <c r="S8" s="142"/>
      <c r="T8" s="142">
        <f>SUM(T9:T84)</f>
        <v>371.73</v>
      </c>
      <c r="U8" s="142"/>
      <c r="V8" s="142"/>
      <c r="AE8" t="s">
        <v>189</v>
      </c>
    </row>
    <row r="9" spans="1:58" ht="12.75" outlineLevel="1" x14ac:dyDescent="0.2">
      <c r="A9" s="149">
        <v>1</v>
      </c>
      <c r="B9" s="150" t="s">
        <v>268</v>
      </c>
      <c r="C9" s="166" t="s">
        <v>269</v>
      </c>
      <c r="D9" s="151" t="s">
        <v>262</v>
      </c>
      <c r="E9" s="152">
        <v>3</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0.12</v>
      </c>
      <c r="T9" s="138">
        <f>ROUND(E9*S9,2)</f>
        <v>0.36</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33.75" outlineLevel="1" x14ac:dyDescent="0.2">
      <c r="A10" s="135"/>
      <c r="B10" s="136"/>
      <c r="C10" s="323" t="s">
        <v>270</v>
      </c>
      <c r="D10" s="324"/>
      <c r="E10" s="324"/>
      <c r="F10" s="324"/>
      <c r="G10" s="324"/>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249</v>
      </c>
      <c r="AF10" s="128"/>
      <c r="AG10" s="128"/>
      <c r="AH10" s="128"/>
      <c r="AI10" s="128"/>
      <c r="AJ10" s="128"/>
      <c r="AK10" s="128"/>
      <c r="AL10" s="128"/>
      <c r="AM10" s="128"/>
      <c r="AN10" s="128"/>
      <c r="AO10" s="128"/>
      <c r="AP10" s="128"/>
      <c r="AQ10" s="128"/>
      <c r="AR10" s="128"/>
      <c r="AS10" s="128"/>
      <c r="AT10" s="128"/>
      <c r="AU10" s="128"/>
      <c r="AV10" s="128"/>
      <c r="AW10" s="128"/>
      <c r="AX10" s="128"/>
      <c r="AY10" s="176"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0" s="128"/>
      <c r="BA10" s="128"/>
      <c r="BB10" s="128"/>
      <c r="BC10" s="128"/>
      <c r="BD10" s="128"/>
      <c r="BE10" s="128"/>
      <c r="BF10" s="128"/>
    </row>
    <row r="11" spans="1:58" ht="12.75" outlineLevel="1" x14ac:dyDescent="0.2">
      <c r="A11" s="135"/>
      <c r="B11" s="136"/>
      <c r="C11" s="167" t="s">
        <v>1831</v>
      </c>
      <c r="D11" s="140"/>
      <c r="E11" s="141">
        <v>2.97</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218</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848</v>
      </c>
      <c r="D12" s="140"/>
      <c r="E12" s="141">
        <v>0.03</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218</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49">
        <v>2</v>
      </c>
      <c r="B13" s="150" t="s">
        <v>275</v>
      </c>
      <c r="C13" s="166" t="s">
        <v>276</v>
      </c>
      <c r="D13" s="151" t="s">
        <v>262</v>
      </c>
      <c r="E13" s="152">
        <v>3</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194</v>
      </c>
      <c r="S13" s="138">
        <v>4.3099999999999999E-2</v>
      </c>
      <c r="T13" s="138">
        <f>ROUND(E13*S13,2)</f>
        <v>0.13</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33.75" outlineLevel="1" x14ac:dyDescent="0.2">
      <c r="A14" s="135"/>
      <c r="B14" s="136"/>
      <c r="C14" s="323" t="s">
        <v>270</v>
      </c>
      <c r="D14" s="324"/>
      <c r="E14" s="324"/>
      <c r="F14" s="324"/>
      <c r="G14" s="324"/>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249</v>
      </c>
      <c r="AF14" s="128"/>
      <c r="AG14" s="128"/>
      <c r="AH14" s="128"/>
      <c r="AI14" s="128"/>
      <c r="AJ14" s="128"/>
      <c r="AK14" s="128"/>
      <c r="AL14" s="128"/>
      <c r="AM14" s="128"/>
      <c r="AN14" s="128"/>
      <c r="AO14" s="128"/>
      <c r="AP14" s="128"/>
      <c r="AQ14" s="128"/>
      <c r="AR14" s="128"/>
      <c r="AS14" s="128"/>
      <c r="AT14" s="128"/>
      <c r="AU14" s="128"/>
      <c r="AV14" s="128"/>
      <c r="AW14" s="128"/>
      <c r="AX14" s="128"/>
      <c r="AY14" s="176"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4" s="128"/>
      <c r="BA14" s="128"/>
      <c r="BB14" s="128"/>
      <c r="BC14" s="128"/>
      <c r="BD14" s="128"/>
      <c r="BE14" s="128"/>
      <c r="BF14" s="128"/>
    </row>
    <row r="15" spans="1:58" ht="12.75" outlineLevel="1" x14ac:dyDescent="0.2">
      <c r="A15" s="149">
        <v>3</v>
      </c>
      <c r="B15" s="150" t="s">
        <v>277</v>
      </c>
      <c r="C15" s="166" t="s">
        <v>278</v>
      </c>
      <c r="D15" s="151" t="s">
        <v>262</v>
      </c>
      <c r="E15" s="152">
        <v>5</v>
      </c>
      <c r="F15" s="153"/>
      <c r="G15" s="154">
        <f>ROUND(E15*F15,2)</f>
        <v>0</v>
      </c>
      <c r="H15" s="153"/>
      <c r="I15" s="154">
        <f>ROUND(E15*H15,2)</f>
        <v>0</v>
      </c>
      <c r="J15" s="153"/>
      <c r="K15" s="154">
        <f>ROUND(E15*J15,2)</f>
        <v>0</v>
      </c>
      <c r="L15" s="154">
        <v>21</v>
      </c>
      <c r="M15" s="154">
        <f>G15*(1+L15/100)</f>
        <v>0</v>
      </c>
      <c r="N15" s="154">
        <v>0</v>
      </c>
      <c r="O15" s="154">
        <f>ROUND(E15*N15,2)</f>
        <v>0</v>
      </c>
      <c r="P15" s="154">
        <v>0</v>
      </c>
      <c r="Q15" s="154">
        <f>ROUND(E15*P15,2)</f>
        <v>0</v>
      </c>
      <c r="R15" s="155" t="s">
        <v>194</v>
      </c>
      <c r="S15" s="138">
        <v>0.19</v>
      </c>
      <c r="T15" s="138">
        <f>ROUND(E15*S15,2)</f>
        <v>0.95</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33.75" outlineLevel="1" x14ac:dyDescent="0.2">
      <c r="A16" s="135"/>
      <c r="B16" s="136"/>
      <c r="C16" s="323" t="s">
        <v>270</v>
      </c>
      <c r="D16" s="324"/>
      <c r="E16" s="324"/>
      <c r="F16" s="324"/>
      <c r="G16" s="324"/>
      <c r="H16" s="138"/>
      <c r="I16" s="138"/>
      <c r="J16" s="138"/>
      <c r="K16" s="138"/>
      <c r="L16" s="138"/>
      <c r="M16" s="138"/>
      <c r="N16" s="138"/>
      <c r="O16" s="138"/>
      <c r="P16" s="138"/>
      <c r="Q16" s="138"/>
      <c r="R16" s="138"/>
      <c r="S16" s="138"/>
      <c r="T16" s="138"/>
      <c r="U16" s="138"/>
      <c r="V16" s="138"/>
      <c r="W16" s="128"/>
      <c r="X16" s="128"/>
      <c r="Y16" s="128"/>
      <c r="Z16" s="128"/>
      <c r="AA16" s="128"/>
      <c r="AB16" s="128"/>
      <c r="AC16" s="128"/>
      <c r="AD16" s="128"/>
      <c r="AE16" s="128" t="s">
        <v>249</v>
      </c>
      <c r="AF16" s="128"/>
      <c r="AG16" s="128"/>
      <c r="AH16" s="128"/>
      <c r="AI16" s="128"/>
      <c r="AJ16" s="128"/>
      <c r="AK16" s="128"/>
      <c r="AL16" s="128"/>
      <c r="AM16" s="128"/>
      <c r="AN16" s="128"/>
      <c r="AO16" s="128"/>
      <c r="AP16" s="128"/>
      <c r="AQ16" s="128"/>
      <c r="AR16" s="128"/>
      <c r="AS16" s="128"/>
      <c r="AT16" s="128"/>
      <c r="AU16" s="128"/>
      <c r="AV16" s="128"/>
      <c r="AW16" s="128"/>
      <c r="AX16" s="128"/>
      <c r="AY16" s="176"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6" s="128"/>
      <c r="BA16" s="128"/>
      <c r="BB16" s="128"/>
      <c r="BC16" s="128"/>
      <c r="BD16" s="128"/>
      <c r="BE16" s="128"/>
      <c r="BF16" s="128"/>
    </row>
    <row r="17" spans="1:58" ht="12.75" outlineLevel="1" x14ac:dyDescent="0.2">
      <c r="A17" s="135"/>
      <c r="B17" s="136"/>
      <c r="C17" s="167" t="s">
        <v>1832</v>
      </c>
      <c r="D17" s="140"/>
      <c r="E17" s="141">
        <v>4.95</v>
      </c>
      <c r="F17" s="138"/>
      <c r="G17" s="138"/>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218</v>
      </c>
      <c r="AF17" s="128">
        <v>0</v>
      </c>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35"/>
      <c r="B18" s="136"/>
      <c r="C18" s="167" t="s">
        <v>1120</v>
      </c>
      <c r="D18" s="140"/>
      <c r="E18" s="141">
        <v>0.05</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218</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49">
        <v>4</v>
      </c>
      <c r="B19" s="150" t="s">
        <v>280</v>
      </c>
      <c r="C19" s="166" t="s">
        <v>281</v>
      </c>
      <c r="D19" s="151" t="s">
        <v>262</v>
      </c>
      <c r="E19" s="152">
        <v>5</v>
      </c>
      <c r="F19" s="153"/>
      <c r="G19" s="154">
        <f>ROUND(E19*F19,2)</f>
        <v>0</v>
      </c>
      <c r="H19" s="153"/>
      <c r="I19" s="154">
        <f>ROUND(E19*H19,2)</f>
        <v>0</v>
      </c>
      <c r="J19" s="153"/>
      <c r="K19" s="154">
        <f>ROUND(E19*J19,2)</f>
        <v>0</v>
      </c>
      <c r="L19" s="154">
        <v>21</v>
      </c>
      <c r="M19" s="154">
        <f>G19*(1+L19/100)</f>
        <v>0</v>
      </c>
      <c r="N19" s="154">
        <v>0</v>
      </c>
      <c r="O19" s="154">
        <f>ROUND(E19*N19,2)</f>
        <v>0</v>
      </c>
      <c r="P19" s="154">
        <v>0</v>
      </c>
      <c r="Q19" s="154">
        <f>ROUND(E19*P19,2)</f>
        <v>0</v>
      </c>
      <c r="R19" s="155" t="s">
        <v>194</v>
      </c>
      <c r="S19" s="138">
        <v>0.1024</v>
      </c>
      <c r="T19" s="138">
        <f>ROUND(E19*S19,2)</f>
        <v>0.51</v>
      </c>
      <c r="U19" s="138"/>
      <c r="V19" s="138" t="s">
        <v>215</v>
      </c>
      <c r="W19" s="128"/>
      <c r="X19" s="128"/>
      <c r="Y19" s="128"/>
      <c r="Z19" s="128"/>
      <c r="AA19" s="128"/>
      <c r="AB19" s="128"/>
      <c r="AC19" s="128"/>
      <c r="AD19" s="128"/>
      <c r="AE19" s="128" t="s">
        <v>216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33.75" outlineLevel="1" x14ac:dyDescent="0.2">
      <c r="A20" s="135"/>
      <c r="B20" s="136"/>
      <c r="C20" s="323" t="s">
        <v>270</v>
      </c>
      <c r="D20" s="324"/>
      <c r="E20" s="324"/>
      <c r="F20" s="324"/>
      <c r="G20" s="324"/>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249</v>
      </c>
      <c r="AF20" s="128"/>
      <c r="AG20" s="128"/>
      <c r="AH20" s="128"/>
      <c r="AI20" s="128"/>
      <c r="AJ20" s="128"/>
      <c r="AK20" s="128"/>
      <c r="AL20" s="128"/>
      <c r="AM20" s="128"/>
      <c r="AN20" s="128"/>
      <c r="AO20" s="128"/>
      <c r="AP20" s="128"/>
      <c r="AQ20" s="128"/>
      <c r="AR20" s="128"/>
      <c r="AS20" s="128"/>
      <c r="AT20" s="128"/>
      <c r="AU20" s="128"/>
      <c r="AV20" s="128"/>
      <c r="AW20" s="128"/>
      <c r="AX20" s="128"/>
      <c r="AY20" s="176" t="str">
        <f>C20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0" s="128"/>
      <c r="BA20" s="128"/>
      <c r="BB20" s="128"/>
      <c r="BC20" s="128"/>
      <c r="BD20" s="128"/>
      <c r="BE20" s="128"/>
      <c r="BF20" s="128"/>
    </row>
    <row r="21" spans="1:58" ht="12.75" outlineLevel="1" x14ac:dyDescent="0.2">
      <c r="A21" s="149">
        <v>5</v>
      </c>
      <c r="B21" s="150" t="s">
        <v>282</v>
      </c>
      <c r="C21" s="166" t="s">
        <v>283</v>
      </c>
      <c r="D21" s="151" t="s">
        <v>262</v>
      </c>
      <c r="E21" s="152">
        <v>2</v>
      </c>
      <c r="F21" s="153"/>
      <c r="G21" s="154">
        <f>ROUND(E21*F21,2)</f>
        <v>0</v>
      </c>
      <c r="H21" s="153"/>
      <c r="I21" s="154">
        <f>ROUND(E21*H21,2)</f>
        <v>0</v>
      </c>
      <c r="J21" s="153"/>
      <c r="K21" s="154">
        <f>ROUND(E21*J21,2)</f>
        <v>0</v>
      </c>
      <c r="L21" s="154">
        <v>21</v>
      </c>
      <c r="M21" s="154">
        <f>G21*(1+L21/100)</f>
        <v>0</v>
      </c>
      <c r="N21" s="154">
        <v>0</v>
      </c>
      <c r="O21" s="154">
        <f>ROUND(E21*N21,2)</f>
        <v>0</v>
      </c>
      <c r="P21" s="154">
        <v>0</v>
      </c>
      <c r="Q21" s="154">
        <f>ROUND(E21*P21,2)</f>
        <v>0</v>
      </c>
      <c r="R21" s="155" t="s">
        <v>194</v>
      </c>
      <c r="S21" s="138">
        <v>0.28000000000000003</v>
      </c>
      <c r="T21" s="138">
        <f>ROUND(E21*S21,2)</f>
        <v>0.56000000000000005</v>
      </c>
      <c r="U21" s="138"/>
      <c r="V21" s="138" t="s">
        <v>215</v>
      </c>
      <c r="W21" s="128"/>
      <c r="X21" s="128"/>
      <c r="Y21" s="128"/>
      <c r="Z21" s="128"/>
      <c r="AA21" s="128"/>
      <c r="AB21" s="128"/>
      <c r="AC21" s="128"/>
      <c r="AD21" s="128"/>
      <c r="AE21" s="128" t="s">
        <v>216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33.75" outlineLevel="1" x14ac:dyDescent="0.2">
      <c r="A22" s="135"/>
      <c r="B22" s="136"/>
      <c r="C22" s="323" t="s">
        <v>270</v>
      </c>
      <c r="D22" s="324"/>
      <c r="E22" s="324"/>
      <c r="F22" s="324"/>
      <c r="G22" s="324"/>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249</v>
      </c>
      <c r="AF22" s="128"/>
      <c r="AG22" s="128"/>
      <c r="AH22" s="128"/>
      <c r="AI22" s="128"/>
      <c r="AJ22" s="128"/>
      <c r="AK22" s="128"/>
      <c r="AL22" s="128"/>
      <c r="AM22" s="128"/>
      <c r="AN22" s="128"/>
      <c r="AO22" s="128"/>
      <c r="AP22" s="128"/>
      <c r="AQ22" s="128"/>
      <c r="AR22" s="128"/>
      <c r="AS22" s="128"/>
      <c r="AT22" s="128"/>
      <c r="AU22" s="128"/>
      <c r="AV22" s="128"/>
      <c r="AW22" s="128"/>
      <c r="AX22" s="128"/>
      <c r="AY22" s="176" t="str">
        <f>C22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2" s="128"/>
      <c r="BA22" s="128"/>
      <c r="BB22" s="128"/>
      <c r="BC22" s="128"/>
      <c r="BD22" s="128"/>
      <c r="BE22" s="128"/>
      <c r="BF22" s="128"/>
    </row>
    <row r="23" spans="1:58" ht="12.75" outlineLevel="1" x14ac:dyDescent="0.2">
      <c r="A23" s="135"/>
      <c r="B23" s="136"/>
      <c r="C23" s="167" t="s">
        <v>1833</v>
      </c>
      <c r="D23" s="140"/>
      <c r="E23" s="141">
        <v>1.98</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218</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35"/>
      <c r="B24" s="136"/>
      <c r="C24" s="167" t="s">
        <v>1013</v>
      </c>
      <c r="D24" s="140"/>
      <c r="E24" s="141">
        <v>0.02</v>
      </c>
      <c r="F24" s="138"/>
      <c r="G24" s="138"/>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218</v>
      </c>
      <c r="AF24" s="128">
        <v>0</v>
      </c>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49">
        <v>6</v>
      </c>
      <c r="B25" s="150" t="s">
        <v>288</v>
      </c>
      <c r="C25" s="166" t="s">
        <v>289</v>
      </c>
      <c r="D25" s="151" t="s">
        <v>262</v>
      </c>
      <c r="E25" s="152">
        <v>47.3</v>
      </c>
      <c r="F25" s="153"/>
      <c r="G25" s="154">
        <f>ROUND(E25*F25,2)</f>
        <v>0</v>
      </c>
      <c r="H25" s="153"/>
      <c r="I25" s="154">
        <f>ROUND(E25*H25,2)</f>
        <v>0</v>
      </c>
      <c r="J25" s="153"/>
      <c r="K25" s="154">
        <f>ROUND(E25*J25,2)</f>
        <v>0</v>
      </c>
      <c r="L25" s="154">
        <v>21</v>
      </c>
      <c r="M25" s="154">
        <f>G25*(1+L25/100)</f>
        <v>0</v>
      </c>
      <c r="N25" s="154">
        <v>0</v>
      </c>
      <c r="O25" s="154">
        <f>ROUND(E25*N25,2)</f>
        <v>0</v>
      </c>
      <c r="P25" s="154">
        <v>0</v>
      </c>
      <c r="Q25" s="154">
        <f>ROUND(E25*P25,2)</f>
        <v>0</v>
      </c>
      <c r="R25" s="155" t="s">
        <v>194</v>
      </c>
      <c r="S25" s="138">
        <v>0.16</v>
      </c>
      <c r="T25" s="138">
        <f>ROUND(E25*S25,2)</f>
        <v>7.57</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33.75" outlineLevel="1" x14ac:dyDescent="0.2">
      <c r="A26" s="135"/>
      <c r="B26" s="136"/>
      <c r="C26" s="323" t="s">
        <v>290</v>
      </c>
      <c r="D26" s="324"/>
      <c r="E26" s="324"/>
      <c r="F26" s="324"/>
      <c r="G26" s="324"/>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249</v>
      </c>
      <c r="AF26" s="128"/>
      <c r="AG26" s="128"/>
      <c r="AH26" s="128"/>
      <c r="AI26" s="128"/>
      <c r="AJ26" s="128"/>
      <c r="AK26" s="128"/>
      <c r="AL26" s="128"/>
      <c r="AM26" s="128"/>
      <c r="AN26" s="128"/>
      <c r="AO26" s="128"/>
      <c r="AP26" s="128"/>
      <c r="AQ26" s="128"/>
      <c r="AR26" s="128"/>
      <c r="AS26" s="128"/>
      <c r="AT26" s="128"/>
      <c r="AU26" s="128"/>
      <c r="AV26" s="128"/>
      <c r="AW26" s="128"/>
      <c r="AX26" s="128"/>
      <c r="AY26" s="176"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26" s="128"/>
      <c r="BA26" s="128"/>
      <c r="BB26" s="128"/>
      <c r="BC26" s="128"/>
      <c r="BD26" s="128"/>
      <c r="BE26" s="128"/>
      <c r="BF26" s="128"/>
    </row>
    <row r="27" spans="1:58" ht="12.75" outlineLevel="1" x14ac:dyDescent="0.2">
      <c r="A27" s="135"/>
      <c r="B27" s="136"/>
      <c r="C27" s="167" t="s">
        <v>1834</v>
      </c>
      <c r="D27" s="140"/>
      <c r="E27" s="141">
        <v>47.231999999999999</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218</v>
      </c>
      <c r="AF27" s="128">
        <v>0</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35"/>
      <c r="B28" s="136"/>
      <c r="C28" s="167" t="s">
        <v>1835</v>
      </c>
      <c r="D28" s="140"/>
      <c r="E28" s="141">
        <v>6.8000000000000005E-2</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218</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49">
        <v>7</v>
      </c>
      <c r="B29" s="150" t="s">
        <v>298</v>
      </c>
      <c r="C29" s="166" t="s">
        <v>299</v>
      </c>
      <c r="D29" s="151" t="s">
        <v>262</v>
      </c>
      <c r="E29" s="152">
        <v>47.3</v>
      </c>
      <c r="F29" s="153"/>
      <c r="G29" s="154">
        <f>ROUND(E29*F29,2)</f>
        <v>0</v>
      </c>
      <c r="H29" s="153"/>
      <c r="I29" s="154">
        <f>ROUND(E29*H29,2)</f>
        <v>0</v>
      </c>
      <c r="J29" s="153"/>
      <c r="K29" s="154">
        <f>ROUND(E29*J29,2)</f>
        <v>0</v>
      </c>
      <c r="L29" s="154">
        <v>21</v>
      </c>
      <c r="M29" s="154">
        <f>G29*(1+L29/100)</f>
        <v>0</v>
      </c>
      <c r="N29" s="154">
        <v>0</v>
      </c>
      <c r="O29" s="154">
        <f>ROUND(E29*N29,2)</f>
        <v>0</v>
      </c>
      <c r="P29" s="154">
        <v>0</v>
      </c>
      <c r="Q29" s="154">
        <f>ROUND(E29*P29,2)</f>
        <v>0</v>
      </c>
      <c r="R29" s="155" t="s">
        <v>194</v>
      </c>
      <c r="S29" s="138">
        <v>8.4000000000000005E-2</v>
      </c>
      <c r="T29" s="138">
        <f>ROUND(E29*S29,2)</f>
        <v>3.97</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33.75" outlineLevel="1" x14ac:dyDescent="0.2">
      <c r="A30" s="135"/>
      <c r="B30" s="136"/>
      <c r="C30" s="323" t="s">
        <v>290</v>
      </c>
      <c r="D30" s="324"/>
      <c r="E30" s="324"/>
      <c r="F30" s="324"/>
      <c r="G30" s="324"/>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249</v>
      </c>
      <c r="AF30" s="128"/>
      <c r="AG30" s="128"/>
      <c r="AH30" s="128"/>
      <c r="AI30" s="128"/>
      <c r="AJ30" s="128"/>
      <c r="AK30" s="128"/>
      <c r="AL30" s="128"/>
      <c r="AM30" s="128"/>
      <c r="AN30" s="128"/>
      <c r="AO30" s="128"/>
      <c r="AP30" s="128"/>
      <c r="AQ30" s="128"/>
      <c r="AR30" s="128"/>
      <c r="AS30" s="128"/>
      <c r="AT30" s="128"/>
      <c r="AU30" s="128"/>
      <c r="AV30" s="128"/>
      <c r="AW30" s="128"/>
      <c r="AX30" s="128"/>
      <c r="AY30" s="176"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0" s="128"/>
      <c r="BA30" s="128"/>
      <c r="BB30" s="128"/>
      <c r="BC30" s="128"/>
      <c r="BD30" s="128"/>
      <c r="BE30" s="128"/>
      <c r="BF30" s="128"/>
    </row>
    <row r="31" spans="1:58" ht="12.75" outlineLevel="1" x14ac:dyDescent="0.2">
      <c r="A31" s="149">
        <v>8</v>
      </c>
      <c r="B31" s="150" t="s">
        <v>300</v>
      </c>
      <c r="C31" s="166" t="s">
        <v>301</v>
      </c>
      <c r="D31" s="151" t="s">
        <v>262</v>
      </c>
      <c r="E31" s="152">
        <v>78.8</v>
      </c>
      <c r="F31" s="153"/>
      <c r="G31" s="154">
        <f>ROUND(E31*F31,2)</f>
        <v>0</v>
      </c>
      <c r="H31" s="153"/>
      <c r="I31" s="154">
        <f>ROUND(E31*H31,2)</f>
        <v>0</v>
      </c>
      <c r="J31" s="153"/>
      <c r="K31" s="154">
        <f>ROUND(E31*J31,2)</f>
        <v>0</v>
      </c>
      <c r="L31" s="154">
        <v>21</v>
      </c>
      <c r="M31" s="154">
        <f>G31*(1+L31/100)</f>
        <v>0</v>
      </c>
      <c r="N31" s="154">
        <v>0</v>
      </c>
      <c r="O31" s="154">
        <f>ROUND(E31*N31,2)</f>
        <v>0</v>
      </c>
      <c r="P31" s="154">
        <v>0</v>
      </c>
      <c r="Q31" s="154">
        <f>ROUND(E31*P31,2)</f>
        <v>0</v>
      </c>
      <c r="R31" s="155" t="s">
        <v>194</v>
      </c>
      <c r="S31" s="138">
        <v>0.3</v>
      </c>
      <c r="T31" s="138">
        <f>ROUND(E31*S31,2)</f>
        <v>23.64</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33.75" outlineLevel="1" x14ac:dyDescent="0.2">
      <c r="A32" s="135"/>
      <c r="B32" s="136"/>
      <c r="C32" s="323" t="s">
        <v>290</v>
      </c>
      <c r="D32" s="324"/>
      <c r="E32" s="324"/>
      <c r="F32" s="324"/>
      <c r="G32" s="324"/>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249</v>
      </c>
      <c r="AF32" s="128"/>
      <c r="AG32" s="128"/>
      <c r="AH32" s="128"/>
      <c r="AI32" s="128"/>
      <c r="AJ32" s="128"/>
      <c r="AK32" s="128"/>
      <c r="AL32" s="128"/>
      <c r="AM32" s="128"/>
      <c r="AN32" s="128"/>
      <c r="AO32" s="128"/>
      <c r="AP32" s="128"/>
      <c r="AQ32" s="128"/>
      <c r="AR32" s="128"/>
      <c r="AS32" s="128"/>
      <c r="AT32" s="128"/>
      <c r="AU32" s="128"/>
      <c r="AV32" s="128"/>
      <c r="AW32" s="128"/>
      <c r="AX32" s="128"/>
      <c r="AY32" s="176" t="str">
        <f>C32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2" s="128"/>
      <c r="BA32" s="128"/>
      <c r="BB32" s="128"/>
      <c r="BC32" s="128"/>
      <c r="BD32" s="128"/>
      <c r="BE32" s="128"/>
      <c r="BF32" s="128"/>
    </row>
    <row r="33" spans="1:58" ht="12.75" outlineLevel="1" x14ac:dyDescent="0.2">
      <c r="A33" s="135"/>
      <c r="B33" s="136"/>
      <c r="C33" s="167" t="s">
        <v>1836</v>
      </c>
      <c r="D33" s="140"/>
      <c r="E33" s="141">
        <v>78.72</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218</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35"/>
      <c r="B34" s="136"/>
      <c r="C34" s="167" t="s">
        <v>542</v>
      </c>
      <c r="D34" s="140"/>
      <c r="E34" s="141">
        <v>0.08</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218</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49">
        <v>9</v>
      </c>
      <c r="B35" s="150" t="s">
        <v>304</v>
      </c>
      <c r="C35" s="166" t="s">
        <v>305</v>
      </c>
      <c r="D35" s="151" t="s">
        <v>262</v>
      </c>
      <c r="E35" s="152">
        <v>78.8</v>
      </c>
      <c r="F35" s="153"/>
      <c r="G35" s="154">
        <f>ROUND(E35*F35,2)</f>
        <v>0</v>
      </c>
      <c r="H35" s="153"/>
      <c r="I35" s="154">
        <f>ROUND(E35*H35,2)</f>
        <v>0</v>
      </c>
      <c r="J35" s="153"/>
      <c r="K35" s="154">
        <f>ROUND(E35*J35,2)</f>
        <v>0</v>
      </c>
      <c r="L35" s="154">
        <v>21</v>
      </c>
      <c r="M35" s="154">
        <f>G35*(1+L35/100)</f>
        <v>0</v>
      </c>
      <c r="N35" s="154">
        <v>0</v>
      </c>
      <c r="O35" s="154">
        <f>ROUND(E35*N35,2)</f>
        <v>0</v>
      </c>
      <c r="P35" s="154">
        <v>0</v>
      </c>
      <c r="Q35" s="154">
        <f>ROUND(E35*P35,2)</f>
        <v>0</v>
      </c>
      <c r="R35" s="155" t="s">
        <v>194</v>
      </c>
      <c r="S35" s="138">
        <v>0.14829999999999999</v>
      </c>
      <c r="T35" s="138">
        <f>ROUND(E35*S35,2)</f>
        <v>11.69</v>
      </c>
      <c r="U35" s="138"/>
      <c r="V35" s="138" t="s">
        <v>215</v>
      </c>
      <c r="W35" s="128"/>
      <c r="X35" s="128"/>
      <c r="Y35" s="128"/>
      <c r="Z35" s="128"/>
      <c r="AA35" s="128"/>
      <c r="AB35" s="128"/>
      <c r="AC35" s="128"/>
      <c r="AD35" s="128"/>
      <c r="AE35" s="128" t="s">
        <v>216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33.75" outlineLevel="1" x14ac:dyDescent="0.2">
      <c r="A36" s="135"/>
      <c r="B36" s="136"/>
      <c r="C36" s="323" t="s">
        <v>290</v>
      </c>
      <c r="D36" s="324"/>
      <c r="E36" s="324"/>
      <c r="F36" s="324"/>
      <c r="G36" s="324"/>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249</v>
      </c>
      <c r="AF36" s="128"/>
      <c r="AG36" s="128"/>
      <c r="AH36" s="128"/>
      <c r="AI36" s="128"/>
      <c r="AJ36" s="128"/>
      <c r="AK36" s="128"/>
      <c r="AL36" s="128"/>
      <c r="AM36" s="128"/>
      <c r="AN36" s="128"/>
      <c r="AO36" s="128"/>
      <c r="AP36" s="128"/>
      <c r="AQ36" s="128"/>
      <c r="AR36" s="128"/>
      <c r="AS36" s="128"/>
      <c r="AT36" s="128"/>
      <c r="AU36" s="128"/>
      <c r="AV36" s="128"/>
      <c r="AW36" s="128"/>
      <c r="AX36" s="128"/>
      <c r="AY36" s="176"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6" s="128"/>
      <c r="BA36" s="128"/>
      <c r="BB36" s="128"/>
      <c r="BC36" s="128"/>
      <c r="BD36" s="128"/>
      <c r="BE36" s="128"/>
      <c r="BF36" s="128"/>
    </row>
    <row r="37" spans="1:58" ht="12.75" outlineLevel="1" x14ac:dyDescent="0.2">
      <c r="A37" s="149">
        <v>10</v>
      </c>
      <c r="B37" s="150" t="s">
        <v>306</v>
      </c>
      <c r="C37" s="166" t="s">
        <v>307</v>
      </c>
      <c r="D37" s="151" t="s">
        <v>262</v>
      </c>
      <c r="E37" s="152">
        <v>31.5</v>
      </c>
      <c r="F37" s="153"/>
      <c r="G37" s="154">
        <f>ROUND(E37*F37,2)</f>
        <v>0</v>
      </c>
      <c r="H37" s="153"/>
      <c r="I37" s="154">
        <f>ROUND(E37*H37,2)</f>
        <v>0</v>
      </c>
      <c r="J37" s="153"/>
      <c r="K37" s="154">
        <f>ROUND(E37*J37,2)</f>
        <v>0</v>
      </c>
      <c r="L37" s="154">
        <v>21</v>
      </c>
      <c r="M37" s="154">
        <f>G37*(1+L37/100)</f>
        <v>0</v>
      </c>
      <c r="N37" s="154">
        <v>0</v>
      </c>
      <c r="O37" s="154">
        <f>ROUND(E37*N37,2)</f>
        <v>0</v>
      </c>
      <c r="P37" s="154">
        <v>0</v>
      </c>
      <c r="Q37" s="154">
        <f>ROUND(E37*P37,2)</f>
        <v>0</v>
      </c>
      <c r="R37" s="155" t="s">
        <v>194</v>
      </c>
      <c r="S37" s="138">
        <v>0.53</v>
      </c>
      <c r="T37" s="138">
        <f>ROUND(E37*S37,2)</f>
        <v>16.7</v>
      </c>
      <c r="U37" s="138"/>
      <c r="V37" s="138" t="s">
        <v>215</v>
      </c>
      <c r="W37" s="128"/>
      <c r="X37" s="128"/>
      <c r="Y37" s="128"/>
      <c r="Z37" s="128"/>
      <c r="AA37" s="128"/>
      <c r="AB37" s="128"/>
      <c r="AC37" s="128"/>
      <c r="AD37" s="128"/>
      <c r="AE37" s="128" t="s">
        <v>216</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323" t="s">
        <v>290</v>
      </c>
      <c r="D38" s="324"/>
      <c r="E38" s="324"/>
      <c r="F38" s="324"/>
      <c r="G38" s="324"/>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249</v>
      </c>
      <c r="AF38" s="128"/>
      <c r="AG38" s="128"/>
      <c r="AH38" s="128"/>
      <c r="AI38" s="128"/>
      <c r="AJ38" s="128"/>
      <c r="AK38" s="128"/>
      <c r="AL38" s="128"/>
      <c r="AM38" s="128"/>
      <c r="AN38" s="128"/>
      <c r="AO38" s="128"/>
      <c r="AP38" s="128"/>
      <c r="AQ38" s="128"/>
      <c r="AR38" s="128"/>
      <c r="AS38" s="128"/>
      <c r="AT38" s="128"/>
      <c r="AU38" s="128"/>
      <c r="AV38" s="128"/>
      <c r="AW38" s="128"/>
      <c r="AX38" s="128"/>
      <c r="AY38" s="176" t="str">
        <f>C38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8" s="128"/>
      <c r="BA38" s="128"/>
      <c r="BB38" s="128"/>
      <c r="BC38" s="128"/>
      <c r="BD38" s="128"/>
      <c r="BE38" s="128"/>
      <c r="BF38" s="128"/>
    </row>
    <row r="39" spans="1:58" ht="12.75" outlineLevel="1" x14ac:dyDescent="0.2">
      <c r="A39" s="135"/>
      <c r="B39" s="136"/>
      <c r="C39" s="167" t="s">
        <v>1837</v>
      </c>
      <c r="D39" s="140"/>
      <c r="E39" s="141">
        <v>31.488</v>
      </c>
      <c r="F39" s="138"/>
      <c r="G39" s="138"/>
      <c r="H39" s="138"/>
      <c r="I39" s="138"/>
      <c r="J39" s="138"/>
      <c r="K39" s="138"/>
      <c r="L39" s="138"/>
      <c r="M39" s="138"/>
      <c r="N39" s="138"/>
      <c r="O39" s="138"/>
      <c r="P39" s="138"/>
      <c r="Q39" s="138"/>
      <c r="R39" s="138"/>
      <c r="S39" s="138"/>
      <c r="T39" s="138"/>
      <c r="U39" s="138"/>
      <c r="V39" s="138"/>
      <c r="W39" s="128"/>
      <c r="X39" s="128"/>
      <c r="Y39" s="128"/>
      <c r="Z39" s="128"/>
      <c r="AA39" s="128"/>
      <c r="AB39" s="128"/>
      <c r="AC39" s="128"/>
      <c r="AD39" s="128"/>
      <c r="AE39" s="128" t="s">
        <v>218</v>
      </c>
      <c r="AF39" s="128">
        <v>0</v>
      </c>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35"/>
      <c r="B40" s="136"/>
      <c r="C40" s="167" t="s">
        <v>1838</v>
      </c>
      <c r="D40" s="140"/>
      <c r="E40" s="141">
        <v>1.2E-2</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218</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49">
        <v>11</v>
      </c>
      <c r="B41" s="150" t="s">
        <v>1839</v>
      </c>
      <c r="C41" s="166" t="s">
        <v>1840</v>
      </c>
      <c r="D41" s="151" t="s">
        <v>316</v>
      </c>
      <c r="E41" s="152">
        <v>12</v>
      </c>
      <c r="F41" s="153"/>
      <c r="G41" s="154">
        <f>ROUND(E41*F41,2)</f>
        <v>0</v>
      </c>
      <c r="H41" s="153"/>
      <c r="I41" s="154">
        <f>ROUND(E41*H41,2)</f>
        <v>0</v>
      </c>
      <c r="J41" s="153"/>
      <c r="K41" s="154">
        <f>ROUND(E41*J41,2)</f>
        <v>0</v>
      </c>
      <c r="L41" s="154">
        <v>21</v>
      </c>
      <c r="M41" s="154">
        <f>G41*(1+L41/100)</f>
        <v>0</v>
      </c>
      <c r="N41" s="154">
        <v>1.4999999999999999E-4</v>
      </c>
      <c r="O41" s="154">
        <f>ROUND(E41*N41,2)</f>
        <v>0</v>
      </c>
      <c r="P41" s="154">
        <v>0</v>
      </c>
      <c r="Q41" s="154">
        <f>ROUND(E41*P41,2)</f>
        <v>0</v>
      </c>
      <c r="R41" s="155" t="s">
        <v>194</v>
      </c>
      <c r="S41" s="138">
        <v>1.5761099999999999</v>
      </c>
      <c r="T41" s="138">
        <f>ROUND(E41*S41,2)</f>
        <v>18.91</v>
      </c>
      <c r="U41" s="138"/>
      <c r="V41" s="138" t="s">
        <v>215</v>
      </c>
      <c r="W41" s="128"/>
      <c r="X41" s="128"/>
      <c r="Y41" s="128"/>
      <c r="Z41" s="128"/>
      <c r="AA41" s="128"/>
      <c r="AB41" s="128"/>
      <c r="AC41" s="128"/>
      <c r="AD41" s="128"/>
      <c r="AE41" s="128" t="s">
        <v>216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22.5" outlineLevel="1" x14ac:dyDescent="0.2">
      <c r="A42" s="135"/>
      <c r="B42" s="136"/>
      <c r="C42" s="323" t="s">
        <v>317</v>
      </c>
      <c r="D42" s="324"/>
      <c r="E42" s="324"/>
      <c r="F42" s="324"/>
      <c r="G42" s="324"/>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249</v>
      </c>
      <c r="AF42" s="128"/>
      <c r="AG42" s="128"/>
      <c r="AH42" s="128"/>
      <c r="AI42" s="128"/>
      <c r="AJ42" s="128"/>
      <c r="AK42" s="128"/>
      <c r="AL42" s="128"/>
      <c r="AM42" s="128"/>
      <c r="AN42" s="128"/>
      <c r="AO42" s="128"/>
      <c r="AP42" s="128"/>
      <c r="AQ42" s="128"/>
      <c r="AR42" s="128"/>
      <c r="AS42" s="128"/>
      <c r="AT42" s="128"/>
      <c r="AU42" s="128"/>
      <c r="AV42" s="128"/>
      <c r="AW42" s="128"/>
      <c r="AX42" s="128"/>
      <c r="AY42" s="176" t="str">
        <f>C42</f>
        <v>Protlačování trub v hornině 1 - 4 s výjimkou tekoucího písku a hornin kašovité konzistence metodou ramování (zatloukání) ocelových trub s následným čistěním.</v>
      </c>
      <c r="AZ42" s="128"/>
      <c r="BA42" s="128"/>
      <c r="BB42" s="128"/>
      <c r="BC42" s="128"/>
      <c r="BD42" s="128"/>
      <c r="BE42" s="128"/>
      <c r="BF42" s="128"/>
    </row>
    <row r="43" spans="1:58" ht="22.5" outlineLevel="1" x14ac:dyDescent="0.2">
      <c r="A43" s="135"/>
      <c r="B43" s="136"/>
      <c r="C43" s="325" t="s">
        <v>318</v>
      </c>
      <c r="D43" s="326"/>
      <c r="E43" s="326"/>
      <c r="F43" s="326"/>
      <c r="G43" s="326"/>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249</v>
      </c>
      <c r="AF43" s="128"/>
      <c r="AG43" s="128"/>
      <c r="AH43" s="128"/>
      <c r="AI43" s="128"/>
      <c r="AJ43" s="128"/>
      <c r="AK43" s="128"/>
      <c r="AL43" s="128"/>
      <c r="AM43" s="128"/>
      <c r="AN43" s="128"/>
      <c r="AO43" s="128"/>
      <c r="AP43" s="128"/>
      <c r="AQ43" s="128"/>
      <c r="AR43" s="128"/>
      <c r="AS43" s="128"/>
      <c r="AT43" s="128"/>
      <c r="AU43" s="128"/>
      <c r="AV43" s="128"/>
      <c r="AW43" s="128"/>
      <c r="AX43" s="128"/>
      <c r="AY43" s="176" t="str">
        <f>C43</f>
        <v>Úprava čela potrubí pro protlačení, spojování potlačovaných trub, odstranění horniny z protlačovaných trub stlačeným vzduchem, vodorovné a svislé přemístění výkopku z protlačovaného potrubí a montážní jámy na přilehlé území.</v>
      </c>
      <c r="AZ43" s="128"/>
      <c r="BA43" s="128"/>
      <c r="BB43" s="128"/>
      <c r="BC43" s="128"/>
      <c r="BD43" s="128"/>
      <c r="BE43" s="128"/>
      <c r="BF43" s="128"/>
    </row>
    <row r="44" spans="1:58" ht="12.75" outlineLevel="1" x14ac:dyDescent="0.2">
      <c r="A44" s="135"/>
      <c r="B44" s="136"/>
      <c r="C44" s="167" t="s">
        <v>319</v>
      </c>
      <c r="D44" s="140"/>
      <c r="E44" s="141">
        <v>12</v>
      </c>
      <c r="F44" s="138"/>
      <c r="G44" s="138"/>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218</v>
      </c>
      <c r="AF44" s="128">
        <v>0</v>
      </c>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49">
        <v>12</v>
      </c>
      <c r="B45" s="150" t="s">
        <v>320</v>
      </c>
      <c r="C45" s="166" t="s">
        <v>321</v>
      </c>
      <c r="D45" s="151" t="s">
        <v>233</v>
      </c>
      <c r="E45" s="152">
        <v>383.1</v>
      </c>
      <c r="F45" s="153"/>
      <c r="G45" s="154">
        <f>ROUND(E45*F45,2)</f>
        <v>0</v>
      </c>
      <c r="H45" s="153"/>
      <c r="I45" s="154">
        <f>ROUND(E45*H45,2)</f>
        <v>0</v>
      </c>
      <c r="J45" s="153"/>
      <c r="K45" s="154">
        <f>ROUND(E45*J45,2)</f>
        <v>0</v>
      </c>
      <c r="L45" s="154">
        <v>21</v>
      </c>
      <c r="M45" s="154">
        <f>G45*(1+L45/100)</f>
        <v>0</v>
      </c>
      <c r="N45" s="154">
        <v>9.8999999999999999E-4</v>
      </c>
      <c r="O45" s="154">
        <f>ROUND(E45*N45,2)</f>
        <v>0.38</v>
      </c>
      <c r="P45" s="154">
        <v>0</v>
      </c>
      <c r="Q45" s="154">
        <f>ROUND(E45*P45,2)</f>
        <v>0</v>
      </c>
      <c r="R45" s="155" t="s">
        <v>194</v>
      </c>
      <c r="S45" s="138">
        <v>0.23599999999999999</v>
      </c>
      <c r="T45" s="138">
        <f>ROUND(E45*S45,2)</f>
        <v>90.41</v>
      </c>
      <c r="U45" s="138"/>
      <c r="V45" s="138" t="s">
        <v>215</v>
      </c>
      <c r="W45" s="128"/>
      <c r="X45" s="128"/>
      <c r="Y45" s="128"/>
      <c r="Z45" s="128"/>
      <c r="AA45" s="128"/>
      <c r="AB45" s="128"/>
      <c r="AC45" s="128"/>
      <c r="AD45" s="128"/>
      <c r="AE45" s="128" t="s">
        <v>216</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35"/>
      <c r="B46" s="136"/>
      <c r="C46" s="323" t="s">
        <v>322</v>
      </c>
      <c r="D46" s="324"/>
      <c r="E46" s="324"/>
      <c r="F46" s="324"/>
      <c r="G46" s="324"/>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249</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35"/>
      <c r="B47" s="136"/>
      <c r="C47" s="167" t="s">
        <v>1841</v>
      </c>
      <c r="D47" s="140"/>
      <c r="E47" s="141">
        <v>369</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218</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35"/>
      <c r="B48" s="136"/>
      <c r="C48" s="167" t="s">
        <v>1842</v>
      </c>
      <c r="D48" s="140"/>
      <c r="E48" s="141">
        <v>14.1</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218</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49">
        <v>13</v>
      </c>
      <c r="B49" s="150" t="s">
        <v>327</v>
      </c>
      <c r="C49" s="166" t="s">
        <v>328</v>
      </c>
      <c r="D49" s="151" t="s">
        <v>233</v>
      </c>
      <c r="E49" s="152">
        <v>383.1</v>
      </c>
      <c r="F49" s="153"/>
      <c r="G49" s="154">
        <f>ROUND(E49*F49,2)</f>
        <v>0</v>
      </c>
      <c r="H49" s="153"/>
      <c r="I49" s="154">
        <f>ROUND(E49*H49,2)</f>
        <v>0</v>
      </c>
      <c r="J49" s="153"/>
      <c r="K49" s="154">
        <f>ROUND(E49*J49,2)</f>
        <v>0</v>
      </c>
      <c r="L49" s="154">
        <v>21</v>
      </c>
      <c r="M49" s="154">
        <f>G49*(1+L49/100)</f>
        <v>0</v>
      </c>
      <c r="N49" s="154">
        <v>0</v>
      </c>
      <c r="O49" s="154">
        <f>ROUND(E49*N49,2)</f>
        <v>0</v>
      </c>
      <c r="P49" s="154">
        <v>0</v>
      </c>
      <c r="Q49" s="154">
        <f>ROUND(E49*P49,2)</f>
        <v>0</v>
      </c>
      <c r="R49" s="155" t="s">
        <v>194</v>
      </c>
      <c r="S49" s="138">
        <v>7.0000000000000007E-2</v>
      </c>
      <c r="T49" s="138">
        <f>ROUND(E49*S49,2)</f>
        <v>26.82</v>
      </c>
      <c r="U49" s="138"/>
      <c r="V49" s="138" t="s">
        <v>215</v>
      </c>
      <c r="W49" s="128"/>
      <c r="X49" s="128"/>
      <c r="Y49" s="128"/>
      <c r="Z49" s="128"/>
      <c r="AA49" s="128"/>
      <c r="AB49" s="128"/>
      <c r="AC49" s="128"/>
      <c r="AD49" s="128"/>
      <c r="AE49" s="128" t="s">
        <v>216</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35"/>
      <c r="B50" s="136"/>
      <c r="C50" s="323" t="s">
        <v>329</v>
      </c>
      <c r="D50" s="324"/>
      <c r="E50" s="324"/>
      <c r="F50" s="324"/>
      <c r="G50" s="324"/>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249</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35"/>
      <c r="B51" s="136"/>
      <c r="C51" s="167" t="s">
        <v>1841</v>
      </c>
      <c r="D51" s="140"/>
      <c r="E51" s="141">
        <v>369</v>
      </c>
      <c r="F51" s="138"/>
      <c r="G51" s="138"/>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218</v>
      </c>
      <c r="AF51" s="128">
        <v>0</v>
      </c>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1842</v>
      </c>
      <c r="D52" s="140"/>
      <c r="E52" s="141">
        <v>14.1</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218</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49">
        <v>14</v>
      </c>
      <c r="B53" s="150" t="s">
        <v>332</v>
      </c>
      <c r="C53" s="166" t="s">
        <v>333</v>
      </c>
      <c r="D53" s="151" t="s">
        <v>262</v>
      </c>
      <c r="E53" s="152">
        <v>134.1</v>
      </c>
      <c r="F53" s="153"/>
      <c r="G53" s="154">
        <f>ROUND(E53*F53,2)</f>
        <v>0</v>
      </c>
      <c r="H53" s="153"/>
      <c r="I53" s="154">
        <f>ROUND(E53*H53,2)</f>
        <v>0</v>
      </c>
      <c r="J53" s="153"/>
      <c r="K53" s="154">
        <f>ROUND(E53*J53,2)</f>
        <v>0</v>
      </c>
      <c r="L53" s="154">
        <v>21</v>
      </c>
      <c r="M53" s="154">
        <f>G53*(1+L53/100)</f>
        <v>0</v>
      </c>
      <c r="N53" s="154">
        <v>0</v>
      </c>
      <c r="O53" s="154">
        <f>ROUND(E53*N53,2)</f>
        <v>0</v>
      </c>
      <c r="P53" s="154">
        <v>0</v>
      </c>
      <c r="Q53" s="154">
        <f>ROUND(E53*P53,2)</f>
        <v>0</v>
      </c>
      <c r="R53" s="155" t="s">
        <v>194</v>
      </c>
      <c r="S53" s="138">
        <v>0.34499999999999997</v>
      </c>
      <c r="T53" s="138">
        <f>ROUND(E53*S53,2)</f>
        <v>46.26</v>
      </c>
      <c r="U53" s="138"/>
      <c r="V53" s="138" t="s">
        <v>215</v>
      </c>
      <c r="W53" s="128"/>
      <c r="X53" s="128"/>
      <c r="Y53" s="128"/>
      <c r="Z53" s="128"/>
      <c r="AA53" s="128"/>
      <c r="AB53" s="128"/>
      <c r="AC53" s="128"/>
      <c r="AD53" s="128"/>
      <c r="AE53" s="128" t="s">
        <v>216</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323" t="s">
        <v>334</v>
      </c>
      <c r="D54" s="324"/>
      <c r="E54" s="324"/>
      <c r="F54" s="324"/>
      <c r="G54" s="324"/>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249</v>
      </c>
      <c r="AF54" s="128"/>
      <c r="AG54" s="128"/>
      <c r="AH54" s="128"/>
      <c r="AI54" s="128"/>
      <c r="AJ54" s="128"/>
      <c r="AK54" s="128"/>
      <c r="AL54" s="128"/>
      <c r="AM54" s="128"/>
      <c r="AN54" s="128"/>
      <c r="AO54" s="128"/>
      <c r="AP54" s="128"/>
      <c r="AQ54" s="128"/>
      <c r="AR54" s="128"/>
      <c r="AS54" s="128"/>
      <c r="AT54" s="128"/>
      <c r="AU54" s="128"/>
      <c r="AV54" s="128"/>
      <c r="AW54" s="128"/>
      <c r="AX54" s="128"/>
      <c r="AY54" s="176" t="str">
        <f>C54</f>
        <v>bez naložení do dopravní nádoby, ale s vyprázdněním dopravní nádoby na hromadu nebo na dopravní prostředek,</v>
      </c>
      <c r="AZ54" s="128"/>
      <c r="BA54" s="128"/>
      <c r="BB54" s="128"/>
      <c r="BC54" s="128"/>
      <c r="BD54" s="128"/>
      <c r="BE54" s="128"/>
      <c r="BF54" s="128"/>
    </row>
    <row r="55" spans="1:58" ht="12.75" outlineLevel="1" x14ac:dyDescent="0.2">
      <c r="A55" s="135"/>
      <c r="B55" s="136"/>
      <c r="C55" s="167" t="s">
        <v>1843</v>
      </c>
      <c r="D55" s="140"/>
      <c r="E55" s="141">
        <v>134.1</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218</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49">
        <v>15</v>
      </c>
      <c r="B56" s="150" t="s">
        <v>337</v>
      </c>
      <c r="C56" s="166" t="s">
        <v>338</v>
      </c>
      <c r="D56" s="151" t="s">
        <v>262</v>
      </c>
      <c r="E56" s="152">
        <v>33.5</v>
      </c>
      <c r="F56" s="153"/>
      <c r="G56" s="154">
        <f>ROUND(E56*F56,2)</f>
        <v>0</v>
      </c>
      <c r="H56" s="153"/>
      <c r="I56" s="154">
        <f>ROUND(E56*H56,2)</f>
        <v>0</v>
      </c>
      <c r="J56" s="153"/>
      <c r="K56" s="154">
        <f>ROUND(E56*J56,2)</f>
        <v>0</v>
      </c>
      <c r="L56" s="154">
        <v>21</v>
      </c>
      <c r="M56" s="154">
        <f>G56*(1+L56/100)</f>
        <v>0</v>
      </c>
      <c r="N56" s="154">
        <v>0</v>
      </c>
      <c r="O56" s="154">
        <f>ROUND(E56*N56,2)</f>
        <v>0</v>
      </c>
      <c r="P56" s="154">
        <v>0</v>
      </c>
      <c r="Q56" s="154">
        <f>ROUND(E56*P56,2)</f>
        <v>0</v>
      </c>
      <c r="R56" s="155" t="s">
        <v>194</v>
      </c>
      <c r="S56" s="138">
        <v>0.48399999999999999</v>
      </c>
      <c r="T56" s="138">
        <f>ROUND(E56*S56,2)</f>
        <v>16.21</v>
      </c>
      <c r="U56" s="138"/>
      <c r="V56" s="138" t="s">
        <v>215</v>
      </c>
      <c r="W56" s="128"/>
      <c r="X56" s="128"/>
      <c r="Y56" s="128"/>
      <c r="Z56" s="128"/>
      <c r="AA56" s="128"/>
      <c r="AB56" s="128"/>
      <c r="AC56" s="128"/>
      <c r="AD56" s="128"/>
      <c r="AE56" s="128" t="s">
        <v>216</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35"/>
      <c r="B57" s="136"/>
      <c r="C57" s="323" t="s">
        <v>334</v>
      </c>
      <c r="D57" s="324"/>
      <c r="E57" s="324"/>
      <c r="F57" s="324"/>
      <c r="G57" s="324"/>
      <c r="H57" s="138"/>
      <c r="I57" s="138"/>
      <c r="J57" s="138"/>
      <c r="K57" s="138"/>
      <c r="L57" s="138"/>
      <c r="M57" s="138"/>
      <c r="N57" s="138"/>
      <c r="O57" s="138"/>
      <c r="P57" s="138"/>
      <c r="Q57" s="138"/>
      <c r="R57" s="138"/>
      <c r="S57" s="138"/>
      <c r="T57" s="138"/>
      <c r="U57" s="138"/>
      <c r="V57" s="138"/>
      <c r="W57" s="128"/>
      <c r="X57" s="128"/>
      <c r="Y57" s="128"/>
      <c r="Z57" s="128"/>
      <c r="AA57" s="128"/>
      <c r="AB57" s="128"/>
      <c r="AC57" s="128"/>
      <c r="AD57" s="128"/>
      <c r="AE57" s="128" t="s">
        <v>249</v>
      </c>
      <c r="AF57" s="128"/>
      <c r="AG57" s="128"/>
      <c r="AH57" s="128"/>
      <c r="AI57" s="128"/>
      <c r="AJ57" s="128"/>
      <c r="AK57" s="128"/>
      <c r="AL57" s="128"/>
      <c r="AM57" s="128"/>
      <c r="AN57" s="128"/>
      <c r="AO57" s="128"/>
      <c r="AP57" s="128"/>
      <c r="AQ57" s="128"/>
      <c r="AR57" s="128"/>
      <c r="AS57" s="128"/>
      <c r="AT57" s="128"/>
      <c r="AU57" s="128"/>
      <c r="AV57" s="128"/>
      <c r="AW57" s="128"/>
      <c r="AX57" s="128"/>
      <c r="AY57" s="176" t="str">
        <f>C57</f>
        <v>bez naložení do dopravní nádoby, ale s vyprázdněním dopravní nádoby na hromadu nebo na dopravní prostředek,</v>
      </c>
      <c r="AZ57" s="128"/>
      <c r="BA57" s="128"/>
      <c r="BB57" s="128"/>
      <c r="BC57" s="128"/>
      <c r="BD57" s="128"/>
      <c r="BE57" s="128"/>
      <c r="BF57" s="128"/>
    </row>
    <row r="58" spans="1:58" ht="12.75" outlineLevel="1" x14ac:dyDescent="0.2">
      <c r="A58" s="135"/>
      <c r="B58" s="136"/>
      <c r="C58" s="167" t="s">
        <v>1844</v>
      </c>
      <c r="D58" s="140"/>
      <c r="E58" s="141">
        <v>33.5</v>
      </c>
      <c r="F58" s="138"/>
      <c r="G58" s="138"/>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218</v>
      </c>
      <c r="AF58" s="128">
        <v>0</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49">
        <v>16</v>
      </c>
      <c r="B59" s="150" t="s">
        <v>677</v>
      </c>
      <c r="C59" s="166" t="s">
        <v>678</v>
      </c>
      <c r="D59" s="151" t="s">
        <v>262</v>
      </c>
      <c r="E59" s="152">
        <v>134.1</v>
      </c>
      <c r="F59" s="153"/>
      <c r="G59" s="154">
        <f>ROUND(E59*F59,2)</f>
        <v>0</v>
      </c>
      <c r="H59" s="153"/>
      <c r="I59" s="154">
        <f>ROUND(E59*H59,2)</f>
        <v>0</v>
      </c>
      <c r="J59" s="153"/>
      <c r="K59" s="154">
        <f>ROUND(E59*J59,2)</f>
        <v>0</v>
      </c>
      <c r="L59" s="154">
        <v>21</v>
      </c>
      <c r="M59" s="154">
        <f>G59*(1+L59/100)</f>
        <v>0</v>
      </c>
      <c r="N59" s="154">
        <v>0</v>
      </c>
      <c r="O59" s="154">
        <f>ROUND(E59*N59,2)</f>
        <v>0</v>
      </c>
      <c r="P59" s="154">
        <v>0</v>
      </c>
      <c r="Q59" s="154">
        <f>ROUND(E59*P59,2)</f>
        <v>0</v>
      </c>
      <c r="R59" s="155" t="s">
        <v>348</v>
      </c>
      <c r="S59" s="138">
        <v>7.3999999999999996E-2</v>
      </c>
      <c r="T59" s="138">
        <f>ROUND(E59*S59,2)</f>
        <v>9.92</v>
      </c>
      <c r="U59" s="138"/>
      <c r="V59" s="138" t="s">
        <v>215</v>
      </c>
      <c r="W59" s="128"/>
      <c r="X59" s="128"/>
      <c r="Y59" s="128"/>
      <c r="Z59" s="128"/>
      <c r="AA59" s="128"/>
      <c r="AB59" s="128"/>
      <c r="AC59" s="128"/>
      <c r="AD59" s="128"/>
      <c r="AE59" s="128" t="s">
        <v>216</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323" t="s">
        <v>343</v>
      </c>
      <c r="D60" s="324"/>
      <c r="E60" s="324"/>
      <c r="F60" s="324"/>
      <c r="G60" s="324"/>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249</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49">
        <v>17</v>
      </c>
      <c r="B61" s="150" t="s">
        <v>1845</v>
      </c>
      <c r="C61" s="166" t="s">
        <v>1846</v>
      </c>
      <c r="D61" s="151" t="s">
        <v>262</v>
      </c>
      <c r="E61" s="152">
        <v>33.5</v>
      </c>
      <c r="F61" s="153"/>
      <c r="G61" s="154">
        <f>ROUND(E61*F61,2)</f>
        <v>0</v>
      </c>
      <c r="H61" s="153"/>
      <c r="I61" s="154">
        <f>ROUND(E61*H61,2)</f>
        <v>0</v>
      </c>
      <c r="J61" s="153"/>
      <c r="K61" s="154">
        <f>ROUND(E61*J61,2)</f>
        <v>0</v>
      </c>
      <c r="L61" s="154">
        <v>21</v>
      </c>
      <c r="M61" s="154">
        <f>G61*(1+L61/100)</f>
        <v>0</v>
      </c>
      <c r="N61" s="154">
        <v>0</v>
      </c>
      <c r="O61" s="154">
        <f>ROUND(E61*N61,2)</f>
        <v>0</v>
      </c>
      <c r="P61" s="154">
        <v>0</v>
      </c>
      <c r="Q61" s="154">
        <f>ROUND(E61*P61,2)</f>
        <v>0</v>
      </c>
      <c r="R61" s="155" t="s">
        <v>348</v>
      </c>
      <c r="S61" s="138">
        <v>9.4E-2</v>
      </c>
      <c r="T61" s="138">
        <f>ROUND(E61*S61,2)</f>
        <v>3.15</v>
      </c>
      <c r="U61" s="138"/>
      <c r="V61" s="138" t="s">
        <v>215</v>
      </c>
      <c r="W61" s="128"/>
      <c r="X61" s="128"/>
      <c r="Y61" s="128"/>
      <c r="Z61" s="128"/>
      <c r="AA61" s="128"/>
      <c r="AB61" s="128"/>
      <c r="AC61" s="128"/>
      <c r="AD61" s="128"/>
      <c r="AE61" s="128" t="s">
        <v>216</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35"/>
      <c r="B62" s="136"/>
      <c r="C62" s="323" t="s">
        <v>343</v>
      </c>
      <c r="D62" s="324"/>
      <c r="E62" s="324"/>
      <c r="F62" s="324"/>
      <c r="G62" s="324"/>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249</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49">
        <v>18</v>
      </c>
      <c r="B63" s="150" t="s">
        <v>350</v>
      </c>
      <c r="C63" s="166" t="s">
        <v>351</v>
      </c>
      <c r="D63" s="151" t="s">
        <v>262</v>
      </c>
      <c r="E63" s="152">
        <v>39.4</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1.2E-2</v>
      </c>
      <c r="T63" s="138">
        <f>ROUND(E63*S63,2)</f>
        <v>0.47</v>
      </c>
      <c r="U63" s="138"/>
      <c r="V63" s="138" t="s">
        <v>215</v>
      </c>
      <c r="W63" s="128"/>
      <c r="X63" s="128"/>
      <c r="Y63" s="128"/>
      <c r="Z63" s="128"/>
      <c r="AA63" s="128"/>
      <c r="AB63" s="128"/>
      <c r="AC63" s="128"/>
      <c r="AD63" s="128"/>
      <c r="AE63" s="128" t="s">
        <v>216</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323" t="s">
        <v>343</v>
      </c>
      <c r="D64" s="324"/>
      <c r="E64" s="324"/>
      <c r="F64" s="324"/>
      <c r="G64" s="324"/>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249</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35"/>
      <c r="B65" s="136"/>
      <c r="C65" s="167" t="s">
        <v>1847</v>
      </c>
      <c r="D65" s="140"/>
      <c r="E65" s="141">
        <v>39.4</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218</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22.5" outlineLevel="1" x14ac:dyDescent="0.2">
      <c r="A66" s="149">
        <v>19</v>
      </c>
      <c r="B66" s="150" t="s">
        <v>356</v>
      </c>
      <c r="C66" s="166" t="s">
        <v>357</v>
      </c>
      <c r="D66" s="151" t="s">
        <v>262</v>
      </c>
      <c r="E66" s="152">
        <v>7.9</v>
      </c>
      <c r="F66" s="153"/>
      <c r="G66" s="154">
        <f>ROUND(E66*F66,2)</f>
        <v>0</v>
      </c>
      <c r="H66" s="153"/>
      <c r="I66" s="154">
        <f>ROUND(E66*H66,2)</f>
        <v>0</v>
      </c>
      <c r="J66" s="153"/>
      <c r="K66" s="154">
        <f>ROUND(E66*J66,2)</f>
        <v>0</v>
      </c>
      <c r="L66" s="154">
        <v>21</v>
      </c>
      <c r="M66" s="154">
        <f>G66*(1+L66/100)</f>
        <v>0</v>
      </c>
      <c r="N66" s="154">
        <v>0</v>
      </c>
      <c r="O66" s="154">
        <f>ROUND(E66*N66,2)</f>
        <v>0</v>
      </c>
      <c r="P66" s="154">
        <v>0</v>
      </c>
      <c r="Q66" s="154">
        <f>ROUND(E66*P66,2)</f>
        <v>0</v>
      </c>
      <c r="R66" s="155" t="s">
        <v>194</v>
      </c>
      <c r="S66" s="138">
        <v>5.2999999999999999E-2</v>
      </c>
      <c r="T66" s="138">
        <f>ROUND(E66*S66,2)</f>
        <v>0.42</v>
      </c>
      <c r="U66" s="138"/>
      <c r="V66" s="138" t="s">
        <v>215</v>
      </c>
      <c r="W66" s="128"/>
      <c r="X66" s="128"/>
      <c r="Y66" s="128"/>
      <c r="Z66" s="128"/>
      <c r="AA66" s="128"/>
      <c r="AB66" s="128"/>
      <c r="AC66" s="128"/>
      <c r="AD66" s="128"/>
      <c r="AE66" s="128" t="s">
        <v>216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35"/>
      <c r="B67" s="136"/>
      <c r="C67" s="167" t="s">
        <v>1848</v>
      </c>
      <c r="D67" s="140"/>
      <c r="E67" s="141">
        <v>7.9</v>
      </c>
      <c r="F67" s="138"/>
      <c r="G67" s="138"/>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218</v>
      </c>
      <c r="AF67" s="128">
        <v>0</v>
      </c>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22.5" outlineLevel="1" x14ac:dyDescent="0.2">
      <c r="A68" s="149">
        <v>20</v>
      </c>
      <c r="B68" s="150" t="s">
        <v>359</v>
      </c>
      <c r="C68" s="166" t="s">
        <v>360</v>
      </c>
      <c r="D68" s="151" t="s">
        <v>262</v>
      </c>
      <c r="E68" s="152">
        <v>31.5</v>
      </c>
      <c r="F68" s="153"/>
      <c r="G68" s="154">
        <f>ROUND(E68*F68,2)</f>
        <v>0</v>
      </c>
      <c r="H68" s="153"/>
      <c r="I68" s="154">
        <f>ROUND(E68*H68,2)</f>
        <v>0</v>
      </c>
      <c r="J68" s="153"/>
      <c r="K68" s="154">
        <f>ROUND(E68*J68,2)</f>
        <v>0</v>
      </c>
      <c r="L68" s="154">
        <v>21</v>
      </c>
      <c r="M68" s="154">
        <f>G68*(1+L68/100)</f>
        <v>0</v>
      </c>
      <c r="N68" s="154">
        <v>0</v>
      </c>
      <c r="O68" s="154">
        <f>ROUND(E68*N68,2)</f>
        <v>0</v>
      </c>
      <c r="P68" s="154">
        <v>0</v>
      </c>
      <c r="Q68" s="154">
        <f>ROUND(E68*P68,2)</f>
        <v>0</v>
      </c>
      <c r="R68" s="155" t="s">
        <v>194</v>
      </c>
      <c r="S68" s="138">
        <v>6.0999999999999999E-2</v>
      </c>
      <c r="T68" s="138">
        <f>ROUND(E68*S68,2)</f>
        <v>1.92</v>
      </c>
      <c r="U68" s="138"/>
      <c r="V68" s="138" t="s">
        <v>215</v>
      </c>
      <c r="W68" s="128"/>
      <c r="X68" s="128"/>
      <c r="Y68" s="128"/>
      <c r="Z68" s="128"/>
      <c r="AA68" s="128"/>
      <c r="AB68" s="128"/>
      <c r="AC68" s="128"/>
      <c r="AD68" s="128"/>
      <c r="AE68" s="128" t="s">
        <v>216</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35"/>
      <c r="B69" s="136"/>
      <c r="C69" s="167" t="s">
        <v>1849</v>
      </c>
      <c r="D69" s="140"/>
      <c r="E69" s="141">
        <v>31.5</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218</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49">
        <v>21</v>
      </c>
      <c r="B70" s="150" t="s">
        <v>1850</v>
      </c>
      <c r="C70" s="166" t="s">
        <v>1851</v>
      </c>
      <c r="D70" s="151" t="s">
        <v>262</v>
      </c>
      <c r="E70" s="152">
        <v>39.4</v>
      </c>
      <c r="F70" s="153"/>
      <c r="G70" s="154">
        <f>ROUND(E70*F70,2)</f>
        <v>0</v>
      </c>
      <c r="H70" s="153"/>
      <c r="I70" s="154">
        <f>ROUND(E70*H70,2)</f>
        <v>0</v>
      </c>
      <c r="J70" s="153"/>
      <c r="K70" s="154">
        <f>ROUND(E70*J70,2)</f>
        <v>0</v>
      </c>
      <c r="L70" s="154">
        <v>21</v>
      </c>
      <c r="M70" s="154">
        <f>G70*(1+L70/100)</f>
        <v>0</v>
      </c>
      <c r="N70" s="154">
        <v>0</v>
      </c>
      <c r="O70" s="154">
        <f>ROUND(E70*N70,2)</f>
        <v>0</v>
      </c>
      <c r="P70" s="154">
        <v>0</v>
      </c>
      <c r="Q70" s="154">
        <f>ROUND(E70*P70,2)</f>
        <v>0</v>
      </c>
      <c r="R70" s="155" t="s">
        <v>348</v>
      </c>
      <c r="S70" s="138">
        <v>3.1E-2</v>
      </c>
      <c r="T70" s="138">
        <f>ROUND(E70*S70,2)</f>
        <v>1.22</v>
      </c>
      <c r="U70" s="138"/>
      <c r="V70" s="138" t="s">
        <v>215</v>
      </c>
      <c r="W70" s="128"/>
      <c r="X70" s="128"/>
      <c r="Y70" s="128"/>
      <c r="Z70" s="128"/>
      <c r="AA70" s="128"/>
      <c r="AB70" s="128"/>
      <c r="AC70" s="128"/>
      <c r="AD70" s="128"/>
      <c r="AE70" s="128" t="s">
        <v>216</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35"/>
      <c r="B71" s="136"/>
      <c r="C71" s="167" t="s">
        <v>1852</v>
      </c>
      <c r="D71" s="140"/>
      <c r="E71" s="141">
        <v>39.4</v>
      </c>
      <c r="F71" s="138"/>
      <c r="G71" s="138"/>
      <c r="H71" s="138"/>
      <c r="I71" s="138"/>
      <c r="J71" s="138"/>
      <c r="K71" s="138"/>
      <c r="L71" s="138"/>
      <c r="M71" s="138"/>
      <c r="N71" s="138"/>
      <c r="O71" s="138"/>
      <c r="P71" s="138"/>
      <c r="Q71" s="138"/>
      <c r="R71" s="138"/>
      <c r="S71" s="138"/>
      <c r="T71" s="138"/>
      <c r="U71" s="138"/>
      <c r="V71" s="138"/>
      <c r="W71" s="128"/>
      <c r="X71" s="128"/>
      <c r="Y71" s="128"/>
      <c r="Z71" s="128"/>
      <c r="AA71" s="128"/>
      <c r="AB71" s="128"/>
      <c r="AC71" s="128"/>
      <c r="AD71" s="128"/>
      <c r="AE71" s="128" t="s">
        <v>218</v>
      </c>
      <c r="AF71" s="128">
        <v>0</v>
      </c>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22.5" outlineLevel="1" x14ac:dyDescent="0.2">
      <c r="A72" s="149">
        <v>22</v>
      </c>
      <c r="B72" s="150" t="s">
        <v>362</v>
      </c>
      <c r="C72" s="166" t="s">
        <v>363</v>
      </c>
      <c r="D72" s="151" t="s">
        <v>262</v>
      </c>
      <c r="E72" s="152">
        <v>167.6</v>
      </c>
      <c r="F72" s="153"/>
      <c r="G72" s="154">
        <f>ROUND(E72*F72,2)</f>
        <v>0</v>
      </c>
      <c r="H72" s="153"/>
      <c r="I72" s="154">
        <f>ROUND(E72*H72,2)</f>
        <v>0</v>
      </c>
      <c r="J72" s="153"/>
      <c r="K72" s="154">
        <f>ROUND(E72*J72,2)</f>
        <v>0</v>
      </c>
      <c r="L72" s="154">
        <v>21</v>
      </c>
      <c r="M72" s="154">
        <f>G72*(1+L72/100)</f>
        <v>0</v>
      </c>
      <c r="N72" s="154">
        <v>0</v>
      </c>
      <c r="O72" s="154">
        <f>ROUND(E72*N72,2)</f>
        <v>0</v>
      </c>
      <c r="P72" s="154">
        <v>0</v>
      </c>
      <c r="Q72" s="154">
        <f>ROUND(E72*P72,2)</f>
        <v>0</v>
      </c>
      <c r="R72" s="155" t="s">
        <v>348</v>
      </c>
      <c r="S72" s="138">
        <v>8.9999999999999993E-3</v>
      </c>
      <c r="T72" s="138">
        <f>ROUND(E72*S72,2)</f>
        <v>1.51</v>
      </c>
      <c r="U72" s="138"/>
      <c r="V72" s="138" t="s">
        <v>215</v>
      </c>
      <c r="W72" s="128"/>
      <c r="X72" s="128"/>
      <c r="Y72" s="128"/>
      <c r="Z72" s="128"/>
      <c r="AA72" s="128"/>
      <c r="AB72" s="128"/>
      <c r="AC72" s="128"/>
      <c r="AD72" s="128"/>
      <c r="AE72" s="128" t="s">
        <v>216</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35"/>
      <c r="B73" s="136"/>
      <c r="C73" s="167" t="s">
        <v>1853</v>
      </c>
      <c r="D73" s="140"/>
      <c r="E73" s="141">
        <v>167.6</v>
      </c>
      <c r="F73" s="138"/>
      <c r="G73" s="138"/>
      <c r="H73" s="138"/>
      <c r="I73" s="138"/>
      <c r="J73" s="138"/>
      <c r="K73" s="138"/>
      <c r="L73" s="138"/>
      <c r="M73" s="138"/>
      <c r="N73" s="138"/>
      <c r="O73" s="138"/>
      <c r="P73" s="138"/>
      <c r="Q73" s="138"/>
      <c r="R73" s="138"/>
      <c r="S73" s="138"/>
      <c r="T73" s="138"/>
      <c r="U73" s="138"/>
      <c r="V73" s="138"/>
      <c r="W73" s="128"/>
      <c r="X73" s="128"/>
      <c r="Y73" s="128"/>
      <c r="Z73" s="128"/>
      <c r="AA73" s="128"/>
      <c r="AB73" s="128"/>
      <c r="AC73" s="128"/>
      <c r="AD73" s="128"/>
      <c r="AE73" s="128" t="s">
        <v>218</v>
      </c>
      <c r="AF73" s="128">
        <v>0</v>
      </c>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22.5" outlineLevel="1" x14ac:dyDescent="0.2">
      <c r="A74" s="149">
        <v>23</v>
      </c>
      <c r="B74" s="150" t="s">
        <v>365</v>
      </c>
      <c r="C74" s="166" t="s">
        <v>366</v>
      </c>
      <c r="D74" s="151" t="s">
        <v>262</v>
      </c>
      <c r="E74" s="152">
        <v>128.19999999999999</v>
      </c>
      <c r="F74" s="153"/>
      <c r="G74" s="154">
        <f>ROUND(E74*F74,2)</f>
        <v>0</v>
      </c>
      <c r="H74" s="153"/>
      <c r="I74" s="154">
        <f>ROUND(E74*H74,2)</f>
        <v>0</v>
      </c>
      <c r="J74" s="153"/>
      <c r="K74" s="154">
        <f>ROUND(E74*J74,2)</f>
        <v>0</v>
      </c>
      <c r="L74" s="154">
        <v>21</v>
      </c>
      <c r="M74" s="154">
        <f>G74*(1+L74/100)</f>
        <v>0</v>
      </c>
      <c r="N74" s="154">
        <v>0</v>
      </c>
      <c r="O74" s="154">
        <f>ROUND(E74*N74,2)</f>
        <v>0</v>
      </c>
      <c r="P74" s="154">
        <v>0</v>
      </c>
      <c r="Q74" s="154">
        <f>ROUND(E74*P74,2)</f>
        <v>0</v>
      </c>
      <c r="R74" s="155" t="s">
        <v>194</v>
      </c>
      <c r="S74" s="138">
        <v>0.20200000000000001</v>
      </c>
      <c r="T74" s="138">
        <f>ROUND(E74*S74,2)</f>
        <v>25.9</v>
      </c>
      <c r="U74" s="138"/>
      <c r="V74" s="138" t="s">
        <v>215</v>
      </c>
      <c r="W74" s="128"/>
      <c r="X74" s="128"/>
      <c r="Y74" s="128"/>
      <c r="Z74" s="128"/>
      <c r="AA74" s="128"/>
      <c r="AB74" s="128"/>
      <c r="AC74" s="128"/>
      <c r="AD74" s="128"/>
      <c r="AE74" s="128" t="s">
        <v>216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35"/>
      <c r="B75" s="136"/>
      <c r="C75" s="323" t="s">
        <v>367</v>
      </c>
      <c r="D75" s="324"/>
      <c r="E75" s="324"/>
      <c r="F75" s="324"/>
      <c r="G75" s="324"/>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249</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35"/>
      <c r="B76" s="136"/>
      <c r="C76" s="167" t="s">
        <v>1854</v>
      </c>
      <c r="D76" s="140"/>
      <c r="E76" s="141">
        <v>128.19999999999999</v>
      </c>
      <c r="F76" s="138"/>
      <c r="G76" s="138"/>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218</v>
      </c>
      <c r="AF76" s="128">
        <v>0</v>
      </c>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49">
        <v>24</v>
      </c>
      <c r="B77" s="150" t="s">
        <v>370</v>
      </c>
      <c r="C77" s="166" t="s">
        <v>371</v>
      </c>
      <c r="D77" s="151" t="s">
        <v>262</v>
      </c>
      <c r="E77" s="152">
        <v>39.4</v>
      </c>
      <c r="F77" s="153"/>
      <c r="G77" s="154">
        <f>ROUND(E77*F77,2)</f>
        <v>0</v>
      </c>
      <c r="H77" s="153"/>
      <c r="I77" s="154">
        <f>ROUND(E77*H77,2)</f>
        <v>0</v>
      </c>
      <c r="J77" s="153"/>
      <c r="K77" s="154">
        <f>ROUND(E77*J77,2)</f>
        <v>0</v>
      </c>
      <c r="L77" s="154">
        <v>21</v>
      </c>
      <c r="M77" s="154">
        <f>G77*(1+L77/100)</f>
        <v>0</v>
      </c>
      <c r="N77" s="154">
        <v>1.7</v>
      </c>
      <c r="O77" s="154">
        <f>ROUND(E77*N77,2)</f>
        <v>66.98</v>
      </c>
      <c r="P77" s="154">
        <v>0</v>
      </c>
      <c r="Q77" s="154">
        <f>ROUND(E77*P77,2)</f>
        <v>0</v>
      </c>
      <c r="R77" s="155" t="s">
        <v>194</v>
      </c>
      <c r="S77" s="138">
        <v>1.587</v>
      </c>
      <c r="T77" s="138">
        <f>ROUND(E77*S77,2)</f>
        <v>62.53</v>
      </c>
      <c r="U77" s="138"/>
      <c r="V77" s="138" t="s">
        <v>215</v>
      </c>
      <c r="W77" s="128"/>
      <c r="X77" s="128"/>
      <c r="Y77" s="128"/>
      <c r="Z77" s="128"/>
      <c r="AA77" s="128"/>
      <c r="AB77" s="128"/>
      <c r="AC77" s="128"/>
      <c r="AD77" s="128"/>
      <c r="AE77" s="128" t="s">
        <v>216</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22.5" outlineLevel="1" x14ac:dyDescent="0.2">
      <c r="A78" s="135"/>
      <c r="B78" s="136"/>
      <c r="C78" s="323" t="s">
        <v>372</v>
      </c>
      <c r="D78" s="324"/>
      <c r="E78" s="324"/>
      <c r="F78" s="324"/>
      <c r="G78" s="324"/>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249</v>
      </c>
      <c r="AF78" s="128"/>
      <c r="AG78" s="128"/>
      <c r="AH78" s="128"/>
      <c r="AI78" s="128"/>
      <c r="AJ78" s="128"/>
      <c r="AK78" s="128"/>
      <c r="AL78" s="128"/>
      <c r="AM78" s="128"/>
      <c r="AN78" s="128"/>
      <c r="AO78" s="128"/>
      <c r="AP78" s="128"/>
      <c r="AQ78" s="128"/>
      <c r="AR78" s="128"/>
      <c r="AS78" s="128"/>
      <c r="AT78" s="128"/>
      <c r="AU78" s="128"/>
      <c r="AV78" s="128"/>
      <c r="AW78" s="128"/>
      <c r="AX78" s="128"/>
      <c r="AY78" s="176" t="str">
        <f>C78</f>
        <v>sypaninou z vhodných hornin tř. 1 - 4 nebo materiálem připraveným podél výkopu ve vzdálenosti do 3 m od jeho kraje, pro jakoukoliv hloubku výkopu a jakoukoliv míru zhutnění,</v>
      </c>
      <c r="AZ78" s="128"/>
      <c r="BA78" s="128"/>
      <c r="BB78" s="128"/>
      <c r="BC78" s="128"/>
      <c r="BD78" s="128"/>
      <c r="BE78" s="128"/>
      <c r="BF78" s="128"/>
    </row>
    <row r="79" spans="1:58" ht="12.75" outlineLevel="1" x14ac:dyDescent="0.2">
      <c r="A79" s="135"/>
      <c r="B79" s="136"/>
      <c r="C79" s="167" t="s">
        <v>1855</v>
      </c>
      <c r="D79" s="140"/>
      <c r="E79" s="141">
        <v>39.36</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218</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35"/>
      <c r="B80" s="136"/>
      <c r="C80" s="167" t="s">
        <v>412</v>
      </c>
      <c r="D80" s="140"/>
      <c r="E80" s="141">
        <v>0.04</v>
      </c>
      <c r="F80" s="138"/>
      <c r="G80" s="138"/>
      <c r="H80" s="138"/>
      <c r="I80" s="138"/>
      <c r="J80" s="138"/>
      <c r="K80" s="138"/>
      <c r="L80" s="138"/>
      <c r="M80" s="138"/>
      <c r="N80" s="138"/>
      <c r="O80" s="138"/>
      <c r="P80" s="138"/>
      <c r="Q80" s="138"/>
      <c r="R80" s="138"/>
      <c r="S80" s="138"/>
      <c r="T80" s="138"/>
      <c r="U80" s="138"/>
      <c r="V80" s="138"/>
      <c r="W80" s="128"/>
      <c r="X80" s="128"/>
      <c r="Y80" s="128"/>
      <c r="Z80" s="128"/>
      <c r="AA80" s="128"/>
      <c r="AB80" s="128"/>
      <c r="AC80" s="128"/>
      <c r="AD80" s="128"/>
      <c r="AE80" s="128" t="s">
        <v>218</v>
      </c>
      <c r="AF80" s="128">
        <v>0</v>
      </c>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25</v>
      </c>
      <c r="B81" s="157" t="s">
        <v>1254</v>
      </c>
      <c r="C81" s="165" t="s">
        <v>1856</v>
      </c>
      <c r="D81" s="158" t="s">
        <v>262</v>
      </c>
      <c r="E81" s="159">
        <v>7.9</v>
      </c>
      <c r="F81" s="160"/>
      <c r="G81" s="161">
        <f>ROUND(E81*F81,2)</f>
        <v>0</v>
      </c>
      <c r="H81" s="160"/>
      <c r="I81" s="161">
        <f>ROUND(E81*H81,2)</f>
        <v>0</v>
      </c>
      <c r="J81" s="160"/>
      <c r="K81" s="161">
        <f>ROUND(E81*J81,2)</f>
        <v>0</v>
      </c>
      <c r="L81" s="161">
        <v>21</v>
      </c>
      <c r="M81" s="161">
        <f>G81*(1+L81/100)</f>
        <v>0</v>
      </c>
      <c r="N81" s="161">
        <v>0</v>
      </c>
      <c r="O81" s="161">
        <f>ROUND(E81*N81,2)</f>
        <v>0</v>
      </c>
      <c r="P81" s="161">
        <v>0</v>
      </c>
      <c r="Q81" s="161">
        <f>ROUND(E81*P81,2)</f>
        <v>0</v>
      </c>
      <c r="R81" s="162" t="s">
        <v>194</v>
      </c>
      <c r="S81" s="138">
        <v>0</v>
      </c>
      <c r="T81" s="138">
        <f>ROUND(E81*S81,2)</f>
        <v>0</v>
      </c>
      <c r="U81" s="138"/>
      <c r="V81" s="138" t="s">
        <v>215</v>
      </c>
      <c r="W81" s="128"/>
      <c r="X81" s="128"/>
      <c r="Y81" s="128"/>
      <c r="Z81" s="128"/>
      <c r="AA81" s="128"/>
      <c r="AB81" s="128"/>
      <c r="AC81" s="128"/>
      <c r="AD81" s="128"/>
      <c r="AE81" s="128" t="s">
        <v>216</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26</v>
      </c>
      <c r="B82" s="157" t="s">
        <v>386</v>
      </c>
      <c r="C82" s="165" t="s">
        <v>387</v>
      </c>
      <c r="D82" s="158" t="s">
        <v>262</v>
      </c>
      <c r="E82" s="159">
        <v>31.5</v>
      </c>
      <c r="F82" s="160"/>
      <c r="G82" s="161">
        <f>ROUND(E82*F82,2)</f>
        <v>0</v>
      </c>
      <c r="H82" s="160"/>
      <c r="I82" s="161">
        <f>ROUND(E82*H82,2)</f>
        <v>0</v>
      </c>
      <c r="J82" s="160"/>
      <c r="K82" s="161">
        <f>ROUND(E82*J82,2)</f>
        <v>0</v>
      </c>
      <c r="L82" s="161">
        <v>21</v>
      </c>
      <c r="M82" s="161">
        <f>G82*(1+L82/100)</f>
        <v>0</v>
      </c>
      <c r="N82" s="161">
        <v>0</v>
      </c>
      <c r="O82" s="161">
        <f>ROUND(E82*N82,2)</f>
        <v>0</v>
      </c>
      <c r="P82" s="161">
        <v>0</v>
      </c>
      <c r="Q82" s="161">
        <f>ROUND(E82*P82,2)</f>
        <v>0</v>
      </c>
      <c r="R82" s="162" t="s">
        <v>194</v>
      </c>
      <c r="S82" s="138">
        <v>0</v>
      </c>
      <c r="T82" s="138">
        <f>ROUND(E82*S82,2)</f>
        <v>0</v>
      </c>
      <c r="U82" s="138"/>
      <c r="V82" s="138" t="s">
        <v>215</v>
      </c>
      <c r="W82" s="128"/>
      <c r="X82" s="128"/>
      <c r="Y82" s="128"/>
      <c r="Z82" s="128"/>
      <c r="AA82" s="128"/>
      <c r="AB82" s="128"/>
      <c r="AC82" s="128"/>
      <c r="AD82" s="128"/>
      <c r="AE82" s="128" t="s">
        <v>216</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22.5" outlineLevel="1" x14ac:dyDescent="0.2">
      <c r="A83" s="149">
        <v>27</v>
      </c>
      <c r="B83" s="150" t="s">
        <v>1857</v>
      </c>
      <c r="C83" s="166" t="s">
        <v>1858</v>
      </c>
      <c r="D83" s="151" t="s">
        <v>316</v>
      </c>
      <c r="E83" s="152">
        <v>12.6</v>
      </c>
      <c r="F83" s="153"/>
      <c r="G83" s="154">
        <f>ROUND(E83*F83,2)</f>
        <v>0</v>
      </c>
      <c r="H83" s="153"/>
      <c r="I83" s="154">
        <f>ROUND(E83*H83,2)</f>
        <v>0</v>
      </c>
      <c r="J83" s="153"/>
      <c r="K83" s="154">
        <f>ROUND(E83*J83,2)</f>
        <v>0</v>
      </c>
      <c r="L83" s="154">
        <v>21</v>
      </c>
      <c r="M83" s="154">
        <f>G83*(1+L83/100)</f>
        <v>0</v>
      </c>
      <c r="N83" s="154">
        <v>2.98E-2</v>
      </c>
      <c r="O83" s="154">
        <f>ROUND(E83*N83,2)</f>
        <v>0.38</v>
      </c>
      <c r="P83" s="154">
        <v>0</v>
      </c>
      <c r="Q83" s="154">
        <f>ROUND(E83*P83,2)</f>
        <v>0</v>
      </c>
      <c r="R83" s="155" t="s">
        <v>194</v>
      </c>
      <c r="S83" s="138">
        <v>0</v>
      </c>
      <c r="T83" s="138">
        <f>ROUND(E83*S83,2)</f>
        <v>0</v>
      </c>
      <c r="U83" s="138"/>
      <c r="V83" s="138" t="s">
        <v>87</v>
      </c>
      <c r="W83" s="128"/>
      <c r="X83" s="128"/>
      <c r="Y83" s="128"/>
      <c r="Z83" s="128"/>
      <c r="AA83" s="128"/>
      <c r="AB83" s="128"/>
      <c r="AC83" s="128"/>
      <c r="AD83" s="128"/>
      <c r="AE83" s="128" t="s">
        <v>380</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35"/>
      <c r="B84" s="136"/>
      <c r="C84" s="167" t="s">
        <v>381</v>
      </c>
      <c r="D84" s="140"/>
      <c r="E84" s="141">
        <v>12.6</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218</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x14ac:dyDescent="0.15">
      <c r="A85" s="143" t="s">
        <v>188</v>
      </c>
      <c r="B85" s="144" t="s">
        <v>108</v>
      </c>
      <c r="C85" s="164" t="s">
        <v>109</v>
      </c>
      <c r="D85" s="145"/>
      <c r="E85" s="146"/>
      <c r="F85" s="147"/>
      <c r="G85" s="147">
        <f>SUMIF(AE86:AE143,"&lt;&gt;NOR",G86:G143)</f>
        <v>0</v>
      </c>
      <c r="H85" s="147"/>
      <c r="I85" s="147">
        <f>SUM(I86:I143)</f>
        <v>0</v>
      </c>
      <c r="J85" s="147"/>
      <c r="K85" s="147">
        <f>SUM(K86:K143)</f>
        <v>0</v>
      </c>
      <c r="L85" s="147"/>
      <c r="M85" s="147">
        <f>SUM(M86:M143)</f>
        <v>0</v>
      </c>
      <c r="N85" s="147"/>
      <c r="O85" s="147">
        <f>SUM(O86:O143)</f>
        <v>0.65999999999999992</v>
      </c>
      <c r="P85" s="147"/>
      <c r="Q85" s="147">
        <f>SUM(Q86:Q143)</f>
        <v>0</v>
      </c>
      <c r="R85" s="148"/>
      <c r="S85" s="142"/>
      <c r="T85" s="142">
        <f>SUM(T86:T143)</f>
        <v>47.35</v>
      </c>
      <c r="U85" s="142"/>
      <c r="V85" s="142"/>
      <c r="AE85" t="s">
        <v>189</v>
      </c>
    </row>
    <row r="86" spans="1:58" ht="22.5" outlineLevel="1" x14ac:dyDescent="0.2">
      <c r="A86" s="149">
        <v>28</v>
      </c>
      <c r="B86" s="150" t="s">
        <v>1859</v>
      </c>
      <c r="C86" s="166" t="s">
        <v>1860</v>
      </c>
      <c r="D86" s="151" t="s">
        <v>316</v>
      </c>
      <c r="E86" s="152">
        <v>123</v>
      </c>
      <c r="F86" s="153"/>
      <c r="G86" s="154">
        <f>ROUND(E86*F86,2)</f>
        <v>0</v>
      </c>
      <c r="H86" s="153"/>
      <c r="I86" s="154">
        <f>ROUND(E86*H86,2)</f>
        <v>0</v>
      </c>
      <c r="J86" s="153"/>
      <c r="K86" s="154">
        <f>ROUND(E86*J86,2)</f>
        <v>0</v>
      </c>
      <c r="L86" s="154">
        <v>21</v>
      </c>
      <c r="M86" s="154">
        <f>G86*(1+L86/100)</f>
        <v>0</v>
      </c>
      <c r="N86" s="154">
        <v>0</v>
      </c>
      <c r="O86" s="154">
        <f>ROUND(E86*N86,2)</f>
        <v>0</v>
      </c>
      <c r="P86" s="154">
        <v>0</v>
      </c>
      <c r="Q86" s="154">
        <f>ROUND(E86*P86,2)</f>
        <v>0</v>
      </c>
      <c r="R86" s="155" t="s">
        <v>194</v>
      </c>
      <c r="S86" s="138">
        <v>3.4000000000000002E-2</v>
      </c>
      <c r="T86" s="138">
        <f>ROUND(E86*S86,2)</f>
        <v>4.18</v>
      </c>
      <c r="U86" s="138"/>
      <c r="V86" s="138" t="s">
        <v>215</v>
      </c>
      <c r="W86" s="128"/>
      <c r="X86" s="128"/>
      <c r="Y86" s="128"/>
      <c r="Z86" s="128"/>
      <c r="AA86" s="128"/>
      <c r="AB86" s="128"/>
      <c r="AC86" s="128"/>
      <c r="AD86" s="128"/>
      <c r="AE86" s="128" t="s">
        <v>216</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35"/>
      <c r="B87" s="136"/>
      <c r="C87" s="323" t="s">
        <v>433</v>
      </c>
      <c r="D87" s="324"/>
      <c r="E87" s="324"/>
      <c r="F87" s="324"/>
      <c r="G87" s="324"/>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249</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35"/>
      <c r="B88" s="136"/>
      <c r="C88" s="167" t="s">
        <v>1861</v>
      </c>
      <c r="D88" s="140"/>
      <c r="E88" s="141">
        <v>123</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218</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22.5" outlineLevel="1" x14ac:dyDescent="0.2">
      <c r="A89" s="149">
        <v>29</v>
      </c>
      <c r="B89" s="150" t="s">
        <v>1862</v>
      </c>
      <c r="C89" s="166" t="s">
        <v>1863</v>
      </c>
      <c r="D89" s="151" t="s">
        <v>316</v>
      </c>
      <c r="E89" s="152">
        <v>129.19999999999999</v>
      </c>
      <c r="F89" s="153"/>
      <c r="G89" s="154">
        <f>ROUND(E89*F89,2)</f>
        <v>0</v>
      </c>
      <c r="H89" s="153"/>
      <c r="I89" s="154">
        <f>ROUND(E89*H89,2)</f>
        <v>0</v>
      </c>
      <c r="J89" s="153"/>
      <c r="K89" s="154">
        <f>ROUND(E89*J89,2)</f>
        <v>0</v>
      </c>
      <c r="L89" s="154">
        <v>21</v>
      </c>
      <c r="M89" s="154">
        <f>G89*(1+L89/100)</f>
        <v>0</v>
      </c>
      <c r="N89" s="154">
        <v>4.8000000000000001E-4</v>
      </c>
      <c r="O89" s="154">
        <f>ROUND(E89*N89,2)</f>
        <v>0.06</v>
      </c>
      <c r="P89" s="154">
        <v>0</v>
      </c>
      <c r="Q89" s="154">
        <f>ROUND(E89*P89,2)</f>
        <v>0</v>
      </c>
      <c r="R89" s="155" t="s">
        <v>194</v>
      </c>
      <c r="S89" s="138">
        <v>0</v>
      </c>
      <c r="T89" s="138">
        <f>ROUND(E89*S89,2)</f>
        <v>0</v>
      </c>
      <c r="U89" s="138"/>
      <c r="V89" s="138" t="s">
        <v>87</v>
      </c>
      <c r="W89" s="128"/>
      <c r="X89" s="128"/>
      <c r="Y89" s="128"/>
      <c r="Z89" s="128"/>
      <c r="AA89" s="128"/>
      <c r="AB89" s="128"/>
      <c r="AC89" s="128"/>
      <c r="AD89" s="128"/>
      <c r="AE89" s="128" t="s">
        <v>380</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35"/>
      <c r="B90" s="136"/>
      <c r="C90" s="167" t="s">
        <v>1864</v>
      </c>
      <c r="D90" s="140"/>
      <c r="E90" s="141">
        <v>129.15</v>
      </c>
      <c r="F90" s="138"/>
      <c r="G90" s="138"/>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218</v>
      </c>
      <c r="AF90" s="128">
        <v>0</v>
      </c>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35"/>
      <c r="B91" s="136"/>
      <c r="C91" s="167" t="s">
        <v>1120</v>
      </c>
      <c r="D91" s="140"/>
      <c r="E91" s="141">
        <v>0.05</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218</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33.75" outlineLevel="1" x14ac:dyDescent="0.2">
      <c r="A92" s="156">
        <v>30</v>
      </c>
      <c r="B92" s="157" t="s">
        <v>1865</v>
      </c>
      <c r="C92" s="165" t="s">
        <v>1866</v>
      </c>
      <c r="D92" s="158" t="s">
        <v>494</v>
      </c>
      <c r="E92" s="159">
        <v>1</v>
      </c>
      <c r="F92" s="160"/>
      <c r="G92" s="161">
        <f>ROUND(E92*F92,2)</f>
        <v>0</v>
      </c>
      <c r="H92" s="160"/>
      <c r="I92" s="161">
        <f>ROUND(E92*H92,2)</f>
        <v>0</v>
      </c>
      <c r="J92" s="160"/>
      <c r="K92" s="161">
        <f>ROUND(E92*J92,2)</f>
        <v>0</v>
      </c>
      <c r="L92" s="161">
        <v>21</v>
      </c>
      <c r="M92" s="161">
        <f>G92*(1+L92/100)</f>
        <v>0</v>
      </c>
      <c r="N92" s="161">
        <v>0</v>
      </c>
      <c r="O92" s="161">
        <f>ROUND(E92*N92,2)</f>
        <v>0</v>
      </c>
      <c r="P92" s="161">
        <v>0</v>
      </c>
      <c r="Q92" s="161">
        <f>ROUND(E92*P92,2)</f>
        <v>0</v>
      </c>
      <c r="R92" s="162" t="s">
        <v>194</v>
      </c>
      <c r="S92" s="138">
        <v>3.4740000000000002</v>
      </c>
      <c r="T92" s="138">
        <f>ROUND(E92*S92,2)</f>
        <v>3.47</v>
      </c>
      <c r="U92" s="138"/>
      <c r="V92" s="138" t="s">
        <v>215</v>
      </c>
      <c r="W92" s="128"/>
      <c r="X92" s="128"/>
      <c r="Y92" s="128"/>
      <c r="Z92" s="128"/>
      <c r="AA92" s="128"/>
      <c r="AB92" s="128"/>
      <c r="AC92" s="128"/>
      <c r="AD92" s="128"/>
      <c r="AE92" s="128" t="s">
        <v>216</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49">
        <v>31</v>
      </c>
      <c r="B93" s="150" t="s">
        <v>1867</v>
      </c>
      <c r="C93" s="166" t="s">
        <v>1868</v>
      </c>
      <c r="D93" s="151" t="s">
        <v>494</v>
      </c>
      <c r="E93" s="152">
        <v>1</v>
      </c>
      <c r="F93" s="153"/>
      <c r="G93" s="154">
        <f>ROUND(E93*F93,2)</f>
        <v>0</v>
      </c>
      <c r="H93" s="153"/>
      <c r="I93" s="154">
        <f>ROUND(E93*H93,2)</f>
        <v>0</v>
      </c>
      <c r="J93" s="153"/>
      <c r="K93" s="154">
        <f>ROUND(E93*J93,2)</f>
        <v>0</v>
      </c>
      <c r="L93" s="154">
        <v>21</v>
      </c>
      <c r="M93" s="154">
        <f>G93*(1+L93/100)</f>
        <v>0</v>
      </c>
      <c r="N93" s="154">
        <v>6.4000000000000003E-3</v>
      </c>
      <c r="O93" s="154">
        <f>ROUND(E93*N93,2)</f>
        <v>0.01</v>
      </c>
      <c r="P93" s="154">
        <v>0</v>
      </c>
      <c r="Q93" s="154">
        <f>ROUND(E93*P93,2)</f>
        <v>0</v>
      </c>
      <c r="R93" s="155" t="s">
        <v>194</v>
      </c>
      <c r="S93" s="138">
        <v>0</v>
      </c>
      <c r="T93" s="138">
        <f>ROUND(E93*S93,2)</f>
        <v>0</v>
      </c>
      <c r="U93" s="138"/>
      <c r="V93" s="138" t="s">
        <v>87</v>
      </c>
      <c r="W93" s="128"/>
      <c r="X93" s="128"/>
      <c r="Y93" s="128"/>
      <c r="Z93" s="128"/>
      <c r="AA93" s="128"/>
      <c r="AB93" s="128"/>
      <c r="AC93" s="128"/>
      <c r="AD93" s="128"/>
      <c r="AE93" s="128" t="s">
        <v>380</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outlineLevel="1" x14ac:dyDescent="0.2">
      <c r="A94" s="135"/>
      <c r="B94" s="136"/>
      <c r="C94" s="329" t="s">
        <v>1869</v>
      </c>
      <c r="D94" s="330"/>
      <c r="E94" s="330"/>
      <c r="F94" s="330"/>
      <c r="G94" s="330"/>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513</v>
      </c>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12.75" outlineLevel="1" x14ac:dyDescent="0.2">
      <c r="A95" s="135"/>
      <c r="B95" s="136"/>
      <c r="C95" s="180" t="s">
        <v>1238</v>
      </c>
      <c r="D95" s="173"/>
      <c r="E95" s="174"/>
      <c r="F95" s="175"/>
      <c r="G95" s="175"/>
      <c r="H95" s="138"/>
      <c r="I95" s="138"/>
      <c r="J95" s="138"/>
      <c r="K95" s="138"/>
      <c r="L95" s="138"/>
      <c r="M95" s="138"/>
      <c r="N95" s="138"/>
      <c r="O95" s="138"/>
      <c r="P95" s="138"/>
      <c r="Q95" s="138"/>
      <c r="R95" s="138"/>
      <c r="S95" s="138"/>
      <c r="T95" s="138"/>
      <c r="U95" s="138"/>
      <c r="V95" s="138"/>
      <c r="W95" s="128"/>
      <c r="X95" s="128"/>
      <c r="Y95" s="128"/>
      <c r="Z95" s="128"/>
      <c r="AA95" s="128"/>
      <c r="AB95" s="128"/>
      <c r="AC95" s="128"/>
      <c r="AD95" s="128"/>
      <c r="AE95" s="128" t="s">
        <v>513</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12.75" outlineLevel="1" x14ac:dyDescent="0.2">
      <c r="A96" s="135"/>
      <c r="B96" s="136"/>
      <c r="C96" s="327" t="s">
        <v>1870</v>
      </c>
      <c r="D96" s="328"/>
      <c r="E96" s="328"/>
      <c r="F96" s="328"/>
      <c r="G96" s="328"/>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513</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ht="12.75" outlineLevel="1" x14ac:dyDescent="0.2">
      <c r="A97" s="135"/>
      <c r="B97" s="136"/>
      <c r="C97" s="327" t="s">
        <v>1871</v>
      </c>
      <c r="D97" s="328"/>
      <c r="E97" s="328"/>
      <c r="F97" s="328"/>
      <c r="G97" s="328"/>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513</v>
      </c>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12.75" outlineLevel="1" x14ac:dyDescent="0.2">
      <c r="A98" s="135"/>
      <c r="B98" s="136"/>
      <c r="C98" s="327" t="s">
        <v>1872</v>
      </c>
      <c r="D98" s="328"/>
      <c r="E98" s="328"/>
      <c r="F98" s="328"/>
      <c r="G98" s="328"/>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513</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12.75" outlineLevel="1" x14ac:dyDescent="0.2">
      <c r="A99" s="135"/>
      <c r="B99" s="136"/>
      <c r="C99" s="180" t="s">
        <v>1873</v>
      </c>
      <c r="D99" s="173"/>
      <c r="E99" s="174"/>
      <c r="F99" s="175"/>
      <c r="G99" s="175"/>
      <c r="H99" s="138"/>
      <c r="I99" s="138"/>
      <c r="J99" s="138"/>
      <c r="K99" s="138"/>
      <c r="L99" s="138"/>
      <c r="M99" s="138"/>
      <c r="N99" s="138"/>
      <c r="O99" s="138"/>
      <c r="P99" s="138"/>
      <c r="Q99" s="138"/>
      <c r="R99" s="138"/>
      <c r="S99" s="138"/>
      <c r="T99" s="138"/>
      <c r="U99" s="138"/>
      <c r="V99" s="138"/>
      <c r="W99" s="128"/>
      <c r="X99" s="128"/>
      <c r="Y99" s="128"/>
      <c r="Z99" s="128"/>
      <c r="AA99" s="128"/>
      <c r="AB99" s="128"/>
      <c r="AC99" s="128"/>
      <c r="AD99" s="128"/>
      <c r="AE99" s="128" t="s">
        <v>513</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12.75" outlineLevel="1" x14ac:dyDescent="0.2">
      <c r="A100" s="135"/>
      <c r="B100" s="136"/>
      <c r="C100" s="327" t="s">
        <v>1874</v>
      </c>
      <c r="D100" s="328"/>
      <c r="E100" s="328"/>
      <c r="F100" s="328"/>
      <c r="G100" s="328"/>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513</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ht="12.75" outlineLevel="1" x14ac:dyDescent="0.2">
      <c r="A101" s="135"/>
      <c r="B101" s="136"/>
      <c r="C101" s="327" t="s">
        <v>1875</v>
      </c>
      <c r="D101" s="328"/>
      <c r="E101" s="328"/>
      <c r="F101" s="328"/>
      <c r="G101" s="328"/>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513</v>
      </c>
      <c r="AF101" s="128"/>
      <c r="AG101" s="128"/>
      <c r="AH101" s="128"/>
      <c r="AI101" s="128"/>
      <c r="AJ101" s="128"/>
      <c r="AK101" s="128"/>
      <c r="AL101" s="128"/>
      <c r="AM101" s="128"/>
      <c r="AN101" s="128"/>
      <c r="AO101" s="128"/>
      <c r="AP101" s="128"/>
      <c r="AQ101" s="128"/>
      <c r="AR101" s="128"/>
      <c r="AS101" s="128"/>
      <c r="AT101" s="128"/>
      <c r="AU101" s="128"/>
      <c r="AV101" s="128"/>
      <c r="AW101" s="128"/>
      <c r="AX101" s="128"/>
      <c r="AY101" s="176" t="str">
        <f>C101</f>
        <v>Objednávejte samostatně těleso navrtávacího pasu s kulovým kohoutem a samostatně třmen včetně těsnění.</v>
      </c>
      <c r="AZ101" s="128"/>
      <c r="BA101" s="128"/>
      <c r="BB101" s="128"/>
      <c r="BC101" s="128"/>
      <c r="BD101" s="128"/>
      <c r="BE101" s="128"/>
      <c r="BF101" s="128"/>
    </row>
    <row r="102" spans="1:58" ht="12.75" outlineLevel="1" x14ac:dyDescent="0.2">
      <c r="A102" s="135"/>
      <c r="B102" s="136"/>
      <c r="C102" s="327" t="s">
        <v>1876</v>
      </c>
      <c r="D102" s="328"/>
      <c r="E102" s="328"/>
      <c r="F102" s="328"/>
      <c r="G102" s="328"/>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513</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35"/>
      <c r="B103" s="136"/>
      <c r="C103" s="180" t="s">
        <v>1238</v>
      </c>
      <c r="D103" s="173"/>
      <c r="E103" s="174"/>
      <c r="F103" s="175"/>
      <c r="G103" s="175"/>
      <c r="H103" s="138"/>
      <c r="I103" s="138"/>
      <c r="J103" s="138"/>
      <c r="K103" s="138"/>
      <c r="L103" s="138"/>
      <c r="M103" s="138"/>
      <c r="N103" s="138"/>
      <c r="O103" s="138"/>
      <c r="P103" s="138"/>
      <c r="Q103" s="138"/>
      <c r="R103" s="138"/>
      <c r="S103" s="138"/>
      <c r="T103" s="138"/>
      <c r="U103" s="138"/>
      <c r="V103" s="138"/>
      <c r="W103" s="128"/>
      <c r="X103" s="128"/>
      <c r="Y103" s="128"/>
      <c r="Z103" s="128"/>
      <c r="AA103" s="128"/>
      <c r="AB103" s="128"/>
      <c r="AC103" s="128"/>
      <c r="AD103" s="128"/>
      <c r="AE103" s="128" t="s">
        <v>513</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12.75" outlineLevel="1" x14ac:dyDescent="0.2">
      <c r="A104" s="135"/>
      <c r="B104" s="136"/>
      <c r="C104" s="327" t="s">
        <v>1877</v>
      </c>
      <c r="D104" s="328"/>
      <c r="E104" s="328"/>
      <c r="F104" s="328"/>
      <c r="G104" s="328"/>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513</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ht="12.75" outlineLevel="1" x14ac:dyDescent="0.2">
      <c r="A105" s="135"/>
      <c r="B105" s="136"/>
      <c r="C105" s="327" t="s">
        <v>1878</v>
      </c>
      <c r="D105" s="328"/>
      <c r="E105" s="328"/>
      <c r="F105" s="328"/>
      <c r="G105" s="328"/>
      <c r="H105" s="138"/>
      <c r="I105" s="138"/>
      <c r="J105" s="138"/>
      <c r="K105" s="138"/>
      <c r="L105" s="138"/>
      <c r="M105" s="138"/>
      <c r="N105" s="138"/>
      <c r="O105" s="138"/>
      <c r="P105" s="138"/>
      <c r="Q105" s="138"/>
      <c r="R105" s="138"/>
      <c r="S105" s="138"/>
      <c r="T105" s="138"/>
      <c r="U105" s="138"/>
      <c r="V105" s="138"/>
      <c r="W105" s="128"/>
      <c r="X105" s="128"/>
      <c r="Y105" s="128"/>
      <c r="Z105" s="128"/>
      <c r="AA105" s="128"/>
      <c r="AB105" s="128"/>
      <c r="AC105" s="128"/>
      <c r="AD105" s="128"/>
      <c r="AE105" s="128" t="s">
        <v>513</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12.75" outlineLevel="1" x14ac:dyDescent="0.2">
      <c r="A106" s="135"/>
      <c r="B106" s="136"/>
      <c r="C106" s="327" t="s">
        <v>1879</v>
      </c>
      <c r="D106" s="328"/>
      <c r="E106" s="328"/>
      <c r="F106" s="328"/>
      <c r="G106" s="328"/>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513</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ht="12.75" outlineLevel="1" x14ac:dyDescent="0.2">
      <c r="A107" s="135"/>
      <c r="B107" s="136"/>
      <c r="C107" s="180" t="s">
        <v>1238</v>
      </c>
      <c r="D107" s="173"/>
      <c r="E107" s="174"/>
      <c r="F107" s="175"/>
      <c r="G107" s="175"/>
      <c r="H107" s="138"/>
      <c r="I107" s="138"/>
      <c r="J107" s="138"/>
      <c r="K107" s="138"/>
      <c r="L107" s="138"/>
      <c r="M107" s="138"/>
      <c r="N107" s="138"/>
      <c r="O107" s="138"/>
      <c r="P107" s="138"/>
      <c r="Q107" s="138"/>
      <c r="R107" s="138"/>
      <c r="S107" s="138"/>
      <c r="T107" s="138"/>
      <c r="U107" s="138"/>
      <c r="V107" s="138"/>
      <c r="W107" s="128"/>
      <c r="X107" s="128"/>
      <c r="Y107" s="128"/>
      <c r="Z107" s="128"/>
      <c r="AA107" s="128"/>
      <c r="AB107" s="128"/>
      <c r="AC107" s="128"/>
      <c r="AD107" s="128"/>
      <c r="AE107" s="128" t="s">
        <v>513</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12.75" outlineLevel="1" x14ac:dyDescent="0.2">
      <c r="A108" s="135"/>
      <c r="B108" s="136"/>
      <c r="C108" s="327" t="s">
        <v>1880</v>
      </c>
      <c r="D108" s="328"/>
      <c r="E108" s="328"/>
      <c r="F108" s="328"/>
      <c r="G108" s="328"/>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513</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ht="12.75" outlineLevel="1" x14ac:dyDescent="0.2">
      <c r="A109" s="135"/>
      <c r="B109" s="136"/>
      <c r="C109" s="327" t="s">
        <v>1881</v>
      </c>
      <c r="D109" s="328"/>
      <c r="E109" s="328"/>
      <c r="F109" s="328"/>
      <c r="G109" s="328"/>
      <c r="H109" s="138"/>
      <c r="I109" s="138"/>
      <c r="J109" s="138"/>
      <c r="K109" s="138"/>
      <c r="L109" s="138"/>
      <c r="M109" s="138"/>
      <c r="N109" s="138"/>
      <c r="O109" s="138"/>
      <c r="P109" s="138"/>
      <c r="Q109" s="138"/>
      <c r="R109" s="138"/>
      <c r="S109" s="138"/>
      <c r="T109" s="138"/>
      <c r="U109" s="138"/>
      <c r="V109" s="138"/>
      <c r="W109" s="128"/>
      <c r="X109" s="128"/>
      <c r="Y109" s="128"/>
      <c r="Z109" s="128"/>
      <c r="AA109" s="128"/>
      <c r="AB109" s="128"/>
      <c r="AC109" s="128"/>
      <c r="AD109" s="128"/>
      <c r="AE109" s="128" t="s">
        <v>513</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76" t="str">
        <f>C109</f>
        <v>Umožňuje navrtání vodovodního potrubí a následně montáž domovní přípojky. Navrtávací armatura je s uzávěrem.</v>
      </c>
      <c r="AZ109" s="128"/>
      <c r="BA109" s="128"/>
      <c r="BB109" s="128"/>
      <c r="BC109" s="128"/>
      <c r="BD109" s="128"/>
      <c r="BE109" s="128"/>
      <c r="BF109" s="128"/>
    </row>
    <row r="110" spans="1:58" ht="12.75" outlineLevel="1" x14ac:dyDescent="0.2">
      <c r="A110" s="135"/>
      <c r="B110" s="136"/>
      <c r="C110" s="180" t="s">
        <v>1238</v>
      </c>
      <c r="D110" s="173"/>
      <c r="E110" s="174"/>
      <c r="F110" s="175"/>
      <c r="G110" s="175"/>
      <c r="H110" s="138"/>
      <c r="I110" s="138"/>
      <c r="J110" s="138"/>
      <c r="K110" s="138"/>
      <c r="L110" s="138"/>
      <c r="M110" s="138"/>
      <c r="N110" s="138"/>
      <c r="O110" s="138"/>
      <c r="P110" s="138"/>
      <c r="Q110" s="138"/>
      <c r="R110" s="138"/>
      <c r="S110" s="138"/>
      <c r="T110" s="138"/>
      <c r="U110" s="138"/>
      <c r="V110" s="138"/>
      <c r="W110" s="128"/>
      <c r="X110" s="128"/>
      <c r="Y110" s="128"/>
      <c r="Z110" s="128"/>
      <c r="AA110" s="128"/>
      <c r="AB110" s="128"/>
      <c r="AC110" s="128"/>
      <c r="AD110" s="128"/>
      <c r="AE110" s="128" t="s">
        <v>513</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12.75" outlineLevel="1" x14ac:dyDescent="0.2">
      <c r="A111" s="135"/>
      <c r="B111" s="136"/>
      <c r="C111" s="327" t="s">
        <v>1882</v>
      </c>
      <c r="D111" s="328"/>
      <c r="E111" s="328"/>
      <c r="F111" s="328"/>
      <c r="G111" s="328"/>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513</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ht="22.5" outlineLevel="1" x14ac:dyDescent="0.2">
      <c r="A112" s="135"/>
      <c r="B112" s="136"/>
      <c r="C112" s="327" t="s">
        <v>1883</v>
      </c>
      <c r="D112" s="328"/>
      <c r="E112" s="328"/>
      <c r="F112" s="328"/>
      <c r="G112" s="328"/>
      <c r="H112" s="138"/>
      <c r="I112" s="138"/>
      <c r="J112" s="138"/>
      <c r="K112" s="138"/>
      <c r="L112" s="138"/>
      <c r="M112" s="138"/>
      <c r="N112" s="138"/>
      <c r="O112" s="138"/>
      <c r="P112" s="138"/>
      <c r="Q112" s="138"/>
      <c r="R112" s="138"/>
      <c r="S112" s="138"/>
      <c r="T112" s="138"/>
      <c r="U112" s="138"/>
      <c r="V112" s="138"/>
      <c r="W112" s="128"/>
      <c r="X112" s="128"/>
      <c r="Y112" s="128"/>
      <c r="Z112" s="128"/>
      <c r="AA112" s="128"/>
      <c r="AB112" s="128"/>
      <c r="AC112" s="128"/>
      <c r="AD112" s="128"/>
      <c r="AE112" s="128" t="s">
        <v>513</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76" t="str">
        <f>C112</f>
        <v>Těleso je z tvárné litiny, navrtávací armatura (kulový kohout) mosazná, třmen, šrouby, podložky a matice jsou nerezové, těsnění z pryže EPDM.</v>
      </c>
      <c r="AZ112" s="128"/>
      <c r="BA112" s="128"/>
      <c r="BB112" s="128"/>
      <c r="BC112" s="128"/>
      <c r="BD112" s="128"/>
      <c r="BE112" s="128"/>
      <c r="BF112" s="128"/>
    </row>
    <row r="113" spans="1:58" ht="12.75" outlineLevel="1" x14ac:dyDescent="0.2">
      <c r="A113" s="135"/>
      <c r="B113" s="136"/>
      <c r="C113" s="180" t="s">
        <v>1238</v>
      </c>
      <c r="D113" s="173"/>
      <c r="E113" s="174"/>
      <c r="F113" s="175"/>
      <c r="G113" s="175"/>
      <c r="H113" s="138"/>
      <c r="I113" s="138"/>
      <c r="J113" s="138"/>
      <c r="K113" s="138"/>
      <c r="L113" s="138"/>
      <c r="M113" s="138"/>
      <c r="N113" s="138"/>
      <c r="O113" s="138"/>
      <c r="P113" s="138"/>
      <c r="Q113" s="138"/>
      <c r="R113" s="138"/>
      <c r="S113" s="138"/>
      <c r="T113" s="138"/>
      <c r="U113" s="138"/>
      <c r="V113" s="138"/>
      <c r="W113" s="128"/>
      <c r="X113" s="128"/>
      <c r="Y113" s="128"/>
      <c r="Z113" s="128"/>
      <c r="AA113" s="128"/>
      <c r="AB113" s="128"/>
      <c r="AC113" s="128"/>
      <c r="AD113" s="128"/>
      <c r="AE113" s="128" t="s">
        <v>513</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35"/>
      <c r="B114" s="136"/>
      <c r="C114" s="327" t="s">
        <v>1884</v>
      </c>
      <c r="D114" s="328"/>
      <c r="E114" s="328"/>
      <c r="F114" s="328"/>
      <c r="G114" s="328"/>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513</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35"/>
      <c r="B115" s="136"/>
      <c r="C115" s="327" t="s">
        <v>1885</v>
      </c>
      <c r="D115" s="328"/>
      <c r="E115" s="328"/>
      <c r="F115" s="328"/>
      <c r="G115" s="328"/>
      <c r="H115" s="138"/>
      <c r="I115" s="138"/>
      <c r="J115" s="138"/>
      <c r="K115" s="138"/>
      <c r="L115" s="138"/>
      <c r="M115" s="138"/>
      <c r="N115" s="138"/>
      <c r="O115" s="138"/>
      <c r="P115" s="138"/>
      <c r="Q115" s="138"/>
      <c r="R115" s="138"/>
      <c r="S115" s="138"/>
      <c r="T115" s="138"/>
      <c r="U115" s="138"/>
      <c r="V115" s="138"/>
      <c r="W115" s="128"/>
      <c r="X115" s="128"/>
      <c r="Y115" s="128"/>
      <c r="Z115" s="128"/>
      <c r="AA115" s="128"/>
      <c r="AB115" s="128"/>
      <c r="AC115" s="128"/>
      <c r="AD115" s="128"/>
      <c r="AE115" s="128" t="s">
        <v>513</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76" t="str">
        <f>C115</f>
        <v>Ventilovým klíčem pomocí zemní soupravy. Uzávěr zavře, pootočíme-li ovládacím koncem o 90° doprava.  Ochrana proti korozi</v>
      </c>
      <c r="AZ115" s="128"/>
      <c r="BA115" s="128"/>
      <c r="BB115" s="128"/>
      <c r="BC115" s="128"/>
      <c r="BD115" s="128"/>
      <c r="BE115" s="128"/>
      <c r="BF115" s="128"/>
    </row>
    <row r="116" spans="1:58" ht="12.75" outlineLevel="1" x14ac:dyDescent="0.2">
      <c r="A116" s="135"/>
      <c r="B116" s="136"/>
      <c r="C116" s="327" t="s">
        <v>1886</v>
      </c>
      <c r="D116" s="328"/>
      <c r="E116" s="328"/>
      <c r="F116" s="328"/>
      <c r="G116" s="328"/>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513</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76" t="str">
        <f>C116</f>
        <v>Těžká povrchová ochrana. Litinové díly vně i uvnitř epoxidový nástřik – odstín modrý. Navrtávací armatura je bez nátěru.</v>
      </c>
      <c r="AZ116" s="128"/>
      <c r="BA116" s="128"/>
      <c r="BB116" s="128"/>
      <c r="BC116" s="128"/>
      <c r="BD116" s="128"/>
      <c r="BE116" s="128"/>
      <c r="BF116" s="128"/>
    </row>
    <row r="117" spans="1:58" ht="12.75" outlineLevel="1" x14ac:dyDescent="0.2">
      <c r="A117" s="135"/>
      <c r="B117" s="136"/>
      <c r="C117" s="180" t="s">
        <v>1238</v>
      </c>
      <c r="D117" s="173"/>
      <c r="E117" s="174"/>
      <c r="F117" s="175"/>
      <c r="G117" s="175"/>
      <c r="H117" s="138"/>
      <c r="I117" s="138"/>
      <c r="J117" s="138"/>
      <c r="K117" s="138"/>
      <c r="L117" s="138"/>
      <c r="M117" s="138"/>
      <c r="N117" s="138"/>
      <c r="O117" s="138"/>
      <c r="P117" s="138"/>
      <c r="Q117" s="138"/>
      <c r="R117" s="138"/>
      <c r="S117" s="138"/>
      <c r="T117" s="138"/>
      <c r="U117" s="138"/>
      <c r="V117" s="138"/>
      <c r="W117" s="128"/>
      <c r="X117" s="128"/>
      <c r="Y117" s="128"/>
      <c r="Z117" s="128"/>
      <c r="AA117" s="128"/>
      <c r="AB117" s="128"/>
      <c r="AC117" s="128"/>
      <c r="AD117" s="128"/>
      <c r="AE117" s="128" t="s">
        <v>513</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35"/>
      <c r="B118" s="136"/>
      <c r="C118" s="180" t="s">
        <v>1238</v>
      </c>
      <c r="D118" s="173"/>
      <c r="E118" s="174"/>
      <c r="F118" s="175"/>
      <c r="G118" s="175"/>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513</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35"/>
      <c r="B119" s="136"/>
      <c r="C119" s="327" t="s">
        <v>1887</v>
      </c>
      <c r="D119" s="328"/>
      <c r="E119" s="328"/>
      <c r="F119" s="328"/>
      <c r="G119" s="328"/>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513</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35"/>
      <c r="B120" s="136"/>
      <c r="C120" s="327" t="s">
        <v>1888</v>
      </c>
      <c r="D120" s="328"/>
      <c r="E120" s="328"/>
      <c r="F120" s="328"/>
      <c r="G120" s="328"/>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513</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ht="12.75" outlineLevel="1" x14ac:dyDescent="0.2">
      <c r="A121" s="135"/>
      <c r="B121" s="136"/>
      <c r="C121" s="167" t="s">
        <v>75</v>
      </c>
      <c r="D121" s="140"/>
      <c r="E121" s="141">
        <v>1</v>
      </c>
      <c r="F121" s="138"/>
      <c r="G121" s="138"/>
      <c r="H121" s="138"/>
      <c r="I121" s="138"/>
      <c r="J121" s="138"/>
      <c r="K121" s="138"/>
      <c r="L121" s="138"/>
      <c r="M121" s="138"/>
      <c r="N121" s="138"/>
      <c r="O121" s="138"/>
      <c r="P121" s="138"/>
      <c r="Q121" s="138"/>
      <c r="R121" s="138"/>
      <c r="S121" s="138"/>
      <c r="T121" s="138"/>
      <c r="U121" s="138"/>
      <c r="V121" s="138"/>
      <c r="W121" s="128"/>
      <c r="X121" s="128"/>
      <c r="Y121" s="128"/>
      <c r="Z121" s="128"/>
      <c r="AA121" s="128"/>
      <c r="AB121" s="128"/>
      <c r="AC121" s="128"/>
      <c r="AD121" s="128"/>
      <c r="AE121" s="128" t="s">
        <v>218</v>
      </c>
      <c r="AF121" s="128">
        <v>0</v>
      </c>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22.5" outlineLevel="1" x14ac:dyDescent="0.2">
      <c r="A122" s="156">
        <v>32</v>
      </c>
      <c r="B122" s="157" t="s">
        <v>1889</v>
      </c>
      <c r="C122" s="165" t="s">
        <v>1890</v>
      </c>
      <c r="D122" s="158" t="s">
        <v>494</v>
      </c>
      <c r="E122" s="159">
        <v>1</v>
      </c>
      <c r="F122" s="160"/>
      <c r="G122" s="161">
        <f>ROUND(E122*F122,2)</f>
        <v>0</v>
      </c>
      <c r="H122" s="160"/>
      <c r="I122" s="161">
        <f>ROUND(E122*H122,2)</f>
        <v>0</v>
      </c>
      <c r="J122" s="160"/>
      <c r="K122" s="161">
        <f>ROUND(E122*J122,2)</f>
        <v>0</v>
      </c>
      <c r="L122" s="161">
        <v>21</v>
      </c>
      <c r="M122" s="161">
        <f>G122*(1+L122/100)</f>
        <v>0</v>
      </c>
      <c r="N122" s="161">
        <v>2E-3</v>
      </c>
      <c r="O122" s="161">
        <f>ROUND(E122*N122,2)</f>
        <v>0</v>
      </c>
      <c r="P122" s="161">
        <v>0</v>
      </c>
      <c r="Q122" s="161">
        <f>ROUND(E122*P122,2)</f>
        <v>0</v>
      </c>
      <c r="R122" s="162" t="s">
        <v>194</v>
      </c>
      <c r="S122" s="138">
        <v>0</v>
      </c>
      <c r="T122" s="138">
        <f>ROUND(E122*S122,2)</f>
        <v>0</v>
      </c>
      <c r="U122" s="138"/>
      <c r="V122" s="138" t="s">
        <v>87</v>
      </c>
      <c r="W122" s="128"/>
      <c r="X122" s="128"/>
      <c r="Y122" s="128"/>
      <c r="Z122" s="128"/>
      <c r="AA122" s="128"/>
      <c r="AB122" s="128"/>
      <c r="AC122" s="128"/>
      <c r="AD122" s="128"/>
      <c r="AE122" s="128" t="s">
        <v>380</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ht="12.75" outlineLevel="1" x14ac:dyDescent="0.2">
      <c r="A123" s="149">
        <v>33</v>
      </c>
      <c r="B123" s="150" t="s">
        <v>1891</v>
      </c>
      <c r="C123" s="166" t="s">
        <v>1892</v>
      </c>
      <c r="D123" s="151" t="s">
        <v>494</v>
      </c>
      <c r="E123" s="152">
        <v>1</v>
      </c>
      <c r="F123" s="153"/>
      <c r="G123" s="154">
        <f>ROUND(E123*F123,2)</f>
        <v>0</v>
      </c>
      <c r="H123" s="153"/>
      <c r="I123" s="154">
        <f>ROUND(E123*H123,2)</f>
        <v>0</v>
      </c>
      <c r="J123" s="153"/>
      <c r="K123" s="154">
        <f>ROUND(E123*J123,2)</f>
        <v>0</v>
      </c>
      <c r="L123" s="154">
        <v>21</v>
      </c>
      <c r="M123" s="154">
        <f>G123*(1+L123/100)</f>
        <v>0</v>
      </c>
      <c r="N123" s="154">
        <v>1.2E-2</v>
      </c>
      <c r="O123" s="154">
        <f>ROUND(E123*N123,2)</f>
        <v>0.01</v>
      </c>
      <c r="P123" s="154">
        <v>0</v>
      </c>
      <c r="Q123" s="154">
        <f>ROUND(E123*P123,2)</f>
        <v>0</v>
      </c>
      <c r="R123" s="155" t="s">
        <v>194</v>
      </c>
      <c r="S123" s="138">
        <v>0</v>
      </c>
      <c r="T123" s="138">
        <f>ROUND(E123*S123,2)</f>
        <v>0</v>
      </c>
      <c r="U123" s="138"/>
      <c r="V123" s="138" t="s">
        <v>87</v>
      </c>
      <c r="W123" s="128"/>
      <c r="X123" s="128"/>
      <c r="Y123" s="128"/>
      <c r="Z123" s="128"/>
      <c r="AA123" s="128"/>
      <c r="AB123" s="128"/>
      <c r="AC123" s="128"/>
      <c r="AD123" s="128"/>
      <c r="AE123" s="128" t="s">
        <v>380</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35"/>
      <c r="B124" s="136"/>
      <c r="C124" s="167" t="s">
        <v>75</v>
      </c>
      <c r="D124" s="140"/>
      <c r="E124" s="141">
        <v>1</v>
      </c>
      <c r="F124" s="138"/>
      <c r="G124" s="138"/>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218</v>
      </c>
      <c r="AF124" s="128">
        <v>0</v>
      </c>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ht="12.75" outlineLevel="1" x14ac:dyDescent="0.2">
      <c r="A125" s="149">
        <v>34</v>
      </c>
      <c r="B125" s="150" t="s">
        <v>1893</v>
      </c>
      <c r="C125" s="166" t="s">
        <v>1894</v>
      </c>
      <c r="D125" s="151" t="s">
        <v>494</v>
      </c>
      <c r="E125" s="152">
        <v>1</v>
      </c>
      <c r="F125" s="153"/>
      <c r="G125" s="154">
        <f>ROUND(E125*F125,2)</f>
        <v>0</v>
      </c>
      <c r="H125" s="153"/>
      <c r="I125" s="154">
        <f>ROUND(E125*H125,2)</f>
        <v>0</v>
      </c>
      <c r="J125" s="153"/>
      <c r="K125" s="154">
        <f>ROUND(E125*J125,2)</f>
        <v>0</v>
      </c>
      <c r="L125" s="154">
        <v>21</v>
      </c>
      <c r="M125" s="154">
        <f>G125*(1+L125/100)</f>
        <v>0</v>
      </c>
      <c r="N125" s="154">
        <v>8.9999999999999998E-4</v>
      </c>
      <c r="O125" s="154">
        <f>ROUND(E125*N125,2)</f>
        <v>0</v>
      </c>
      <c r="P125" s="154">
        <v>0</v>
      </c>
      <c r="Q125" s="154">
        <f>ROUND(E125*P125,2)</f>
        <v>0</v>
      </c>
      <c r="R125" s="155" t="s">
        <v>194</v>
      </c>
      <c r="S125" s="138">
        <v>0</v>
      </c>
      <c r="T125" s="138">
        <f>ROUND(E125*S125,2)</f>
        <v>0</v>
      </c>
      <c r="U125" s="138"/>
      <c r="V125" s="138" t="s">
        <v>87</v>
      </c>
      <c r="W125" s="128"/>
      <c r="X125" s="128"/>
      <c r="Y125" s="128"/>
      <c r="Z125" s="128"/>
      <c r="AA125" s="128"/>
      <c r="AB125" s="128"/>
      <c r="AC125" s="128"/>
      <c r="AD125" s="128"/>
      <c r="AE125" s="128" t="s">
        <v>380</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12.75" outlineLevel="1" x14ac:dyDescent="0.2">
      <c r="A126" s="135"/>
      <c r="B126" s="136"/>
      <c r="C126" s="167" t="s">
        <v>75</v>
      </c>
      <c r="D126" s="140"/>
      <c r="E126" s="141">
        <v>1</v>
      </c>
      <c r="F126" s="138"/>
      <c r="G126" s="138"/>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218</v>
      </c>
      <c r="AF126" s="128">
        <v>0</v>
      </c>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33.75" outlineLevel="1" x14ac:dyDescent="0.2">
      <c r="A127" s="156">
        <v>35</v>
      </c>
      <c r="B127" s="157" t="s">
        <v>1895</v>
      </c>
      <c r="C127" s="165" t="s">
        <v>1896</v>
      </c>
      <c r="D127" s="158" t="s">
        <v>494</v>
      </c>
      <c r="E127" s="159">
        <v>1</v>
      </c>
      <c r="F127" s="160"/>
      <c r="G127" s="161">
        <f>ROUND(E127*F127,2)</f>
        <v>0</v>
      </c>
      <c r="H127" s="160"/>
      <c r="I127" s="161">
        <f>ROUND(E127*H127,2)</f>
        <v>0</v>
      </c>
      <c r="J127" s="160"/>
      <c r="K127" s="161">
        <f>ROUND(E127*J127,2)</f>
        <v>0</v>
      </c>
      <c r="L127" s="161">
        <v>21</v>
      </c>
      <c r="M127" s="161">
        <f>G127*(1+L127/100)</f>
        <v>0</v>
      </c>
      <c r="N127" s="161">
        <v>2.8E-3</v>
      </c>
      <c r="O127" s="161">
        <f>ROUND(E127*N127,2)</f>
        <v>0</v>
      </c>
      <c r="P127" s="161">
        <v>0</v>
      </c>
      <c r="Q127" s="161">
        <f>ROUND(E127*P127,2)</f>
        <v>0</v>
      </c>
      <c r="R127" s="162" t="s">
        <v>194</v>
      </c>
      <c r="S127" s="138">
        <v>0</v>
      </c>
      <c r="T127" s="138">
        <f>ROUND(E127*S127,2)</f>
        <v>0</v>
      </c>
      <c r="U127" s="138"/>
      <c r="V127" s="138" t="s">
        <v>87</v>
      </c>
      <c r="W127" s="128"/>
      <c r="X127" s="128"/>
      <c r="Y127" s="128"/>
      <c r="Z127" s="128"/>
      <c r="AA127" s="128"/>
      <c r="AB127" s="128"/>
      <c r="AC127" s="128"/>
      <c r="AD127" s="128"/>
      <c r="AE127" s="128" t="s">
        <v>380</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12.75" outlineLevel="1" x14ac:dyDescent="0.2">
      <c r="A128" s="149">
        <v>36</v>
      </c>
      <c r="B128" s="150" t="s">
        <v>1897</v>
      </c>
      <c r="C128" s="166" t="s">
        <v>1898</v>
      </c>
      <c r="D128" s="151" t="s">
        <v>494</v>
      </c>
      <c r="E128" s="152">
        <v>1</v>
      </c>
      <c r="F128" s="153"/>
      <c r="G128" s="154">
        <f>ROUND(E128*F128,2)</f>
        <v>0</v>
      </c>
      <c r="H128" s="153"/>
      <c r="I128" s="154">
        <f>ROUND(E128*H128,2)</f>
        <v>0</v>
      </c>
      <c r="J128" s="153"/>
      <c r="K128" s="154">
        <f>ROUND(E128*J128,2)</f>
        <v>0</v>
      </c>
      <c r="L128" s="154">
        <v>21</v>
      </c>
      <c r="M128" s="154">
        <f>G128*(1+L128/100)</f>
        <v>0</v>
      </c>
      <c r="N128" s="154">
        <v>0.57065999999999995</v>
      </c>
      <c r="O128" s="154">
        <f>ROUND(E128*N128,2)</f>
        <v>0.56999999999999995</v>
      </c>
      <c r="P128" s="154">
        <v>0</v>
      </c>
      <c r="Q128" s="154">
        <f>ROUND(E128*P128,2)</f>
        <v>0</v>
      </c>
      <c r="R128" s="155" t="s">
        <v>194</v>
      </c>
      <c r="S128" s="138">
        <v>1.21929</v>
      </c>
      <c r="T128" s="138">
        <f>ROUND(E128*S128,2)</f>
        <v>1.22</v>
      </c>
      <c r="U128" s="138"/>
      <c r="V128" s="138" t="s">
        <v>475</v>
      </c>
      <c r="W128" s="128"/>
      <c r="X128" s="128"/>
      <c r="Y128" s="128"/>
      <c r="Z128" s="128"/>
      <c r="AA128" s="128"/>
      <c r="AB128" s="128"/>
      <c r="AC128" s="128"/>
      <c r="AD128" s="128"/>
      <c r="AE128" s="128" t="s">
        <v>476</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12.75" outlineLevel="1" x14ac:dyDescent="0.2">
      <c r="A129" s="135"/>
      <c r="B129" s="136"/>
      <c r="C129" s="167" t="s">
        <v>75</v>
      </c>
      <c r="D129" s="140"/>
      <c r="E129" s="141">
        <v>1</v>
      </c>
      <c r="F129" s="138"/>
      <c r="G129" s="138"/>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218</v>
      </c>
      <c r="AF129" s="128">
        <v>0</v>
      </c>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49">
        <v>37</v>
      </c>
      <c r="B130" s="150" t="s">
        <v>509</v>
      </c>
      <c r="C130" s="166" t="s">
        <v>510</v>
      </c>
      <c r="D130" s="151" t="s">
        <v>316</v>
      </c>
      <c r="E130" s="152">
        <v>123</v>
      </c>
      <c r="F130" s="153"/>
      <c r="G130" s="154">
        <f>ROUND(E130*F130,2)</f>
        <v>0</v>
      </c>
      <c r="H130" s="153"/>
      <c r="I130" s="154">
        <f>ROUND(E130*H130,2)</f>
        <v>0</v>
      </c>
      <c r="J130" s="153"/>
      <c r="K130" s="154">
        <f>ROUND(E130*J130,2)</f>
        <v>0</v>
      </c>
      <c r="L130" s="154">
        <v>21</v>
      </c>
      <c r="M130" s="154">
        <f>G130*(1+L130/100)</f>
        <v>0</v>
      </c>
      <c r="N130" s="154">
        <v>0</v>
      </c>
      <c r="O130" s="154">
        <f>ROUND(E130*N130,2)</f>
        <v>0</v>
      </c>
      <c r="P130" s="154">
        <v>0</v>
      </c>
      <c r="Q130" s="154">
        <f>ROUND(E130*P130,2)</f>
        <v>0</v>
      </c>
      <c r="R130" s="155" t="s">
        <v>194</v>
      </c>
      <c r="S130" s="138">
        <v>0.21</v>
      </c>
      <c r="T130" s="138">
        <f>ROUND(E130*S130,2)</f>
        <v>25.83</v>
      </c>
      <c r="U130" s="138"/>
      <c r="V130" s="138" t="s">
        <v>215</v>
      </c>
      <c r="W130" s="128"/>
      <c r="X130" s="128"/>
      <c r="Y130" s="128"/>
      <c r="Z130" s="128"/>
      <c r="AA130" s="128"/>
      <c r="AB130" s="128"/>
      <c r="AC130" s="128"/>
      <c r="AD130" s="128"/>
      <c r="AE130" s="128" t="s">
        <v>504</v>
      </c>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35"/>
      <c r="B131" s="136"/>
      <c r="C131" s="323" t="s">
        <v>511</v>
      </c>
      <c r="D131" s="324"/>
      <c r="E131" s="324"/>
      <c r="F131" s="324"/>
      <c r="G131" s="324"/>
      <c r="H131" s="138"/>
      <c r="I131" s="138"/>
      <c r="J131" s="138"/>
      <c r="K131" s="138"/>
      <c r="L131" s="138"/>
      <c r="M131" s="138"/>
      <c r="N131" s="138"/>
      <c r="O131" s="138"/>
      <c r="P131" s="138"/>
      <c r="Q131" s="138"/>
      <c r="R131" s="138"/>
      <c r="S131" s="138"/>
      <c r="T131" s="138"/>
      <c r="U131" s="138"/>
      <c r="V131" s="138"/>
      <c r="W131" s="128"/>
      <c r="X131" s="128"/>
      <c r="Y131" s="128"/>
      <c r="Z131" s="128"/>
      <c r="AA131" s="128"/>
      <c r="AB131" s="128"/>
      <c r="AC131" s="128"/>
      <c r="AD131" s="128"/>
      <c r="AE131" s="128" t="s">
        <v>249</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76" t="str">
        <f>C131</f>
        <v>napuštění a vypuštění vody, dodání vody a desinfekčního prostředku, náklady na bakteriologický rozbor vody,</v>
      </c>
      <c r="AZ131" s="128"/>
      <c r="BA131" s="128"/>
      <c r="BB131" s="128"/>
      <c r="BC131" s="128"/>
      <c r="BD131" s="128"/>
      <c r="BE131" s="128"/>
      <c r="BF131" s="128"/>
    </row>
    <row r="132" spans="1:58" ht="12.75" outlineLevel="1" x14ac:dyDescent="0.2">
      <c r="A132" s="135"/>
      <c r="B132" s="136"/>
      <c r="C132" s="167" t="s">
        <v>1861</v>
      </c>
      <c r="D132" s="140"/>
      <c r="E132" s="141">
        <v>123</v>
      </c>
      <c r="F132" s="138"/>
      <c r="G132" s="138"/>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218</v>
      </c>
      <c r="AF132" s="128">
        <v>0</v>
      </c>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49">
        <v>38</v>
      </c>
      <c r="B133" s="150" t="s">
        <v>502</v>
      </c>
      <c r="C133" s="166" t="s">
        <v>503</v>
      </c>
      <c r="D133" s="151" t="s">
        <v>316</v>
      </c>
      <c r="E133" s="152">
        <v>123</v>
      </c>
      <c r="F133" s="153"/>
      <c r="G133" s="154">
        <f>ROUND(E133*F133,2)</f>
        <v>0</v>
      </c>
      <c r="H133" s="153"/>
      <c r="I133" s="154">
        <f>ROUND(E133*H133,2)</f>
        <v>0</v>
      </c>
      <c r="J133" s="153"/>
      <c r="K133" s="154">
        <f>ROUND(E133*J133,2)</f>
        <v>0</v>
      </c>
      <c r="L133" s="154">
        <v>21</v>
      </c>
      <c r="M133" s="154">
        <f>G133*(1+L133/100)</f>
        <v>0</v>
      </c>
      <c r="N133" s="154">
        <v>0</v>
      </c>
      <c r="O133" s="154">
        <f>ROUND(E133*N133,2)</f>
        <v>0</v>
      </c>
      <c r="P133" s="154">
        <v>0</v>
      </c>
      <c r="Q133" s="154">
        <f>ROUND(E133*P133,2)</f>
        <v>0</v>
      </c>
      <c r="R133" s="155" t="s">
        <v>194</v>
      </c>
      <c r="S133" s="138">
        <v>4.3999999999999997E-2</v>
      </c>
      <c r="T133" s="138">
        <f>ROUND(E133*S133,2)</f>
        <v>5.41</v>
      </c>
      <c r="U133" s="138"/>
      <c r="V133" s="138" t="s">
        <v>215</v>
      </c>
      <c r="W133" s="128"/>
      <c r="X133" s="128"/>
      <c r="Y133" s="128"/>
      <c r="Z133" s="128"/>
      <c r="AA133" s="128"/>
      <c r="AB133" s="128"/>
      <c r="AC133" s="128"/>
      <c r="AD133" s="128"/>
      <c r="AE133" s="128" t="s">
        <v>504</v>
      </c>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35"/>
      <c r="B134" s="136"/>
      <c r="C134" s="323" t="s">
        <v>505</v>
      </c>
      <c r="D134" s="324"/>
      <c r="E134" s="324"/>
      <c r="F134" s="324"/>
      <c r="G134" s="324"/>
      <c r="H134" s="138"/>
      <c r="I134" s="138"/>
      <c r="J134" s="138"/>
      <c r="K134" s="138"/>
      <c r="L134" s="138"/>
      <c r="M134" s="138"/>
      <c r="N134" s="138"/>
      <c r="O134" s="138"/>
      <c r="P134" s="138"/>
      <c r="Q134" s="138"/>
      <c r="R134" s="138"/>
      <c r="S134" s="138"/>
      <c r="T134" s="138"/>
      <c r="U134" s="138"/>
      <c r="V134" s="138"/>
      <c r="W134" s="128"/>
      <c r="X134" s="128"/>
      <c r="Y134" s="128"/>
      <c r="Z134" s="128"/>
      <c r="AA134" s="128"/>
      <c r="AB134" s="128"/>
      <c r="AC134" s="128"/>
      <c r="AD134" s="128"/>
      <c r="AE134" s="128" t="s">
        <v>249</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76" t="str">
        <f>C134</f>
        <v>přísun, montáže, demontáže a odsunu zkoušecího čerpadla, napuštění tlakovou vodou a dodání vody pro tlakovou zkoušku,</v>
      </c>
      <c r="AZ134" s="128"/>
      <c r="BA134" s="128"/>
      <c r="BB134" s="128"/>
      <c r="BC134" s="128"/>
      <c r="BD134" s="128"/>
      <c r="BE134" s="128"/>
      <c r="BF134" s="128"/>
    </row>
    <row r="135" spans="1:58" ht="12.75" outlineLevel="1" x14ac:dyDescent="0.2">
      <c r="A135" s="135"/>
      <c r="B135" s="136"/>
      <c r="C135" s="167" t="s">
        <v>1861</v>
      </c>
      <c r="D135" s="140"/>
      <c r="E135" s="141">
        <v>123</v>
      </c>
      <c r="F135" s="138"/>
      <c r="G135" s="138"/>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218</v>
      </c>
      <c r="AF135" s="128">
        <v>0</v>
      </c>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ht="12.75" outlineLevel="1" x14ac:dyDescent="0.2">
      <c r="A136" s="149">
        <v>39</v>
      </c>
      <c r="B136" s="150" t="s">
        <v>539</v>
      </c>
      <c r="C136" s="166" t="s">
        <v>540</v>
      </c>
      <c r="D136" s="151" t="s">
        <v>316</v>
      </c>
      <c r="E136" s="152">
        <v>129.19999999999999</v>
      </c>
      <c r="F136" s="153"/>
      <c r="G136" s="154">
        <f>ROUND(E136*F136,2)</f>
        <v>0</v>
      </c>
      <c r="H136" s="153"/>
      <c r="I136" s="154">
        <f>ROUND(E136*H136,2)</f>
        <v>0</v>
      </c>
      <c r="J136" s="153"/>
      <c r="K136" s="154">
        <f>ROUND(E136*J136,2)</f>
        <v>0</v>
      </c>
      <c r="L136" s="154">
        <v>21</v>
      </c>
      <c r="M136" s="154">
        <f>G136*(1+L136/100)</f>
        <v>0</v>
      </c>
      <c r="N136" s="154">
        <v>0</v>
      </c>
      <c r="O136" s="154">
        <f>ROUND(E136*N136,2)</f>
        <v>0</v>
      </c>
      <c r="P136" s="154">
        <v>0</v>
      </c>
      <c r="Q136" s="154">
        <f>ROUND(E136*P136,2)</f>
        <v>0</v>
      </c>
      <c r="R136" s="155" t="s">
        <v>194</v>
      </c>
      <c r="S136" s="138">
        <v>2.5999999999999999E-2</v>
      </c>
      <c r="T136" s="138">
        <f>ROUND(E136*S136,2)</f>
        <v>3.36</v>
      </c>
      <c r="U136" s="138"/>
      <c r="V136" s="138" t="s">
        <v>215</v>
      </c>
      <c r="W136" s="128"/>
      <c r="X136" s="128"/>
      <c r="Y136" s="128"/>
      <c r="Z136" s="128"/>
      <c r="AA136" s="128"/>
      <c r="AB136" s="128"/>
      <c r="AC136" s="128"/>
      <c r="AD136" s="128"/>
      <c r="AE136" s="128" t="s">
        <v>504</v>
      </c>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12.75" outlineLevel="1" x14ac:dyDescent="0.2">
      <c r="A137" s="135"/>
      <c r="B137" s="136"/>
      <c r="C137" s="167" t="s">
        <v>1864</v>
      </c>
      <c r="D137" s="140"/>
      <c r="E137" s="141">
        <v>129.15</v>
      </c>
      <c r="F137" s="138"/>
      <c r="G137" s="138"/>
      <c r="H137" s="138"/>
      <c r="I137" s="138"/>
      <c r="J137" s="138"/>
      <c r="K137" s="138"/>
      <c r="L137" s="138"/>
      <c r="M137" s="138"/>
      <c r="N137" s="138"/>
      <c r="O137" s="138"/>
      <c r="P137" s="138"/>
      <c r="Q137" s="138"/>
      <c r="R137" s="138"/>
      <c r="S137" s="138"/>
      <c r="T137" s="138"/>
      <c r="U137" s="138"/>
      <c r="V137" s="138"/>
      <c r="W137" s="128"/>
      <c r="X137" s="128"/>
      <c r="Y137" s="128"/>
      <c r="Z137" s="128"/>
      <c r="AA137" s="128"/>
      <c r="AB137" s="128"/>
      <c r="AC137" s="128"/>
      <c r="AD137" s="128"/>
      <c r="AE137" s="128" t="s">
        <v>218</v>
      </c>
      <c r="AF137" s="128">
        <v>0</v>
      </c>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35"/>
      <c r="B138" s="136"/>
      <c r="C138" s="167" t="s">
        <v>1120</v>
      </c>
      <c r="D138" s="140"/>
      <c r="E138" s="141">
        <v>0.05</v>
      </c>
      <c r="F138" s="138"/>
      <c r="G138" s="138"/>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218</v>
      </c>
      <c r="AF138" s="128">
        <v>0</v>
      </c>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49">
        <v>40</v>
      </c>
      <c r="B139" s="150" t="s">
        <v>543</v>
      </c>
      <c r="C139" s="166" t="s">
        <v>544</v>
      </c>
      <c r="D139" s="151" t="s">
        <v>316</v>
      </c>
      <c r="E139" s="152">
        <v>129.19999999999999</v>
      </c>
      <c r="F139" s="153"/>
      <c r="G139" s="154">
        <f>ROUND(E139*F139,2)</f>
        <v>0</v>
      </c>
      <c r="H139" s="153"/>
      <c r="I139" s="154">
        <f>ROUND(E139*H139,2)</f>
        <v>0</v>
      </c>
      <c r="J139" s="153"/>
      <c r="K139" s="154">
        <f>ROUND(E139*J139,2)</f>
        <v>0</v>
      </c>
      <c r="L139" s="154">
        <v>21</v>
      </c>
      <c r="M139" s="154">
        <f>G139*(1+L139/100)</f>
        <v>0</v>
      </c>
      <c r="N139" s="154">
        <v>8.0000000000000007E-5</v>
      </c>
      <c r="O139" s="154">
        <f>ROUND(E139*N139,2)</f>
        <v>0.01</v>
      </c>
      <c r="P139" s="154">
        <v>0</v>
      </c>
      <c r="Q139" s="154">
        <f>ROUND(E139*P139,2)</f>
        <v>0</v>
      </c>
      <c r="R139" s="155" t="s">
        <v>194</v>
      </c>
      <c r="S139" s="138">
        <v>0.03</v>
      </c>
      <c r="T139" s="138">
        <f>ROUND(E139*S139,2)</f>
        <v>3.88</v>
      </c>
      <c r="U139" s="138"/>
      <c r="V139" s="138" t="s">
        <v>215</v>
      </c>
      <c r="W139" s="128"/>
      <c r="X139" s="128"/>
      <c r="Y139" s="128"/>
      <c r="Z139" s="128"/>
      <c r="AA139" s="128"/>
      <c r="AB139" s="128"/>
      <c r="AC139" s="128"/>
      <c r="AD139" s="128"/>
      <c r="AE139" s="128" t="s">
        <v>394</v>
      </c>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12.75" outlineLevel="1" x14ac:dyDescent="0.2">
      <c r="A140" s="135"/>
      <c r="B140" s="136"/>
      <c r="C140" s="167" t="s">
        <v>1864</v>
      </c>
      <c r="D140" s="140"/>
      <c r="E140" s="141">
        <v>129.15</v>
      </c>
      <c r="F140" s="138"/>
      <c r="G140" s="138"/>
      <c r="H140" s="138"/>
      <c r="I140" s="138"/>
      <c r="J140" s="138"/>
      <c r="K140" s="138"/>
      <c r="L140" s="138"/>
      <c r="M140" s="138"/>
      <c r="N140" s="138"/>
      <c r="O140" s="138"/>
      <c r="P140" s="138"/>
      <c r="Q140" s="138"/>
      <c r="R140" s="138"/>
      <c r="S140" s="138"/>
      <c r="T140" s="138"/>
      <c r="U140" s="138"/>
      <c r="V140" s="138"/>
      <c r="W140" s="128"/>
      <c r="X140" s="128"/>
      <c r="Y140" s="128"/>
      <c r="Z140" s="128"/>
      <c r="AA140" s="128"/>
      <c r="AB140" s="128"/>
      <c r="AC140" s="128"/>
      <c r="AD140" s="128"/>
      <c r="AE140" s="128" t="s">
        <v>218</v>
      </c>
      <c r="AF140" s="128">
        <v>0</v>
      </c>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12.75" outlineLevel="1" x14ac:dyDescent="0.2">
      <c r="A141" s="135"/>
      <c r="B141" s="136"/>
      <c r="C141" s="167" t="s">
        <v>1120</v>
      </c>
      <c r="D141" s="140"/>
      <c r="E141" s="141">
        <v>0.05</v>
      </c>
      <c r="F141" s="138"/>
      <c r="G141" s="138"/>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218</v>
      </c>
      <c r="AF141" s="128">
        <v>0</v>
      </c>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ht="12.75" outlineLevel="1" x14ac:dyDescent="0.2">
      <c r="A142" s="149">
        <v>41</v>
      </c>
      <c r="B142" s="150" t="s">
        <v>547</v>
      </c>
      <c r="C142" s="166" t="s">
        <v>1899</v>
      </c>
      <c r="D142" s="151" t="s">
        <v>549</v>
      </c>
      <c r="E142" s="152">
        <v>1</v>
      </c>
      <c r="F142" s="153"/>
      <c r="G142" s="154">
        <f>ROUND(E142*F142,2)</f>
        <v>0</v>
      </c>
      <c r="H142" s="153"/>
      <c r="I142" s="154">
        <f>ROUND(E142*H142,2)</f>
        <v>0</v>
      </c>
      <c r="J142" s="153"/>
      <c r="K142" s="154">
        <f>ROUND(E142*J142,2)</f>
        <v>0</v>
      </c>
      <c r="L142" s="154">
        <v>21</v>
      </c>
      <c r="M142" s="154">
        <f>G142*(1+L142/100)</f>
        <v>0</v>
      </c>
      <c r="N142" s="154">
        <v>0</v>
      </c>
      <c r="O142" s="154">
        <f>ROUND(E142*N142,2)</f>
        <v>0</v>
      </c>
      <c r="P142" s="154">
        <v>0</v>
      </c>
      <c r="Q142" s="154">
        <f>ROUND(E142*P142,2)</f>
        <v>0</v>
      </c>
      <c r="R142" s="155" t="s">
        <v>194</v>
      </c>
      <c r="S142" s="138">
        <v>0</v>
      </c>
      <c r="T142" s="138">
        <f>ROUND(E142*S142,2)</f>
        <v>0</v>
      </c>
      <c r="U142" s="138"/>
      <c r="V142" s="138" t="s">
        <v>215</v>
      </c>
      <c r="W142" s="128"/>
      <c r="X142" s="128"/>
      <c r="Y142" s="128"/>
      <c r="Z142" s="128"/>
      <c r="AA142" s="128"/>
      <c r="AB142" s="128"/>
      <c r="AC142" s="128"/>
      <c r="AD142" s="128"/>
      <c r="AE142" s="128" t="s">
        <v>216</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35"/>
      <c r="B143" s="136"/>
      <c r="C143" s="167" t="s">
        <v>75</v>
      </c>
      <c r="D143" s="140"/>
      <c r="E143" s="141">
        <v>1</v>
      </c>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218</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12.75" x14ac:dyDescent="0.15">
      <c r="A144" s="143" t="s">
        <v>188</v>
      </c>
      <c r="B144" s="144" t="s">
        <v>121</v>
      </c>
      <c r="C144" s="164" t="s">
        <v>122</v>
      </c>
      <c r="D144" s="145"/>
      <c r="E144" s="146"/>
      <c r="F144" s="147"/>
      <c r="G144" s="147">
        <f>SUMIF(AE145:AE146,"&lt;&gt;NOR",G145:G146)</f>
        <v>0</v>
      </c>
      <c r="H144" s="147"/>
      <c r="I144" s="147">
        <f>SUM(I145:I146)</f>
        <v>0</v>
      </c>
      <c r="J144" s="147"/>
      <c r="K144" s="147">
        <f>SUM(K145:K146)</f>
        <v>0</v>
      </c>
      <c r="L144" s="147"/>
      <c r="M144" s="147">
        <f>SUM(M145:M146)</f>
        <v>0</v>
      </c>
      <c r="N144" s="147"/>
      <c r="O144" s="147">
        <f>SUM(O145:O146)</f>
        <v>0</v>
      </c>
      <c r="P144" s="147"/>
      <c r="Q144" s="147">
        <f>SUM(Q145:Q146)</f>
        <v>0</v>
      </c>
      <c r="R144" s="148"/>
      <c r="S144" s="142"/>
      <c r="T144" s="142">
        <f>SUM(T145:T146)</f>
        <v>14.35</v>
      </c>
      <c r="U144" s="142"/>
      <c r="V144" s="142"/>
      <c r="AE144" t="s">
        <v>189</v>
      </c>
    </row>
    <row r="145" spans="1:58" ht="22.5" outlineLevel="1" x14ac:dyDescent="0.2">
      <c r="A145" s="149">
        <v>42</v>
      </c>
      <c r="B145" s="150" t="s">
        <v>1900</v>
      </c>
      <c r="C145" s="166" t="s">
        <v>1901</v>
      </c>
      <c r="D145" s="151" t="s">
        <v>384</v>
      </c>
      <c r="E145" s="152">
        <v>67.832999999999998</v>
      </c>
      <c r="F145" s="153"/>
      <c r="G145" s="154">
        <f>ROUND(E145*F145,2)</f>
        <v>0</v>
      </c>
      <c r="H145" s="153"/>
      <c r="I145" s="154">
        <f>ROUND(E145*H145,2)</f>
        <v>0</v>
      </c>
      <c r="J145" s="153"/>
      <c r="K145" s="154">
        <f>ROUND(E145*J145,2)</f>
        <v>0</v>
      </c>
      <c r="L145" s="154">
        <v>21</v>
      </c>
      <c r="M145" s="154">
        <f>G145*(1+L145/100)</f>
        <v>0</v>
      </c>
      <c r="N145" s="154">
        <v>0</v>
      </c>
      <c r="O145" s="154">
        <f>ROUND(E145*N145,2)</f>
        <v>0</v>
      </c>
      <c r="P145" s="154">
        <v>0</v>
      </c>
      <c r="Q145" s="154">
        <f>ROUND(E145*P145,2)</f>
        <v>0</v>
      </c>
      <c r="R145" s="155" t="s">
        <v>194</v>
      </c>
      <c r="S145" s="138">
        <v>0.21149999999999999</v>
      </c>
      <c r="T145" s="138">
        <f>ROUND(E145*S145,2)</f>
        <v>14.35</v>
      </c>
      <c r="U145" s="138"/>
      <c r="V145" s="138" t="s">
        <v>626</v>
      </c>
      <c r="W145" s="128"/>
      <c r="X145" s="128"/>
      <c r="Y145" s="128"/>
      <c r="Z145" s="128"/>
      <c r="AA145" s="128"/>
      <c r="AB145" s="128"/>
      <c r="AC145" s="128"/>
      <c r="AD145" s="128"/>
      <c r="AE145" s="128" t="s">
        <v>627</v>
      </c>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12.75" outlineLevel="1" x14ac:dyDescent="0.2">
      <c r="A146" s="135"/>
      <c r="B146" s="136"/>
      <c r="C146" s="323" t="s">
        <v>1902</v>
      </c>
      <c r="D146" s="324"/>
      <c r="E146" s="324"/>
      <c r="F146" s="324"/>
      <c r="G146" s="324"/>
      <c r="H146" s="138"/>
      <c r="I146" s="138"/>
      <c r="J146" s="138"/>
      <c r="K146" s="138"/>
      <c r="L146" s="138"/>
      <c r="M146" s="138"/>
      <c r="N146" s="138"/>
      <c r="O146" s="138"/>
      <c r="P146" s="138"/>
      <c r="Q146" s="138"/>
      <c r="R146" s="138"/>
      <c r="S146" s="138"/>
      <c r="T146" s="138"/>
      <c r="U146" s="138"/>
      <c r="V146" s="138"/>
      <c r="W146" s="128"/>
      <c r="X146" s="128"/>
      <c r="Y146" s="128"/>
      <c r="Z146" s="128"/>
      <c r="AA146" s="128"/>
      <c r="AB146" s="128"/>
      <c r="AC146" s="128"/>
      <c r="AD146" s="128"/>
      <c r="AE146" s="128" t="s">
        <v>249</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x14ac:dyDescent="0.15">
      <c r="A147" s="3"/>
      <c r="B147" s="4"/>
      <c r="C147" s="168"/>
      <c r="D147" s="6"/>
      <c r="E147" s="3"/>
      <c r="F147" s="3"/>
      <c r="G147" s="3"/>
      <c r="H147" s="3"/>
      <c r="I147" s="3"/>
      <c r="J147" s="3"/>
      <c r="K147" s="3"/>
      <c r="L147" s="3"/>
      <c r="M147" s="3"/>
      <c r="N147" s="3"/>
      <c r="O147" s="3"/>
      <c r="P147" s="3"/>
      <c r="Q147" s="3"/>
      <c r="R147" s="3"/>
      <c r="S147" s="3"/>
      <c r="T147" s="3"/>
      <c r="U147" s="3"/>
      <c r="V147" s="3"/>
      <c r="AC147">
        <v>15</v>
      </c>
      <c r="AD147">
        <v>21</v>
      </c>
      <c r="AE147" t="s">
        <v>177</v>
      </c>
    </row>
    <row r="148" spans="1:58" ht="12.75" x14ac:dyDescent="0.15">
      <c r="A148" s="131"/>
      <c r="B148" s="132" t="s">
        <v>29</v>
      </c>
      <c r="C148" s="169"/>
      <c r="D148" s="133"/>
      <c r="E148" s="134"/>
      <c r="F148" s="134"/>
      <c r="G148" s="163">
        <f>G8+G85+G144</f>
        <v>0</v>
      </c>
      <c r="H148" s="3"/>
      <c r="I148" s="3"/>
      <c r="J148" s="3"/>
      <c r="K148" s="3"/>
      <c r="L148" s="3"/>
      <c r="M148" s="3"/>
      <c r="N148" s="3"/>
      <c r="O148" s="3"/>
      <c r="P148" s="3"/>
      <c r="Q148" s="3"/>
      <c r="R148" s="3"/>
      <c r="S148" s="3"/>
      <c r="T148" s="3"/>
      <c r="U148" s="3"/>
      <c r="V148" s="3"/>
      <c r="AC148">
        <f>SUMIF(L7:L146,AC147,G7:G146)</f>
        <v>0</v>
      </c>
      <c r="AD148">
        <f>SUMIF(L7:L146,AD147,G7:G146)</f>
        <v>0</v>
      </c>
      <c r="AE148" t="s">
        <v>230</v>
      </c>
    </row>
    <row r="149" spans="1:58" x14ac:dyDescent="0.15">
      <c r="C149" s="170"/>
      <c r="D149" s="9"/>
      <c r="AE149" t="s">
        <v>231</v>
      </c>
    </row>
    <row r="150" spans="1:58" x14ac:dyDescent="0.15">
      <c r="D150" s="9"/>
    </row>
    <row r="151" spans="1:58" x14ac:dyDescent="0.15">
      <c r="D151" s="9"/>
    </row>
    <row r="152" spans="1:58" x14ac:dyDescent="0.15">
      <c r="D152" s="9"/>
    </row>
    <row r="153" spans="1:58" x14ac:dyDescent="0.15">
      <c r="D153" s="9"/>
    </row>
    <row r="154" spans="1:58" x14ac:dyDescent="0.15">
      <c r="D154" s="9"/>
    </row>
    <row r="155" spans="1:58" x14ac:dyDescent="0.15">
      <c r="D155" s="9"/>
    </row>
    <row r="156" spans="1:58" x14ac:dyDescent="0.15">
      <c r="D156" s="9"/>
    </row>
    <row r="157" spans="1:58" x14ac:dyDescent="0.15">
      <c r="D157" s="9"/>
    </row>
    <row r="158" spans="1:58" x14ac:dyDescent="0.15">
      <c r="D158" s="9"/>
    </row>
    <row r="159" spans="1:58" x14ac:dyDescent="0.15">
      <c r="D159" s="9"/>
    </row>
    <row r="160" spans="1:58"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r1JzdSdoUvnxtsOGM7B10VDnTO674rVKcHprW6RgNCoFmQjrhlwB+J4xVIGijI1OFTtRERHm3PyAzgOBNTIoTQ==" saltValue="v38t63EiBomwpStfS1iMkA==" spinCount="100000" sheet="1"/>
  <mergeCells count="48">
    <mergeCell ref="C146:G146"/>
    <mergeCell ref="C108:G108"/>
    <mergeCell ref="C109:G109"/>
    <mergeCell ref="C111:G111"/>
    <mergeCell ref="C112:G112"/>
    <mergeCell ref="C114:G114"/>
    <mergeCell ref="C115:G115"/>
    <mergeCell ref="C116:G116"/>
    <mergeCell ref="C119:G119"/>
    <mergeCell ref="C120:G120"/>
    <mergeCell ref="C131:G131"/>
    <mergeCell ref="C134:G134"/>
    <mergeCell ref="C106:G106"/>
    <mergeCell ref="C78:G78"/>
    <mergeCell ref="C87:G87"/>
    <mergeCell ref="C94:G94"/>
    <mergeCell ref="C96:G96"/>
    <mergeCell ref="C97:G97"/>
    <mergeCell ref="C98:G98"/>
    <mergeCell ref="C100:G100"/>
    <mergeCell ref="C101:G101"/>
    <mergeCell ref="C102:G102"/>
    <mergeCell ref="C104:G104"/>
    <mergeCell ref="C105:G105"/>
    <mergeCell ref="C75:G75"/>
    <mergeCell ref="C36:G36"/>
    <mergeCell ref="C38:G38"/>
    <mergeCell ref="C42:G42"/>
    <mergeCell ref="C43:G43"/>
    <mergeCell ref="C46:G46"/>
    <mergeCell ref="C50:G50"/>
    <mergeCell ref="C54:G54"/>
    <mergeCell ref="C57:G57"/>
    <mergeCell ref="C60:G60"/>
    <mergeCell ref="C62:G62"/>
    <mergeCell ref="C64:G64"/>
    <mergeCell ref="C32:G32"/>
    <mergeCell ref="A1:G1"/>
    <mergeCell ref="C2:G2"/>
    <mergeCell ref="C3:G3"/>
    <mergeCell ref="C4:G4"/>
    <mergeCell ref="C10:G10"/>
    <mergeCell ref="C14:G14"/>
    <mergeCell ref="C16:G16"/>
    <mergeCell ref="C20:G20"/>
    <mergeCell ref="C22:G22"/>
    <mergeCell ref="C26:G26"/>
    <mergeCell ref="C30:G3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584E3-1044-4F1B-84A4-2938234E57BD}">
  <sheetPr>
    <outlinePr summaryBelow="0"/>
  </sheetPr>
  <dimension ref="A1:BF5000"/>
  <sheetViews>
    <sheetView workbookViewId="0">
      <pane ySplit="7" topLeftCell="A8"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6" t="s">
        <v>164</v>
      </c>
      <c r="B1" s="316"/>
      <c r="C1" s="316"/>
      <c r="D1" s="316"/>
      <c r="E1" s="316"/>
      <c r="F1" s="316"/>
      <c r="G1" s="316"/>
      <c r="AE1" t="s">
        <v>165</v>
      </c>
    </row>
    <row r="2" spans="1:58" ht="24.95" customHeight="1" x14ac:dyDescent="0.15">
      <c r="A2" s="120" t="s">
        <v>7</v>
      </c>
      <c r="B2" s="40" t="s">
        <v>43</v>
      </c>
      <c r="C2" s="317" t="s">
        <v>44</v>
      </c>
      <c r="D2" s="318"/>
      <c r="E2" s="318"/>
      <c r="F2" s="318"/>
      <c r="G2" s="319"/>
      <c r="AE2" t="s">
        <v>166</v>
      </c>
    </row>
    <row r="3" spans="1:58" ht="24.95" customHeight="1" x14ac:dyDescent="0.15">
      <c r="A3" s="120" t="s">
        <v>8</v>
      </c>
      <c r="B3" s="40" t="s">
        <v>64</v>
      </c>
      <c r="C3" s="317" t="s">
        <v>65</v>
      </c>
      <c r="D3" s="318"/>
      <c r="E3" s="318"/>
      <c r="F3" s="318"/>
      <c r="G3" s="319"/>
      <c r="AA3" s="104" t="s">
        <v>166</v>
      </c>
      <c r="AE3" t="s">
        <v>167</v>
      </c>
    </row>
    <row r="4" spans="1:58" ht="24.95" customHeight="1" x14ac:dyDescent="0.15">
      <c r="A4" s="121" t="s">
        <v>9</v>
      </c>
      <c r="B4" s="122" t="s">
        <v>66</v>
      </c>
      <c r="C4" s="320" t="s">
        <v>67</v>
      </c>
      <c r="D4" s="321"/>
      <c r="E4" s="321"/>
      <c r="F4" s="321"/>
      <c r="G4" s="322"/>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85</v>
      </c>
      <c r="C8" s="164" t="s">
        <v>31</v>
      </c>
      <c r="D8" s="145"/>
      <c r="E8" s="146"/>
      <c r="F8" s="147"/>
      <c r="G8" s="147">
        <f>SUMIF(AE9:AE42,"&lt;&gt;NOR",G9:G42)</f>
        <v>0</v>
      </c>
      <c r="H8" s="147"/>
      <c r="I8" s="147">
        <f>SUM(I9:I42)</f>
        <v>0</v>
      </c>
      <c r="J8" s="147"/>
      <c r="K8" s="147">
        <f>SUM(K9:K42)</f>
        <v>0</v>
      </c>
      <c r="L8" s="147"/>
      <c r="M8" s="147">
        <f>SUM(M9:M42)</f>
        <v>0</v>
      </c>
      <c r="N8" s="147"/>
      <c r="O8" s="147">
        <f>SUM(O9:O42)</f>
        <v>62.550000000000004</v>
      </c>
      <c r="P8" s="147"/>
      <c r="Q8" s="147">
        <f>SUM(Q9:Q42)</f>
        <v>0</v>
      </c>
      <c r="R8" s="148"/>
      <c r="S8" s="142"/>
      <c r="T8" s="142">
        <f>SUM(T9:T42)</f>
        <v>18.91</v>
      </c>
      <c r="U8" s="142"/>
      <c r="V8" s="142"/>
      <c r="AE8" t="s">
        <v>189</v>
      </c>
    </row>
    <row r="9" spans="1:58" ht="12.75" outlineLevel="1" x14ac:dyDescent="0.2">
      <c r="A9" s="156">
        <v>1</v>
      </c>
      <c r="B9" s="157" t="s">
        <v>1903</v>
      </c>
      <c r="C9" s="165" t="s">
        <v>1904</v>
      </c>
      <c r="D9" s="158" t="s">
        <v>494</v>
      </c>
      <c r="E9" s="159">
        <v>1</v>
      </c>
      <c r="F9" s="160"/>
      <c r="G9" s="161">
        <f t="shared" ref="G9:G29" si="0">ROUND(E9*F9,2)</f>
        <v>0</v>
      </c>
      <c r="H9" s="160"/>
      <c r="I9" s="161">
        <f t="shared" ref="I9:I29" si="1">ROUND(E9*H9,2)</f>
        <v>0</v>
      </c>
      <c r="J9" s="160"/>
      <c r="K9" s="161">
        <f t="shared" ref="K9:K29" si="2">ROUND(E9*J9,2)</f>
        <v>0</v>
      </c>
      <c r="L9" s="161">
        <v>21</v>
      </c>
      <c r="M9" s="161">
        <f t="shared" ref="M9:M29" si="3">G9*(1+L9/100)</f>
        <v>0</v>
      </c>
      <c r="N9" s="161">
        <v>0</v>
      </c>
      <c r="O9" s="161">
        <f t="shared" ref="O9:O29" si="4">ROUND(E9*N9,2)</f>
        <v>0</v>
      </c>
      <c r="P9" s="161">
        <v>0</v>
      </c>
      <c r="Q9" s="161">
        <f t="shared" ref="Q9:Q29" si="5">ROUND(E9*P9,2)</f>
        <v>0</v>
      </c>
      <c r="R9" s="162" t="s">
        <v>194</v>
      </c>
      <c r="S9" s="138">
        <v>0</v>
      </c>
      <c r="T9" s="138">
        <f t="shared" ref="T9:T29" si="6">ROUND(E9*S9,2)</f>
        <v>0</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1905</v>
      </c>
      <c r="C10" s="165" t="s">
        <v>1906</v>
      </c>
      <c r="D10" s="158" t="s">
        <v>494</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v>
      </c>
      <c r="T10" s="138">
        <f t="shared" si="6"/>
        <v>0</v>
      </c>
      <c r="U10" s="138"/>
      <c r="V10" s="138" t="s">
        <v>215</v>
      </c>
      <c r="W10" s="128"/>
      <c r="X10" s="128"/>
      <c r="Y10" s="128"/>
      <c r="Z10" s="128"/>
      <c r="AA10" s="128"/>
      <c r="AB10" s="128"/>
      <c r="AC10" s="128"/>
      <c r="AD10" s="128"/>
      <c r="AE10" s="128" t="s">
        <v>216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1400</v>
      </c>
      <c r="C11" s="165" t="s">
        <v>1907</v>
      </c>
      <c r="D11" s="158" t="s">
        <v>494</v>
      </c>
      <c r="E11" s="159">
        <v>1</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v>
      </c>
      <c r="T11" s="138">
        <f t="shared" si="6"/>
        <v>0</v>
      </c>
      <c r="U11" s="138"/>
      <c r="V11" s="138" t="s">
        <v>215</v>
      </c>
      <c r="W11" s="128"/>
      <c r="X11" s="128"/>
      <c r="Y11" s="128"/>
      <c r="Z11" s="128"/>
      <c r="AA11" s="128"/>
      <c r="AB11" s="128"/>
      <c r="AC11" s="128"/>
      <c r="AD11" s="128"/>
      <c r="AE11" s="128" t="s">
        <v>216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1908</v>
      </c>
      <c r="C12" s="165" t="s">
        <v>1909</v>
      </c>
      <c r="D12" s="158" t="s">
        <v>494</v>
      </c>
      <c r="E12" s="159">
        <v>8</v>
      </c>
      <c r="F12" s="160"/>
      <c r="G12" s="161">
        <f t="shared" si="0"/>
        <v>0</v>
      </c>
      <c r="H12" s="160"/>
      <c r="I12" s="161">
        <f t="shared" si="1"/>
        <v>0</v>
      </c>
      <c r="J12" s="160"/>
      <c r="K12" s="161">
        <f t="shared" si="2"/>
        <v>0</v>
      </c>
      <c r="L12" s="161">
        <v>21</v>
      </c>
      <c r="M12" s="161">
        <f t="shared" si="3"/>
        <v>0</v>
      </c>
      <c r="N12" s="161">
        <v>0</v>
      </c>
      <c r="O12" s="161">
        <f t="shared" si="4"/>
        <v>0</v>
      </c>
      <c r="P12" s="161">
        <v>0</v>
      </c>
      <c r="Q12" s="161">
        <f t="shared" si="5"/>
        <v>0</v>
      </c>
      <c r="R12" s="162" t="s">
        <v>194</v>
      </c>
      <c r="S12" s="138">
        <v>0</v>
      </c>
      <c r="T12" s="138">
        <f t="shared" si="6"/>
        <v>0</v>
      </c>
      <c r="U12" s="138"/>
      <c r="V12" s="138" t="s">
        <v>215</v>
      </c>
      <c r="W12" s="128"/>
      <c r="X12" s="128"/>
      <c r="Y12" s="128"/>
      <c r="Z12" s="128"/>
      <c r="AA12" s="128"/>
      <c r="AB12" s="128"/>
      <c r="AC12" s="128"/>
      <c r="AD12" s="128"/>
      <c r="AE12" s="128" t="s">
        <v>216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1404</v>
      </c>
      <c r="C13" s="165" t="s">
        <v>1405</v>
      </c>
      <c r="D13" s="158" t="s">
        <v>494</v>
      </c>
      <c r="E13" s="159">
        <v>8</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v>
      </c>
      <c r="T13" s="138">
        <f t="shared" si="6"/>
        <v>0</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1910</v>
      </c>
      <c r="C14" s="165" t="s">
        <v>1911</v>
      </c>
      <c r="D14" s="158" t="s">
        <v>494</v>
      </c>
      <c r="E14" s="159">
        <v>2</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215</v>
      </c>
      <c r="W14" s="128"/>
      <c r="X14" s="128"/>
      <c r="Y14" s="128"/>
      <c r="Z14" s="128"/>
      <c r="AA14" s="128"/>
      <c r="AB14" s="128"/>
      <c r="AC14" s="128"/>
      <c r="AD14" s="128"/>
      <c r="AE14" s="128" t="s">
        <v>216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1912</v>
      </c>
      <c r="C15" s="165" t="s">
        <v>1913</v>
      </c>
      <c r="D15" s="158" t="s">
        <v>494</v>
      </c>
      <c r="E15" s="159">
        <v>8</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v>
      </c>
      <c r="T15" s="138">
        <f t="shared" si="6"/>
        <v>0</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1914</v>
      </c>
      <c r="C16" s="165" t="s">
        <v>1915</v>
      </c>
      <c r="D16" s="158" t="s">
        <v>316</v>
      </c>
      <c r="E16" s="159">
        <v>315</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1916</v>
      </c>
      <c r="C17" s="165" t="s">
        <v>1917</v>
      </c>
      <c r="D17" s="158" t="s">
        <v>316</v>
      </c>
      <c r="E17" s="159">
        <v>315</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v>
      </c>
      <c r="T17" s="138">
        <f t="shared" si="6"/>
        <v>0</v>
      </c>
      <c r="U17" s="138"/>
      <c r="V17" s="138" t="s">
        <v>215</v>
      </c>
      <c r="W17" s="128"/>
      <c r="X17" s="128"/>
      <c r="Y17" s="128"/>
      <c r="Z17" s="128"/>
      <c r="AA17" s="128"/>
      <c r="AB17" s="128"/>
      <c r="AC17" s="128"/>
      <c r="AD17" s="128"/>
      <c r="AE17" s="128" t="s">
        <v>216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1542</v>
      </c>
      <c r="C18" s="165" t="s">
        <v>1543</v>
      </c>
      <c r="D18" s="158" t="s">
        <v>316</v>
      </c>
      <c r="E18" s="159">
        <v>170</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215</v>
      </c>
      <c r="W18" s="128"/>
      <c r="X18" s="128"/>
      <c r="Y18" s="128"/>
      <c r="Z18" s="128"/>
      <c r="AA18" s="128"/>
      <c r="AB18" s="128"/>
      <c r="AC18" s="128"/>
      <c r="AD18" s="128"/>
      <c r="AE18" s="128" t="s">
        <v>216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1544</v>
      </c>
      <c r="C19" s="165" t="s">
        <v>1545</v>
      </c>
      <c r="D19" s="158" t="s">
        <v>316</v>
      </c>
      <c r="E19" s="159">
        <v>170</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v>
      </c>
      <c r="T19" s="138">
        <f t="shared" si="6"/>
        <v>0</v>
      </c>
      <c r="U19" s="138"/>
      <c r="V19" s="138" t="s">
        <v>215</v>
      </c>
      <c r="W19" s="128"/>
      <c r="X19" s="128"/>
      <c r="Y19" s="128"/>
      <c r="Z19" s="128"/>
      <c r="AA19" s="128"/>
      <c r="AB19" s="128"/>
      <c r="AC19" s="128"/>
      <c r="AD19" s="128"/>
      <c r="AE19" s="128" t="s">
        <v>216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1918</v>
      </c>
      <c r="C20" s="165" t="s">
        <v>1919</v>
      </c>
      <c r="D20" s="158" t="s">
        <v>316</v>
      </c>
      <c r="E20" s="159">
        <v>133</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1920</v>
      </c>
      <c r="C21" s="165" t="s">
        <v>1921</v>
      </c>
      <c r="D21" s="158" t="s">
        <v>316</v>
      </c>
      <c r="E21" s="159">
        <v>133</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0</v>
      </c>
      <c r="T21" s="138">
        <f t="shared" si="6"/>
        <v>0</v>
      </c>
      <c r="U21" s="138"/>
      <c r="V21" s="138" t="s">
        <v>215</v>
      </c>
      <c r="W21" s="128"/>
      <c r="X21" s="128"/>
      <c r="Y21" s="128"/>
      <c r="Z21" s="128"/>
      <c r="AA21" s="128"/>
      <c r="AB21" s="128"/>
      <c r="AC21" s="128"/>
      <c r="AD21" s="128"/>
      <c r="AE21" s="128" t="s">
        <v>216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1546</v>
      </c>
      <c r="C22" s="165" t="s">
        <v>1547</v>
      </c>
      <c r="D22" s="158" t="s">
        <v>233</v>
      </c>
      <c r="E22" s="159">
        <v>126</v>
      </c>
      <c r="F22" s="160"/>
      <c r="G22" s="161">
        <f t="shared" si="0"/>
        <v>0</v>
      </c>
      <c r="H22" s="160"/>
      <c r="I22" s="161">
        <f t="shared" si="1"/>
        <v>0</v>
      </c>
      <c r="J22" s="160"/>
      <c r="K22" s="161">
        <f t="shared" si="2"/>
        <v>0</v>
      </c>
      <c r="L22" s="161">
        <v>21</v>
      </c>
      <c r="M22" s="161">
        <f t="shared" si="3"/>
        <v>0</v>
      </c>
      <c r="N22" s="161">
        <v>0</v>
      </c>
      <c r="O22" s="161">
        <f t="shared" si="4"/>
        <v>0</v>
      </c>
      <c r="P22" s="161">
        <v>0</v>
      </c>
      <c r="Q22" s="161">
        <f t="shared" si="5"/>
        <v>0</v>
      </c>
      <c r="R22" s="162" t="s">
        <v>194</v>
      </c>
      <c r="S22" s="138">
        <v>0</v>
      </c>
      <c r="T22" s="138">
        <f t="shared" si="6"/>
        <v>0</v>
      </c>
      <c r="U22" s="138"/>
      <c r="V22" s="138" t="s">
        <v>215</v>
      </c>
      <c r="W22" s="128"/>
      <c r="X22" s="128"/>
      <c r="Y22" s="128"/>
      <c r="Z22" s="128"/>
      <c r="AA22" s="128"/>
      <c r="AB22" s="128"/>
      <c r="AC22" s="128"/>
      <c r="AD22" s="128"/>
      <c r="AE22" s="128" t="s">
        <v>216</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1548</v>
      </c>
      <c r="C23" s="165" t="s">
        <v>1549</v>
      </c>
      <c r="D23" s="158" t="s">
        <v>316</v>
      </c>
      <c r="E23" s="159">
        <v>303</v>
      </c>
      <c r="F23" s="160"/>
      <c r="G23" s="161">
        <f t="shared" si="0"/>
        <v>0</v>
      </c>
      <c r="H23" s="160"/>
      <c r="I23" s="161">
        <f t="shared" si="1"/>
        <v>0</v>
      </c>
      <c r="J23" s="160"/>
      <c r="K23" s="161">
        <f t="shared" si="2"/>
        <v>0</v>
      </c>
      <c r="L23" s="161">
        <v>21</v>
      </c>
      <c r="M23" s="161">
        <f t="shared" si="3"/>
        <v>0</v>
      </c>
      <c r="N23" s="161">
        <v>6.0000000000000002E-5</v>
      </c>
      <c r="O23" s="161">
        <f t="shared" si="4"/>
        <v>0.02</v>
      </c>
      <c r="P23" s="161">
        <v>0</v>
      </c>
      <c r="Q23" s="161">
        <f t="shared" si="5"/>
        <v>0</v>
      </c>
      <c r="R23" s="162" t="s">
        <v>194</v>
      </c>
      <c r="S23" s="138">
        <v>0</v>
      </c>
      <c r="T23" s="138">
        <f t="shared" si="6"/>
        <v>0</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1550</v>
      </c>
      <c r="C24" s="165" t="s">
        <v>1551</v>
      </c>
      <c r="D24" s="158" t="s">
        <v>1552</v>
      </c>
      <c r="E24" s="159">
        <v>0.3</v>
      </c>
      <c r="F24" s="160"/>
      <c r="G24" s="161">
        <f t="shared" si="0"/>
        <v>0</v>
      </c>
      <c r="H24" s="160"/>
      <c r="I24" s="161">
        <f t="shared" si="1"/>
        <v>0</v>
      </c>
      <c r="J24" s="160"/>
      <c r="K24" s="161">
        <f t="shared" si="2"/>
        <v>0</v>
      </c>
      <c r="L24" s="161">
        <v>21</v>
      </c>
      <c r="M24" s="161">
        <f t="shared" si="3"/>
        <v>0</v>
      </c>
      <c r="N24" s="161">
        <v>3.4209999999999997E-2</v>
      </c>
      <c r="O24" s="161">
        <f t="shared" si="4"/>
        <v>0.01</v>
      </c>
      <c r="P24" s="161">
        <v>0</v>
      </c>
      <c r="Q24" s="161">
        <f t="shared" si="5"/>
        <v>0</v>
      </c>
      <c r="R24" s="162" t="s">
        <v>194</v>
      </c>
      <c r="S24" s="138">
        <v>0</v>
      </c>
      <c r="T24" s="138">
        <f t="shared" si="6"/>
        <v>0</v>
      </c>
      <c r="U24" s="138"/>
      <c r="V24" s="138" t="s">
        <v>215</v>
      </c>
      <c r="W24" s="128"/>
      <c r="X24" s="128"/>
      <c r="Y24" s="128"/>
      <c r="Z24" s="128"/>
      <c r="AA24" s="128"/>
      <c r="AB24" s="128"/>
      <c r="AC24" s="128"/>
      <c r="AD24" s="128"/>
      <c r="AE24" s="128" t="s">
        <v>216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17</v>
      </c>
      <c r="B25" s="157" t="s">
        <v>1553</v>
      </c>
      <c r="C25" s="165" t="s">
        <v>1554</v>
      </c>
      <c r="D25" s="158" t="s">
        <v>316</v>
      </c>
      <c r="E25" s="159">
        <v>303</v>
      </c>
      <c r="F25" s="160"/>
      <c r="G25" s="161">
        <f t="shared" si="0"/>
        <v>0</v>
      </c>
      <c r="H25" s="160"/>
      <c r="I25" s="161">
        <f t="shared" si="1"/>
        <v>0</v>
      </c>
      <c r="J25" s="160"/>
      <c r="K25" s="161">
        <f t="shared" si="2"/>
        <v>0</v>
      </c>
      <c r="L25" s="161">
        <v>21</v>
      </c>
      <c r="M25" s="161">
        <f t="shared" si="3"/>
        <v>0</v>
      </c>
      <c r="N25" s="161">
        <v>0.20474999999999999</v>
      </c>
      <c r="O25" s="161">
        <f t="shared" si="4"/>
        <v>62.04</v>
      </c>
      <c r="P25" s="161">
        <v>0</v>
      </c>
      <c r="Q25" s="161">
        <f t="shared" si="5"/>
        <v>0</v>
      </c>
      <c r="R25" s="162" t="s">
        <v>194</v>
      </c>
      <c r="S25" s="138">
        <v>0</v>
      </c>
      <c r="T25" s="138">
        <f t="shared" si="6"/>
        <v>0</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18</v>
      </c>
      <c r="B26" s="157" t="s">
        <v>1418</v>
      </c>
      <c r="C26" s="165" t="s">
        <v>1419</v>
      </c>
      <c r="D26" s="158" t="s">
        <v>494</v>
      </c>
      <c r="E26" s="159">
        <v>2</v>
      </c>
      <c r="F26" s="160"/>
      <c r="G26" s="161">
        <f t="shared" si="0"/>
        <v>0</v>
      </c>
      <c r="H26" s="160"/>
      <c r="I26" s="161">
        <f t="shared" si="1"/>
        <v>0</v>
      </c>
      <c r="J26" s="160"/>
      <c r="K26" s="161">
        <f t="shared" si="2"/>
        <v>0</v>
      </c>
      <c r="L26" s="161">
        <v>21</v>
      </c>
      <c r="M26" s="161">
        <f t="shared" si="3"/>
        <v>0</v>
      </c>
      <c r="N26" s="161">
        <v>4.5469999999999997E-2</v>
      </c>
      <c r="O26" s="161">
        <f t="shared" si="4"/>
        <v>0.09</v>
      </c>
      <c r="P26" s="161">
        <v>0</v>
      </c>
      <c r="Q26" s="161">
        <f t="shared" si="5"/>
        <v>0</v>
      </c>
      <c r="R26" s="162" t="s">
        <v>194</v>
      </c>
      <c r="S26" s="138">
        <v>0</v>
      </c>
      <c r="T26" s="138">
        <f t="shared" si="6"/>
        <v>0</v>
      </c>
      <c r="U26" s="138"/>
      <c r="V26" s="138" t="s">
        <v>215</v>
      </c>
      <c r="W26" s="128"/>
      <c r="X26" s="128"/>
      <c r="Y26" s="128"/>
      <c r="Z26" s="128"/>
      <c r="AA26" s="128"/>
      <c r="AB26" s="128"/>
      <c r="AC26" s="128"/>
      <c r="AD26" s="128"/>
      <c r="AE26" s="128" t="s">
        <v>216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19</v>
      </c>
      <c r="B27" s="157" t="s">
        <v>1420</v>
      </c>
      <c r="C27" s="165" t="s">
        <v>1421</v>
      </c>
      <c r="D27" s="158" t="s">
        <v>494</v>
      </c>
      <c r="E27" s="159">
        <v>2</v>
      </c>
      <c r="F27" s="160"/>
      <c r="G27" s="161">
        <f t="shared" si="0"/>
        <v>0</v>
      </c>
      <c r="H27" s="160"/>
      <c r="I27" s="161">
        <f t="shared" si="1"/>
        <v>0</v>
      </c>
      <c r="J27" s="160"/>
      <c r="K27" s="161">
        <f t="shared" si="2"/>
        <v>0</v>
      </c>
      <c r="L27" s="161">
        <v>21</v>
      </c>
      <c r="M27" s="161">
        <f t="shared" si="3"/>
        <v>0</v>
      </c>
      <c r="N27" s="161">
        <v>1.0000000000000001E-5</v>
      </c>
      <c r="O27" s="161">
        <f t="shared" si="4"/>
        <v>0</v>
      </c>
      <c r="P27" s="161">
        <v>0</v>
      </c>
      <c r="Q27" s="161">
        <f t="shared" si="5"/>
        <v>0</v>
      </c>
      <c r="R27" s="162" t="s">
        <v>194</v>
      </c>
      <c r="S27" s="138">
        <v>0</v>
      </c>
      <c r="T27" s="138">
        <f t="shared" si="6"/>
        <v>0</v>
      </c>
      <c r="U27" s="138"/>
      <c r="V27" s="138" t="s">
        <v>215</v>
      </c>
      <c r="W27" s="128"/>
      <c r="X27" s="128"/>
      <c r="Y27" s="128"/>
      <c r="Z27" s="128"/>
      <c r="AA27" s="128"/>
      <c r="AB27" s="128"/>
      <c r="AC27" s="128"/>
      <c r="AD27" s="128"/>
      <c r="AE27" s="128" t="s">
        <v>216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20</v>
      </c>
      <c r="B28" s="157" t="s">
        <v>1422</v>
      </c>
      <c r="C28" s="165" t="s">
        <v>1423</v>
      </c>
      <c r="D28" s="158" t="s">
        <v>494</v>
      </c>
      <c r="E28" s="159">
        <v>2</v>
      </c>
      <c r="F28" s="160"/>
      <c r="G28" s="161">
        <f t="shared" si="0"/>
        <v>0</v>
      </c>
      <c r="H28" s="160"/>
      <c r="I28" s="161">
        <f t="shared" si="1"/>
        <v>0</v>
      </c>
      <c r="J28" s="160"/>
      <c r="K28" s="161">
        <f t="shared" si="2"/>
        <v>0</v>
      </c>
      <c r="L28" s="161">
        <v>21</v>
      </c>
      <c r="M28" s="161">
        <f t="shared" si="3"/>
        <v>0</v>
      </c>
      <c r="N28" s="161">
        <v>0</v>
      </c>
      <c r="O28" s="161">
        <f t="shared" si="4"/>
        <v>0</v>
      </c>
      <c r="P28" s="161">
        <v>0</v>
      </c>
      <c r="Q28" s="161">
        <f t="shared" si="5"/>
        <v>0</v>
      </c>
      <c r="R28" s="162" t="s">
        <v>194</v>
      </c>
      <c r="S28" s="138">
        <v>0</v>
      </c>
      <c r="T28" s="138">
        <f t="shared" si="6"/>
        <v>0</v>
      </c>
      <c r="U28" s="138"/>
      <c r="V28" s="138" t="s">
        <v>215</v>
      </c>
      <c r="W28" s="128"/>
      <c r="X28" s="128"/>
      <c r="Y28" s="128"/>
      <c r="Z28" s="128"/>
      <c r="AA28" s="128"/>
      <c r="AB28" s="128"/>
      <c r="AC28" s="128"/>
      <c r="AD28" s="128"/>
      <c r="AE28" s="128" t="s">
        <v>216</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49">
        <v>21</v>
      </c>
      <c r="B29" s="150" t="s">
        <v>1519</v>
      </c>
      <c r="C29" s="166" t="s">
        <v>1520</v>
      </c>
      <c r="D29" s="151" t="s">
        <v>316</v>
      </c>
      <c r="E29" s="152">
        <v>25</v>
      </c>
      <c r="F29" s="153"/>
      <c r="G29" s="154">
        <f t="shared" si="0"/>
        <v>0</v>
      </c>
      <c r="H29" s="153"/>
      <c r="I29" s="154">
        <f t="shared" si="1"/>
        <v>0</v>
      </c>
      <c r="J29" s="153"/>
      <c r="K29" s="154">
        <f t="shared" si="2"/>
        <v>0</v>
      </c>
      <c r="L29" s="154">
        <v>21</v>
      </c>
      <c r="M29" s="154">
        <f t="shared" si="3"/>
        <v>0</v>
      </c>
      <c r="N29" s="154">
        <v>0</v>
      </c>
      <c r="O29" s="154">
        <f t="shared" si="4"/>
        <v>0</v>
      </c>
      <c r="P29" s="154">
        <v>0</v>
      </c>
      <c r="Q29" s="154">
        <f t="shared" si="5"/>
        <v>0</v>
      </c>
      <c r="R29" s="155" t="s">
        <v>194</v>
      </c>
      <c r="S29" s="138">
        <v>0</v>
      </c>
      <c r="T29" s="138">
        <f t="shared" si="6"/>
        <v>0</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35"/>
      <c r="B30" s="136"/>
      <c r="C30" s="329" t="s">
        <v>1521</v>
      </c>
      <c r="D30" s="330"/>
      <c r="E30" s="330"/>
      <c r="F30" s="330"/>
      <c r="G30" s="330"/>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513</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22</v>
      </c>
      <c r="B31" s="157" t="s">
        <v>1522</v>
      </c>
      <c r="C31" s="165" t="s">
        <v>1922</v>
      </c>
      <c r="D31" s="158" t="s">
        <v>316</v>
      </c>
      <c r="E31" s="159">
        <v>4</v>
      </c>
      <c r="F31" s="160"/>
      <c r="G31" s="161">
        <f t="shared" ref="G31:G36" si="7">ROUND(E31*F31,2)</f>
        <v>0</v>
      </c>
      <c r="H31" s="160"/>
      <c r="I31" s="161">
        <f t="shared" ref="I31:I36" si="8">ROUND(E31*H31,2)</f>
        <v>0</v>
      </c>
      <c r="J31" s="160"/>
      <c r="K31" s="161">
        <f t="shared" ref="K31:K36" si="9">ROUND(E31*J31,2)</f>
        <v>0</v>
      </c>
      <c r="L31" s="161">
        <v>21</v>
      </c>
      <c r="M31" s="161">
        <f t="shared" ref="M31:M36" si="10">G31*(1+L31/100)</f>
        <v>0</v>
      </c>
      <c r="N31" s="161">
        <v>0</v>
      </c>
      <c r="O31" s="161">
        <f t="shared" ref="O31:O36" si="11">ROUND(E31*N31,2)</f>
        <v>0</v>
      </c>
      <c r="P31" s="161">
        <v>0</v>
      </c>
      <c r="Q31" s="161">
        <f t="shared" ref="Q31:Q36" si="12">ROUND(E31*P31,2)</f>
        <v>0</v>
      </c>
      <c r="R31" s="162" t="s">
        <v>194</v>
      </c>
      <c r="S31" s="138">
        <v>0</v>
      </c>
      <c r="T31" s="138">
        <f t="shared" ref="T31:T36" si="13">ROUND(E31*S31,2)</f>
        <v>0</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56">
        <v>23</v>
      </c>
      <c r="B32" s="157" t="s">
        <v>1923</v>
      </c>
      <c r="C32" s="165" t="s">
        <v>1924</v>
      </c>
      <c r="D32" s="158" t="s">
        <v>494</v>
      </c>
      <c r="E32" s="159">
        <v>1</v>
      </c>
      <c r="F32" s="160"/>
      <c r="G32" s="161">
        <f t="shared" si="7"/>
        <v>0</v>
      </c>
      <c r="H32" s="160"/>
      <c r="I32" s="161">
        <f t="shared" si="8"/>
        <v>0</v>
      </c>
      <c r="J32" s="160"/>
      <c r="K32" s="161">
        <f t="shared" si="9"/>
        <v>0</v>
      </c>
      <c r="L32" s="161">
        <v>21</v>
      </c>
      <c r="M32" s="161">
        <f t="shared" si="10"/>
        <v>0</v>
      </c>
      <c r="N32" s="161">
        <v>7.0000000000000001E-3</v>
      </c>
      <c r="O32" s="161">
        <f t="shared" si="11"/>
        <v>0.01</v>
      </c>
      <c r="P32" s="161">
        <v>0</v>
      </c>
      <c r="Q32" s="161">
        <f t="shared" si="12"/>
        <v>0</v>
      </c>
      <c r="R32" s="162" t="s">
        <v>194</v>
      </c>
      <c r="S32" s="138">
        <v>0</v>
      </c>
      <c r="T32" s="138">
        <f t="shared" si="13"/>
        <v>0</v>
      </c>
      <c r="U32" s="138"/>
      <c r="V32" s="138" t="s">
        <v>215</v>
      </c>
      <c r="W32" s="128"/>
      <c r="X32" s="128"/>
      <c r="Y32" s="128"/>
      <c r="Z32" s="128"/>
      <c r="AA32" s="128"/>
      <c r="AB32" s="128"/>
      <c r="AC32" s="128"/>
      <c r="AD32" s="128"/>
      <c r="AE32" s="128" t="s">
        <v>216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24</v>
      </c>
      <c r="B33" s="157" t="s">
        <v>1925</v>
      </c>
      <c r="C33" s="165" t="s">
        <v>1926</v>
      </c>
      <c r="D33" s="158" t="s">
        <v>494</v>
      </c>
      <c r="E33" s="159">
        <v>6</v>
      </c>
      <c r="F33" s="160"/>
      <c r="G33" s="161">
        <f t="shared" si="7"/>
        <v>0</v>
      </c>
      <c r="H33" s="160"/>
      <c r="I33" s="161">
        <f t="shared" si="8"/>
        <v>0</v>
      </c>
      <c r="J33" s="160"/>
      <c r="K33" s="161">
        <f t="shared" si="9"/>
        <v>0</v>
      </c>
      <c r="L33" s="161">
        <v>21</v>
      </c>
      <c r="M33" s="161">
        <f t="shared" si="10"/>
        <v>0</v>
      </c>
      <c r="N33" s="161">
        <v>0</v>
      </c>
      <c r="O33" s="161">
        <f t="shared" si="11"/>
        <v>0</v>
      </c>
      <c r="P33" s="161">
        <v>0</v>
      </c>
      <c r="Q33" s="161">
        <f t="shared" si="12"/>
        <v>0</v>
      </c>
      <c r="R33" s="162" t="s">
        <v>194</v>
      </c>
      <c r="S33" s="138">
        <v>0</v>
      </c>
      <c r="T33" s="138">
        <f t="shared" si="13"/>
        <v>0</v>
      </c>
      <c r="U33" s="138"/>
      <c r="V33" s="138" t="s">
        <v>215</v>
      </c>
      <c r="W33" s="128"/>
      <c r="X33" s="128"/>
      <c r="Y33" s="128"/>
      <c r="Z33" s="128"/>
      <c r="AA33" s="128"/>
      <c r="AB33" s="128"/>
      <c r="AC33" s="128"/>
      <c r="AD33" s="128"/>
      <c r="AE33" s="128" t="s">
        <v>216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25</v>
      </c>
      <c r="B34" s="157" t="s">
        <v>1927</v>
      </c>
      <c r="C34" s="165" t="s">
        <v>1928</v>
      </c>
      <c r="D34" s="158" t="s">
        <v>316</v>
      </c>
      <c r="E34" s="159">
        <v>6</v>
      </c>
      <c r="F34" s="160"/>
      <c r="G34" s="161">
        <f t="shared" si="7"/>
        <v>0</v>
      </c>
      <c r="H34" s="160"/>
      <c r="I34" s="161">
        <f t="shared" si="8"/>
        <v>0</v>
      </c>
      <c r="J34" s="160"/>
      <c r="K34" s="161">
        <f t="shared" si="9"/>
        <v>0</v>
      </c>
      <c r="L34" s="161">
        <v>21</v>
      </c>
      <c r="M34" s="161">
        <f t="shared" si="10"/>
        <v>0</v>
      </c>
      <c r="N34" s="161">
        <v>0</v>
      </c>
      <c r="O34" s="161">
        <f t="shared" si="11"/>
        <v>0</v>
      </c>
      <c r="P34" s="161">
        <v>0</v>
      </c>
      <c r="Q34" s="161">
        <f t="shared" si="12"/>
        <v>0</v>
      </c>
      <c r="R34" s="162" t="s">
        <v>194</v>
      </c>
      <c r="S34" s="138">
        <v>0</v>
      </c>
      <c r="T34" s="138">
        <f t="shared" si="13"/>
        <v>0</v>
      </c>
      <c r="U34" s="138"/>
      <c r="V34" s="138" t="s">
        <v>215</v>
      </c>
      <c r="W34" s="128"/>
      <c r="X34" s="128"/>
      <c r="Y34" s="128"/>
      <c r="Z34" s="128"/>
      <c r="AA34" s="128"/>
      <c r="AB34" s="128"/>
      <c r="AC34" s="128"/>
      <c r="AD34" s="128"/>
      <c r="AE34" s="128" t="s">
        <v>216</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56">
        <v>26</v>
      </c>
      <c r="B35" s="157" t="s">
        <v>1929</v>
      </c>
      <c r="C35" s="165" t="s">
        <v>1930</v>
      </c>
      <c r="D35" s="158" t="s">
        <v>1931</v>
      </c>
      <c r="E35" s="159">
        <v>3</v>
      </c>
      <c r="F35" s="160"/>
      <c r="G35" s="161">
        <f t="shared" si="7"/>
        <v>0</v>
      </c>
      <c r="H35" s="160"/>
      <c r="I35" s="161">
        <f t="shared" si="8"/>
        <v>0</v>
      </c>
      <c r="J35" s="160"/>
      <c r="K35" s="161">
        <f t="shared" si="9"/>
        <v>0</v>
      </c>
      <c r="L35" s="161">
        <v>21</v>
      </c>
      <c r="M35" s="161">
        <f t="shared" si="10"/>
        <v>0</v>
      </c>
      <c r="N35" s="161">
        <v>0</v>
      </c>
      <c r="O35" s="161">
        <f t="shared" si="11"/>
        <v>0</v>
      </c>
      <c r="P35" s="161">
        <v>0</v>
      </c>
      <c r="Q35" s="161">
        <f t="shared" si="12"/>
        <v>0</v>
      </c>
      <c r="R35" s="162" t="s">
        <v>194</v>
      </c>
      <c r="S35" s="138">
        <v>0</v>
      </c>
      <c r="T35" s="138">
        <f t="shared" si="13"/>
        <v>0</v>
      </c>
      <c r="U35" s="138"/>
      <c r="V35" s="138" t="s">
        <v>215</v>
      </c>
      <c r="W35" s="128"/>
      <c r="X35" s="128"/>
      <c r="Y35" s="128"/>
      <c r="Z35" s="128"/>
      <c r="AA35" s="128"/>
      <c r="AB35" s="128"/>
      <c r="AC35" s="128"/>
      <c r="AD35" s="128"/>
      <c r="AE35" s="128" t="s">
        <v>216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49">
        <v>27</v>
      </c>
      <c r="B36" s="150" t="s">
        <v>1839</v>
      </c>
      <c r="C36" s="166" t="s">
        <v>1840</v>
      </c>
      <c r="D36" s="151" t="s">
        <v>316</v>
      </c>
      <c r="E36" s="152">
        <v>12</v>
      </c>
      <c r="F36" s="153"/>
      <c r="G36" s="154">
        <f t="shared" si="7"/>
        <v>0</v>
      </c>
      <c r="H36" s="153"/>
      <c r="I36" s="154">
        <f t="shared" si="8"/>
        <v>0</v>
      </c>
      <c r="J36" s="153"/>
      <c r="K36" s="154">
        <f t="shared" si="9"/>
        <v>0</v>
      </c>
      <c r="L36" s="154">
        <v>21</v>
      </c>
      <c r="M36" s="154">
        <f t="shared" si="10"/>
        <v>0</v>
      </c>
      <c r="N36" s="154">
        <v>1.4999999999999999E-4</v>
      </c>
      <c r="O36" s="154">
        <f t="shared" si="11"/>
        <v>0</v>
      </c>
      <c r="P36" s="154">
        <v>0</v>
      </c>
      <c r="Q36" s="154">
        <f t="shared" si="12"/>
        <v>0</v>
      </c>
      <c r="R36" s="155" t="s">
        <v>491</v>
      </c>
      <c r="S36" s="138">
        <v>1.5761099999999999</v>
      </c>
      <c r="T36" s="138">
        <f t="shared" si="13"/>
        <v>18.91</v>
      </c>
      <c r="U36" s="138"/>
      <c r="V36" s="138" t="s">
        <v>215</v>
      </c>
      <c r="W36" s="128"/>
      <c r="X36" s="128"/>
      <c r="Y36" s="128"/>
      <c r="Z36" s="128"/>
      <c r="AA36" s="128"/>
      <c r="AB36" s="128"/>
      <c r="AC36" s="128"/>
      <c r="AD36" s="128"/>
      <c r="AE36" s="128" t="s">
        <v>216</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22.5" outlineLevel="1" x14ac:dyDescent="0.2">
      <c r="A37" s="135"/>
      <c r="B37" s="136"/>
      <c r="C37" s="323" t="s">
        <v>317</v>
      </c>
      <c r="D37" s="324"/>
      <c r="E37" s="324"/>
      <c r="F37" s="324"/>
      <c r="G37" s="324"/>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249</v>
      </c>
      <c r="AF37" s="128"/>
      <c r="AG37" s="128"/>
      <c r="AH37" s="128"/>
      <c r="AI37" s="128"/>
      <c r="AJ37" s="128"/>
      <c r="AK37" s="128"/>
      <c r="AL37" s="128"/>
      <c r="AM37" s="128"/>
      <c r="AN37" s="128"/>
      <c r="AO37" s="128"/>
      <c r="AP37" s="128"/>
      <c r="AQ37" s="128"/>
      <c r="AR37" s="128"/>
      <c r="AS37" s="128"/>
      <c r="AT37" s="128"/>
      <c r="AU37" s="128"/>
      <c r="AV37" s="128"/>
      <c r="AW37" s="128"/>
      <c r="AX37" s="128"/>
      <c r="AY37" s="176" t="str">
        <f>C37</f>
        <v>Protlačování trub v hornině 1 - 4 s výjimkou tekoucího písku a hornin kašovité konzistence metodou ramování (zatloukání) ocelových trub s následným čistěním.</v>
      </c>
      <c r="AZ37" s="128"/>
      <c r="BA37" s="128"/>
      <c r="BB37" s="128"/>
      <c r="BC37" s="128"/>
      <c r="BD37" s="128"/>
      <c r="BE37" s="128"/>
      <c r="BF37" s="128"/>
    </row>
    <row r="38" spans="1:58" ht="22.5" outlineLevel="1" x14ac:dyDescent="0.2">
      <c r="A38" s="135"/>
      <c r="B38" s="136"/>
      <c r="C38" s="325" t="s">
        <v>318</v>
      </c>
      <c r="D38" s="326"/>
      <c r="E38" s="326"/>
      <c r="F38" s="326"/>
      <c r="G38" s="326"/>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249</v>
      </c>
      <c r="AF38" s="128"/>
      <c r="AG38" s="128"/>
      <c r="AH38" s="128"/>
      <c r="AI38" s="128"/>
      <c r="AJ38" s="128"/>
      <c r="AK38" s="128"/>
      <c r="AL38" s="128"/>
      <c r="AM38" s="128"/>
      <c r="AN38" s="128"/>
      <c r="AO38" s="128"/>
      <c r="AP38" s="128"/>
      <c r="AQ38" s="128"/>
      <c r="AR38" s="128"/>
      <c r="AS38" s="128"/>
      <c r="AT38" s="128"/>
      <c r="AU38" s="128"/>
      <c r="AV38" s="128"/>
      <c r="AW38" s="128"/>
      <c r="AX38" s="128"/>
      <c r="AY38" s="176" t="str">
        <f>C38</f>
        <v>Úprava čela potrubí pro protlačení, spojování potlačovaných trub, odstranění horniny z protlačovaných trub stlačeným vzduchem, vodorovné a svislé přemístění výkopku z protlačovaného potrubí a montážní jámy na přilehlé území.</v>
      </c>
      <c r="AZ38" s="128"/>
      <c r="BA38" s="128"/>
      <c r="BB38" s="128"/>
      <c r="BC38" s="128"/>
      <c r="BD38" s="128"/>
      <c r="BE38" s="128"/>
      <c r="BF38" s="128"/>
    </row>
    <row r="39" spans="1:58" ht="22.5" outlineLevel="1" x14ac:dyDescent="0.2">
      <c r="A39" s="149">
        <v>28</v>
      </c>
      <c r="B39" s="150" t="s">
        <v>1857</v>
      </c>
      <c r="C39" s="166" t="s">
        <v>1858</v>
      </c>
      <c r="D39" s="151" t="s">
        <v>316</v>
      </c>
      <c r="E39" s="152">
        <v>12.6</v>
      </c>
      <c r="F39" s="153"/>
      <c r="G39" s="154">
        <f>ROUND(E39*F39,2)</f>
        <v>0</v>
      </c>
      <c r="H39" s="153"/>
      <c r="I39" s="154">
        <f>ROUND(E39*H39,2)</f>
        <v>0</v>
      </c>
      <c r="J39" s="153"/>
      <c r="K39" s="154">
        <f>ROUND(E39*J39,2)</f>
        <v>0</v>
      </c>
      <c r="L39" s="154">
        <v>21</v>
      </c>
      <c r="M39" s="154">
        <f>G39*(1+L39/100)</f>
        <v>0</v>
      </c>
      <c r="N39" s="154">
        <v>2.98E-2</v>
      </c>
      <c r="O39" s="154">
        <f>ROUND(E39*N39,2)</f>
        <v>0.38</v>
      </c>
      <c r="P39" s="154">
        <v>0</v>
      </c>
      <c r="Q39" s="154">
        <f>ROUND(E39*P39,2)</f>
        <v>0</v>
      </c>
      <c r="R39" s="155" t="s">
        <v>194</v>
      </c>
      <c r="S39" s="138">
        <v>0</v>
      </c>
      <c r="T39" s="138">
        <f>ROUND(E39*S39,2)</f>
        <v>0</v>
      </c>
      <c r="U39" s="138"/>
      <c r="V39" s="138" t="s">
        <v>87</v>
      </c>
      <c r="W39" s="128"/>
      <c r="X39" s="128"/>
      <c r="Y39" s="128"/>
      <c r="Z39" s="128"/>
      <c r="AA39" s="128"/>
      <c r="AB39" s="128"/>
      <c r="AC39" s="128"/>
      <c r="AD39" s="128"/>
      <c r="AE39" s="128" t="s">
        <v>380</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35"/>
      <c r="B40" s="136"/>
      <c r="C40" s="167" t="s">
        <v>381</v>
      </c>
      <c r="D40" s="140"/>
      <c r="E40" s="141">
        <v>12.6</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218</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29</v>
      </c>
      <c r="B41" s="157" t="s">
        <v>1932</v>
      </c>
      <c r="C41" s="165" t="s">
        <v>1933</v>
      </c>
      <c r="D41" s="158" t="s">
        <v>262</v>
      </c>
      <c r="E41" s="159">
        <v>4</v>
      </c>
      <c r="F41" s="160"/>
      <c r="G41" s="161">
        <f>ROUND(E41*F41,2)</f>
        <v>0</v>
      </c>
      <c r="H41" s="160"/>
      <c r="I41" s="161">
        <f>ROUND(E41*H41,2)</f>
        <v>0</v>
      </c>
      <c r="J41" s="160"/>
      <c r="K41" s="161">
        <f>ROUND(E41*J41,2)</f>
        <v>0</v>
      </c>
      <c r="L41" s="161">
        <v>21</v>
      </c>
      <c r="M41" s="161">
        <f>G41*(1+L41/100)</f>
        <v>0</v>
      </c>
      <c r="N41" s="161">
        <v>0</v>
      </c>
      <c r="O41" s="161">
        <f>ROUND(E41*N41,2)</f>
        <v>0</v>
      </c>
      <c r="P41" s="161">
        <v>0</v>
      </c>
      <c r="Q41" s="161">
        <f>ROUND(E41*P41,2)</f>
        <v>0</v>
      </c>
      <c r="R41" s="162" t="s">
        <v>194</v>
      </c>
      <c r="S41" s="138">
        <v>0</v>
      </c>
      <c r="T41" s="138">
        <f>ROUND(E41*S41,2)</f>
        <v>0</v>
      </c>
      <c r="U41" s="138"/>
      <c r="V41" s="138" t="s">
        <v>215</v>
      </c>
      <c r="W41" s="128"/>
      <c r="X41" s="128"/>
      <c r="Y41" s="128"/>
      <c r="Z41" s="128"/>
      <c r="AA41" s="128"/>
      <c r="AB41" s="128"/>
      <c r="AC41" s="128"/>
      <c r="AD41" s="128"/>
      <c r="AE41" s="128" t="s">
        <v>216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30</v>
      </c>
      <c r="B42" s="157" t="s">
        <v>1934</v>
      </c>
      <c r="C42" s="165" t="s">
        <v>1935</v>
      </c>
      <c r="D42" s="158" t="s">
        <v>316</v>
      </c>
      <c r="E42" s="159">
        <v>5</v>
      </c>
      <c r="F42" s="160"/>
      <c r="G42" s="161">
        <f>ROUND(E42*F42,2)</f>
        <v>0</v>
      </c>
      <c r="H42" s="160"/>
      <c r="I42" s="161">
        <f>ROUND(E42*H42,2)</f>
        <v>0</v>
      </c>
      <c r="J42" s="160"/>
      <c r="K42" s="161">
        <f>ROUND(E42*J42,2)</f>
        <v>0</v>
      </c>
      <c r="L42" s="161">
        <v>21</v>
      </c>
      <c r="M42" s="161">
        <f>G42*(1+L42/100)</f>
        <v>0</v>
      </c>
      <c r="N42" s="161">
        <v>0</v>
      </c>
      <c r="O42" s="161">
        <f>ROUND(E42*N42,2)</f>
        <v>0</v>
      </c>
      <c r="P42" s="161">
        <v>0</v>
      </c>
      <c r="Q42" s="161">
        <f>ROUND(E42*P42,2)</f>
        <v>0</v>
      </c>
      <c r="R42" s="162" t="s">
        <v>194</v>
      </c>
      <c r="S42" s="138">
        <v>0</v>
      </c>
      <c r="T42" s="138">
        <f>ROUND(E42*S42,2)</f>
        <v>0</v>
      </c>
      <c r="U42" s="138"/>
      <c r="V42" s="138" t="s">
        <v>215</v>
      </c>
      <c r="W42" s="128"/>
      <c r="X42" s="128"/>
      <c r="Y42" s="128"/>
      <c r="Z42" s="128"/>
      <c r="AA42" s="128"/>
      <c r="AB42" s="128"/>
      <c r="AC42" s="128"/>
      <c r="AD42" s="128"/>
      <c r="AE42" s="128" t="s">
        <v>216</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x14ac:dyDescent="0.15">
      <c r="A43" s="143" t="s">
        <v>188</v>
      </c>
      <c r="B43" s="144" t="s">
        <v>86</v>
      </c>
      <c r="C43" s="164" t="s">
        <v>87</v>
      </c>
      <c r="D43" s="145"/>
      <c r="E43" s="146"/>
      <c r="F43" s="147"/>
      <c r="G43" s="147">
        <f>SUMIF(AE44:AE64,"&lt;&gt;NOR",G44:G64)</f>
        <v>0</v>
      </c>
      <c r="H43" s="147"/>
      <c r="I43" s="147">
        <f>SUM(I44:I64)</f>
        <v>0</v>
      </c>
      <c r="J43" s="147"/>
      <c r="K43" s="147">
        <f>SUM(K44:K64)</f>
        <v>0</v>
      </c>
      <c r="L43" s="147"/>
      <c r="M43" s="147">
        <f>SUM(M44:M64)</f>
        <v>0</v>
      </c>
      <c r="N43" s="147"/>
      <c r="O43" s="147">
        <f>SUM(O44:O64)</f>
        <v>0.78</v>
      </c>
      <c r="P43" s="147"/>
      <c r="Q43" s="147">
        <f>SUM(Q44:Q64)</f>
        <v>0</v>
      </c>
      <c r="R43" s="148"/>
      <c r="S43" s="142"/>
      <c r="T43" s="142">
        <f>SUM(T44:T64)</f>
        <v>0</v>
      </c>
      <c r="U43" s="142"/>
      <c r="V43" s="142"/>
      <c r="AE43" t="s">
        <v>189</v>
      </c>
    </row>
    <row r="44" spans="1:58" ht="22.5" outlineLevel="1" x14ac:dyDescent="0.2">
      <c r="A44" s="156">
        <v>31</v>
      </c>
      <c r="B44" s="157" t="s">
        <v>1936</v>
      </c>
      <c r="C44" s="165" t="s">
        <v>1937</v>
      </c>
      <c r="D44" s="158" t="s">
        <v>494</v>
      </c>
      <c r="E44" s="159">
        <v>1</v>
      </c>
      <c r="F44" s="160"/>
      <c r="G44" s="161">
        <f t="shared" ref="G44:G64" si="14">ROUND(E44*F44,2)</f>
        <v>0</v>
      </c>
      <c r="H44" s="160"/>
      <c r="I44" s="161">
        <f t="shared" ref="I44:I64" si="15">ROUND(E44*H44,2)</f>
        <v>0</v>
      </c>
      <c r="J44" s="160"/>
      <c r="K44" s="161">
        <f t="shared" ref="K44:K64" si="16">ROUND(E44*J44,2)</f>
        <v>0</v>
      </c>
      <c r="L44" s="161">
        <v>21</v>
      </c>
      <c r="M44" s="161">
        <f t="shared" ref="M44:M64" si="17">G44*(1+L44/100)</f>
        <v>0</v>
      </c>
      <c r="N44" s="161">
        <v>1.2E-2</v>
      </c>
      <c r="O44" s="161">
        <f t="shared" ref="O44:O64" si="18">ROUND(E44*N44,2)</f>
        <v>0.01</v>
      </c>
      <c r="P44" s="161">
        <v>0</v>
      </c>
      <c r="Q44" s="161">
        <f t="shared" ref="Q44:Q64" si="19">ROUND(E44*P44,2)</f>
        <v>0</v>
      </c>
      <c r="R44" s="162" t="s">
        <v>194</v>
      </c>
      <c r="S44" s="138">
        <v>0</v>
      </c>
      <c r="T44" s="138">
        <f t="shared" ref="T44:T64" si="20">ROUND(E44*S44,2)</f>
        <v>0</v>
      </c>
      <c r="U44" s="138"/>
      <c r="V44" s="138" t="s">
        <v>87</v>
      </c>
      <c r="W44" s="128"/>
      <c r="X44" s="128"/>
      <c r="Y44" s="128"/>
      <c r="Z44" s="128"/>
      <c r="AA44" s="128"/>
      <c r="AB44" s="128"/>
      <c r="AC44" s="128"/>
      <c r="AD44" s="128"/>
      <c r="AE44" s="128" t="s">
        <v>380</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32</v>
      </c>
      <c r="B45" s="157" t="s">
        <v>1938</v>
      </c>
      <c r="C45" s="165" t="s">
        <v>1939</v>
      </c>
      <c r="D45" s="158" t="s">
        <v>494</v>
      </c>
      <c r="E45" s="159">
        <v>1</v>
      </c>
      <c r="F45" s="160"/>
      <c r="G45" s="161">
        <f t="shared" si="14"/>
        <v>0</v>
      </c>
      <c r="H45" s="160"/>
      <c r="I45" s="161">
        <f t="shared" si="15"/>
        <v>0</v>
      </c>
      <c r="J45" s="160"/>
      <c r="K45" s="161">
        <f t="shared" si="16"/>
        <v>0</v>
      </c>
      <c r="L45" s="161">
        <v>21</v>
      </c>
      <c r="M45" s="161">
        <f t="shared" si="17"/>
        <v>0</v>
      </c>
      <c r="N45" s="161">
        <v>5.0000000000000001E-4</v>
      </c>
      <c r="O45" s="161">
        <f t="shared" si="18"/>
        <v>0</v>
      </c>
      <c r="P45" s="161">
        <v>0</v>
      </c>
      <c r="Q45" s="161">
        <f t="shared" si="19"/>
        <v>0</v>
      </c>
      <c r="R45" s="162" t="s">
        <v>194</v>
      </c>
      <c r="S45" s="138">
        <v>0</v>
      </c>
      <c r="T45" s="138">
        <f t="shared" si="20"/>
        <v>0</v>
      </c>
      <c r="U45" s="138"/>
      <c r="V45" s="138" t="s">
        <v>87</v>
      </c>
      <c r="W45" s="128"/>
      <c r="X45" s="128"/>
      <c r="Y45" s="128"/>
      <c r="Z45" s="128"/>
      <c r="AA45" s="128"/>
      <c r="AB45" s="128"/>
      <c r="AC45" s="128"/>
      <c r="AD45" s="128"/>
      <c r="AE45" s="128" t="s">
        <v>380</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33</v>
      </c>
      <c r="B46" s="157" t="s">
        <v>1940</v>
      </c>
      <c r="C46" s="165" t="s">
        <v>1941</v>
      </c>
      <c r="D46" s="158" t="s">
        <v>494</v>
      </c>
      <c r="E46" s="159">
        <v>2</v>
      </c>
      <c r="F46" s="160"/>
      <c r="G46" s="161">
        <f t="shared" si="14"/>
        <v>0</v>
      </c>
      <c r="H46" s="160"/>
      <c r="I46" s="161">
        <f t="shared" si="15"/>
        <v>0</v>
      </c>
      <c r="J46" s="160"/>
      <c r="K46" s="161">
        <f t="shared" si="16"/>
        <v>0</v>
      </c>
      <c r="L46" s="161">
        <v>21</v>
      </c>
      <c r="M46" s="161">
        <f t="shared" si="17"/>
        <v>0</v>
      </c>
      <c r="N46" s="161">
        <v>0</v>
      </c>
      <c r="O46" s="161">
        <f t="shared" si="18"/>
        <v>0</v>
      </c>
      <c r="P46" s="161">
        <v>0</v>
      </c>
      <c r="Q46" s="161">
        <f t="shared" si="19"/>
        <v>0</v>
      </c>
      <c r="R46" s="162" t="s">
        <v>194</v>
      </c>
      <c r="S46" s="138">
        <v>0</v>
      </c>
      <c r="T46" s="138">
        <f t="shared" si="20"/>
        <v>0</v>
      </c>
      <c r="U46" s="138"/>
      <c r="V46" s="138" t="s">
        <v>87</v>
      </c>
      <c r="W46" s="128"/>
      <c r="X46" s="128"/>
      <c r="Y46" s="128"/>
      <c r="Z46" s="128"/>
      <c r="AA46" s="128"/>
      <c r="AB46" s="128"/>
      <c r="AC46" s="128"/>
      <c r="AD46" s="128"/>
      <c r="AE46" s="128" t="s">
        <v>380</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34</v>
      </c>
      <c r="B47" s="157" t="s">
        <v>1942</v>
      </c>
      <c r="C47" s="165" t="s">
        <v>1943</v>
      </c>
      <c r="D47" s="158" t="s">
        <v>494</v>
      </c>
      <c r="E47" s="159">
        <v>8</v>
      </c>
      <c r="F47" s="160"/>
      <c r="G47" s="161">
        <f t="shared" si="14"/>
        <v>0</v>
      </c>
      <c r="H47" s="160"/>
      <c r="I47" s="161">
        <f t="shared" si="15"/>
        <v>0</v>
      </c>
      <c r="J47" s="160"/>
      <c r="K47" s="161">
        <f t="shared" si="16"/>
        <v>0</v>
      </c>
      <c r="L47" s="161">
        <v>21</v>
      </c>
      <c r="M47" s="161">
        <f t="shared" si="17"/>
        <v>0</v>
      </c>
      <c r="N47" s="161">
        <v>0</v>
      </c>
      <c r="O47" s="161">
        <f t="shared" si="18"/>
        <v>0</v>
      </c>
      <c r="P47" s="161">
        <v>0</v>
      </c>
      <c r="Q47" s="161">
        <f t="shared" si="19"/>
        <v>0</v>
      </c>
      <c r="R47" s="162" t="s">
        <v>194</v>
      </c>
      <c r="S47" s="138">
        <v>0</v>
      </c>
      <c r="T47" s="138">
        <f t="shared" si="20"/>
        <v>0</v>
      </c>
      <c r="U47" s="138"/>
      <c r="V47" s="138" t="s">
        <v>87</v>
      </c>
      <c r="W47" s="128"/>
      <c r="X47" s="128"/>
      <c r="Y47" s="128"/>
      <c r="Z47" s="128"/>
      <c r="AA47" s="128"/>
      <c r="AB47" s="128"/>
      <c r="AC47" s="128"/>
      <c r="AD47" s="128"/>
      <c r="AE47" s="128" t="s">
        <v>380</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35</v>
      </c>
      <c r="B48" s="157" t="s">
        <v>1944</v>
      </c>
      <c r="C48" s="165" t="s">
        <v>1945</v>
      </c>
      <c r="D48" s="158" t="s">
        <v>494</v>
      </c>
      <c r="E48" s="159">
        <v>2</v>
      </c>
      <c r="F48" s="160"/>
      <c r="G48" s="161">
        <f t="shared" si="14"/>
        <v>0</v>
      </c>
      <c r="H48" s="160"/>
      <c r="I48" s="161">
        <f t="shared" si="15"/>
        <v>0</v>
      </c>
      <c r="J48" s="160"/>
      <c r="K48" s="161">
        <f t="shared" si="16"/>
        <v>0</v>
      </c>
      <c r="L48" s="161">
        <v>21</v>
      </c>
      <c r="M48" s="161">
        <f t="shared" si="17"/>
        <v>0</v>
      </c>
      <c r="N48" s="161">
        <v>0</v>
      </c>
      <c r="O48" s="161">
        <f t="shared" si="18"/>
        <v>0</v>
      </c>
      <c r="P48" s="161">
        <v>0</v>
      </c>
      <c r="Q48" s="161">
        <f t="shared" si="19"/>
        <v>0</v>
      </c>
      <c r="R48" s="162" t="s">
        <v>194</v>
      </c>
      <c r="S48" s="138">
        <v>0</v>
      </c>
      <c r="T48" s="138">
        <f t="shared" si="20"/>
        <v>0</v>
      </c>
      <c r="U48" s="138"/>
      <c r="V48" s="138" t="s">
        <v>87</v>
      </c>
      <c r="W48" s="128"/>
      <c r="X48" s="128"/>
      <c r="Y48" s="128"/>
      <c r="Z48" s="128"/>
      <c r="AA48" s="128"/>
      <c r="AB48" s="128"/>
      <c r="AC48" s="128"/>
      <c r="AD48" s="128"/>
      <c r="AE48" s="128" t="s">
        <v>380</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36</v>
      </c>
      <c r="B49" s="157" t="s">
        <v>1946</v>
      </c>
      <c r="C49" s="165" t="s">
        <v>1947</v>
      </c>
      <c r="D49" s="158" t="s">
        <v>316</v>
      </c>
      <c r="E49" s="159">
        <v>315</v>
      </c>
      <c r="F49" s="160"/>
      <c r="G49" s="161">
        <f t="shared" si="14"/>
        <v>0</v>
      </c>
      <c r="H49" s="160"/>
      <c r="I49" s="161">
        <f t="shared" si="15"/>
        <v>0</v>
      </c>
      <c r="J49" s="160"/>
      <c r="K49" s="161">
        <f t="shared" si="16"/>
        <v>0</v>
      </c>
      <c r="L49" s="161">
        <v>21</v>
      </c>
      <c r="M49" s="161">
        <f t="shared" si="17"/>
        <v>0</v>
      </c>
      <c r="N49" s="161">
        <v>2.2499999999999998E-3</v>
      </c>
      <c r="O49" s="161">
        <f t="shared" si="18"/>
        <v>0.71</v>
      </c>
      <c r="P49" s="161">
        <v>0</v>
      </c>
      <c r="Q49" s="161">
        <f t="shared" si="19"/>
        <v>0</v>
      </c>
      <c r="R49" s="162" t="s">
        <v>194</v>
      </c>
      <c r="S49" s="138">
        <v>0</v>
      </c>
      <c r="T49" s="138">
        <f t="shared" si="20"/>
        <v>0</v>
      </c>
      <c r="U49" s="138"/>
      <c r="V49" s="138" t="s">
        <v>87</v>
      </c>
      <c r="W49" s="128"/>
      <c r="X49" s="128"/>
      <c r="Y49" s="128"/>
      <c r="Z49" s="128"/>
      <c r="AA49" s="128"/>
      <c r="AB49" s="128"/>
      <c r="AC49" s="128"/>
      <c r="AD49" s="128"/>
      <c r="AE49" s="128" t="s">
        <v>380</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37</v>
      </c>
      <c r="B50" s="157" t="s">
        <v>1948</v>
      </c>
      <c r="C50" s="165" t="s">
        <v>1949</v>
      </c>
      <c r="D50" s="158" t="s">
        <v>316</v>
      </c>
      <c r="E50" s="159">
        <v>315</v>
      </c>
      <c r="F50" s="160"/>
      <c r="G50" s="161">
        <f t="shared" si="14"/>
        <v>0</v>
      </c>
      <c r="H50" s="160"/>
      <c r="I50" s="161">
        <f t="shared" si="15"/>
        <v>0</v>
      </c>
      <c r="J50" s="160"/>
      <c r="K50" s="161">
        <f t="shared" si="16"/>
        <v>0</v>
      </c>
      <c r="L50" s="161">
        <v>21</v>
      </c>
      <c r="M50" s="161">
        <f t="shared" si="17"/>
        <v>0</v>
      </c>
      <c r="N50" s="161">
        <v>0</v>
      </c>
      <c r="O50" s="161">
        <f t="shared" si="18"/>
        <v>0</v>
      </c>
      <c r="P50" s="161">
        <v>0</v>
      </c>
      <c r="Q50" s="161">
        <f t="shared" si="19"/>
        <v>0</v>
      </c>
      <c r="R50" s="162" t="s">
        <v>194</v>
      </c>
      <c r="S50" s="138">
        <v>0</v>
      </c>
      <c r="T50" s="138">
        <f t="shared" si="20"/>
        <v>0</v>
      </c>
      <c r="U50" s="138"/>
      <c r="V50" s="138" t="s">
        <v>87</v>
      </c>
      <c r="W50" s="128"/>
      <c r="X50" s="128"/>
      <c r="Y50" s="128"/>
      <c r="Z50" s="128"/>
      <c r="AA50" s="128"/>
      <c r="AB50" s="128"/>
      <c r="AC50" s="128"/>
      <c r="AD50" s="128"/>
      <c r="AE50" s="128" t="s">
        <v>380</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38</v>
      </c>
      <c r="B51" s="157" t="s">
        <v>1754</v>
      </c>
      <c r="C51" s="165" t="s">
        <v>1755</v>
      </c>
      <c r="D51" s="158" t="s">
        <v>316</v>
      </c>
      <c r="E51" s="159">
        <v>303</v>
      </c>
      <c r="F51" s="160"/>
      <c r="G51" s="161">
        <f t="shared" si="14"/>
        <v>0</v>
      </c>
      <c r="H51" s="160"/>
      <c r="I51" s="161">
        <f t="shared" si="15"/>
        <v>0</v>
      </c>
      <c r="J51" s="160"/>
      <c r="K51" s="161">
        <f t="shared" si="16"/>
        <v>0</v>
      </c>
      <c r="L51" s="161">
        <v>21</v>
      </c>
      <c r="M51" s="161">
        <f t="shared" si="17"/>
        <v>0</v>
      </c>
      <c r="N51" s="161">
        <v>6.0000000000000002E-5</v>
      </c>
      <c r="O51" s="161">
        <f t="shared" si="18"/>
        <v>0.02</v>
      </c>
      <c r="P51" s="161">
        <v>0</v>
      </c>
      <c r="Q51" s="161">
        <f t="shared" si="19"/>
        <v>0</v>
      </c>
      <c r="R51" s="162" t="s">
        <v>194</v>
      </c>
      <c r="S51" s="138">
        <v>0</v>
      </c>
      <c r="T51" s="138">
        <f t="shared" si="20"/>
        <v>0</v>
      </c>
      <c r="U51" s="138"/>
      <c r="V51" s="138" t="s">
        <v>87</v>
      </c>
      <c r="W51" s="128"/>
      <c r="X51" s="128"/>
      <c r="Y51" s="128"/>
      <c r="Z51" s="128"/>
      <c r="AA51" s="128"/>
      <c r="AB51" s="128"/>
      <c r="AC51" s="128"/>
      <c r="AD51" s="128"/>
      <c r="AE51" s="128" t="s">
        <v>380</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39</v>
      </c>
      <c r="B52" s="157" t="s">
        <v>1699</v>
      </c>
      <c r="C52" s="165" t="s">
        <v>1700</v>
      </c>
      <c r="D52" s="158" t="s">
        <v>1698</v>
      </c>
      <c r="E52" s="159">
        <v>24</v>
      </c>
      <c r="F52" s="160"/>
      <c r="G52" s="161">
        <f t="shared" si="14"/>
        <v>0</v>
      </c>
      <c r="H52" s="160"/>
      <c r="I52" s="161">
        <f t="shared" si="15"/>
        <v>0</v>
      </c>
      <c r="J52" s="160"/>
      <c r="K52" s="161">
        <f t="shared" si="16"/>
        <v>0</v>
      </c>
      <c r="L52" s="161">
        <v>21</v>
      </c>
      <c r="M52" s="161">
        <f t="shared" si="17"/>
        <v>0</v>
      </c>
      <c r="N52" s="161">
        <v>1E-3</v>
      </c>
      <c r="O52" s="161">
        <f t="shared" si="18"/>
        <v>0.02</v>
      </c>
      <c r="P52" s="161">
        <v>0</v>
      </c>
      <c r="Q52" s="161">
        <f t="shared" si="19"/>
        <v>0</v>
      </c>
      <c r="R52" s="162" t="s">
        <v>194</v>
      </c>
      <c r="S52" s="138">
        <v>0</v>
      </c>
      <c r="T52" s="138">
        <f t="shared" si="20"/>
        <v>0</v>
      </c>
      <c r="U52" s="138"/>
      <c r="V52" s="138" t="s">
        <v>87</v>
      </c>
      <c r="W52" s="128"/>
      <c r="X52" s="128"/>
      <c r="Y52" s="128"/>
      <c r="Z52" s="128"/>
      <c r="AA52" s="128"/>
      <c r="AB52" s="128"/>
      <c r="AC52" s="128"/>
      <c r="AD52" s="128"/>
      <c r="AE52" s="128" t="s">
        <v>380</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40</v>
      </c>
      <c r="B53" s="157" t="s">
        <v>1701</v>
      </c>
      <c r="C53" s="165" t="s">
        <v>1702</v>
      </c>
      <c r="D53" s="158" t="s">
        <v>1698</v>
      </c>
      <c r="E53" s="159">
        <v>2.5</v>
      </c>
      <c r="F53" s="160"/>
      <c r="G53" s="161">
        <f t="shared" si="14"/>
        <v>0</v>
      </c>
      <c r="H53" s="160"/>
      <c r="I53" s="161">
        <f t="shared" si="15"/>
        <v>0</v>
      </c>
      <c r="J53" s="160"/>
      <c r="K53" s="161">
        <f t="shared" si="16"/>
        <v>0</v>
      </c>
      <c r="L53" s="161">
        <v>21</v>
      </c>
      <c r="M53" s="161">
        <f t="shared" si="17"/>
        <v>0</v>
      </c>
      <c r="N53" s="161">
        <v>1E-3</v>
      </c>
      <c r="O53" s="161">
        <f t="shared" si="18"/>
        <v>0</v>
      </c>
      <c r="P53" s="161">
        <v>0</v>
      </c>
      <c r="Q53" s="161">
        <f t="shared" si="19"/>
        <v>0</v>
      </c>
      <c r="R53" s="162" t="s">
        <v>194</v>
      </c>
      <c r="S53" s="138">
        <v>0</v>
      </c>
      <c r="T53" s="138">
        <f t="shared" si="20"/>
        <v>0</v>
      </c>
      <c r="U53" s="138"/>
      <c r="V53" s="138" t="s">
        <v>87</v>
      </c>
      <c r="W53" s="128"/>
      <c r="X53" s="128"/>
      <c r="Y53" s="128"/>
      <c r="Z53" s="128"/>
      <c r="AA53" s="128"/>
      <c r="AB53" s="128"/>
      <c r="AC53" s="128"/>
      <c r="AD53" s="128"/>
      <c r="AE53" s="128" t="s">
        <v>380</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41</v>
      </c>
      <c r="B54" s="157" t="s">
        <v>1709</v>
      </c>
      <c r="C54" s="165" t="s">
        <v>1710</v>
      </c>
      <c r="D54" s="158" t="s">
        <v>494</v>
      </c>
      <c r="E54" s="159">
        <v>2</v>
      </c>
      <c r="F54" s="160"/>
      <c r="G54" s="161">
        <f t="shared" si="14"/>
        <v>0</v>
      </c>
      <c r="H54" s="160"/>
      <c r="I54" s="161">
        <f t="shared" si="15"/>
        <v>0</v>
      </c>
      <c r="J54" s="160"/>
      <c r="K54" s="161">
        <f t="shared" si="16"/>
        <v>0</v>
      </c>
      <c r="L54" s="161">
        <v>21</v>
      </c>
      <c r="M54" s="161">
        <f t="shared" si="17"/>
        <v>0</v>
      </c>
      <c r="N54" s="161">
        <v>2.1000000000000001E-4</v>
      </c>
      <c r="O54" s="161">
        <f t="shared" si="18"/>
        <v>0</v>
      </c>
      <c r="P54" s="161">
        <v>0</v>
      </c>
      <c r="Q54" s="161">
        <f t="shared" si="19"/>
        <v>0</v>
      </c>
      <c r="R54" s="162" t="s">
        <v>194</v>
      </c>
      <c r="S54" s="138">
        <v>0</v>
      </c>
      <c r="T54" s="138">
        <f t="shared" si="20"/>
        <v>0</v>
      </c>
      <c r="U54" s="138"/>
      <c r="V54" s="138" t="s">
        <v>87</v>
      </c>
      <c r="W54" s="128"/>
      <c r="X54" s="128"/>
      <c r="Y54" s="128"/>
      <c r="Z54" s="128"/>
      <c r="AA54" s="128"/>
      <c r="AB54" s="128"/>
      <c r="AC54" s="128"/>
      <c r="AD54" s="128"/>
      <c r="AE54" s="128" t="s">
        <v>380</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42</v>
      </c>
      <c r="B55" s="157" t="s">
        <v>1711</v>
      </c>
      <c r="C55" s="165" t="s">
        <v>1712</v>
      </c>
      <c r="D55" s="158" t="s">
        <v>494</v>
      </c>
      <c r="E55" s="159">
        <v>2</v>
      </c>
      <c r="F55" s="160"/>
      <c r="G55" s="161">
        <f t="shared" si="14"/>
        <v>0</v>
      </c>
      <c r="H55" s="160"/>
      <c r="I55" s="161">
        <f t="shared" si="15"/>
        <v>0</v>
      </c>
      <c r="J55" s="160"/>
      <c r="K55" s="161">
        <f t="shared" si="16"/>
        <v>0</v>
      </c>
      <c r="L55" s="161">
        <v>21</v>
      </c>
      <c r="M55" s="161">
        <f t="shared" si="17"/>
        <v>0</v>
      </c>
      <c r="N55" s="161">
        <v>2.1000000000000001E-4</v>
      </c>
      <c r="O55" s="161">
        <f t="shared" si="18"/>
        <v>0</v>
      </c>
      <c r="P55" s="161">
        <v>0</v>
      </c>
      <c r="Q55" s="161">
        <f t="shared" si="19"/>
        <v>0</v>
      </c>
      <c r="R55" s="162" t="s">
        <v>194</v>
      </c>
      <c r="S55" s="138">
        <v>0</v>
      </c>
      <c r="T55" s="138">
        <f t="shared" si="20"/>
        <v>0</v>
      </c>
      <c r="U55" s="138"/>
      <c r="V55" s="138" t="s">
        <v>87</v>
      </c>
      <c r="W55" s="128"/>
      <c r="X55" s="128"/>
      <c r="Y55" s="128"/>
      <c r="Z55" s="128"/>
      <c r="AA55" s="128"/>
      <c r="AB55" s="128"/>
      <c r="AC55" s="128"/>
      <c r="AD55" s="128"/>
      <c r="AE55" s="128" t="s">
        <v>380</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43</v>
      </c>
      <c r="B56" s="157" t="s">
        <v>1713</v>
      </c>
      <c r="C56" s="165" t="s">
        <v>1714</v>
      </c>
      <c r="D56" s="158" t="s">
        <v>494</v>
      </c>
      <c r="E56" s="159">
        <v>1</v>
      </c>
      <c r="F56" s="160"/>
      <c r="G56" s="161">
        <f t="shared" si="14"/>
        <v>0</v>
      </c>
      <c r="H56" s="160"/>
      <c r="I56" s="161">
        <f t="shared" si="15"/>
        <v>0</v>
      </c>
      <c r="J56" s="160"/>
      <c r="K56" s="161">
        <f t="shared" si="16"/>
        <v>0</v>
      </c>
      <c r="L56" s="161">
        <v>21</v>
      </c>
      <c r="M56" s="161">
        <f t="shared" si="17"/>
        <v>0</v>
      </c>
      <c r="N56" s="161">
        <v>1.2999999999999999E-4</v>
      </c>
      <c r="O56" s="161">
        <f t="shared" si="18"/>
        <v>0</v>
      </c>
      <c r="P56" s="161">
        <v>0</v>
      </c>
      <c r="Q56" s="161">
        <f t="shared" si="19"/>
        <v>0</v>
      </c>
      <c r="R56" s="162" t="s">
        <v>194</v>
      </c>
      <c r="S56" s="138">
        <v>0</v>
      </c>
      <c r="T56" s="138">
        <f t="shared" si="20"/>
        <v>0</v>
      </c>
      <c r="U56" s="138"/>
      <c r="V56" s="138" t="s">
        <v>87</v>
      </c>
      <c r="W56" s="128"/>
      <c r="X56" s="128"/>
      <c r="Y56" s="128"/>
      <c r="Z56" s="128"/>
      <c r="AA56" s="128"/>
      <c r="AB56" s="128"/>
      <c r="AC56" s="128"/>
      <c r="AD56" s="128"/>
      <c r="AE56" s="128" t="s">
        <v>380</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44</v>
      </c>
      <c r="B57" s="157" t="s">
        <v>1752</v>
      </c>
      <c r="C57" s="165" t="s">
        <v>1753</v>
      </c>
      <c r="D57" s="158" t="s">
        <v>494</v>
      </c>
      <c r="E57" s="159">
        <v>1</v>
      </c>
      <c r="F57" s="160"/>
      <c r="G57" s="161">
        <f t="shared" si="14"/>
        <v>0</v>
      </c>
      <c r="H57" s="160"/>
      <c r="I57" s="161">
        <f t="shared" si="15"/>
        <v>0</v>
      </c>
      <c r="J57" s="160"/>
      <c r="K57" s="161">
        <f t="shared" si="16"/>
        <v>0</v>
      </c>
      <c r="L57" s="161">
        <v>21</v>
      </c>
      <c r="M57" s="161">
        <f t="shared" si="17"/>
        <v>0</v>
      </c>
      <c r="N57" s="161">
        <v>0</v>
      </c>
      <c r="O57" s="161">
        <f t="shared" si="18"/>
        <v>0</v>
      </c>
      <c r="P57" s="161">
        <v>0</v>
      </c>
      <c r="Q57" s="161">
        <f t="shared" si="19"/>
        <v>0</v>
      </c>
      <c r="R57" s="162" t="s">
        <v>194</v>
      </c>
      <c r="S57" s="138">
        <v>0</v>
      </c>
      <c r="T57" s="138">
        <f t="shared" si="20"/>
        <v>0</v>
      </c>
      <c r="U57" s="138"/>
      <c r="V57" s="138" t="s">
        <v>87</v>
      </c>
      <c r="W57" s="128"/>
      <c r="X57" s="128"/>
      <c r="Y57" s="128"/>
      <c r="Z57" s="128"/>
      <c r="AA57" s="128"/>
      <c r="AB57" s="128"/>
      <c r="AC57" s="128"/>
      <c r="AD57" s="128"/>
      <c r="AE57" s="128" t="s">
        <v>380</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45</v>
      </c>
      <c r="B58" s="157" t="s">
        <v>1950</v>
      </c>
      <c r="C58" s="165" t="s">
        <v>1951</v>
      </c>
      <c r="D58" s="158" t="s">
        <v>1931</v>
      </c>
      <c r="E58" s="159">
        <v>1</v>
      </c>
      <c r="F58" s="160"/>
      <c r="G58" s="161">
        <f t="shared" si="14"/>
        <v>0</v>
      </c>
      <c r="H58" s="160"/>
      <c r="I58" s="161">
        <f t="shared" si="15"/>
        <v>0</v>
      </c>
      <c r="J58" s="160"/>
      <c r="K58" s="161">
        <f t="shared" si="16"/>
        <v>0</v>
      </c>
      <c r="L58" s="161">
        <v>21</v>
      </c>
      <c r="M58" s="161">
        <f t="shared" si="17"/>
        <v>0</v>
      </c>
      <c r="N58" s="161">
        <v>0</v>
      </c>
      <c r="O58" s="161">
        <f t="shared" si="18"/>
        <v>0</v>
      </c>
      <c r="P58" s="161">
        <v>0</v>
      </c>
      <c r="Q58" s="161">
        <f t="shared" si="19"/>
        <v>0</v>
      </c>
      <c r="R58" s="162" t="s">
        <v>194</v>
      </c>
      <c r="S58" s="138">
        <v>0</v>
      </c>
      <c r="T58" s="138">
        <f t="shared" si="20"/>
        <v>0</v>
      </c>
      <c r="U58" s="138"/>
      <c r="V58" s="138" t="s">
        <v>87</v>
      </c>
      <c r="W58" s="128"/>
      <c r="X58" s="128"/>
      <c r="Y58" s="128"/>
      <c r="Z58" s="128"/>
      <c r="AA58" s="128"/>
      <c r="AB58" s="128"/>
      <c r="AC58" s="128"/>
      <c r="AD58" s="128"/>
      <c r="AE58" s="128" t="s">
        <v>380</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46</v>
      </c>
      <c r="B59" s="157" t="s">
        <v>1952</v>
      </c>
      <c r="C59" s="165" t="s">
        <v>1953</v>
      </c>
      <c r="D59" s="158" t="s">
        <v>316</v>
      </c>
      <c r="E59" s="159">
        <v>6</v>
      </c>
      <c r="F59" s="160"/>
      <c r="G59" s="161">
        <f t="shared" si="14"/>
        <v>0</v>
      </c>
      <c r="H59" s="160"/>
      <c r="I59" s="161">
        <f t="shared" si="15"/>
        <v>0</v>
      </c>
      <c r="J59" s="160"/>
      <c r="K59" s="161">
        <f t="shared" si="16"/>
        <v>0</v>
      </c>
      <c r="L59" s="161">
        <v>21</v>
      </c>
      <c r="M59" s="161">
        <f t="shared" si="17"/>
        <v>0</v>
      </c>
      <c r="N59" s="161">
        <v>2.82E-3</v>
      </c>
      <c r="O59" s="161">
        <f t="shared" si="18"/>
        <v>0.02</v>
      </c>
      <c r="P59" s="161">
        <v>0</v>
      </c>
      <c r="Q59" s="161">
        <f t="shared" si="19"/>
        <v>0</v>
      </c>
      <c r="R59" s="162" t="s">
        <v>194</v>
      </c>
      <c r="S59" s="138">
        <v>0</v>
      </c>
      <c r="T59" s="138">
        <f t="shared" si="20"/>
        <v>0</v>
      </c>
      <c r="U59" s="138"/>
      <c r="V59" s="138" t="s">
        <v>87</v>
      </c>
      <c r="W59" s="128"/>
      <c r="X59" s="128"/>
      <c r="Y59" s="128"/>
      <c r="Z59" s="128"/>
      <c r="AA59" s="128"/>
      <c r="AB59" s="128"/>
      <c r="AC59" s="128"/>
      <c r="AD59" s="128"/>
      <c r="AE59" s="128" t="s">
        <v>380</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47</v>
      </c>
      <c r="B60" s="157" t="s">
        <v>1954</v>
      </c>
      <c r="C60" s="165" t="s">
        <v>1955</v>
      </c>
      <c r="D60" s="158" t="s">
        <v>494</v>
      </c>
      <c r="E60" s="159">
        <v>6</v>
      </c>
      <c r="F60" s="160"/>
      <c r="G60" s="161">
        <f t="shared" si="14"/>
        <v>0</v>
      </c>
      <c r="H60" s="160"/>
      <c r="I60" s="161">
        <f t="shared" si="15"/>
        <v>0</v>
      </c>
      <c r="J60" s="160"/>
      <c r="K60" s="161">
        <f t="shared" si="16"/>
        <v>0</v>
      </c>
      <c r="L60" s="161">
        <v>21</v>
      </c>
      <c r="M60" s="161">
        <f t="shared" si="17"/>
        <v>0</v>
      </c>
      <c r="N60" s="161">
        <v>2.0000000000000001E-4</v>
      </c>
      <c r="O60" s="161">
        <f t="shared" si="18"/>
        <v>0</v>
      </c>
      <c r="P60" s="161">
        <v>0</v>
      </c>
      <c r="Q60" s="161">
        <f t="shared" si="19"/>
        <v>0</v>
      </c>
      <c r="R60" s="162" t="s">
        <v>194</v>
      </c>
      <c r="S60" s="138">
        <v>0</v>
      </c>
      <c r="T60" s="138">
        <f t="shared" si="20"/>
        <v>0</v>
      </c>
      <c r="U60" s="138"/>
      <c r="V60" s="138" t="s">
        <v>87</v>
      </c>
      <c r="W60" s="128"/>
      <c r="X60" s="128"/>
      <c r="Y60" s="128"/>
      <c r="Z60" s="128"/>
      <c r="AA60" s="128"/>
      <c r="AB60" s="128"/>
      <c r="AC60" s="128"/>
      <c r="AD60" s="128"/>
      <c r="AE60" s="128" t="s">
        <v>380</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48</v>
      </c>
      <c r="B61" s="157" t="s">
        <v>1956</v>
      </c>
      <c r="C61" s="165" t="s">
        <v>1957</v>
      </c>
      <c r="D61" s="158" t="s">
        <v>494</v>
      </c>
      <c r="E61" s="159">
        <v>1</v>
      </c>
      <c r="F61" s="160"/>
      <c r="G61" s="161">
        <f t="shared" si="14"/>
        <v>0</v>
      </c>
      <c r="H61" s="160"/>
      <c r="I61" s="161">
        <f t="shared" si="15"/>
        <v>0</v>
      </c>
      <c r="J61" s="160"/>
      <c r="K61" s="161">
        <f t="shared" si="16"/>
        <v>0</v>
      </c>
      <c r="L61" s="161">
        <v>21</v>
      </c>
      <c r="M61" s="161">
        <f t="shared" si="17"/>
        <v>0</v>
      </c>
      <c r="N61" s="161">
        <v>2.0000000000000002E-5</v>
      </c>
      <c r="O61" s="161">
        <f t="shared" si="18"/>
        <v>0</v>
      </c>
      <c r="P61" s="161">
        <v>0</v>
      </c>
      <c r="Q61" s="161">
        <f t="shared" si="19"/>
        <v>0</v>
      </c>
      <c r="R61" s="162" t="s">
        <v>194</v>
      </c>
      <c r="S61" s="138">
        <v>0</v>
      </c>
      <c r="T61" s="138">
        <f t="shared" si="20"/>
        <v>0</v>
      </c>
      <c r="U61" s="138"/>
      <c r="V61" s="138" t="s">
        <v>87</v>
      </c>
      <c r="W61" s="128"/>
      <c r="X61" s="128"/>
      <c r="Y61" s="128"/>
      <c r="Z61" s="128"/>
      <c r="AA61" s="128"/>
      <c r="AB61" s="128"/>
      <c r="AC61" s="128"/>
      <c r="AD61" s="128"/>
      <c r="AE61" s="128" t="s">
        <v>380</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49</v>
      </c>
      <c r="B62" s="157" t="s">
        <v>1929</v>
      </c>
      <c r="C62" s="165" t="s">
        <v>1958</v>
      </c>
      <c r="D62" s="158" t="s">
        <v>1931</v>
      </c>
      <c r="E62" s="159">
        <v>3</v>
      </c>
      <c r="F62" s="160"/>
      <c r="G62" s="161">
        <f t="shared" si="14"/>
        <v>0</v>
      </c>
      <c r="H62" s="160"/>
      <c r="I62" s="161">
        <f t="shared" si="15"/>
        <v>0</v>
      </c>
      <c r="J62" s="160"/>
      <c r="K62" s="161">
        <f t="shared" si="16"/>
        <v>0</v>
      </c>
      <c r="L62" s="161">
        <v>21</v>
      </c>
      <c r="M62" s="161">
        <f t="shared" si="17"/>
        <v>0</v>
      </c>
      <c r="N62" s="161">
        <v>0</v>
      </c>
      <c r="O62" s="161">
        <f t="shared" si="18"/>
        <v>0</v>
      </c>
      <c r="P62" s="161">
        <v>0</v>
      </c>
      <c r="Q62" s="161">
        <f t="shared" si="19"/>
        <v>0</v>
      </c>
      <c r="R62" s="162" t="s">
        <v>194</v>
      </c>
      <c r="S62" s="138">
        <v>0</v>
      </c>
      <c r="T62" s="138">
        <f t="shared" si="20"/>
        <v>0</v>
      </c>
      <c r="U62" s="138"/>
      <c r="V62" s="138" t="s">
        <v>87</v>
      </c>
      <c r="W62" s="128"/>
      <c r="X62" s="128"/>
      <c r="Y62" s="128"/>
      <c r="Z62" s="128"/>
      <c r="AA62" s="128"/>
      <c r="AB62" s="128"/>
      <c r="AC62" s="128"/>
      <c r="AD62" s="128"/>
      <c r="AE62" s="128" t="s">
        <v>380</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50</v>
      </c>
      <c r="B63" s="157" t="s">
        <v>1959</v>
      </c>
      <c r="C63" s="165" t="s">
        <v>1960</v>
      </c>
      <c r="D63" s="158" t="s">
        <v>1598</v>
      </c>
      <c r="E63" s="159">
        <v>1</v>
      </c>
      <c r="F63" s="160"/>
      <c r="G63" s="161">
        <f t="shared" si="14"/>
        <v>0</v>
      </c>
      <c r="H63" s="160"/>
      <c r="I63" s="161">
        <f t="shared" si="15"/>
        <v>0</v>
      </c>
      <c r="J63" s="160"/>
      <c r="K63" s="161">
        <f t="shared" si="16"/>
        <v>0</v>
      </c>
      <c r="L63" s="161">
        <v>21</v>
      </c>
      <c r="M63" s="161">
        <f t="shared" si="17"/>
        <v>0</v>
      </c>
      <c r="N63" s="161">
        <v>0</v>
      </c>
      <c r="O63" s="161">
        <f t="shared" si="18"/>
        <v>0</v>
      </c>
      <c r="P63" s="161">
        <v>0</v>
      </c>
      <c r="Q63" s="161">
        <f t="shared" si="19"/>
        <v>0</v>
      </c>
      <c r="R63" s="162" t="s">
        <v>194</v>
      </c>
      <c r="S63" s="138">
        <v>0</v>
      </c>
      <c r="T63" s="138">
        <f t="shared" si="20"/>
        <v>0</v>
      </c>
      <c r="U63" s="138"/>
      <c r="V63" s="138" t="s">
        <v>87</v>
      </c>
      <c r="W63" s="128"/>
      <c r="X63" s="128"/>
      <c r="Y63" s="128"/>
      <c r="Z63" s="128"/>
      <c r="AA63" s="128"/>
      <c r="AB63" s="128"/>
      <c r="AC63" s="128"/>
      <c r="AD63" s="128"/>
      <c r="AE63" s="128" t="s">
        <v>380</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51</v>
      </c>
      <c r="B64" s="157" t="s">
        <v>1961</v>
      </c>
      <c r="C64" s="165" t="s">
        <v>1962</v>
      </c>
      <c r="D64" s="158" t="s">
        <v>316</v>
      </c>
      <c r="E64" s="159">
        <v>5</v>
      </c>
      <c r="F64" s="160"/>
      <c r="G64" s="161">
        <f t="shared" si="14"/>
        <v>0</v>
      </c>
      <c r="H64" s="160"/>
      <c r="I64" s="161">
        <f t="shared" si="15"/>
        <v>0</v>
      </c>
      <c r="J64" s="160"/>
      <c r="K64" s="161">
        <f t="shared" si="16"/>
        <v>0</v>
      </c>
      <c r="L64" s="161">
        <v>21</v>
      </c>
      <c r="M64" s="161">
        <f t="shared" si="17"/>
        <v>0</v>
      </c>
      <c r="N64" s="161">
        <v>1.7000000000000001E-4</v>
      </c>
      <c r="O64" s="161">
        <f t="shared" si="18"/>
        <v>0</v>
      </c>
      <c r="P64" s="161">
        <v>0</v>
      </c>
      <c r="Q64" s="161">
        <f t="shared" si="19"/>
        <v>0</v>
      </c>
      <c r="R64" s="162" t="s">
        <v>194</v>
      </c>
      <c r="S64" s="138">
        <v>0</v>
      </c>
      <c r="T64" s="138">
        <f t="shared" si="20"/>
        <v>0</v>
      </c>
      <c r="U64" s="138"/>
      <c r="V64" s="138" t="s">
        <v>87</v>
      </c>
      <c r="W64" s="128"/>
      <c r="X64" s="128"/>
      <c r="Y64" s="128"/>
      <c r="Z64" s="128"/>
      <c r="AA64" s="128"/>
      <c r="AB64" s="128"/>
      <c r="AC64" s="128"/>
      <c r="AD64" s="128"/>
      <c r="AE64" s="128" t="s">
        <v>380</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x14ac:dyDescent="0.15">
      <c r="A65" s="143" t="s">
        <v>188</v>
      </c>
      <c r="B65" s="144" t="s">
        <v>88</v>
      </c>
      <c r="C65" s="164" t="s">
        <v>89</v>
      </c>
      <c r="D65" s="145"/>
      <c r="E65" s="146"/>
      <c r="F65" s="147"/>
      <c r="G65" s="147">
        <f>SUMIF(AE66:AE70,"&lt;&gt;NOR",G66:G70)</f>
        <v>0</v>
      </c>
      <c r="H65" s="147"/>
      <c r="I65" s="147">
        <f>SUM(I66:I70)</f>
        <v>0</v>
      </c>
      <c r="J65" s="147"/>
      <c r="K65" s="147">
        <f>SUM(K66:K70)</f>
        <v>0</v>
      </c>
      <c r="L65" s="147"/>
      <c r="M65" s="147">
        <f>SUM(M66:M70)</f>
        <v>0</v>
      </c>
      <c r="N65" s="147"/>
      <c r="O65" s="147">
        <f>SUM(O66:O70)</f>
        <v>0</v>
      </c>
      <c r="P65" s="147"/>
      <c r="Q65" s="147">
        <f>SUM(Q66:Q70)</f>
        <v>0</v>
      </c>
      <c r="R65" s="148"/>
      <c r="S65" s="142"/>
      <c r="T65" s="142">
        <f>SUM(T66:T70)</f>
        <v>0</v>
      </c>
      <c r="U65" s="142"/>
      <c r="V65" s="142"/>
      <c r="AE65" t="s">
        <v>189</v>
      </c>
    </row>
    <row r="66" spans="1:58" ht="12.75" outlineLevel="1" x14ac:dyDescent="0.2">
      <c r="A66" s="156">
        <v>52</v>
      </c>
      <c r="B66" s="157" t="s">
        <v>1761</v>
      </c>
      <c r="C66" s="165" t="s">
        <v>1762</v>
      </c>
      <c r="D66" s="158" t="s">
        <v>1758</v>
      </c>
      <c r="E66" s="159">
        <v>2</v>
      </c>
      <c r="F66" s="160"/>
      <c r="G66" s="161">
        <f>ROUND(E66*F66,2)</f>
        <v>0</v>
      </c>
      <c r="H66" s="160"/>
      <c r="I66" s="161">
        <f>ROUND(E66*H66,2)</f>
        <v>0</v>
      </c>
      <c r="J66" s="160"/>
      <c r="K66" s="161">
        <f>ROUND(E66*J66,2)</f>
        <v>0</v>
      </c>
      <c r="L66" s="161">
        <v>21</v>
      </c>
      <c r="M66" s="161">
        <f>G66*(1+L66/100)</f>
        <v>0</v>
      </c>
      <c r="N66" s="161">
        <v>0</v>
      </c>
      <c r="O66" s="161">
        <f>ROUND(E66*N66,2)</f>
        <v>0</v>
      </c>
      <c r="P66" s="161">
        <v>0</v>
      </c>
      <c r="Q66" s="161">
        <f>ROUND(E66*P66,2)</f>
        <v>0</v>
      </c>
      <c r="R66" s="162" t="s">
        <v>194</v>
      </c>
      <c r="S66" s="138">
        <v>0</v>
      </c>
      <c r="T66" s="138">
        <f>ROUND(E66*S66,2)</f>
        <v>0</v>
      </c>
      <c r="U66" s="138"/>
      <c r="V66" s="138" t="s">
        <v>89</v>
      </c>
      <c r="W66" s="128"/>
      <c r="X66" s="128"/>
      <c r="Y66" s="128"/>
      <c r="Z66" s="128"/>
      <c r="AA66" s="128"/>
      <c r="AB66" s="128"/>
      <c r="AC66" s="128"/>
      <c r="AD66" s="128"/>
      <c r="AE66" s="128" t="s">
        <v>195</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53</v>
      </c>
      <c r="B67" s="157" t="s">
        <v>1756</v>
      </c>
      <c r="C67" s="165" t="s">
        <v>1757</v>
      </c>
      <c r="D67" s="158" t="s">
        <v>1758</v>
      </c>
      <c r="E67" s="159">
        <v>8</v>
      </c>
      <c r="F67" s="160"/>
      <c r="G67" s="161">
        <f>ROUND(E67*F67,2)</f>
        <v>0</v>
      </c>
      <c r="H67" s="160"/>
      <c r="I67" s="161">
        <f>ROUND(E67*H67,2)</f>
        <v>0</v>
      </c>
      <c r="J67" s="160"/>
      <c r="K67" s="161">
        <f>ROUND(E67*J67,2)</f>
        <v>0</v>
      </c>
      <c r="L67" s="161">
        <v>21</v>
      </c>
      <c r="M67" s="161">
        <f>G67*(1+L67/100)</f>
        <v>0</v>
      </c>
      <c r="N67" s="161">
        <v>0</v>
      </c>
      <c r="O67" s="161">
        <f>ROUND(E67*N67,2)</f>
        <v>0</v>
      </c>
      <c r="P67" s="161">
        <v>0</v>
      </c>
      <c r="Q67" s="161">
        <f>ROUND(E67*P67,2)</f>
        <v>0</v>
      </c>
      <c r="R67" s="162" t="s">
        <v>194</v>
      </c>
      <c r="S67" s="138">
        <v>0</v>
      </c>
      <c r="T67" s="138">
        <f>ROUND(E67*S67,2)</f>
        <v>0</v>
      </c>
      <c r="U67" s="138"/>
      <c r="V67" s="138" t="s">
        <v>89</v>
      </c>
      <c r="W67" s="128"/>
      <c r="X67" s="128"/>
      <c r="Y67" s="128"/>
      <c r="Z67" s="128"/>
      <c r="AA67" s="128"/>
      <c r="AB67" s="128"/>
      <c r="AC67" s="128"/>
      <c r="AD67" s="128"/>
      <c r="AE67" s="128" t="s">
        <v>195</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54</v>
      </c>
      <c r="B68" s="157" t="s">
        <v>221</v>
      </c>
      <c r="C68" s="165" t="s">
        <v>1763</v>
      </c>
      <c r="D68" s="158" t="s">
        <v>192</v>
      </c>
      <c r="E68" s="159">
        <v>1</v>
      </c>
      <c r="F68" s="160"/>
      <c r="G68" s="161">
        <f>ROUND(E68*F68,2)</f>
        <v>0</v>
      </c>
      <c r="H68" s="160"/>
      <c r="I68" s="161">
        <f>ROUND(E68*H68,2)</f>
        <v>0</v>
      </c>
      <c r="J68" s="160"/>
      <c r="K68" s="161">
        <f>ROUND(E68*J68,2)</f>
        <v>0</v>
      </c>
      <c r="L68" s="161">
        <v>21</v>
      </c>
      <c r="M68" s="161">
        <f>G68*(1+L68/100)</f>
        <v>0</v>
      </c>
      <c r="N68" s="161">
        <v>0</v>
      </c>
      <c r="O68" s="161">
        <f>ROUND(E68*N68,2)</f>
        <v>0</v>
      </c>
      <c r="P68" s="161">
        <v>0</v>
      </c>
      <c r="Q68" s="161">
        <f>ROUND(E68*P68,2)</f>
        <v>0</v>
      </c>
      <c r="R68" s="162" t="s">
        <v>194</v>
      </c>
      <c r="S68" s="138">
        <v>0</v>
      </c>
      <c r="T68" s="138">
        <f>ROUND(E68*S68,2)</f>
        <v>0</v>
      </c>
      <c r="U68" s="138"/>
      <c r="V68" s="138" t="s">
        <v>89</v>
      </c>
      <c r="W68" s="128"/>
      <c r="X68" s="128"/>
      <c r="Y68" s="128"/>
      <c r="Z68" s="128"/>
      <c r="AA68" s="128"/>
      <c r="AB68" s="128"/>
      <c r="AC68" s="128"/>
      <c r="AD68" s="128"/>
      <c r="AE68" s="128" t="s">
        <v>195</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55</v>
      </c>
      <c r="B69" s="157" t="s">
        <v>1768</v>
      </c>
      <c r="C69" s="165" t="s">
        <v>1769</v>
      </c>
      <c r="D69" s="158" t="s">
        <v>1764</v>
      </c>
      <c r="E69" s="159">
        <v>6</v>
      </c>
      <c r="F69" s="160"/>
      <c r="G69" s="161">
        <f>ROUND(E69*F69,2)</f>
        <v>0</v>
      </c>
      <c r="H69" s="160"/>
      <c r="I69" s="161">
        <f>ROUND(E69*H69,2)</f>
        <v>0</v>
      </c>
      <c r="J69" s="160"/>
      <c r="K69" s="161">
        <f>ROUND(E69*J69,2)</f>
        <v>0</v>
      </c>
      <c r="L69" s="161">
        <v>21</v>
      </c>
      <c r="M69" s="161">
        <f>G69*(1+L69/100)</f>
        <v>0</v>
      </c>
      <c r="N69" s="161">
        <v>0</v>
      </c>
      <c r="O69" s="161">
        <f>ROUND(E69*N69,2)</f>
        <v>0</v>
      </c>
      <c r="P69" s="161">
        <v>0</v>
      </c>
      <c r="Q69" s="161">
        <f>ROUND(E69*P69,2)</f>
        <v>0</v>
      </c>
      <c r="R69" s="162" t="s">
        <v>194</v>
      </c>
      <c r="S69" s="138">
        <v>0</v>
      </c>
      <c r="T69" s="138">
        <f>ROUND(E69*S69,2)</f>
        <v>0</v>
      </c>
      <c r="U69" s="138"/>
      <c r="V69" s="138" t="s">
        <v>89</v>
      </c>
      <c r="W69" s="128"/>
      <c r="X69" s="128"/>
      <c r="Y69" s="128"/>
      <c r="Z69" s="128"/>
      <c r="AA69" s="128"/>
      <c r="AB69" s="128"/>
      <c r="AC69" s="128"/>
      <c r="AD69" s="128"/>
      <c r="AE69" s="128" t="s">
        <v>195</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49">
        <v>56</v>
      </c>
      <c r="B70" s="150" t="s">
        <v>1770</v>
      </c>
      <c r="C70" s="166" t="s">
        <v>1771</v>
      </c>
      <c r="D70" s="151" t="s">
        <v>1620</v>
      </c>
      <c r="E70" s="152">
        <v>1</v>
      </c>
      <c r="F70" s="153"/>
      <c r="G70" s="154">
        <f>ROUND(E70*F70,2)</f>
        <v>0</v>
      </c>
      <c r="H70" s="153"/>
      <c r="I70" s="154">
        <f>ROUND(E70*H70,2)</f>
        <v>0</v>
      </c>
      <c r="J70" s="153"/>
      <c r="K70" s="154">
        <f>ROUND(E70*J70,2)</f>
        <v>0</v>
      </c>
      <c r="L70" s="154">
        <v>21</v>
      </c>
      <c r="M70" s="154">
        <f>G70*(1+L70/100)</f>
        <v>0</v>
      </c>
      <c r="N70" s="154">
        <v>0</v>
      </c>
      <c r="O70" s="154">
        <f>ROUND(E70*N70,2)</f>
        <v>0</v>
      </c>
      <c r="P70" s="154">
        <v>0</v>
      </c>
      <c r="Q70" s="154">
        <f>ROUND(E70*P70,2)</f>
        <v>0</v>
      </c>
      <c r="R70" s="155" t="s">
        <v>194</v>
      </c>
      <c r="S70" s="138">
        <v>0</v>
      </c>
      <c r="T70" s="138">
        <f>ROUND(E70*S70,2)</f>
        <v>0</v>
      </c>
      <c r="U70" s="138"/>
      <c r="V70" s="138" t="s">
        <v>89</v>
      </c>
      <c r="W70" s="128"/>
      <c r="X70" s="128"/>
      <c r="Y70" s="128"/>
      <c r="Z70" s="128"/>
      <c r="AA70" s="128"/>
      <c r="AB70" s="128"/>
      <c r="AC70" s="128"/>
      <c r="AD70" s="128"/>
      <c r="AE70" s="128" t="s">
        <v>195</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x14ac:dyDescent="0.15">
      <c r="A71" s="3"/>
      <c r="B71" s="4"/>
      <c r="C71" s="168"/>
      <c r="D71" s="6"/>
      <c r="E71" s="3"/>
      <c r="F71" s="3"/>
      <c r="G71" s="3"/>
      <c r="H71" s="3"/>
      <c r="I71" s="3"/>
      <c r="J71" s="3"/>
      <c r="K71" s="3"/>
      <c r="L71" s="3"/>
      <c r="M71" s="3"/>
      <c r="N71" s="3"/>
      <c r="O71" s="3"/>
      <c r="P71" s="3"/>
      <c r="Q71" s="3"/>
      <c r="R71" s="3"/>
      <c r="S71" s="3"/>
      <c r="T71" s="3"/>
      <c r="U71" s="3"/>
      <c r="V71" s="3"/>
      <c r="AC71">
        <v>15</v>
      </c>
      <c r="AD71">
        <v>21</v>
      </c>
      <c r="AE71" t="s">
        <v>177</v>
      </c>
    </row>
    <row r="72" spans="1:58" ht="12.75" x14ac:dyDescent="0.15">
      <c r="A72" s="131"/>
      <c r="B72" s="132" t="s">
        <v>29</v>
      </c>
      <c r="C72" s="169"/>
      <c r="D72" s="133"/>
      <c r="E72" s="134"/>
      <c r="F72" s="134"/>
      <c r="G72" s="163">
        <f>G8+G43+G65</f>
        <v>0</v>
      </c>
      <c r="H72" s="3"/>
      <c r="I72" s="3"/>
      <c r="J72" s="3"/>
      <c r="K72" s="3"/>
      <c r="L72" s="3"/>
      <c r="M72" s="3"/>
      <c r="N72" s="3"/>
      <c r="O72" s="3"/>
      <c r="P72" s="3"/>
      <c r="Q72" s="3"/>
      <c r="R72" s="3"/>
      <c r="S72" s="3"/>
      <c r="T72" s="3"/>
      <c r="U72" s="3"/>
      <c r="V72" s="3"/>
      <c r="AC72">
        <f>SUMIF(L7:L70,AC71,G7:G70)</f>
        <v>0</v>
      </c>
      <c r="AD72">
        <f>SUMIF(L7:L70,AD71,G7:G70)</f>
        <v>0</v>
      </c>
      <c r="AE72" t="s">
        <v>230</v>
      </c>
    </row>
    <row r="73" spans="1:58" x14ac:dyDescent="0.15">
      <c r="C73" s="170"/>
      <c r="D73" s="9"/>
      <c r="AE73" t="s">
        <v>231</v>
      </c>
    </row>
    <row r="74" spans="1:58" x14ac:dyDescent="0.15">
      <c r="D74" s="9"/>
    </row>
    <row r="75" spans="1:58" x14ac:dyDescent="0.15">
      <c r="D75" s="9"/>
    </row>
    <row r="76" spans="1:58" x14ac:dyDescent="0.15">
      <c r="D76" s="9"/>
    </row>
    <row r="77" spans="1:58" x14ac:dyDescent="0.15">
      <c r="D77" s="9"/>
    </row>
    <row r="78" spans="1:58" x14ac:dyDescent="0.15">
      <c r="D78" s="9"/>
    </row>
    <row r="79" spans="1:58" x14ac:dyDescent="0.15">
      <c r="D79" s="9"/>
    </row>
    <row r="80" spans="1:58"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qAZNBEoH9C671PRkyItB6MHHFoA8QZEkTpPiLLS6I9+DClqB9fMLfP3Vfk5pIUyVlT4wiOc2GKyDrTofaa8+5A==" saltValue="x5XupiFLGc+jFOUxciK9Pg==" spinCount="100000" sheet="1"/>
  <mergeCells count="7">
    <mergeCell ref="C38:G38"/>
    <mergeCell ref="A1:G1"/>
    <mergeCell ref="C2:G2"/>
    <mergeCell ref="C3:G3"/>
    <mergeCell ref="C4:G4"/>
    <mergeCell ref="C30:G30"/>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B677-3ED7-4AE8-AEBF-9C3F1DB2FC81}">
  <sheetPr>
    <outlinePr summaryBelow="0"/>
  </sheetPr>
  <dimension ref="A1:BF5000"/>
  <sheetViews>
    <sheetView workbookViewId="0">
      <pane ySplit="7" topLeftCell="A8" activePane="bottomLeft" state="frozen"/>
      <selection pane="bottomLeft" activeCell="Y15" sqref="Y15"/>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s>
  <sheetData>
    <row r="1" spans="1:58" ht="15.75" customHeight="1" x14ac:dyDescent="0.25">
      <c r="A1" s="316" t="s">
        <v>164</v>
      </c>
      <c r="B1" s="316"/>
      <c r="C1" s="316"/>
      <c r="D1" s="316"/>
      <c r="E1" s="316"/>
      <c r="F1" s="316"/>
      <c r="G1" s="316"/>
      <c r="AE1" t="s">
        <v>165</v>
      </c>
    </row>
    <row r="2" spans="1:58" ht="24.95" customHeight="1" x14ac:dyDescent="0.15">
      <c r="A2" s="120" t="s">
        <v>7</v>
      </c>
      <c r="B2" s="40" t="s">
        <v>43</v>
      </c>
      <c r="C2" s="317" t="s">
        <v>44</v>
      </c>
      <c r="D2" s="318"/>
      <c r="E2" s="318"/>
      <c r="F2" s="318"/>
      <c r="G2" s="319"/>
      <c r="AE2" t="s">
        <v>166</v>
      </c>
    </row>
    <row r="3" spans="1:58" ht="24.95" customHeight="1" x14ac:dyDescent="0.15">
      <c r="A3" s="120" t="s">
        <v>8</v>
      </c>
      <c r="B3" s="40" t="s">
        <v>64</v>
      </c>
      <c r="C3" s="317" t="s">
        <v>65</v>
      </c>
      <c r="D3" s="318"/>
      <c r="E3" s="318"/>
      <c r="F3" s="318"/>
      <c r="G3" s="319"/>
      <c r="AA3" s="104" t="s">
        <v>166</v>
      </c>
      <c r="AE3" t="s">
        <v>167</v>
      </c>
    </row>
    <row r="4" spans="1:58" ht="24.95" customHeight="1" x14ac:dyDescent="0.15">
      <c r="A4" s="121" t="s">
        <v>9</v>
      </c>
      <c r="B4" s="122" t="s">
        <v>68</v>
      </c>
      <c r="C4" s="320" t="s">
        <v>69</v>
      </c>
      <c r="D4" s="321"/>
      <c r="E4" s="321"/>
      <c r="F4" s="321"/>
      <c r="G4" s="322"/>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85</v>
      </c>
      <c r="C8" s="164" t="s">
        <v>31</v>
      </c>
      <c r="D8" s="145"/>
      <c r="E8" s="146"/>
      <c r="F8" s="147"/>
      <c r="G8" s="147">
        <f>SUMIF(AE9:AE33,"&lt;&gt;NOR",G9:G33)</f>
        <v>0</v>
      </c>
      <c r="H8" s="147"/>
      <c r="I8" s="147">
        <f>SUM(I9:I33)</f>
        <v>0</v>
      </c>
      <c r="J8" s="147"/>
      <c r="K8" s="147">
        <f>SUM(K9:K33)</f>
        <v>0</v>
      </c>
      <c r="L8" s="147"/>
      <c r="M8" s="147">
        <f>SUM(M9:M33)</f>
        <v>0</v>
      </c>
      <c r="N8" s="147"/>
      <c r="O8" s="147">
        <f>SUM(O9:O33)</f>
        <v>11.98</v>
      </c>
      <c r="P8" s="147"/>
      <c r="Q8" s="147">
        <f>SUM(Q9:Q33)</f>
        <v>0</v>
      </c>
      <c r="R8" s="148"/>
      <c r="S8" s="142"/>
      <c r="T8" s="142">
        <f>SUM(T9:T33)</f>
        <v>0</v>
      </c>
      <c r="U8" s="142"/>
      <c r="V8" s="142"/>
      <c r="AE8" t="s">
        <v>189</v>
      </c>
    </row>
    <row r="9" spans="1:58" ht="12.75" outlineLevel="1" x14ac:dyDescent="0.2">
      <c r="A9" s="156">
        <v>1</v>
      </c>
      <c r="B9" s="157" t="s">
        <v>1903</v>
      </c>
      <c r="C9" s="165" t="s">
        <v>1904</v>
      </c>
      <c r="D9" s="158" t="s">
        <v>494</v>
      </c>
      <c r="E9" s="159">
        <v>1</v>
      </c>
      <c r="F9" s="160"/>
      <c r="G9" s="161">
        <f t="shared" ref="G9:G25" si="0">ROUND(E9*F9,2)</f>
        <v>0</v>
      </c>
      <c r="H9" s="160"/>
      <c r="I9" s="161">
        <f t="shared" ref="I9:I25" si="1">ROUND(E9*H9,2)</f>
        <v>0</v>
      </c>
      <c r="J9" s="160"/>
      <c r="K9" s="161">
        <f t="shared" ref="K9:K25" si="2">ROUND(E9*J9,2)</f>
        <v>0</v>
      </c>
      <c r="L9" s="161">
        <v>21</v>
      </c>
      <c r="M9" s="161">
        <f t="shared" ref="M9:M25" si="3">G9*(1+L9/100)</f>
        <v>0</v>
      </c>
      <c r="N9" s="161">
        <v>0</v>
      </c>
      <c r="O9" s="161">
        <f t="shared" ref="O9:O25" si="4">ROUND(E9*N9,2)</f>
        <v>0</v>
      </c>
      <c r="P9" s="161">
        <v>0</v>
      </c>
      <c r="Q9" s="161">
        <f t="shared" ref="Q9:Q25" si="5">ROUND(E9*P9,2)</f>
        <v>0</v>
      </c>
      <c r="R9" s="162" t="s">
        <v>194</v>
      </c>
      <c r="S9" s="138">
        <v>0</v>
      </c>
      <c r="T9" s="138">
        <f t="shared" ref="T9:T25" si="6">ROUND(E9*S9,2)</f>
        <v>0</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1905</v>
      </c>
      <c r="C10" s="165" t="s">
        <v>1906</v>
      </c>
      <c r="D10" s="158" t="s">
        <v>494</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v>
      </c>
      <c r="T10" s="138">
        <f t="shared" si="6"/>
        <v>0</v>
      </c>
      <c r="U10" s="138"/>
      <c r="V10" s="138" t="s">
        <v>215</v>
      </c>
      <c r="W10" s="128"/>
      <c r="X10" s="128"/>
      <c r="Y10" s="128"/>
      <c r="Z10" s="128"/>
      <c r="AA10" s="128"/>
      <c r="AB10" s="128"/>
      <c r="AC10" s="128"/>
      <c r="AD10" s="128"/>
      <c r="AE10" s="128" t="s">
        <v>216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1400</v>
      </c>
      <c r="C11" s="165" t="s">
        <v>1907</v>
      </c>
      <c r="D11" s="158" t="s">
        <v>494</v>
      </c>
      <c r="E11" s="159">
        <v>1</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v>
      </c>
      <c r="T11" s="138">
        <f t="shared" si="6"/>
        <v>0</v>
      </c>
      <c r="U11" s="138"/>
      <c r="V11" s="138" t="s">
        <v>215</v>
      </c>
      <c r="W11" s="128"/>
      <c r="X11" s="128"/>
      <c r="Y11" s="128"/>
      <c r="Z11" s="128"/>
      <c r="AA11" s="128"/>
      <c r="AB11" s="128"/>
      <c r="AC11" s="128"/>
      <c r="AD11" s="128"/>
      <c r="AE11" s="128" t="s">
        <v>216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1923</v>
      </c>
      <c r="C12" s="165" t="s">
        <v>1963</v>
      </c>
      <c r="D12" s="158" t="s">
        <v>494</v>
      </c>
      <c r="E12" s="159">
        <v>1</v>
      </c>
      <c r="F12" s="160"/>
      <c r="G12" s="161">
        <f t="shared" si="0"/>
        <v>0</v>
      </c>
      <c r="H12" s="160"/>
      <c r="I12" s="161">
        <f t="shared" si="1"/>
        <v>0</v>
      </c>
      <c r="J12" s="160"/>
      <c r="K12" s="161">
        <f t="shared" si="2"/>
        <v>0</v>
      </c>
      <c r="L12" s="161">
        <v>21</v>
      </c>
      <c r="M12" s="161">
        <f t="shared" si="3"/>
        <v>0</v>
      </c>
      <c r="N12" s="161">
        <v>7.0000000000000001E-3</v>
      </c>
      <c r="O12" s="161">
        <f t="shared" si="4"/>
        <v>0.01</v>
      </c>
      <c r="P12" s="161">
        <v>0</v>
      </c>
      <c r="Q12" s="161">
        <f t="shared" si="5"/>
        <v>0</v>
      </c>
      <c r="R12" s="162" t="s">
        <v>194</v>
      </c>
      <c r="S12" s="138">
        <v>0</v>
      </c>
      <c r="T12" s="138">
        <f t="shared" si="6"/>
        <v>0</v>
      </c>
      <c r="U12" s="138"/>
      <c r="V12" s="138" t="s">
        <v>215</v>
      </c>
      <c r="W12" s="128"/>
      <c r="X12" s="128"/>
      <c r="Y12" s="128"/>
      <c r="Z12" s="128"/>
      <c r="AA12" s="128"/>
      <c r="AB12" s="128"/>
      <c r="AC12" s="128"/>
      <c r="AD12" s="128"/>
      <c r="AE12" s="128" t="s">
        <v>216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1925</v>
      </c>
      <c r="C13" s="165" t="s">
        <v>1926</v>
      </c>
      <c r="D13" s="158" t="s">
        <v>494</v>
      </c>
      <c r="E13" s="159">
        <v>6</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v>
      </c>
      <c r="T13" s="138">
        <f t="shared" si="6"/>
        <v>0</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1929</v>
      </c>
      <c r="C14" s="165" t="s">
        <v>1930</v>
      </c>
      <c r="D14" s="158" t="s">
        <v>1931</v>
      </c>
      <c r="E14" s="159">
        <v>4</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215</v>
      </c>
      <c r="W14" s="128"/>
      <c r="X14" s="128"/>
      <c r="Y14" s="128"/>
      <c r="Z14" s="128"/>
      <c r="AA14" s="128"/>
      <c r="AB14" s="128"/>
      <c r="AC14" s="128"/>
      <c r="AD14" s="128"/>
      <c r="AE14" s="128" t="s">
        <v>216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1402</v>
      </c>
      <c r="C15" s="165" t="s">
        <v>1403</v>
      </c>
      <c r="D15" s="158" t="s">
        <v>494</v>
      </c>
      <c r="E15" s="159">
        <v>4</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v>
      </c>
      <c r="T15" s="138">
        <f t="shared" si="6"/>
        <v>0</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1410</v>
      </c>
      <c r="C16" s="165" t="s">
        <v>1411</v>
      </c>
      <c r="D16" s="158" t="s">
        <v>494</v>
      </c>
      <c r="E16" s="159">
        <v>2</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1964</v>
      </c>
      <c r="C17" s="165" t="s">
        <v>1965</v>
      </c>
      <c r="D17" s="158" t="s">
        <v>494</v>
      </c>
      <c r="E17" s="159">
        <v>8</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v>
      </c>
      <c r="T17" s="138">
        <f t="shared" si="6"/>
        <v>0</v>
      </c>
      <c r="U17" s="138"/>
      <c r="V17" s="138" t="s">
        <v>215</v>
      </c>
      <c r="W17" s="128"/>
      <c r="X17" s="128"/>
      <c r="Y17" s="128"/>
      <c r="Z17" s="128"/>
      <c r="AA17" s="128"/>
      <c r="AB17" s="128"/>
      <c r="AC17" s="128"/>
      <c r="AD17" s="128"/>
      <c r="AE17" s="128" t="s">
        <v>216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1966</v>
      </c>
      <c r="C18" s="165" t="s">
        <v>1967</v>
      </c>
      <c r="D18" s="158" t="s">
        <v>316</v>
      </c>
      <c r="E18" s="159">
        <v>70</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215</v>
      </c>
      <c r="W18" s="128"/>
      <c r="X18" s="128"/>
      <c r="Y18" s="128"/>
      <c r="Z18" s="128"/>
      <c r="AA18" s="128"/>
      <c r="AB18" s="128"/>
      <c r="AC18" s="128"/>
      <c r="AD18" s="128"/>
      <c r="AE18" s="128" t="s">
        <v>216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1934</v>
      </c>
      <c r="C19" s="165" t="s">
        <v>1935</v>
      </c>
      <c r="D19" s="158" t="s">
        <v>316</v>
      </c>
      <c r="E19" s="159">
        <v>5</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v>
      </c>
      <c r="T19" s="138">
        <f t="shared" si="6"/>
        <v>0</v>
      </c>
      <c r="U19" s="138"/>
      <c r="V19" s="138" t="s">
        <v>215</v>
      </c>
      <c r="W19" s="128"/>
      <c r="X19" s="128"/>
      <c r="Y19" s="128"/>
      <c r="Z19" s="128"/>
      <c r="AA19" s="128"/>
      <c r="AB19" s="128"/>
      <c r="AC19" s="128"/>
      <c r="AD19" s="128"/>
      <c r="AE19" s="128" t="s">
        <v>216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1404</v>
      </c>
      <c r="C20" s="165" t="s">
        <v>1405</v>
      </c>
      <c r="D20" s="158" t="s">
        <v>494</v>
      </c>
      <c r="E20" s="159">
        <v>10</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1487</v>
      </c>
      <c r="C21" s="165" t="s">
        <v>1488</v>
      </c>
      <c r="D21" s="158" t="s">
        <v>316</v>
      </c>
      <c r="E21" s="159">
        <v>65</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0</v>
      </c>
      <c r="T21" s="138">
        <f t="shared" si="6"/>
        <v>0</v>
      </c>
      <c r="U21" s="138"/>
      <c r="V21" s="138" t="s">
        <v>215</v>
      </c>
      <c r="W21" s="128"/>
      <c r="X21" s="128"/>
      <c r="Y21" s="128"/>
      <c r="Z21" s="128"/>
      <c r="AA21" s="128"/>
      <c r="AB21" s="128"/>
      <c r="AC21" s="128"/>
      <c r="AD21" s="128"/>
      <c r="AE21" s="128" t="s">
        <v>216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1418</v>
      </c>
      <c r="C22" s="165" t="s">
        <v>1419</v>
      </c>
      <c r="D22" s="158" t="s">
        <v>494</v>
      </c>
      <c r="E22" s="159">
        <v>2</v>
      </c>
      <c r="F22" s="160"/>
      <c r="G22" s="161">
        <f t="shared" si="0"/>
        <v>0</v>
      </c>
      <c r="H22" s="160"/>
      <c r="I22" s="161">
        <f t="shared" si="1"/>
        <v>0</v>
      </c>
      <c r="J22" s="160"/>
      <c r="K22" s="161">
        <f t="shared" si="2"/>
        <v>0</v>
      </c>
      <c r="L22" s="161">
        <v>21</v>
      </c>
      <c r="M22" s="161">
        <f t="shared" si="3"/>
        <v>0</v>
      </c>
      <c r="N22" s="161">
        <v>4.5469999999999997E-2</v>
      </c>
      <c r="O22" s="161">
        <f t="shared" si="4"/>
        <v>0.09</v>
      </c>
      <c r="P22" s="161">
        <v>0</v>
      </c>
      <c r="Q22" s="161">
        <f t="shared" si="5"/>
        <v>0</v>
      </c>
      <c r="R22" s="162" t="s">
        <v>194</v>
      </c>
      <c r="S22" s="138">
        <v>0</v>
      </c>
      <c r="T22" s="138">
        <f t="shared" si="6"/>
        <v>0</v>
      </c>
      <c r="U22" s="138"/>
      <c r="V22" s="138" t="s">
        <v>215</v>
      </c>
      <c r="W22" s="128"/>
      <c r="X22" s="128"/>
      <c r="Y22" s="128"/>
      <c r="Z22" s="128"/>
      <c r="AA22" s="128"/>
      <c r="AB22" s="128"/>
      <c r="AC22" s="128"/>
      <c r="AD22" s="128"/>
      <c r="AE22" s="128" t="s">
        <v>216</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1420</v>
      </c>
      <c r="C23" s="165" t="s">
        <v>1421</v>
      </c>
      <c r="D23" s="158" t="s">
        <v>494</v>
      </c>
      <c r="E23" s="159">
        <v>2</v>
      </c>
      <c r="F23" s="160"/>
      <c r="G23" s="161">
        <f t="shared" si="0"/>
        <v>0</v>
      </c>
      <c r="H23" s="160"/>
      <c r="I23" s="161">
        <f t="shared" si="1"/>
        <v>0</v>
      </c>
      <c r="J23" s="160"/>
      <c r="K23" s="161">
        <f t="shared" si="2"/>
        <v>0</v>
      </c>
      <c r="L23" s="161">
        <v>21</v>
      </c>
      <c r="M23" s="161">
        <f t="shared" si="3"/>
        <v>0</v>
      </c>
      <c r="N23" s="161">
        <v>1.0000000000000001E-5</v>
      </c>
      <c r="O23" s="161">
        <f t="shared" si="4"/>
        <v>0</v>
      </c>
      <c r="P23" s="161">
        <v>0</v>
      </c>
      <c r="Q23" s="161">
        <f t="shared" si="5"/>
        <v>0</v>
      </c>
      <c r="R23" s="162" t="s">
        <v>194</v>
      </c>
      <c r="S23" s="138">
        <v>0</v>
      </c>
      <c r="T23" s="138">
        <f t="shared" si="6"/>
        <v>0</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1422</v>
      </c>
      <c r="C24" s="165" t="s">
        <v>1423</v>
      </c>
      <c r="D24" s="158" t="s">
        <v>494</v>
      </c>
      <c r="E24" s="159">
        <v>2</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215</v>
      </c>
      <c r="W24" s="128"/>
      <c r="X24" s="128"/>
      <c r="Y24" s="128"/>
      <c r="Z24" s="128"/>
      <c r="AA24" s="128"/>
      <c r="AB24" s="128"/>
      <c r="AC24" s="128"/>
      <c r="AD24" s="128"/>
      <c r="AE24" s="128" t="s">
        <v>216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49">
        <v>17</v>
      </c>
      <c r="B25" s="150" t="s">
        <v>1519</v>
      </c>
      <c r="C25" s="166" t="s">
        <v>1520</v>
      </c>
      <c r="D25" s="151" t="s">
        <v>316</v>
      </c>
      <c r="E25" s="152">
        <v>25</v>
      </c>
      <c r="F25" s="153"/>
      <c r="G25" s="154">
        <f t="shared" si="0"/>
        <v>0</v>
      </c>
      <c r="H25" s="153"/>
      <c r="I25" s="154">
        <f t="shared" si="1"/>
        <v>0</v>
      </c>
      <c r="J25" s="153"/>
      <c r="K25" s="154">
        <f t="shared" si="2"/>
        <v>0</v>
      </c>
      <c r="L25" s="154">
        <v>21</v>
      </c>
      <c r="M25" s="154">
        <f t="shared" si="3"/>
        <v>0</v>
      </c>
      <c r="N25" s="154">
        <v>0</v>
      </c>
      <c r="O25" s="154">
        <f t="shared" si="4"/>
        <v>0</v>
      </c>
      <c r="P25" s="154">
        <v>0</v>
      </c>
      <c r="Q25" s="154">
        <f t="shared" si="5"/>
        <v>0</v>
      </c>
      <c r="R25" s="155" t="s">
        <v>194</v>
      </c>
      <c r="S25" s="138">
        <v>0</v>
      </c>
      <c r="T25" s="138">
        <f t="shared" si="6"/>
        <v>0</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35"/>
      <c r="B26" s="136"/>
      <c r="C26" s="329" t="s">
        <v>1521</v>
      </c>
      <c r="D26" s="330"/>
      <c r="E26" s="330"/>
      <c r="F26" s="330"/>
      <c r="G26" s="330"/>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513</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18</v>
      </c>
      <c r="B27" s="157" t="s">
        <v>1542</v>
      </c>
      <c r="C27" s="165" t="s">
        <v>1543</v>
      </c>
      <c r="D27" s="158" t="s">
        <v>316</v>
      </c>
      <c r="E27" s="159">
        <v>10</v>
      </c>
      <c r="F27" s="160"/>
      <c r="G27" s="161">
        <f t="shared" ref="G27:G33" si="7">ROUND(E27*F27,2)</f>
        <v>0</v>
      </c>
      <c r="H27" s="160"/>
      <c r="I27" s="161">
        <f t="shared" ref="I27:I33" si="8">ROUND(E27*H27,2)</f>
        <v>0</v>
      </c>
      <c r="J27" s="160"/>
      <c r="K27" s="161">
        <f t="shared" ref="K27:K33" si="9">ROUND(E27*J27,2)</f>
        <v>0</v>
      </c>
      <c r="L27" s="161">
        <v>21</v>
      </c>
      <c r="M27" s="161">
        <f t="shared" ref="M27:M33" si="10">G27*(1+L27/100)</f>
        <v>0</v>
      </c>
      <c r="N27" s="161">
        <v>0</v>
      </c>
      <c r="O27" s="161">
        <f t="shared" ref="O27:O33" si="11">ROUND(E27*N27,2)</f>
        <v>0</v>
      </c>
      <c r="P27" s="161">
        <v>0</v>
      </c>
      <c r="Q27" s="161">
        <f t="shared" ref="Q27:Q33" si="12">ROUND(E27*P27,2)</f>
        <v>0</v>
      </c>
      <c r="R27" s="162" t="s">
        <v>194</v>
      </c>
      <c r="S27" s="138">
        <v>0</v>
      </c>
      <c r="T27" s="138">
        <f t="shared" ref="T27:T33" si="13">ROUND(E27*S27,2)</f>
        <v>0</v>
      </c>
      <c r="U27" s="138"/>
      <c r="V27" s="138" t="s">
        <v>215</v>
      </c>
      <c r="W27" s="128"/>
      <c r="X27" s="128"/>
      <c r="Y27" s="128"/>
      <c r="Z27" s="128"/>
      <c r="AA27" s="128"/>
      <c r="AB27" s="128"/>
      <c r="AC27" s="128"/>
      <c r="AD27" s="128"/>
      <c r="AE27" s="128" t="s">
        <v>216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19</v>
      </c>
      <c r="B28" s="157" t="s">
        <v>1544</v>
      </c>
      <c r="C28" s="165" t="s">
        <v>1545</v>
      </c>
      <c r="D28" s="158" t="s">
        <v>316</v>
      </c>
      <c r="E28" s="159">
        <v>58</v>
      </c>
      <c r="F28" s="160"/>
      <c r="G28" s="161">
        <f t="shared" si="7"/>
        <v>0</v>
      </c>
      <c r="H28" s="160"/>
      <c r="I28" s="161">
        <f t="shared" si="8"/>
        <v>0</v>
      </c>
      <c r="J28" s="160"/>
      <c r="K28" s="161">
        <f t="shared" si="9"/>
        <v>0</v>
      </c>
      <c r="L28" s="161">
        <v>21</v>
      </c>
      <c r="M28" s="161">
        <f t="shared" si="10"/>
        <v>0</v>
      </c>
      <c r="N28" s="161">
        <v>0</v>
      </c>
      <c r="O28" s="161">
        <f t="shared" si="11"/>
        <v>0</v>
      </c>
      <c r="P28" s="161">
        <v>0</v>
      </c>
      <c r="Q28" s="161">
        <f t="shared" si="12"/>
        <v>0</v>
      </c>
      <c r="R28" s="162" t="s">
        <v>194</v>
      </c>
      <c r="S28" s="138">
        <v>0</v>
      </c>
      <c r="T28" s="138">
        <f t="shared" si="13"/>
        <v>0</v>
      </c>
      <c r="U28" s="138"/>
      <c r="V28" s="138" t="s">
        <v>215</v>
      </c>
      <c r="W28" s="128"/>
      <c r="X28" s="128"/>
      <c r="Y28" s="128"/>
      <c r="Z28" s="128"/>
      <c r="AA28" s="128"/>
      <c r="AB28" s="128"/>
      <c r="AC28" s="128"/>
      <c r="AD28" s="128"/>
      <c r="AE28" s="128" t="s">
        <v>216</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56">
        <v>20</v>
      </c>
      <c r="B29" s="157" t="s">
        <v>1918</v>
      </c>
      <c r="C29" s="165" t="s">
        <v>1919</v>
      </c>
      <c r="D29" s="158" t="s">
        <v>316</v>
      </c>
      <c r="E29" s="159">
        <v>58</v>
      </c>
      <c r="F29" s="160"/>
      <c r="G29" s="161">
        <f t="shared" si="7"/>
        <v>0</v>
      </c>
      <c r="H29" s="160"/>
      <c r="I29" s="161">
        <f t="shared" si="8"/>
        <v>0</v>
      </c>
      <c r="J29" s="160"/>
      <c r="K29" s="161">
        <f t="shared" si="9"/>
        <v>0</v>
      </c>
      <c r="L29" s="161">
        <v>21</v>
      </c>
      <c r="M29" s="161">
        <f t="shared" si="10"/>
        <v>0</v>
      </c>
      <c r="N29" s="161">
        <v>0</v>
      </c>
      <c r="O29" s="161">
        <f t="shared" si="11"/>
        <v>0</v>
      </c>
      <c r="P29" s="161">
        <v>0</v>
      </c>
      <c r="Q29" s="161">
        <f t="shared" si="12"/>
        <v>0</v>
      </c>
      <c r="R29" s="162" t="s">
        <v>194</v>
      </c>
      <c r="S29" s="138">
        <v>0</v>
      </c>
      <c r="T29" s="138">
        <f t="shared" si="13"/>
        <v>0</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56">
        <v>21</v>
      </c>
      <c r="B30" s="157" t="s">
        <v>1546</v>
      </c>
      <c r="C30" s="165" t="s">
        <v>1547</v>
      </c>
      <c r="D30" s="158" t="s">
        <v>233</v>
      </c>
      <c r="E30" s="159">
        <v>20.3</v>
      </c>
      <c r="F30" s="160"/>
      <c r="G30" s="161">
        <f t="shared" si="7"/>
        <v>0</v>
      </c>
      <c r="H30" s="160"/>
      <c r="I30" s="161">
        <f t="shared" si="8"/>
        <v>0</v>
      </c>
      <c r="J30" s="160"/>
      <c r="K30" s="161">
        <f t="shared" si="9"/>
        <v>0</v>
      </c>
      <c r="L30" s="161">
        <v>21</v>
      </c>
      <c r="M30" s="161">
        <f t="shared" si="10"/>
        <v>0</v>
      </c>
      <c r="N30" s="161">
        <v>0</v>
      </c>
      <c r="O30" s="161">
        <f t="shared" si="11"/>
        <v>0</v>
      </c>
      <c r="P30" s="161">
        <v>0</v>
      </c>
      <c r="Q30" s="161">
        <f t="shared" si="12"/>
        <v>0</v>
      </c>
      <c r="R30" s="162" t="s">
        <v>194</v>
      </c>
      <c r="S30" s="138">
        <v>0</v>
      </c>
      <c r="T30" s="138">
        <f t="shared" si="13"/>
        <v>0</v>
      </c>
      <c r="U30" s="138"/>
      <c r="V30" s="138" t="s">
        <v>215</v>
      </c>
      <c r="W30" s="128"/>
      <c r="X30" s="128"/>
      <c r="Y30" s="128"/>
      <c r="Z30" s="128"/>
      <c r="AA30" s="128"/>
      <c r="AB30" s="128"/>
      <c r="AC30" s="128"/>
      <c r="AD30" s="128"/>
      <c r="AE30" s="128" t="s">
        <v>216</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22</v>
      </c>
      <c r="B31" s="157" t="s">
        <v>1548</v>
      </c>
      <c r="C31" s="165" t="s">
        <v>1549</v>
      </c>
      <c r="D31" s="158" t="s">
        <v>316</v>
      </c>
      <c r="E31" s="159">
        <v>58</v>
      </c>
      <c r="F31" s="160"/>
      <c r="G31" s="161">
        <f t="shared" si="7"/>
        <v>0</v>
      </c>
      <c r="H31" s="160"/>
      <c r="I31" s="161">
        <f t="shared" si="8"/>
        <v>0</v>
      </c>
      <c r="J31" s="160"/>
      <c r="K31" s="161">
        <f t="shared" si="9"/>
        <v>0</v>
      </c>
      <c r="L31" s="161">
        <v>21</v>
      </c>
      <c r="M31" s="161">
        <f t="shared" si="10"/>
        <v>0</v>
      </c>
      <c r="N31" s="161">
        <v>6.0000000000000002E-5</v>
      </c>
      <c r="O31" s="161">
        <f t="shared" si="11"/>
        <v>0</v>
      </c>
      <c r="P31" s="161">
        <v>0</v>
      </c>
      <c r="Q31" s="161">
        <f t="shared" si="12"/>
        <v>0</v>
      </c>
      <c r="R31" s="162" t="s">
        <v>194</v>
      </c>
      <c r="S31" s="138">
        <v>0</v>
      </c>
      <c r="T31" s="138">
        <f t="shared" si="13"/>
        <v>0</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56">
        <v>23</v>
      </c>
      <c r="B32" s="157" t="s">
        <v>1550</v>
      </c>
      <c r="C32" s="165" t="s">
        <v>1551</v>
      </c>
      <c r="D32" s="158" t="s">
        <v>1552</v>
      </c>
      <c r="E32" s="159">
        <v>5.8000000000000003E-2</v>
      </c>
      <c r="F32" s="160"/>
      <c r="G32" s="161">
        <f t="shared" si="7"/>
        <v>0</v>
      </c>
      <c r="H32" s="160"/>
      <c r="I32" s="161">
        <f t="shared" si="8"/>
        <v>0</v>
      </c>
      <c r="J32" s="160"/>
      <c r="K32" s="161">
        <f t="shared" si="9"/>
        <v>0</v>
      </c>
      <c r="L32" s="161">
        <v>21</v>
      </c>
      <c r="M32" s="161">
        <f t="shared" si="10"/>
        <v>0</v>
      </c>
      <c r="N32" s="161">
        <v>3.4209999999999997E-2</v>
      </c>
      <c r="O32" s="161">
        <f t="shared" si="11"/>
        <v>0</v>
      </c>
      <c r="P32" s="161">
        <v>0</v>
      </c>
      <c r="Q32" s="161">
        <f t="shared" si="12"/>
        <v>0</v>
      </c>
      <c r="R32" s="162" t="s">
        <v>194</v>
      </c>
      <c r="S32" s="138">
        <v>0</v>
      </c>
      <c r="T32" s="138">
        <f t="shared" si="13"/>
        <v>0</v>
      </c>
      <c r="U32" s="138"/>
      <c r="V32" s="138" t="s">
        <v>215</v>
      </c>
      <c r="W32" s="128"/>
      <c r="X32" s="128"/>
      <c r="Y32" s="128"/>
      <c r="Z32" s="128"/>
      <c r="AA32" s="128"/>
      <c r="AB32" s="128"/>
      <c r="AC32" s="128"/>
      <c r="AD32" s="128"/>
      <c r="AE32" s="128" t="s">
        <v>216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24</v>
      </c>
      <c r="B33" s="157" t="s">
        <v>1553</v>
      </c>
      <c r="C33" s="165" t="s">
        <v>1554</v>
      </c>
      <c r="D33" s="158" t="s">
        <v>316</v>
      </c>
      <c r="E33" s="159">
        <v>58</v>
      </c>
      <c r="F33" s="160"/>
      <c r="G33" s="161">
        <f t="shared" si="7"/>
        <v>0</v>
      </c>
      <c r="H33" s="160"/>
      <c r="I33" s="161">
        <f t="shared" si="8"/>
        <v>0</v>
      </c>
      <c r="J33" s="160"/>
      <c r="K33" s="161">
        <f t="shared" si="9"/>
        <v>0</v>
      </c>
      <c r="L33" s="161">
        <v>21</v>
      </c>
      <c r="M33" s="161">
        <f t="shared" si="10"/>
        <v>0</v>
      </c>
      <c r="N33" s="161">
        <v>0.20474999999999999</v>
      </c>
      <c r="O33" s="161">
        <f t="shared" si="11"/>
        <v>11.88</v>
      </c>
      <c r="P33" s="161">
        <v>0</v>
      </c>
      <c r="Q33" s="161">
        <f t="shared" si="12"/>
        <v>0</v>
      </c>
      <c r="R33" s="162" t="s">
        <v>194</v>
      </c>
      <c r="S33" s="138">
        <v>0</v>
      </c>
      <c r="T33" s="138">
        <f t="shared" si="13"/>
        <v>0</v>
      </c>
      <c r="U33" s="138"/>
      <c r="V33" s="138" t="s">
        <v>215</v>
      </c>
      <c r="W33" s="128"/>
      <c r="X33" s="128"/>
      <c r="Y33" s="128"/>
      <c r="Z33" s="128"/>
      <c r="AA33" s="128"/>
      <c r="AB33" s="128"/>
      <c r="AC33" s="128"/>
      <c r="AD33" s="128"/>
      <c r="AE33" s="128" t="s">
        <v>216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x14ac:dyDescent="0.15">
      <c r="A34" s="143" t="s">
        <v>188</v>
      </c>
      <c r="B34" s="144" t="s">
        <v>86</v>
      </c>
      <c r="C34" s="164" t="s">
        <v>87</v>
      </c>
      <c r="D34" s="145"/>
      <c r="E34" s="146"/>
      <c r="F34" s="147"/>
      <c r="G34" s="147">
        <f>SUMIF(AE35:AE54,"&lt;&gt;NOR",G35:G54)</f>
        <v>0</v>
      </c>
      <c r="H34" s="147"/>
      <c r="I34" s="147">
        <f>SUM(I35:I54)</f>
        <v>0</v>
      </c>
      <c r="J34" s="147"/>
      <c r="K34" s="147">
        <f>SUM(K35:K54)</f>
        <v>0</v>
      </c>
      <c r="L34" s="147"/>
      <c r="M34" s="147">
        <f>SUM(M35:M54)</f>
        <v>0</v>
      </c>
      <c r="N34" s="147"/>
      <c r="O34" s="147">
        <f>SUM(O35:O54)</f>
        <v>0.11</v>
      </c>
      <c r="P34" s="147"/>
      <c r="Q34" s="147">
        <f>SUM(Q35:Q54)</f>
        <v>0</v>
      </c>
      <c r="R34" s="148"/>
      <c r="S34" s="142"/>
      <c r="T34" s="142">
        <f>SUM(T35:T54)</f>
        <v>0</v>
      </c>
      <c r="U34" s="142"/>
      <c r="V34" s="142"/>
      <c r="AE34" t="s">
        <v>189</v>
      </c>
    </row>
    <row r="35" spans="1:58" ht="22.5" outlineLevel="1" x14ac:dyDescent="0.2">
      <c r="A35" s="156">
        <v>25</v>
      </c>
      <c r="B35" s="157" t="s">
        <v>1936</v>
      </c>
      <c r="C35" s="165" t="s">
        <v>1968</v>
      </c>
      <c r="D35" s="158" t="s">
        <v>494</v>
      </c>
      <c r="E35" s="159">
        <v>1</v>
      </c>
      <c r="F35" s="160"/>
      <c r="G35" s="161">
        <f t="shared" ref="G35:G54" si="14">ROUND(E35*F35,2)</f>
        <v>0</v>
      </c>
      <c r="H35" s="160"/>
      <c r="I35" s="161">
        <f t="shared" ref="I35:I54" si="15">ROUND(E35*H35,2)</f>
        <v>0</v>
      </c>
      <c r="J35" s="160"/>
      <c r="K35" s="161">
        <f t="shared" ref="K35:K54" si="16">ROUND(E35*J35,2)</f>
        <v>0</v>
      </c>
      <c r="L35" s="161">
        <v>21</v>
      </c>
      <c r="M35" s="161">
        <f t="shared" ref="M35:M54" si="17">G35*(1+L35/100)</f>
        <v>0</v>
      </c>
      <c r="N35" s="161">
        <v>1.2E-2</v>
      </c>
      <c r="O35" s="161">
        <f t="shared" ref="O35:O54" si="18">ROUND(E35*N35,2)</f>
        <v>0.01</v>
      </c>
      <c r="P35" s="161">
        <v>0</v>
      </c>
      <c r="Q35" s="161">
        <f t="shared" ref="Q35:Q54" si="19">ROUND(E35*P35,2)</f>
        <v>0</v>
      </c>
      <c r="R35" s="162" t="s">
        <v>194</v>
      </c>
      <c r="S35" s="138">
        <v>0</v>
      </c>
      <c r="T35" s="138">
        <f t="shared" ref="T35:T54" si="20">ROUND(E35*S35,2)</f>
        <v>0</v>
      </c>
      <c r="U35" s="138"/>
      <c r="V35" s="138" t="s">
        <v>87</v>
      </c>
      <c r="W35" s="128"/>
      <c r="X35" s="128"/>
      <c r="Y35" s="128"/>
      <c r="Z35" s="128"/>
      <c r="AA35" s="128"/>
      <c r="AB35" s="128"/>
      <c r="AC35" s="128"/>
      <c r="AD35" s="128"/>
      <c r="AE35" s="128" t="s">
        <v>380</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56">
        <v>26</v>
      </c>
      <c r="B36" s="157" t="s">
        <v>1969</v>
      </c>
      <c r="C36" s="165" t="s">
        <v>1970</v>
      </c>
      <c r="D36" s="158" t="s">
        <v>494</v>
      </c>
      <c r="E36" s="159">
        <v>1</v>
      </c>
      <c r="F36" s="160"/>
      <c r="G36" s="161">
        <f t="shared" si="14"/>
        <v>0</v>
      </c>
      <c r="H36" s="160"/>
      <c r="I36" s="161">
        <f t="shared" si="15"/>
        <v>0</v>
      </c>
      <c r="J36" s="160"/>
      <c r="K36" s="161">
        <f t="shared" si="16"/>
        <v>0</v>
      </c>
      <c r="L36" s="161">
        <v>21</v>
      </c>
      <c r="M36" s="161">
        <f t="shared" si="17"/>
        <v>0</v>
      </c>
      <c r="N36" s="161">
        <v>5.0000000000000001E-4</v>
      </c>
      <c r="O36" s="161">
        <f t="shared" si="18"/>
        <v>0</v>
      </c>
      <c r="P36" s="161">
        <v>0</v>
      </c>
      <c r="Q36" s="161">
        <f t="shared" si="19"/>
        <v>0</v>
      </c>
      <c r="R36" s="162" t="s">
        <v>194</v>
      </c>
      <c r="S36" s="138">
        <v>0</v>
      </c>
      <c r="T36" s="138">
        <f t="shared" si="20"/>
        <v>0</v>
      </c>
      <c r="U36" s="138"/>
      <c r="V36" s="138" t="s">
        <v>87</v>
      </c>
      <c r="W36" s="128"/>
      <c r="X36" s="128"/>
      <c r="Y36" s="128"/>
      <c r="Z36" s="128"/>
      <c r="AA36" s="128"/>
      <c r="AB36" s="128"/>
      <c r="AC36" s="128"/>
      <c r="AD36" s="128"/>
      <c r="AE36" s="128" t="s">
        <v>380</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56">
        <v>27</v>
      </c>
      <c r="B37" s="157" t="s">
        <v>1950</v>
      </c>
      <c r="C37" s="165" t="s">
        <v>1971</v>
      </c>
      <c r="D37" s="158" t="s">
        <v>1931</v>
      </c>
      <c r="E37" s="159">
        <v>1</v>
      </c>
      <c r="F37" s="160"/>
      <c r="G37" s="161">
        <f t="shared" si="14"/>
        <v>0</v>
      </c>
      <c r="H37" s="160"/>
      <c r="I37" s="161">
        <f t="shared" si="15"/>
        <v>0</v>
      </c>
      <c r="J37" s="160"/>
      <c r="K37" s="161">
        <f t="shared" si="16"/>
        <v>0</v>
      </c>
      <c r="L37" s="161">
        <v>21</v>
      </c>
      <c r="M37" s="161">
        <f t="shared" si="17"/>
        <v>0</v>
      </c>
      <c r="N37" s="161">
        <v>0</v>
      </c>
      <c r="O37" s="161">
        <f t="shared" si="18"/>
        <v>0</v>
      </c>
      <c r="P37" s="161">
        <v>0</v>
      </c>
      <c r="Q37" s="161">
        <f t="shared" si="19"/>
        <v>0</v>
      </c>
      <c r="R37" s="162" t="s">
        <v>194</v>
      </c>
      <c r="S37" s="138">
        <v>0</v>
      </c>
      <c r="T37" s="138">
        <f t="shared" si="20"/>
        <v>0</v>
      </c>
      <c r="U37" s="138"/>
      <c r="V37" s="138" t="s">
        <v>87</v>
      </c>
      <c r="W37" s="128"/>
      <c r="X37" s="128"/>
      <c r="Y37" s="128"/>
      <c r="Z37" s="128"/>
      <c r="AA37" s="128"/>
      <c r="AB37" s="128"/>
      <c r="AC37" s="128"/>
      <c r="AD37" s="128"/>
      <c r="AE37" s="128" t="s">
        <v>380</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28</v>
      </c>
      <c r="B38" s="157" t="s">
        <v>1959</v>
      </c>
      <c r="C38" s="165" t="s">
        <v>1960</v>
      </c>
      <c r="D38" s="158" t="s">
        <v>1598</v>
      </c>
      <c r="E38" s="159">
        <v>1</v>
      </c>
      <c r="F38" s="160"/>
      <c r="G38" s="161">
        <f t="shared" si="14"/>
        <v>0</v>
      </c>
      <c r="H38" s="160"/>
      <c r="I38" s="161">
        <f t="shared" si="15"/>
        <v>0</v>
      </c>
      <c r="J38" s="160"/>
      <c r="K38" s="161">
        <f t="shared" si="16"/>
        <v>0</v>
      </c>
      <c r="L38" s="161">
        <v>21</v>
      </c>
      <c r="M38" s="161">
        <f t="shared" si="17"/>
        <v>0</v>
      </c>
      <c r="N38" s="161">
        <v>0</v>
      </c>
      <c r="O38" s="161">
        <f t="shared" si="18"/>
        <v>0</v>
      </c>
      <c r="P38" s="161">
        <v>0</v>
      </c>
      <c r="Q38" s="161">
        <f t="shared" si="19"/>
        <v>0</v>
      </c>
      <c r="R38" s="162" t="s">
        <v>194</v>
      </c>
      <c r="S38" s="138">
        <v>0</v>
      </c>
      <c r="T38" s="138">
        <f t="shared" si="20"/>
        <v>0</v>
      </c>
      <c r="U38" s="138"/>
      <c r="V38" s="138" t="s">
        <v>87</v>
      </c>
      <c r="W38" s="128"/>
      <c r="X38" s="128"/>
      <c r="Y38" s="128"/>
      <c r="Z38" s="128"/>
      <c r="AA38" s="128"/>
      <c r="AB38" s="128"/>
      <c r="AC38" s="128"/>
      <c r="AD38" s="128"/>
      <c r="AE38" s="128" t="s">
        <v>380</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29</v>
      </c>
      <c r="B39" s="157" t="s">
        <v>1972</v>
      </c>
      <c r="C39" s="165" t="s">
        <v>1973</v>
      </c>
      <c r="D39" s="158" t="s">
        <v>494</v>
      </c>
      <c r="E39" s="159">
        <v>6</v>
      </c>
      <c r="F39" s="160"/>
      <c r="G39" s="161">
        <f t="shared" si="14"/>
        <v>0</v>
      </c>
      <c r="H39" s="160"/>
      <c r="I39" s="161">
        <f t="shared" si="15"/>
        <v>0</v>
      </c>
      <c r="J39" s="160"/>
      <c r="K39" s="161">
        <f t="shared" si="16"/>
        <v>0</v>
      </c>
      <c r="L39" s="161">
        <v>21</v>
      </c>
      <c r="M39" s="161">
        <f t="shared" si="17"/>
        <v>0</v>
      </c>
      <c r="N39" s="161">
        <v>1.3999999999999999E-4</v>
      </c>
      <c r="O39" s="161">
        <f t="shared" si="18"/>
        <v>0</v>
      </c>
      <c r="P39" s="161">
        <v>0</v>
      </c>
      <c r="Q39" s="161">
        <f t="shared" si="19"/>
        <v>0</v>
      </c>
      <c r="R39" s="162" t="s">
        <v>194</v>
      </c>
      <c r="S39" s="138">
        <v>0</v>
      </c>
      <c r="T39" s="138">
        <f t="shared" si="20"/>
        <v>0</v>
      </c>
      <c r="U39" s="138"/>
      <c r="V39" s="138" t="s">
        <v>87</v>
      </c>
      <c r="W39" s="128"/>
      <c r="X39" s="128"/>
      <c r="Y39" s="128"/>
      <c r="Z39" s="128"/>
      <c r="AA39" s="128"/>
      <c r="AB39" s="128"/>
      <c r="AC39" s="128"/>
      <c r="AD39" s="128"/>
      <c r="AE39" s="128" t="s">
        <v>380</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30</v>
      </c>
      <c r="B40" s="157" t="s">
        <v>1956</v>
      </c>
      <c r="C40" s="165" t="s">
        <v>1974</v>
      </c>
      <c r="D40" s="158" t="s">
        <v>494</v>
      </c>
      <c r="E40" s="159">
        <v>2</v>
      </c>
      <c r="F40" s="160"/>
      <c r="G40" s="161">
        <f t="shared" si="14"/>
        <v>0</v>
      </c>
      <c r="H40" s="160"/>
      <c r="I40" s="161">
        <f t="shared" si="15"/>
        <v>0</v>
      </c>
      <c r="J40" s="160"/>
      <c r="K40" s="161">
        <f t="shared" si="16"/>
        <v>0</v>
      </c>
      <c r="L40" s="161">
        <v>21</v>
      </c>
      <c r="M40" s="161">
        <f t="shared" si="17"/>
        <v>0</v>
      </c>
      <c r="N40" s="161">
        <v>2.0000000000000002E-5</v>
      </c>
      <c r="O40" s="161">
        <f t="shared" si="18"/>
        <v>0</v>
      </c>
      <c r="P40" s="161">
        <v>0</v>
      </c>
      <c r="Q40" s="161">
        <f t="shared" si="19"/>
        <v>0</v>
      </c>
      <c r="R40" s="162" t="s">
        <v>194</v>
      </c>
      <c r="S40" s="138">
        <v>0</v>
      </c>
      <c r="T40" s="138">
        <f t="shared" si="20"/>
        <v>0</v>
      </c>
      <c r="U40" s="138"/>
      <c r="V40" s="138" t="s">
        <v>87</v>
      </c>
      <c r="W40" s="128"/>
      <c r="X40" s="128"/>
      <c r="Y40" s="128"/>
      <c r="Z40" s="128"/>
      <c r="AA40" s="128"/>
      <c r="AB40" s="128"/>
      <c r="AC40" s="128"/>
      <c r="AD40" s="128"/>
      <c r="AE40" s="128" t="s">
        <v>380</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31</v>
      </c>
      <c r="B41" s="157" t="s">
        <v>1927</v>
      </c>
      <c r="C41" s="165" t="s">
        <v>1975</v>
      </c>
      <c r="D41" s="158" t="s">
        <v>316</v>
      </c>
      <c r="E41" s="159">
        <v>6</v>
      </c>
      <c r="F41" s="160"/>
      <c r="G41" s="161">
        <f t="shared" si="14"/>
        <v>0</v>
      </c>
      <c r="H41" s="160"/>
      <c r="I41" s="161">
        <f t="shared" si="15"/>
        <v>0</v>
      </c>
      <c r="J41" s="160"/>
      <c r="K41" s="161">
        <f t="shared" si="16"/>
        <v>0</v>
      </c>
      <c r="L41" s="161">
        <v>21</v>
      </c>
      <c r="M41" s="161">
        <f t="shared" si="17"/>
        <v>0</v>
      </c>
      <c r="N41" s="161">
        <v>0</v>
      </c>
      <c r="O41" s="161">
        <f t="shared" si="18"/>
        <v>0</v>
      </c>
      <c r="P41" s="161">
        <v>0</v>
      </c>
      <c r="Q41" s="161">
        <f t="shared" si="19"/>
        <v>0</v>
      </c>
      <c r="R41" s="162" t="s">
        <v>194</v>
      </c>
      <c r="S41" s="138">
        <v>0</v>
      </c>
      <c r="T41" s="138">
        <f t="shared" si="20"/>
        <v>0</v>
      </c>
      <c r="U41" s="138"/>
      <c r="V41" s="138" t="s">
        <v>87</v>
      </c>
      <c r="W41" s="128"/>
      <c r="X41" s="128"/>
      <c r="Y41" s="128"/>
      <c r="Z41" s="128"/>
      <c r="AA41" s="128"/>
      <c r="AB41" s="128"/>
      <c r="AC41" s="128"/>
      <c r="AD41" s="128"/>
      <c r="AE41" s="128" t="s">
        <v>380</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32</v>
      </c>
      <c r="B42" s="157" t="s">
        <v>1976</v>
      </c>
      <c r="C42" s="165" t="s">
        <v>1977</v>
      </c>
      <c r="D42" s="158" t="s">
        <v>494</v>
      </c>
      <c r="E42" s="159">
        <v>2</v>
      </c>
      <c r="F42" s="160"/>
      <c r="G42" s="161">
        <f t="shared" si="14"/>
        <v>0</v>
      </c>
      <c r="H42" s="160"/>
      <c r="I42" s="161">
        <f t="shared" si="15"/>
        <v>0</v>
      </c>
      <c r="J42" s="160"/>
      <c r="K42" s="161">
        <f t="shared" si="16"/>
        <v>0</v>
      </c>
      <c r="L42" s="161">
        <v>21</v>
      </c>
      <c r="M42" s="161">
        <f t="shared" si="17"/>
        <v>0</v>
      </c>
      <c r="N42" s="161">
        <v>0</v>
      </c>
      <c r="O42" s="161">
        <f t="shared" si="18"/>
        <v>0</v>
      </c>
      <c r="P42" s="161">
        <v>0</v>
      </c>
      <c r="Q42" s="161">
        <f t="shared" si="19"/>
        <v>0</v>
      </c>
      <c r="R42" s="162" t="s">
        <v>194</v>
      </c>
      <c r="S42" s="138">
        <v>0</v>
      </c>
      <c r="T42" s="138">
        <f t="shared" si="20"/>
        <v>0</v>
      </c>
      <c r="U42" s="138"/>
      <c r="V42" s="138" t="s">
        <v>87</v>
      </c>
      <c r="W42" s="128"/>
      <c r="X42" s="128"/>
      <c r="Y42" s="128"/>
      <c r="Z42" s="128"/>
      <c r="AA42" s="128"/>
      <c r="AB42" s="128"/>
      <c r="AC42" s="128"/>
      <c r="AD42" s="128"/>
      <c r="AE42" s="128" t="s">
        <v>380</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33</v>
      </c>
      <c r="B43" s="157" t="s">
        <v>1978</v>
      </c>
      <c r="C43" s="165" t="s">
        <v>1979</v>
      </c>
      <c r="D43" s="158" t="s">
        <v>494</v>
      </c>
      <c r="E43" s="159">
        <v>4</v>
      </c>
      <c r="F43" s="160"/>
      <c r="G43" s="161">
        <f t="shared" si="14"/>
        <v>0</v>
      </c>
      <c r="H43" s="160"/>
      <c r="I43" s="161">
        <f t="shared" si="15"/>
        <v>0</v>
      </c>
      <c r="J43" s="160"/>
      <c r="K43" s="161">
        <f t="shared" si="16"/>
        <v>0</v>
      </c>
      <c r="L43" s="161">
        <v>21</v>
      </c>
      <c r="M43" s="161">
        <f t="shared" si="17"/>
        <v>0</v>
      </c>
      <c r="N43" s="161">
        <v>0</v>
      </c>
      <c r="O43" s="161">
        <f t="shared" si="18"/>
        <v>0</v>
      </c>
      <c r="P43" s="161">
        <v>0</v>
      </c>
      <c r="Q43" s="161">
        <f t="shared" si="19"/>
        <v>0</v>
      </c>
      <c r="R43" s="162" t="s">
        <v>194</v>
      </c>
      <c r="S43" s="138">
        <v>0</v>
      </c>
      <c r="T43" s="138">
        <f t="shared" si="20"/>
        <v>0</v>
      </c>
      <c r="U43" s="138"/>
      <c r="V43" s="138" t="s">
        <v>87</v>
      </c>
      <c r="W43" s="128"/>
      <c r="X43" s="128"/>
      <c r="Y43" s="128"/>
      <c r="Z43" s="128"/>
      <c r="AA43" s="128"/>
      <c r="AB43" s="128"/>
      <c r="AC43" s="128"/>
      <c r="AD43" s="128"/>
      <c r="AE43" s="128" t="s">
        <v>380</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34</v>
      </c>
      <c r="B44" s="157" t="s">
        <v>1944</v>
      </c>
      <c r="C44" s="165" t="s">
        <v>1945</v>
      </c>
      <c r="D44" s="158" t="s">
        <v>494</v>
      </c>
      <c r="E44" s="159">
        <v>2</v>
      </c>
      <c r="F44" s="160"/>
      <c r="G44" s="161">
        <f t="shared" si="14"/>
        <v>0</v>
      </c>
      <c r="H44" s="160"/>
      <c r="I44" s="161">
        <f t="shared" si="15"/>
        <v>0</v>
      </c>
      <c r="J44" s="160"/>
      <c r="K44" s="161">
        <f t="shared" si="16"/>
        <v>0</v>
      </c>
      <c r="L44" s="161">
        <v>21</v>
      </c>
      <c r="M44" s="161">
        <f t="shared" si="17"/>
        <v>0</v>
      </c>
      <c r="N44" s="161">
        <v>0</v>
      </c>
      <c r="O44" s="161">
        <f t="shared" si="18"/>
        <v>0</v>
      </c>
      <c r="P44" s="161">
        <v>0</v>
      </c>
      <c r="Q44" s="161">
        <f t="shared" si="19"/>
        <v>0</v>
      </c>
      <c r="R44" s="162" t="s">
        <v>194</v>
      </c>
      <c r="S44" s="138">
        <v>0</v>
      </c>
      <c r="T44" s="138">
        <f t="shared" si="20"/>
        <v>0</v>
      </c>
      <c r="U44" s="138"/>
      <c r="V44" s="138" t="s">
        <v>87</v>
      </c>
      <c r="W44" s="128"/>
      <c r="X44" s="128"/>
      <c r="Y44" s="128"/>
      <c r="Z44" s="128"/>
      <c r="AA44" s="128"/>
      <c r="AB44" s="128"/>
      <c r="AC44" s="128"/>
      <c r="AD44" s="128"/>
      <c r="AE44" s="128" t="s">
        <v>380</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35</v>
      </c>
      <c r="B45" s="157" t="s">
        <v>1980</v>
      </c>
      <c r="C45" s="165" t="s">
        <v>1981</v>
      </c>
      <c r="D45" s="158" t="s">
        <v>316</v>
      </c>
      <c r="E45" s="159">
        <v>70</v>
      </c>
      <c r="F45" s="160"/>
      <c r="G45" s="161">
        <f t="shared" si="14"/>
        <v>0</v>
      </c>
      <c r="H45" s="160"/>
      <c r="I45" s="161">
        <f t="shared" si="15"/>
        <v>0</v>
      </c>
      <c r="J45" s="160"/>
      <c r="K45" s="161">
        <f t="shared" si="16"/>
        <v>0</v>
      </c>
      <c r="L45" s="161">
        <v>21</v>
      </c>
      <c r="M45" s="161">
        <f t="shared" si="17"/>
        <v>0</v>
      </c>
      <c r="N45" s="161">
        <v>9.1E-4</v>
      </c>
      <c r="O45" s="161">
        <f t="shared" si="18"/>
        <v>0.06</v>
      </c>
      <c r="P45" s="161">
        <v>0</v>
      </c>
      <c r="Q45" s="161">
        <f t="shared" si="19"/>
        <v>0</v>
      </c>
      <c r="R45" s="162" t="s">
        <v>194</v>
      </c>
      <c r="S45" s="138">
        <v>0</v>
      </c>
      <c r="T45" s="138">
        <f t="shared" si="20"/>
        <v>0</v>
      </c>
      <c r="U45" s="138"/>
      <c r="V45" s="138" t="s">
        <v>87</v>
      </c>
      <c r="W45" s="128"/>
      <c r="X45" s="128"/>
      <c r="Y45" s="128"/>
      <c r="Z45" s="128"/>
      <c r="AA45" s="128"/>
      <c r="AB45" s="128"/>
      <c r="AC45" s="128"/>
      <c r="AD45" s="128"/>
      <c r="AE45" s="128" t="s">
        <v>380</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36</v>
      </c>
      <c r="B46" s="157" t="s">
        <v>1961</v>
      </c>
      <c r="C46" s="165" t="s">
        <v>1962</v>
      </c>
      <c r="D46" s="158" t="s">
        <v>316</v>
      </c>
      <c r="E46" s="159">
        <v>5</v>
      </c>
      <c r="F46" s="160"/>
      <c r="G46" s="161">
        <f t="shared" si="14"/>
        <v>0</v>
      </c>
      <c r="H46" s="160"/>
      <c r="I46" s="161">
        <f t="shared" si="15"/>
        <v>0</v>
      </c>
      <c r="J46" s="160"/>
      <c r="K46" s="161">
        <f t="shared" si="16"/>
        <v>0</v>
      </c>
      <c r="L46" s="161">
        <v>21</v>
      </c>
      <c r="M46" s="161">
        <f t="shared" si="17"/>
        <v>0</v>
      </c>
      <c r="N46" s="161">
        <v>1.7000000000000001E-4</v>
      </c>
      <c r="O46" s="161">
        <f t="shared" si="18"/>
        <v>0</v>
      </c>
      <c r="P46" s="161">
        <v>0</v>
      </c>
      <c r="Q46" s="161">
        <f t="shared" si="19"/>
        <v>0</v>
      </c>
      <c r="R46" s="162" t="s">
        <v>194</v>
      </c>
      <c r="S46" s="138">
        <v>0</v>
      </c>
      <c r="T46" s="138">
        <f t="shared" si="20"/>
        <v>0</v>
      </c>
      <c r="U46" s="138"/>
      <c r="V46" s="138" t="s">
        <v>87</v>
      </c>
      <c r="W46" s="128"/>
      <c r="X46" s="128"/>
      <c r="Y46" s="128"/>
      <c r="Z46" s="128"/>
      <c r="AA46" s="128"/>
      <c r="AB46" s="128"/>
      <c r="AC46" s="128"/>
      <c r="AD46" s="128"/>
      <c r="AE46" s="128" t="s">
        <v>380</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37</v>
      </c>
      <c r="B47" s="157" t="s">
        <v>1982</v>
      </c>
      <c r="C47" s="165" t="s">
        <v>1983</v>
      </c>
      <c r="D47" s="158" t="s">
        <v>316</v>
      </c>
      <c r="E47" s="159">
        <v>65</v>
      </c>
      <c r="F47" s="160"/>
      <c r="G47" s="161">
        <f t="shared" si="14"/>
        <v>0</v>
      </c>
      <c r="H47" s="160"/>
      <c r="I47" s="161">
        <f t="shared" si="15"/>
        <v>0</v>
      </c>
      <c r="J47" s="160"/>
      <c r="K47" s="161">
        <f t="shared" si="16"/>
        <v>0</v>
      </c>
      <c r="L47" s="161">
        <v>21</v>
      </c>
      <c r="M47" s="161">
        <f t="shared" si="17"/>
        <v>0</v>
      </c>
      <c r="N47" s="161">
        <v>3.6999999999999999E-4</v>
      </c>
      <c r="O47" s="161">
        <f t="shared" si="18"/>
        <v>0.02</v>
      </c>
      <c r="P47" s="161">
        <v>0</v>
      </c>
      <c r="Q47" s="161">
        <f t="shared" si="19"/>
        <v>0</v>
      </c>
      <c r="R47" s="162" t="s">
        <v>194</v>
      </c>
      <c r="S47" s="138">
        <v>0</v>
      </c>
      <c r="T47" s="138">
        <f t="shared" si="20"/>
        <v>0</v>
      </c>
      <c r="U47" s="138"/>
      <c r="V47" s="138" t="s">
        <v>87</v>
      </c>
      <c r="W47" s="128"/>
      <c r="X47" s="128"/>
      <c r="Y47" s="128"/>
      <c r="Z47" s="128"/>
      <c r="AA47" s="128"/>
      <c r="AB47" s="128"/>
      <c r="AC47" s="128"/>
      <c r="AD47" s="128"/>
      <c r="AE47" s="128" t="s">
        <v>380</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38</v>
      </c>
      <c r="B48" s="157" t="s">
        <v>1699</v>
      </c>
      <c r="C48" s="165" t="s">
        <v>1700</v>
      </c>
      <c r="D48" s="158" t="s">
        <v>1698</v>
      </c>
      <c r="E48" s="159">
        <v>24</v>
      </c>
      <c r="F48" s="160"/>
      <c r="G48" s="161">
        <f t="shared" si="14"/>
        <v>0</v>
      </c>
      <c r="H48" s="160"/>
      <c r="I48" s="161">
        <f t="shared" si="15"/>
        <v>0</v>
      </c>
      <c r="J48" s="160"/>
      <c r="K48" s="161">
        <f t="shared" si="16"/>
        <v>0</v>
      </c>
      <c r="L48" s="161">
        <v>21</v>
      </c>
      <c r="M48" s="161">
        <f t="shared" si="17"/>
        <v>0</v>
      </c>
      <c r="N48" s="161">
        <v>1E-3</v>
      </c>
      <c r="O48" s="161">
        <f t="shared" si="18"/>
        <v>0.02</v>
      </c>
      <c r="P48" s="161">
        <v>0</v>
      </c>
      <c r="Q48" s="161">
        <f t="shared" si="19"/>
        <v>0</v>
      </c>
      <c r="R48" s="162" t="s">
        <v>194</v>
      </c>
      <c r="S48" s="138">
        <v>0</v>
      </c>
      <c r="T48" s="138">
        <f t="shared" si="20"/>
        <v>0</v>
      </c>
      <c r="U48" s="138"/>
      <c r="V48" s="138" t="s">
        <v>87</v>
      </c>
      <c r="W48" s="128"/>
      <c r="X48" s="128"/>
      <c r="Y48" s="128"/>
      <c r="Z48" s="128"/>
      <c r="AA48" s="128"/>
      <c r="AB48" s="128"/>
      <c r="AC48" s="128"/>
      <c r="AD48" s="128"/>
      <c r="AE48" s="128" t="s">
        <v>380</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39</v>
      </c>
      <c r="B49" s="157" t="s">
        <v>1701</v>
      </c>
      <c r="C49" s="165" t="s">
        <v>1702</v>
      </c>
      <c r="D49" s="158" t="s">
        <v>1698</v>
      </c>
      <c r="E49" s="159">
        <v>2.5</v>
      </c>
      <c r="F49" s="160"/>
      <c r="G49" s="161">
        <f t="shared" si="14"/>
        <v>0</v>
      </c>
      <c r="H49" s="160"/>
      <c r="I49" s="161">
        <f t="shared" si="15"/>
        <v>0</v>
      </c>
      <c r="J49" s="160"/>
      <c r="K49" s="161">
        <f t="shared" si="16"/>
        <v>0</v>
      </c>
      <c r="L49" s="161">
        <v>21</v>
      </c>
      <c r="M49" s="161">
        <f t="shared" si="17"/>
        <v>0</v>
      </c>
      <c r="N49" s="161">
        <v>1E-3</v>
      </c>
      <c r="O49" s="161">
        <f t="shared" si="18"/>
        <v>0</v>
      </c>
      <c r="P49" s="161">
        <v>0</v>
      </c>
      <c r="Q49" s="161">
        <f t="shared" si="19"/>
        <v>0</v>
      </c>
      <c r="R49" s="162" t="s">
        <v>194</v>
      </c>
      <c r="S49" s="138">
        <v>0</v>
      </c>
      <c r="T49" s="138">
        <f t="shared" si="20"/>
        <v>0</v>
      </c>
      <c r="U49" s="138"/>
      <c r="V49" s="138" t="s">
        <v>87</v>
      </c>
      <c r="W49" s="128"/>
      <c r="X49" s="128"/>
      <c r="Y49" s="128"/>
      <c r="Z49" s="128"/>
      <c r="AA49" s="128"/>
      <c r="AB49" s="128"/>
      <c r="AC49" s="128"/>
      <c r="AD49" s="128"/>
      <c r="AE49" s="128" t="s">
        <v>380</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40</v>
      </c>
      <c r="B50" s="157" t="s">
        <v>1709</v>
      </c>
      <c r="C50" s="165" t="s">
        <v>1710</v>
      </c>
      <c r="D50" s="158" t="s">
        <v>494</v>
      </c>
      <c r="E50" s="159">
        <v>2</v>
      </c>
      <c r="F50" s="160"/>
      <c r="G50" s="161">
        <f t="shared" si="14"/>
        <v>0</v>
      </c>
      <c r="H50" s="160"/>
      <c r="I50" s="161">
        <f t="shared" si="15"/>
        <v>0</v>
      </c>
      <c r="J50" s="160"/>
      <c r="K50" s="161">
        <f t="shared" si="16"/>
        <v>0</v>
      </c>
      <c r="L50" s="161">
        <v>21</v>
      </c>
      <c r="M50" s="161">
        <f t="shared" si="17"/>
        <v>0</v>
      </c>
      <c r="N50" s="161">
        <v>2.1000000000000001E-4</v>
      </c>
      <c r="O50" s="161">
        <f t="shared" si="18"/>
        <v>0</v>
      </c>
      <c r="P50" s="161">
        <v>0</v>
      </c>
      <c r="Q50" s="161">
        <f t="shared" si="19"/>
        <v>0</v>
      </c>
      <c r="R50" s="162" t="s">
        <v>194</v>
      </c>
      <c r="S50" s="138">
        <v>0</v>
      </c>
      <c r="T50" s="138">
        <f t="shared" si="20"/>
        <v>0</v>
      </c>
      <c r="U50" s="138"/>
      <c r="V50" s="138" t="s">
        <v>87</v>
      </c>
      <c r="W50" s="128"/>
      <c r="X50" s="128"/>
      <c r="Y50" s="128"/>
      <c r="Z50" s="128"/>
      <c r="AA50" s="128"/>
      <c r="AB50" s="128"/>
      <c r="AC50" s="128"/>
      <c r="AD50" s="128"/>
      <c r="AE50" s="128" t="s">
        <v>380</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41</v>
      </c>
      <c r="B51" s="157" t="s">
        <v>1711</v>
      </c>
      <c r="C51" s="165" t="s">
        <v>1712</v>
      </c>
      <c r="D51" s="158" t="s">
        <v>494</v>
      </c>
      <c r="E51" s="159">
        <v>2</v>
      </c>
      <c r="F51" s="160"/>
      <c r="G51" s="161">
        <f t="shared" si="14"/>
        <v>0</v>
      </c>
      <c r="H51" s="160"/>
      <c r="I51" s="161">
        <f t="shared" si="15"/>
        <v>0</v>
      </c>
      <c r="J51" s="160"/>
      <c r="K51" s="161">
        <f t="shared" si="16"/>
        <v>0</v>
      </c>
      <c r="L51" s="161">
        <v>21</v>
      </c>
      <c r="M51" s="161">
        <f t="shared" si="17"/>
        <v>0</v>
      </c>
      <c r="N51" s="161">
        <v>2.1000000000000001E-4</v>
      </c>
      <c r="O51" s="161">
        <f t="shared" si="18"/>
        <v>0</v>
      </c>
      <c r="P51" s="161">
        <v>0</v>
      </c>
      <c r="Q51" s="161">
        <f t="shared" si="19"/>
        <v>0</v>
      </c>
      <c r="R51" s="162" t="s">
        <v>194</v>
      </c>
      <c r="S51" s="138">
        <v>0</v>
      </c>
      <c r="T51" s="138">
        <f t="shared" si="20"/>
        <v>0</v>
      </c>
      <c r="U51" s="138"/>
      <c r="V51" s="138" t="s">
        <v>87</v>
      </c>
      <c r="W51" s="128"/>
      <c r="X51" s="128"/>
      <c r="Y51" s="128"/>
      <c r="Z51" s="128"/>
      <c r="AA51" s="128"/>
      <c r="AB51" s="128"/>
      <c r="AC51" s="128"/>
      <c r="AD51" s="128"/>
      <c r="AE51" s="128" t="s">
        <v>380</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42</v>
      </c>
      <c r="B52" s="157" t="s">
        <v>1713</v>
      </c>
      <c r="C52" s="165" t="s">
        <v>1714</v>
      </c>
      <c r="D52" s="158" t="s">
        <v>494</v>
      </c>
      <c r="E52" s="159">
        <v>1</v>
      </c>
      <c r="F52" s="160"/>
      <c r="G52" s="161">
        <f t="shared" si="14"/>
        <v>0</v>
      </c>
      <c r="H52" s="160"/>
      <c r="I52" s="161">
        <f t="shared" si="15"/>
        <v>0</v>
      </c>
      <c r="J52" s="160"/>
      <c r="K52" s="161">
        <f t="shared" si="16"/>
        <v>0</v>
      </c>
      <c r="L52" s="161">
        <v>21</v>
      </c>
      <c r="M52" s="161">
        <f t="shared" si="17"/>
        <v>0</v>
      </c>
      <c r="N52" s="161">
        <v>1.2999999999999999E-4</v>
      </c>
      <c r="O52" s="161">
        <f t="shared" si="18"/>
        <v>0</v>
      </c>
      <c r="P52" s="161">
        <v>0</v>
      </c>
      <c r="Q52" s="161">
        <f t="shared" si="19"/>
        <v>0</v>
      </c>
      <c r="R52" s="162" t="s">
        <v>194</v>
      </c>
      <c r="S52" s="138">
        <v>0</v>
      </c>
      <c r="T52" s="138">
        <f t="shared" si="20"/>
        <v>0</v>
      </c>
      <c r="U52" s="138"/>
      <c r="V52" s="138" t="s">
        <v>87</v>
      </c>
      <c r="W52" s="128"/>
      <c r="X52" s="128"/>
      <c r="Y52" s="128"/>
      <c r="Z52" s="128"/>
      <c r="AA52" s="128"/>
      <c r="AB52" s="128"/>
      <c r="AC52" s="128"/>
      <c r="AD52" s="128"/>
      <c r="AE52" s="128" t="s">
        <v>380</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43</v>
      </c>
      <c r="B53" s="157" t="s">
        <v>1752</v>
      </c>
      <c r="C53" s="165" t="s">
        <v>1753</v>
      </c>
      <c r="D53" s="158" t="s">
        <v>494</v>
      </c>
      <c r="E53" s="159">
        <v>1</v>
      </c>
      <c r="F53" s="160"/>
      <c r="G53" s="161">
        <f t="shared" si="14"/>
        <v>0</v>
      </c>
      <c r="H53" s="160"/>
      <c r="I53" s="161">
        <f t="shared" si="15"/>
        <v>0</v>
      </c>
      <c r="J53" s="160"/>
      <c r="K53" s="161">
        <f t="shared" si="16"/>
        <v>0</v>
      </c>
      <c r="L53" s="161">
        <v>21</v>
      </c>
      <c r="M53" s="161">
        <f t="shared" si="17"/>
        <v>0</v>
      </c>
      <c r="N53" s="161">
        <v>0</v>
      </c>
      <c r="O53" s="161">
        <f t="shared" si="18"/>
        <v>0</v>
      </c>
      <c r="P53" s="161">
        <v>0</v>
      </c>
      <c r="Q53" s="161">
        <f t="shared" si="19"/>
        <v>0</v>
      </c>
      <c r="R53" s="162" t="s">
        <v>194</v>
      </c>
      <c r="S53" s="138">
        <v>0</v>
      </c>
      <c r="T53" s="138">
        <f t="shared" si="20"/>
        <v>0</v>
      </c>
      <c r="U53" s="138"/>
      <c r="V53" s="138" t="s">
        <v>87</v>
      </c>
      <c r="W53" s="128"/>
      <c r="X53" s="128"/>
      <c r="Y53" s="128"/>
      <c r="Z53" s="128"/>
      <c r="AA53" s="128"/>
      <c r="AB53" s="128"/>
      <c r="AC53" s="128"/>
      <c r="AD53" s="128"/>
      <c r="AE53" s="128" t="s">
        <v>380</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44</v>
      </c>
      <c r="B54" s="157" t="s">
        <v>1754</v>
      </c>
      <c r="C54" s="165" t="s">
        <v>1755</v>
      </c>
      <c r="D54" s="158" t="s">
        <v>316</v>
      </c>
      <c r="E54" s="159">
        <v>58</v>
      </c>
      <c r="F54" s="160"/>
      <c r="G54" s="161">
        <f t="shared" si="14"/>
        <v>0</v>
      </c>
      <c r="H54" s="160"/>
      <c r="I54" s="161">
        <f t="shared" si="15"/>
        <v>0</v>
      </c>
      <c r="J54" s="160"/>
      <c r="K54" s="161">
        <f t="shared" si="16"/>
        <v>0</v>
      </c>
      <c r="L54" s="161">
        <v>21</v>
      </c>
      <c r="M54" s="161">
        <f t="shared" si="17"/>
        <v>0</v>
      </c>
      <c r="N54" s="161">
        <v>6.0000000000000002E-5</v>
      </c>
      <c r="O54" s="161">
        <f t="shared" si="18"/>
        <v>0</v>
      </c>
      <c r="P54" s="161">
        <v>0</v>
      </c>
      <c r="Q54" s="161">
        <f t="shared" si="19"/>
        <v>0</v>
      </c>
      <c r="R54" s="162" t="s">
        <v>194</v>
      </c>
      <c r="S54" s="138">
        <v>0</v>
      </c>
      <c r="T54" s="138">
        <f t="shared" si="20"/>
        <v>0</v>
      </c>
      <c r="U54" s="138"/>
      <c r="V54" s="138" t="s">
        <v>87</v>
      </c>
      <c r="W54" s="128"/>
      <c r="X54" s="128"/>
      <c r="Y54" s="128"/>
      <c r="Z54" s="128"/>
      <c r="AA54" s="128"/>
      <c r="AB54" s="128"/>
      <c r="AC54" s="128"/>
      <c r="AD54" s="128"/>
      <c r="AE54" s="128" t="s">
        <v>380</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x14ac:dyDescent="0.15">
      <c r="A55" s="143" t="s">
        <v>188</v>
      </c>
      <c r="B55" s="144" t="s">
        <v>88</v>
      </c>
      <c r="C55" s="164" t="s">
        <v>89</v>
      </c>
      <c r="D55" s="145"/>
      <c r="E55" s="146"/>
      <c r="F55" s="147"/>
      <c r="G55" s="147">
        <f>SUMIF(AE56:AE60,"&lt;&gt;NOR",G56:G60)</f>
        <v>0</v>
      </c>
      <c r="H55" s="147"/>
      <c r="I55" s="147">
        <f>SUM(I56:I60)</f>
        <v>0</v>
      </c>
      <c r="J55" s="147"/>
      <c r="K55" s="147">
        <f>SUM(K56:K60)</f>
        <v>0</v>
      </c>
      <c r="L55" s="147"/>
      <c r="M55" s="147">
        <f>SUM(M56:M60)</f>
        <v>0</v>
      </c>
      <c r="N55" s="147"/>
      <c r="O55" s="147">
        <f>SUM(O56:O60)</f>
        <v>0</v>
      </c>
      <c r="P55" s="147"/>
      <c r="Q55" s="147">
        <f>SUM(Q56:Q60)</f>
        <v>0</v>
      </c>
      <c r="R55" s="148"/>
      <c r="S55" s="142"/>
      <c r="T55" s="142">
        <f>SUM(T56:T60)</f>
        <v>0</v>
      </c>
      <c r="U55" s="142"/>
      <c r="V55" s="142"/>
      <c r="AE55" t="s">
        <v>189</v>
      </c>
    </row>
    <row r="56" spans="1:58" ht="12.75" outlineLevel="1" x14ac:dyDescent="0.2">
      <c r="A56" s="156">
        <v>45</v>
      </c>
      <c r="B56" s="157" t="s">
        <v>1761</v>
      </c>
      <c r="C56" s="165" t="s">
        <v>1762</v>
      </c>
      <c r="D56" s="158" t="s">
        <v>1758</v>
      </c>
      <c r="E56" s="159">
        <v>2</v>
      </c>
      <c r="F56" s="160"/>
      <c r="G56" s="161">
        <f>ROUND(E56*F56,2)</f>
        <v>0</v>
      </c>
      <c r="H56" s="160"/>
      <c r="I56" s="161">
        <f>ROUND(E56*H56,2)</f>
        <v>0</v>
      </c>
      <c r="J56" s="160"/>
      <c r="K56" s="161">
        <f>ROUND(E56*J56,2)</f>
        <v>0</v>
      </c>
      <c r="L56" s="161">
        <v>21</v>
      </c>
      <c r="M56" s="161">
        <f>G56*(1+L56/100)</f>
        <v>0</v>
      </c>
      <c r="N56" s="161">
        <v>0</v>
      </c>
      <c r="O56" s="161">
        <f>ROUND(E56*N56,2)</f>
        <v>0</v>
      </c>
      <c r="P56" s="161">
        <v>0</v>
      </c>
      <c r="Q56" s="161">
        <f>ROUND(E56*P56,2)</f>
        <v>0</v>
      </c>
      <c r="R56" s="162" t="s">
        <v>194</v>
      </c>
      <c r="S56" s="138">
        <v>0</v>
      </c>
      <c r="T56" s="138">
        <f>ROUND(E56*S56,2)</f>
        <v>0</v>
      </c>
      <c r="U56" s="138"/>
      <c r="V56" s="138" t="s">
        <v>89</v>
      </c>
      <c r="W56" s="128"/>
      <c r="X56" s="128"/>
      <c r="Y56" s="128"/>
      <c r="Z56" s="128"/>
      <c r="AA56" s="128"/>
      <c r="AB56" s="128"/>
      <c r="AC56" s="128"/>
      <c r="AD56" s="128"/>
      <c r="AE56" s="128" t="s">
        <v>195</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46</v>
      </c>
      <c r="B57" s="157" t="s">
        <v>1756</v>
      </c>
      <c r="C57" s="165" t="s">
        <v>1757</v>
      </c>
      <c r="D57" s="158" t="s">
        <v>1758</v>
      </c>
      <c r="E57" s="159">
        <v>8</v>
      </c>
      <c r="F57" s="160"/>
      <c r="G57" s="161">
        <f>ROUND(E57*F57,2)</f>
        <v>0</v>
      </c>
      <c r="H57" s="160"/>
      <c r="I57" s="161">
        <f>ROUND(E57*H57,2)</f>
        <v>0</v>
      </c>
      <c r="J57" s="160"/>
      <c r="K57" s="161">
        <f>ROUND(E57*J57,2)</f>
        <v>0</v>
      </c>
      <c r="L57" s="161">
        <v>21</v>
      </c>
      <c r="M57" s="161">
        <f>G57*(1+L57/100)</f>
        <v>0</v>
      </c>
      <c r="N57" s="161">
        <v>0</v>
      </c>
      <c r="O57" s="161">
        <f>ROUND(E57*N57,2)</f>
        <v>0</v>
      </c>
      <c r="P57" s="161">
        <v>0</v>
      </c>
      <c r="Q57" s="161">
        <f>ROUND(E57*P57,2)</f>
        <v>0</v>
      </c>
      <c r="R57" s="162" t="s">
        <v>194</v>
      </c>
      <c r="S57" s="138">
        <v>0</v>
      </c>
      <c r="T57" s="138">
        <f>ROUND(E57*S57,2)</f>
        <v>0</v>
      </c>
      <c r="U57" s="138"/>
      <c r="V57" s="138" t="s">
        <v>89</v>
      </c>
      <c r="W57" s="128"/>
      <c r="X57" s="128"/>
      <c r="Y57" s="128"/>
      <c r="Z57" s="128"/>
      <c r="AA57" s="128"/>
      <c r="AB57" s="128"/>
      <c r="AC57" s="128"/>
      <c r="AD57" s="128"/>
      <c r="AE57" s="128" t="s">
        <v>195</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47</v>
      </c>
      <c r="B58" s="157" t="s">
        <v>221</v>
      </c>
      <c r="C58" s="165" t="s">
        <v>1763</v>
      </c>
      <c r="D58" s="158" t="s">
        <v>192</v>
      </c>
      <c r="E58" s="159">
        <v>1</v>
      </c>
      <c r="F58" s="160"/>
      <c r="G58" s="161">
        <f>ROUND(E58*F58,2)</f>
        <v>0</v>
      </c>
      <c r="H58" s="160"/>
      <c r="I58" s="161">
        <f>ROUND(E58*H58,2)</f>
        <v>0</v>
      </c>
      <c r="J58" s="160"/>
      <c r="K58" s="161">
        <f>ROUND(E58*J58,2)</f>
        <v>0</v>
      </c>
      <c r="L58" s="161">
        <v>21</v>
      </c>
      <c r="M58" s="161">
        <f>G58*(1+L58/100)</f>
        <v>0</v>
      </c>
      <c r="N58" s="161">
        <v>0</v>
      </c>
      <c r="O58" s="161">
        <f>ROUND(E58*N58,2)</f>
        <v>0</v>
      </c>
      <c r="P58" s="161">
        <v>0</v>
      </c>
      <c r="Q58" s="161">
        <f>ROUND(E58*P58,2)</f>
        <v>0</v>
      </c>
      <c r="R58" s="162" t="s">
        <v>194</v>
      </c>
      <c r="S58" s="138">
        <v>0</v>
      </c>
      <c r="T58" s="138">
        <f>ROUND(E58*S58,2)</f>
        <v>0</v>
      </c>
      <c r="U58" s="138"/>
      <c r="V58" s="138" t="s">
        <v>89</v>
      </c>
      <c r="W58" s="128"/>
      <c r="X58" s="128"/>
      <c r="Y58" s="128"/>
      <c r="Z58" s="128"/>
      <c r="AA58" s="128"/>
      <c r="AB58" s="128"/>
      <c r="AC58" s="128"/>
      <c r="AD58" s="128"/>
      <c r="AE58" s="128" t="s">
        <v>195</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48</v>
      </c>
      <c r="B59" s="157" t="s">
        <v>1768</v>
      </c>
      <c r="C59" s="165" t="s">
        <v>1769</v>
      </c>
      <c r="D59" s="158" t="s">
        <v>1764</v>
      </c>
      <c r="E59" s="159">
        <v>6</v>
      </c>
      <c r="F59" s="160"/>
      <c r="G59" s="161">
        <f>ROUND(E59*F59,2)</f>
        <v>0</v>
      </c>
      <c r="H59" s="160"/>
      <c r="I59" s="161">
        <f>ROUND(E59*H59,2)</f>
        <v>0</v>
      </c>
      <c r="J59" s="160"/>
      <c r="K59" s="161">
        <f>ROUND(E59*J59,2)</f>
        <v>0</v>
      </c>
      <c r="L59" s="161">
        <v>21</v>
      </c>
      <c r="M59" s="161">
        <f>G59*(1+L59/100)</f>
        <v>0</v>
      </c>
      <c r="N59" s="161">
        <v>0</v>
      </c>
      <c r="O59" s="161">
        <f>ROUND(E59*N59,2)</f>
        <v>0</v>
      </c>
      <c r="P59" s="161">
        <v>0</v>
      </c>
      <c r="Q59" s="161">
        <f>ROUND(E59*P59,2)</f>
        <v>0</v>
      </c>
      <c r="R59" s="162" t="s">
        <v>194</v>
      </c>
      <c r="S59" s="138">
        <v>0</v>
      </c>
      <c r="T59" s="138">
        <f>ROUND(E59*S59,2)</f>
        <v>0</v>
      </c>
      <c r="U59" s="138"/>
      <c r="V59" s="138" t="s">
        <v>89</v>
      </c>
      <c r="W59" s="128"/>
      <c r="X59" s="128"/>
      <c r="Y59" s="128"/>
      <c r="Z59" s="128"/>
      <c r="AA59" s="128"/>
      <c r="AB59" s="128"/>
      <c r="AC59" s="128"/>
      <c r="AD59" s="128"/>
      <c r="AE59" s="128" t="s">
        <v>195</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49">
        <v>49</v>
      </c>
      <c r="B60" s="150" t="s">
        <v>1770</v>
      </c>
      <c r="C60" s="166" t="s">
        <v>1771</v>
      </c>
      <c r="D60" s="151" t="s">
        <v>1620</v>
      </c>
      <c r="E60" s="152">
        <v>1</v>
      </c>
      <c r="F60" s="153"/>
      <c r="G60" s="154">
        <f>ROUND(E60*F60,2)</f>
        <v>0</v>
      </c>
      <c r="H60" s="153"/>
      <c r="I60" s="154">
        <f>ROUND(E60*H60,2)</f>
        <v>0</v>
      </c>
      <c r="J60" s="153"/>
      <c r="K60" s="154">
        <f>ROUND(E60*J60,2)</f>
        <v>0</v>
      </c>
      <c r="L60" s="154">
        <v>21</v>
      </c>
      <c r="M60" s="154">
        <f>G60*(1+L60/100)</f>
        <v>0</v>
      </c>
      <c r="N60" s="154">
        <v>0</v>
      </c>
      <c r="O60" s="154">
        <f>ROUND(E60*N60,2)</f>
        <v>0</v>
      </c>
      <c r="P60" s="154">
        <v>0</v>
      </c>
      <c r="Q60" s="154">
        <f>ROUND(E60*P60,2)</f>
        <v>0</v>
      </c>
      <c r="R60" s="155" t="s">
        <v>194</v>
      </c>
      <c r="S60" s="138">
        <v>0</v>
      </c>
      <c r="T60" s="138">
        <f>ROUND(E60*S60,2)</f>
        <v>0</v>
      </c>
      <c r="U60" s="138"/>
      <c r="V60" s="138" t="s">
        <v>89</v>
      </c>
      <c r="W60" s="128"/>
      <c r="X60" s="128"/>
      <c r="Y60" s="128"/>
      <c r="Z60" s="128"/>
      <c r="AA60" s="128"/>
      <c r="AB60" s="128"/>
      <c r="AC60" s="128"/>
      <c r="AD60" s="128"/>
      <c r="AE60" s="128" t="s">
        <v>195</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x14ac:dyDescent="0.15">
      <c r="A61" s="3"/>
      <c r="B61" s="4"/>
      <c r="C61" s="168"/>
      <c r="D61" s="6"/>
      <c r="E61" s="3"/>
      <c r="F61" s="3"/>
      <c r="G61" s="3"/>
      <c r="H61" s="3"/>
      <c r="I61" s="3"/>
      <c r="J61" s="3"/>
      <c r="K61" s="3"/>
      <c r="L61" s="3"/>
      <c r="M61" s="3"/>
      <c r="N61" s="3"/>
      <c r="O61" s="3"/>
      <c r="P61" s="3"/>
      <c r="Q61" s="3"/>
      <c r="R61" s="3"/>
      <c r="S61" s="3"/>
      <c r="T61" s="3"/>
      <c r="U61" s="3"/>
      <c r="V61" s="3"/>
      <c r="AC61">
        <v>15</v>
      </c>
      <c r="AD61">
        <v>21</v>
      </c>
      <c r="AE61" t="s">
        <v>177</v>
      </c>
    </row>
    <row r="62" spans="1:58" ht="12.75" x14ac:dyDescent="0.15">
      <c r="A62" s="131"/>
      <c r="B62" s="132" t="s">
        <v>29</v>
      </c>
      <c r="C62" s="169"/>
      <c r="D62" s="133"/>
      <c r="E62" s="134"/>
      <c r="F62" s="134"/>
      <c r="G62" s="163">
        <f>G8+G34+G55</f>
        <v>0</v>
      </c>
      <c r="H62" s="3"/>
      <c r="I62" s="3"/>
      <c r="J62" s="3"/>
      <c r="K62" s="3"/>
      <c r="L62" s="3"/>
      <c r="M62" s="3"/>
      <c r="N62" s="3"/>
      <c r="O62" s="3"/>
      <c r="P62" s="3"/>
      <c r="Q62" s="3"/>
      <c r="R62" s="3"/>
      <c r="S62" s="3"/>
      <c r="T62" s="3"/>
      <c r="U62" s="3"/>
      <c r="V62" s="3"/>
      <c r="AC62">
        <f>SUMIF(L7:L60,AC61,G7:G60)</f>
        <v>0</v>
      </c>
      <c r="AD62">
        <f>SUMIF(L7:L60,AD61,G7:G60)</f>
        <v>0</v>
      </c>
      <c r="AE62" t="s">
        <v>230</v>
      </c>
    </row>
    <row r="63" spans="1:58" x14ac:dyDescent="0.15">
      <c r="C63" s="170"/>
      <c r="D63" s="9"/>
      <c r="AE63" t="s">
        <v>231</v>
      </c>
    </row>
    <row r="64" spans="1:58"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Zgxg9uoj/dhV1KBQiZwETUfcwznVD8B8qIAu+Mx/qrNQB5lThAlwCZqINjUnKXx27CGL+kbuaw3yM81l1XXstw==" saltValue="Zth2LpW1bJPf78CtptsZOg==" spinCount="100000" sheet="1"/>
  <mergeCells count="5">
    <mergeCell ref="A1:G1"/>
    <mergeCell ref="C2:G2"/>
    <mergeCell ref="C3:G3"/>
    <mergeCell ref="C4:G4"/>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34CA-7725-431B-B11D-E6DE1D331B8D}">
  <sheetPr>
    <outlinePr summaryBelow="0"/>
  </sheetPr>
  <dimension ref="A1:BF5000"/>
  <sheetViews>
    <sheetView workbookViewId="0">
      <pane ySplit="7" topLeftCell="A8" activePane="bottomLeft" state="frozen"/>
      <selection pane="bottomLeft" activeCell="Z15" sqref="Z15"/>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6" t="s">
        <v>164</v>
      </c>
      <c r="B1" s="316"/>
      <c r="C1" s="316"/>
      <c r="D1" s="316"/>
      <c r="E1" s="316"/>
      <c r="F1" s="316"/>
      <c r="G1" s="316"/>
      <c r="AE1" t="s">
        <v>165</v>
      </c>
    </row>
    <row r="2" spans="1:58" ht="24.95" customHeight="1" x14ac:dyDescent="0.15">
      <c r="A2" s="120" t="s">
        <v>7</v>
      </c>
      <c r="B2" s="40" t="s">
        <v>43</v>
      </c>
      <c r="C2" s="317" t="s">
        <v>44</v>
      </c>
      <c r="D2" s="318"/>
      <c r="E2" s="318"/>
      <c r="F2" s="318"/>
      <c r="G2" s="319"/>
      <c r="AE2" t="s">
        <v>166</v>
      </c>
    </row>
    <row r="3" spans="1:58" ht="24.95" customHeight="1" x14ac:dyDescent="0.15">
      <c r="A3" s="120" t="s">
        <v>8</v>
      </c>
      <c r="B3" s="40" t="s">
        <v>70</v>
      </c>
      <c r="C3" s="317" t="s">
        <v>71</v>
      </c>
      <c r="D3" s="318"/>
      <c r="E3" s="318"/>
      <c r="F3" s="318"/>
      <c r="G3" s="319"/>
      <c r="AA3" s="104" t="s">
        <v>166</v>
      </c>
      <c r="AE3" t="s">
        <v>167</v>
      </c>
    </row>
    <row r="4" spans="1:58" ht="24.95" customHeight="1" x14ac:dyDescent="0.15">
      <c r="A4" s="121" t="s">
        <v>9</v>
      </c>
      <c r="B4" s="122" t="s">
        <v>49</v>
      </c>
      <c r="C4" s="320" t="s">
        <v>2338</v>
      </c>
      <c r="D4" s="321"/>
      <c r="E4" s="321"/>
      <c r="F4" s="321"/>
      <c r="G4" s="322"/>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81</v>
      </c>
      <c r="C8" s="164" t="s">
        <v>72</v>
      </c>
      <c r="D8" s="145"/>
      <c r="E8" s="146"/>
      <c r="F8" s="147"/>
      <c r="G8" s="147">
        <f>SUMIF(AE9:AE80,"&lt;&gt;NOR",G9:G80)</f>
        <v>0</v>
      </c>
      <c r="H8" s="147"/>
      <c r="I8" s="147">
        <f>SUM(I9:I80)</f>
        <v>0</v>
      </c>
      <c r="J8" s="147"/>
      <c r="K8" s="147">
        <f>SUM(K9:K80)</f>
        <v>0</v>
      </c>
      <c r="L8" s="147"/>
      <c r="M8" s="147">
        <f>SUM(M9:M80)</f>
        <v>0</v>
      </c>
      <c r="N8" s="147"/>
      <c r="O8" s="147">
        <f>SUM(O9:O80)</f>
        <v>0</v>
      </c>
      <c r="P8" s="147"/>
      <c r="Q8" s="147">
        <f>SUM(Q9:Q80)</f>
        <v>0</v>
      </c>
      <c r="R8" s="148"/>
      <c r="S8" s="142"/>
      <c r="T8" s="142">
        <f>SUM(T9:T80)</f>
        <v>0</v>
      </c>
      <c r="U8" s="142"/>
      <c r="V8" s="142"/>
      <c r="AE8" t="s">
        <v>189</v>
      </c>
    </row>
    <row r="9" spans="1:58" ht="12.75" outlineLevel="1" x14ac:dyDescent="0.2">
      <c r="A9" s="149">
        <v>1</v>
      </c>
      <c r="B9" s="150" t="s">
        <v>1984</v>
      </c>
      <c r="C9" s="166" t="s">
        <v>1985</v>
      </c>
      <c r="D9" s="151" t="s">
        <v>391</v>
      </c>
      <c r="E9" s="152">
        <v>1</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v>
      </c>
      <c r="T9" s="138">
        <f>ROUND(E9*S9,2)</f>
        <v>0</v>
      </c>
      <c r="U9" s="138"/>
      <c r="V9" s="138" t="s">
        <v>215</v>
      </c>
      <c r="W9" s="128"/>
      <c r="X9" s="128"/>
      <c r="Y9" s="128"/>
      <c r="Z9" s="128"/>
      <c r="AA9" s="128"/>
      <c r="AB9" s="128"/>
      <c r="AC9" s="128"/>
      <c r="AD9" s="128"/>
      <c r="AE9" s="128" t="s">
        <v>504</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329" t="s">
        <v>1986</v>
      </c>
      <c r="D10" s="330"/>
      <c r="E10" s="330"/>
      <c r="F10" s="330"/>
      <c r="G10" s="330"/>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513</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49">
        <v>2</v>
      </c>
      <c r="B11" s="150" t="s">
        <v>1987</v>
      </c>
      <c r="C11" s="166" t="s">
        <v>1988</v>
      </c>
      <c r="D11" s="151" t="s">
        <v>391</v>
      </c>
      <c r="E11" s="152">
        <v>1</v>
      </c>
      <c r="F11" s="153"/>
      <c r="G11" s="154">
        <f>ROUND(E11*F11,2)</f>
        <v>0</v>
      </c>
      <c r="H11" s="153"/>
      <c r="I11" s="154">
        <f>ROUND(E11*H11,2)</f>
        <v>0</v>
      </c>
      <c r="J11" s="153"/>
      <c r="K11" s="154">
        <f>ROUND(E11*J11,2)</f>
        <v>0</v>
      </c>
      <c r="L11" s="154">
        <v>21</v>
      </c>
      <c r="M11" s="154">
        <f>G11*(1+L11/100)</f>
        <v>0</v>
      </c>
      <c r="N11" s="154">
        <v>0</v>
      </c>
      <c r="O11" s="154">
        <f>ROUND(E11*N11,2)</f>
        <v>0</v>
      </c>
      <c r="P11" s="154">
        <v>0</v>
      </c>
      <c r="Q11" s="154">
        <f>ROUND(E11*P11,2)</f>
        <v>0</v>
      </c>
      <c r="R11" s="155" t="s">
        <v>194</v>
      </c>
      <c r="S11" s="138">
        <v>0</v>
      </c>
      <c r="T11" s="138">
        <f>ROUND(E11*S11,2)</f>
        <v>0</v>
      </c>
      <c r="U11" s="138"/>
      <c r="V11" s="138" t="s">
        <v>215</v>
      </c>
      <c r="W11" s="128"/>
      <c r="X11" s="128"/>
      <c r="Y11" s="128"/>
      <c r="Z11" s="128"/>
      <c r="AA11" s="128"/>
      <c r="AB11" s="128"/>
      <c r="AC11" s="128"/>
      <c r="AD11" s="128"/>
      <c r="AE11" s="128" t="s">
        <v>504</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329" t="s">
        <v>1989</v>
      </c>
      <c r="D12" s="330"/>
      <c r="E12" s="330"/>
      <c r="F12" s="330"/>
      <c r="G12" s="330"/>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513</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22.5" outlineLevel="1" x14ac:dyDescent="0.2">
      <c r="A13" s="149">
        <v>3</v>
      </c>
      <c r="B13" s="150" t="s">
        <v>1990</v>
      </c>
      <c r="C13" s="166" t="s">
        <v>1991</v>
      </c>
      <c r="D13" s="151" t="s">
        <v>391</v>
      </c>
      <c r="E13" s="152">
        <v>2</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194</v>
      </c>
      <c r="S13" s="138">
        <v>0</v>
      </c>
      <c r="T13" s="138">
        <f>ROUND(E13*S13,2)</f>
        <v>0</v>
      </c>
      <c r="U13" s="138"/>
      <c r="V13" s="138" t="s">
        <v>215</v>
      </c>
      <c r="W13" s="128"/>
      <c r="X13" s="128"/>
      <c r="Y13" s="128"/>
      <c r="Z13" s="128"/>
      <c r="AA13" s="128"/>
      <c r="AB13" s="128"/>
      <c r="AC13" s="128"/>
      <c r="AD13" s="128"/>
      <c r="AE13" s="128" t="s">
        <v>504</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22.5" outlineLevel="1" x14ac:dyDescent="0.2">
      <c r="A14" s="135"/>
      <c r="B14" s="136"/>
      <c r="C14" s="329" t="s">
        <v>1992</v>
      </c>
      <c r="D14" s="330"/>
      <c r="E14" s="330"/>
      <c r="F14" s="330"/>
      <c r="G14" s="330"/>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513</v>
      </c>
      <c r="AF14" s="128"/>
      <c r="AG14" s="128"/>
      <c r="AH14" s="128"/>
      <c r="AI14" s="128"/>
      <c r="AJ14" s="128"/>
      <c r="AK14" s="128"/>
      <c r="AL14" s="128"/>
      <c r="AM14" s="128"/>
      <c r="AN14" s="128"/>
      <c r="AO14" s="128"/>
      <c r="AP14" s="128"/>
      <c r="AQ14" s="128"/>
      <c r="AR14" s="128"/>
      <c r="AS14" s="128"/>
      <c r="AT14" s="128"/>
      <c r="AU14" s="128"/>
      <c r="AV14" s="128"/>
      <c r="AW14" s="128"/>
      <c r="AX14" s="128"/>
      <c r="AY14" s="176" t="str">
        <f>C14</f>
        <v>Parametry: průchodnost min.50 mm, Q: 2,0-3,5 l/s, Qmax: 3,5 l/s při maximální hladině v ČS, Hgeodetická = 6,7-3,5 m, Hdopravní = 7,4-4,5m, krytí IP 68, P = 1,5 kW (*)</v>
      </c>
      <c r="AZ14" s="128"/>
      <c r="BA14" s="128"/>
      <c r="BB14" s="128"/>
      <c r="BC14" s="128"/>
      <c r="BD14" s="128"/>
      <c r="BE14" s="128"/>
      <c r="BF14" s="128"/>
    </row>
    <row r="15" spans="1:58" ht="33.75" outlineLevel="1" x14ac:dyDescent="0.2">
      <c r="A15" s="156">
        <v>4</v>
      </c>
      <c r="B15" s="157" t="s">
        <v>1993</v>
      </c>
      <c r="C15" s="165" t="s">
        <v>1994</v>
      </c>
      <c r="D15" s="158" t="s">
        <v>391</v>
      </c>
      <c r="E15" s="159">
        <v>1</v>
      </c>
      <c r="F15" s="160"/>
      <c r="G15" s="161">
        <f>ROUND(E15*F15,2)</f>
        <v>0</v>
      </c>
      <c r="H15" s="160"/>
      <c r="I15" s="161">
        <f>ROUND(E15*H15,2)</f>
        <v>0</v>
      </c>
      <c r="J15" s="160"/>
      <c r="K15" s="161">
        <f>ROUND(E15*J15,2)</f>
        <v>0</v>
      </c>
      <c r="L15" s="161">
        <v>21</v>
      </c>
      <c r="M15" s="161">
        <f>G15*(1+L15/100)</f>
        <v>0</v>
      </c>
      <c r="N15" s="161">
        <v>0</v>
      </c>
      <c r="O15" s="161">
        <f>ROUND(E15*N15,2)</f>
        <v>0</v>
      </c>
      <c r="P15" s="161">
        <v>0</v>
      </c>
      <c r="Q15" s="161">
        <f>ROUND(E15*P15,2)</f>
        <v>0</v>
      </c>
      <c r="R15" s="162" t="s">
        <v>194</v>
      </c>
      <c r="S15" s="138">
        <v>0</v>
      </c>
      <c r="T15" s="138">
        <f>ROUND(E15*S15,2)</f>
        <v>0</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49">
        <v>5</v>
      </c>
      <c r="B16" s="150" t="s">
        <v>1995</v>
      </c>
      <c r="C16" s="166" t="s">
        <v>1996</v>
      </c>
      <c r="D16" s="151" t="s">
        <v>391</v>
      </c>
      <c r="E16" s="152">
        <v>2</v>
      </c>
      <c r="F16" s="153"/>
      <c r="G16" s="154">
        <f>ROUND(E16*F16,2)</f>
        <v>0</v>
      </c>
      <c r="H16" s="153"/>
      <c r="I16" s="154">
        <f>ROUND(E16*H16,2)</f>
        <v>0</v>
      </c>
      <c r="J16" s="153"/>
      <c r="K16" s="154">
        <f>ROUND(E16*J16,2)</f>
        <v>0</v>
      </c>
      <c r="L16" s="154">
        <v>21</v>
      </c>
      <c r="M16" s="154">
        <f>G16*(1+L16/100)</f>
        <v>0</v>
      </c>
      <c r="N16" s="154">
        <v>0</v>
      </c>
      <c r="O16" s="154">
        <f>ROUND(E16*N16,2)</f>
        <v>0</v>
      </c>
      <c r="P16" s="154">
        <v>0</v>
      </c>
      <c r="Q16" s="154">
        <f>ROUND(E16*P16,2)</f>
        <v>0</v>
      </c>
      <c r="R16" s="155" t="s">
        <v>194</v>
      </c>
      <c r="S16" s="138">
        <v>0</v>
      </c>
      <c r="T16" s="138">
        <f>ROUND(E16*S16,2)</f>
        <v>0</v>
      </c>
      <c r="U16" s="138"/>
      <c r="V16" s="138" t="s">
        <v>215</v>
      </c>
      <c r="W16" s="128"/>
      <c r="X16" s="128"/>
      <c r="Y16" s="128"/>
      <c r="Z16" s="128"/>
      <c r="AA16" s="128"/>
      <c r="AB16" s="128"/>
      <c r="AC16" s="128"/>
      <c r="AD16" s="128"/>
      <c r="AE16" s="128" t="s">
        <v>504</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35"/>
      <c r="B17" s="136"/>
      <c r="C17" s="329" t="s">
        <v>1997</v>
      </c>
      <c r="D17" s="330"/>
      <c r="E17" s="330"/>
      <c r="F17" s="330"/>
      <c r="G17" s="330"/>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513</v>
      </c>
      <c r="AF17" s="128"/>
      <c r="AG17" s="128"/>
      <c r="AH17" s="128"/>
      <c r="AI17" s="128"/>
      <c r="AJ17" s="128"/>
      <c r="AK17" s="128"/>
      <c r="AL17" s="128"/>
      <c r="AM17" s="128"/>
      <c r="AN17" s="128"/>
      <c r="AO17" s="128"/>
      <c r="AP17" s="128"/>
      <c r="AQ17" s="128"/>
      <c r="AR17" s="128"/>
      <c r="AS17" s="128"/>
      <c r="AT17" s="128"/>
      <c r="AU17" s="128"/>
      <c r="AV17" s="128"/>
      <c r="AW17" s="128"/>
      <c r="AX17" s="128"/>
      <c r="AY17" s="176" t="str">
        <f>C17</f>
        <v>Parametry: jm.světlost DN 80, PN 10, materiál tělesa šedá litina, nože 1.4301(AISI 304), médium: splašková odpadní voda</v>
      </c>
      <c r="AZ17" s="128"/>
      <c r="BA17" s="128"/>
      <c r="BB17" s="128"/>
      <c r="BC17" s="128"/>
      <c r="BD17" s="128"/>
      <c r="BE17" s="128"/>
      <c r="BF17" s="128"/>
    </row>
    <row r="18" spans="1:58" ht="22.5" outlineLevel="1" x14ac:dyDescent="0.2">
      <c r="A18" s="149">
        <v>6</v>
      </c>
      <c r="B18" s="150" t="s">
        <v>1998</v>
      </c>
      <c r="C18" s="166" t="s">
        <v>1999</v>
      </c>
      <c r="D18" s="151" t="s">
        <v>391</v>
      </c>
      <c r="E18" s="152">
        <v>1</v>
      </c>
      <c r="F18" s="153"/>
      <c r="G18" s="154">
        <f>ROUND(E18*F18,2)</f>
        <v>0</v>
      </c>
      <c r="H18" s="153"/>
      <c r="I18" s="154">
        <f>ROUND(E18*H18,2)</f>
        <v>0</v>
      </c>
      <c r="J18" s="153"/>
      <c r="K18" s="154">
        <f>ROUND(E18*J18,2)</f>
        <v>0</v>
      </c>
      <c r="L18" s="154">
        <v>21</v>
      </c>
      <c r="M18" s="154">
        <f>G18*(1+L18/100)</f>
        <v>0</v>
      </c>
      <c r="N18" s="154">
        <v>0</v>
      </c>
      <c r="O18" s="154">
        <f>ROUND(E18*N18,2)</f>
        <v>0</v>
      </c>
      <c r="P18" s="154">
        <v>0</v>
      </c>
      <c r="Q18" s="154">
        <f>ROUND(E18*P18,2)</f>
        <v>0</v>
      </c>
      <c r="R18" s="155" t="s">
        <v>194</v>
      </c>
      <c r="S18" s="138">
        <v>0</v>
      </c>
      <c r="T18" s="138">
        <f>ROUND(E18*S18,2)</f>
        <v>0</v>
      </c>
      <c r="U18" s="138"/>
      <c r="V18" s="138" t="s">
        <v>215</v>
      </c>
      <c r="W18" s="128"/>
      <c r="X18" s="128"/>
      <c r="Y18" s="128"/>
      <c r="Z18" s="128"/>
      <c r="AA18" s="128"/>
      <c r="AB18" s="128"/>
      <c r="AC18" s="128"/>
      <c r="AD18" s="128"/>
      <c r="AE18" s="128" t="s">
        <v>504</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22.5" outlineLevel="1" x14ac:dyDescent="0.2">
      <c r="A19" s="135"/>
      <c r="B19" s="136"/>
      <c r="C19" s="329" t="s">
        <v>2000</v>
      </c>
      <c r="D19" s="330"/>
      <c r="E19" s="330"/>
      <c r="F19" s="330"/>
      <c r="G19" s="330"/>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513</v>
      </c>
      <c r="AF19" s="128"/>
      <c r="AG19" s="128"/>
      <c r="AH19" s="128"/>
      <c r="AI19" s="128"/>
      <c r="AJ19" s="128"/>
      <c r="AK19" s="128"/>
      <c r="AL19" s="128"/>
      <c r="AM19" s="128"/>
      <c r="AN19" s="128"/>
      <c r="AO19" s="128"/>
      <c r="AP19" s="128"/>
      <c r="AQ19" s="128"/>
      <c r="AR19" s="128"/>
      <c r="AS19" s="128"/>
      <c r="AT19" s="128"/>
      <c r="AU19" s="128"/>
      <c r="AV19" s="128"/>
      <c r="AW19" s="128"/>
      <c r="AX19" s="128"/>
      <c r="AY19" s="176" t="str">
        <f>C19</f>
        <v>Parametry: Qmax=10 l/s, jemnost průlin česlí 3 mm, výška výsypky 1100 mm, váha zařízení 0,26t, s vodou 0,29t, materiálové provedení: nerez 1.4301 (AISI 304), nádrž nerez 1.4401 (AISI 316), P= 0,5 kW (*)</v>
      </c>
      <c r="AZ19" s="128"/>
      <c r="BA19" s="128"/>
      <c r="BB19" s="128"/>
      <c r="BC19" s="128"/>
      <c r="BD19" s="128"/>
      <c r="BE19" s="128"/>
      <c r="BF19" s="128"/>
    </row>
    <row r="20" spans="1:58" ht="12.75" outlineLevel="1" x14ac:dyDescent="0.2">
      <c r="A20" s="149">
        <v>7</v>
      </c>
      <c r="B20" s="150" t="s">
        <v>2001</v>
      </c>
      <c r="C20" s="166" t="s">
        <v>2002</v>
      </c>
      <c r="D20" s="151" t="s">
        <v>391</v>
      </c>
      <c r="E20" s="152">
        <v>2</v>
      </c>
      <c r="F20" s="153"/>
      <c r="G20" s="154">
        <f>ROUND(E20*F20,2)</f>
        <v>0</v>
      </c>
      <c r="H20" s="153"/>
      <c r="I20" s="154">
        <f>ROUND(E20*H20,2)</f>
        <v>0</v>
      </c>
      <c r="J20" s="153"/>
      <c r="K20" s="154">
        <f>ROUND(E20*J20,2)</f>
        <v>0</v>
      </c>
      <c r="L20" s="154">
        <v>21</v>
      </c>
      <c r="M20" s="154">
        <f>G20*(1+L20/100)</f>
        <v>0</v>
      </c>
      <c r="N20" s="154">
        <v>0</v>
      </c>
      <c r="O20" s="154">
        <f>ROUND(E20*N20,2)</f>
        <v>0</v>
      </c>
      <c r="P20" s="154">
        <v>0</v>
      </c>
      <c r="Q20" s="154">
        <f>ROUND(E20*P20,2)</f>
        <v>0</v>
      </c>
      <c r="R20" s="155" t="s">
        <v>194</v>
      </c>
      <c r="S20" s="138">
        <v>0</v>
      </c>
      <c r="T20" s="138">
        <f>ROUND(E20*S20,2)</f>
        <v>0</v>
      </c>
      <c r="U20" s="138"/>
      <c r="V20" s="138" t="s">
        <v>215</v>
      </c>
      <c r="W20" s="128"/>
      <c r="X20" s="128"/>
      <c r="Y20" s="128"/>
      <c r="Z20" s="128"/>
      <c r="AA20" s="128"/>
      <c r="AB20" s="128"/>
      <c r="AC20" s="128"/>
      <c r="AD20" s="128"/>
      <c r="AE20" s="128" t="s">
        <v>504</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329" t="s">
        <v>2003</v>
      </c>
      <c r="D21" s="330"/>
      <c r="E21" s="330"/>
      <c r="F21" s="330"/>
      <c r="G21" s="330"/>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513</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22.5" outlineLevel="1" x14ac:dyDescent="0.2">
      <c r="A22" s="149">
        <v>8</v>
      </c>
      <c r="B22" s="150" t="s">
        <v>2004</v>
      </c>
      <c r="C22" s="166" t="s">
        <v>2005</v>
      </c>
      <c r="D22" s="151" t="s">
        <v>391</v>
      </c>
      <c r="E22" s="152">
        <v>1</v>
      </c>
      <c r="F22" s="153"/>
      <c r="G22" s="154">
        <f>ROUND(E22*F22,2)</f>
        <v>0</v>
      </c>
      <c r="H22" s="153"/>
      <c r="I22" s="154">
        <f>ROUND(E22*H22,2)</f>
        <v>0</v>
      </c>
      <c r="J22" s="153"/>
      <c r="K22" s="154">
        <f>ROUND(E22*J22,2)</f>
        <v>0</v>
      </c>
      <c r="L22" s="154">
        <v>21</v>
      </c>
      <c r="M22" s="154">
        <f>G22*(1+L22/100)</f>
        <v>0</v>
      </c>
      <c r="N22" s="154">
        <v>0</v>
      </c>
      <c r="O22" s="154">
        <f>ROUND(E22*N22,2)</f>
        <v>0</v>
      </c>
      <c r="P22" s="154">
        <v>0</v>
      </c>
      <c r="Q22" s="154">
        <f>ROUND(E22*P22,2)</f>
        <v>0</v>
      </c>
      <c r="R22" s="155" t="s">
        <v>194</v>
      </c>
      <c r="S22" s="138">
        <v>0</v>
      </c>
      <c r="T22" s="138">
        <f>ROUND(E22*S22,2)</f>
        <v>0</v>
      </c>
      <c r="U22" s="138"/>
      <c r="V22" s="138" t="s">
        <v>215</v>
      </c>
      <c r="W22" s="128"/>
      <c r="X22" s="128"/>
      <c r="Y22" s="128"/>
      <c r="Z22" s="128"/>
      <c r="AA22" s="128"/>
      <c r="AB22" s="128"/>
      <c r="AC22" s="128"/>
      <c r="AD22" s="128"/>
      <c r="AE22" s="128" t="s">
        <v>504</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35"/>
      <c r="B23" s="136"/>
      <c r="C23" s="329" t="s">
        <v>2006</v>
      </c>
      <c r="D23" s="330"/>
      <c r="E23" s="330"/>
      <c r="F23" s="330"/>
      <c r="G23" s="330"/>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513</v>
      </c>
      <c r="AF23" s="128"/>
      <c r="AG23" s="128"/>
      <c r="AH23" s="128"/>
      <c r="AI23" s="128"/>
      <c r="AJ23" s="128"/>
      <c r="AK23" s="128"/>
      <c r="AL23" s="128"/>
      <c r="AM23" s="128"/>
      <c r="AN23" s="128"/>
      <c r="AO23" s="128"/>
      <c r="AP23" s="128"/>
      <c r="AQ23" s="128"/>
      <c r="AR23" s="128"/>
      <c r="AS23" s="128"/>
      <c r="AT23" s="128"/>
      <c r="AU23" s="128"/>
      <c r="AV23" s="128"/>
      <c r="AW23" s="128"/>
      <c r="AX23" s="128"/>
      <c r="AY23" s="176" t="str">
        <f>C23</f>
        <v>Parametry: počet elementů 26 ks, průměr elementu 350 mm, dlouhodobá provozní kapacita elementu 5 m3/ks/hod, standardní oxygenační kapacita systému 123,7 kg O2/d</v>
      </c>
      <c r="AZ23" s="128"/>
      <c r="BA23" s="128"/>
      <c r="BB23" s="128"/>
      <c r="BC23" s="128"/>
      <c r="BD23" s="128"/>
      <c r="BE23" s="128"/>
      <c r="BF23" s="128"/>
    </row>
    <row r="24" spans="1:58" ht="12.75" outlineLevel="1" x14ac:dyDescent="0.2">
      <c r="A24" s="149">
        <v>9</v>
      </c>
      <c r="B24" s="150" t="s">
        <v>2007</v>
      </c>
      <c r="C24" s="166" t="s">
        <v>2008</v>
      </c>
      <c r="D24" s="151" t="s">
        <v>391</v>
      </c>
      <c r="E24" s="152">
        <v>1</v>
      </c>
      <c r="F24" s="153"/>
      <c r="G24" s="154">
        <f>ROUND(E24*F24,2)</f>
        <v>0</v>
      </c>
      <c r="H24" s="153"/>
      <c r="I24" s="154">
        <f>ROUND(E24*H24,2)</f>
        <v>0</v>
      </c>
      <c r="J24" s="153"/>
      <c r="K24" s="154">
        <f>ROUND(E24*J24,2)</f>
        <v>0</v>
      </c>
      <c r="L24" s="154">
        <v>21</v>
      </c>
      <c r="M24" s="154">
        <f>G24*(1+L24/100)</f>
        <v>0</v>
      </c>
      <c r="N24" s="154">
        <v>0</v>
      </c>
      <c r="O24" s="154">
        <f>ROUND(E24*N24,2)</f>
        <v>0</v>
      </c>
      <c r="P24" s="154">
        <v>0</v>
      </c>
      <c r="Q24" s="154">
        <f>ROUND(E24*P24,2)</f>
        <v>0</v>
      </c>
      <c r="R24" s="155" t="s">
        <v>194</v>
      </c>
      <c r="S24" s="138">
        <v>0</v>
      </c>
      <c r="T24" s="138">
        <f>ROUND(E24*S24,2)</f>
        <v>0</v>
      </c>
      <c r="U24" s="138"/>
      <c r="V24" s="138" t="s">
        <v>215</v>
      </c>
      <c r="W24" s="128"/>
      <c r="X24" s="128"/>
      <c r="Y24" s="128"/>
      <c r="Z24" s="128"/>
      <c r="AA24" s="128"/>
      <c r="AB24" s="128"/>
      <c r="AC24" s="128"/>
      <c r="AD24" s="128"/>
      <c r="AE24" s="128" t="s">
        <v>504</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35"/>
      <c r="B25" s="136"/>
      <c r="C25" s="329" t="s">
        <v>2009</v>
      </c>
      <c r="D25" s="330"/>
      <c r="E25" s="330"/>
      <c r="F25" s="330"/>
      <c r="G25" s="330"/>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513</v>
      </c>
      <c r="AF25" s="128"/>
      <c r="AG25" s="128"/>
      <c r="AH25" s="128"/>
      <c r="AI25" s="128"/>
      <c r="AJ25" s="128"/>
      <c r="AK25" s="128"/>
      <c r="AL25" s="128"/>
      <c r="AM25" s="128"/>
      <c r="AN25" s="128"/>
      <c r="AO25" s="128"/>
      <c r="AP25" s="128"/>
      <c r="AQ25" s="128"/>
      <c r="AR25" s="128"/>
      <c r="AS25" s="128"/>
      <c r="AT25" s="128"/>
      <c r="AU25" s="128"/>
      <c r="AV25" s="128"/>
      <c r="AW25" s="128"/>
      <c r="AX25" s="128"/>
      <c r="AY25" s="176" t="str">
        <f>C25</f>
        <v>Parametry:  médium: aktivační směs, max.počet otáček vrtule 400 ot./min., f vrtule cca 350 mm, hmotnost cca 130 kg, IP 68, P = 1,75 kW (*)</v>
      </c>
      <c r="AZ25" s="128"/>
      <c r="BA25" s="128"/>
      <c r="BB25" s="128"/>
      <c r="BC25" s="128"/>
      <c r="BD25" s="128"/>
      <c r="BE25" s="128"/>
      <c r="BF25" s="128"/>
    </row>
    <row r="26" spans="1:58" ht="12.75" outlineLevel="1" x14ac:dyDescent="0.2">
      <c r="A26" s="149">
        <v>10</v>
      </c>
      <c r="B26" s="150" t="s">
        <v>2010</v>
      </c>
      <c r="C26" s="166" t="s">
        <v>2011</v>
      </c>
      <c r="D26" s="151" t="s">
        <v>391</v>
      </c>
      <c r="E26" s="152">
        <v>1</v>
      </c>
      <c r="F26" s="153"/>
      <c r="G26" s="154">
        <f>ROUND(E26*F26,2)</f>
        <v>0</v>
      </c>
      <c r="H26" s="153"/>
      <c r="I26" s="154">
        <f>ROUND(E26*H26,2)</f>
        <v>0</v>
      </c>
      <c r="J26" s="153"/>
      <c r="K26" s="154">
        <f>ROUND(E26*J26,2)</f>
        <v>0</v>
      </c>
      <c r="L26" s="154">
        <v>21</v>
      </c>
      <c r="M26" s="154">
        <f>G26*(1+L26/100)</f>
        <v>0</v>
      </c>
      <c r="N26" s="154">
        <v>0</v>
      </c>
      <c r="O26" s="154">
        <f>ROUND(E26*N26,2)</f>
        <v>0</v>
      </c>
      <c r="P26" s="154">
        <v>0</v>
      </c>
      <c r="Q26" s="154">
        <f>ROUND(E26*P26,2)</f>
        <v>0</v>
      </c>
      <c r="R26" s="155" t="s">
        <v>194</v>
      </c>
      <c r="S26" s="138">
        <v>0</v>
      </c>
      <c r="T26" s="138">
        <f>ROUND(E26*S26,2)</f>
        <v>0</v>
      </c>
      <c r="U26" s="138"/>
      <c r="V26" s="138" t="s">
        <v>215</v>
      </c>
      <c r="W26" s="128"/>
      <c r="X26" s="128"/>
      <c r="Y26" s="128"/>
      <c r="Z26" s="128"/>
      <c r="AA26" s="128"/>
      <c r="AB26" s="128"/>
      <c r="AC26" s="128"/>
      <c r="AD26" s="128"/>
      <c r="AE26" s="128" t="s">
        <v>504</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35"/>
      <c r="B27" s="136"/>
      <c r="C27" s="329" t="s">
        <v>2012</v>
      </c>
      <c r="D27" s="330"/>
      <c r="E27" s="330"/>
      <c r="F27" s="330"/>
      <c r="G27" s="330"/>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513</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49">
        <v>11</v>
      </c>
      <c r="B28" s="150" t="s">
        <v>2013</v>
      </c>
      <c r="C28" s="166" t="s">
        <v>2014</v>
      </c>
      <c r="D28" s="151" t="s">
        <v>391</v>
      </c>
      <c r="E28" s="152">
        <v>1</v>
      </c>
      <c r="F28" s="153"/>
      <c r="G28" s="154">
        <f>ROUND(E28*F28,2)</f>
        <v>0</v>
      </c>
      <c r="H28" s="153"/>
      <c r="I28" s="154">
        <f>ROUND(E28*H28,2)</f>
        <v>0</v>
      </c>
      <c r="J28" s="153"/>
      <c r="K28" s="154">
        <f>ROUND(E28*J28,2)</f>
        <v>0</v>
      </c>
      <c r="L28" s="154">
        <v>21</v>
      </c>
      <c r="M28" s="154">
        <f>G28*(1+L28/100)</f>
        <v>0</v>
      </c>
      <c r="N28" s="154">
        <v>0</v>
      </c>
      <c r="O28" s="154">
        <f>ROUND(E28*N28,2)</f>
        <v>0</v>
      </c>
      <c r="P28" s="154">
        <v>0</v>
      </c>
      <c r="Q28" s="154">
        <f>ROUND(E28*P28,2)</f>
        <v>0</v>
      </c>
      <c r="R28" s="155" t="s">
        <v>194</v>
      </c>
      <c r="S28" s="138">
        <v>0</v>
      </c>
      <c r="T28" s="138">
        <f>ROUND(E28*S28,2)</f>
        <v>0</v>
      </c>
      <c r="U28" s="138"/>
      <c r="V28" s="138" t="s">
        <v>215</v>
      </c>
      <c r="W28" s="128"/>
      <c r="X28" s="128"/>
      <c r="Y28" s="128"/>
      <c r="Z28" s="128"/>
      <c r="AA28" s="128"/>
      <c r="AB28" s="128"/>
      <c r="AC28" s="128"/>
      <c r="AD28" s="128"/>
      <c r="AE28" s="128" t="s">
        <v>504</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35"/>
      <c r="B29" s="136"/>
      <c r="C29" s="329" t="s">
        <v>2015</v>
      </c>
      <c r="D29" s="330"/>
      <c r="E29" s="330"/>
      <c r="F29" s="330"/>
      <c r="G29" s="330"/>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513</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22.5" outlineLevel="1" x14ac:dyDescent="0.2">
      <c r="A30" s="149">
        <v>12</v>
      </c>
      <c r="B30" s="150" t="s">
        <v>2016</v>
      </c>
      <c r="C30" s="166" t="s">
        <v>2017</v>
      </c>
      <c r="D30" s="151" t="s">
        <v>391</v>
      </c>
      <c r="E30" s="152">
        <v>1</v>
      </c>
      <c r="F30" s="153"/>
      <c r="G30" s="154">
        <f>ROUND(E30*F30,2)</f>
        <v>0</v>
      </c>
      <c r="H30" s="153"/>
      <c r="I30" s="154">
        <f>ROUND(E30*H30,2)</f>
        <v>0</v>
      </c>
      <c r="J30" s="153"/>
      <c r="K30" s="154">
        <f>ROUND(E30*J30,2)</f>
        <v>0</v>
      </c>
      <c r="L30" s="154">
        <v>21</v>
      </c>
      <c r="M30" s="154">
        <f>G30*(1+L30/100)</f>
        <v>0</v>
      </c>
      <c r="N30" s="154">
        <v>0</v>
      </c>
      <c r="O30" s="154">
        <f>ROUND(E30*N30,2)</f>
        <v>0</v>
      </c>
      <c r="P30" s="154">
        <v>0</v>
      </c>
      <c r="Q30" s="154">
        <f>ROUND(E30*P30,2)</f>
        <v>0</v>
      </c>
      <c r="R30" s="155" t="s">
        <v>194</v>
      </c>
      <c r="S30" s="138">
        <v>0</v>
      </c>
      <c r="T30" s="138">
        <f>ROUND(E30*S30,2)</f>
        <v>0</v>
      </c>
      <c r="U30" s="138"/>
      <c r="V30" s="138" t="s">
        <v>215</v>
      </c>
      <c r="W30" s="128"/>
      <c r="X30" s="128"/>
      <c r="Y30" s="128"/>
      <c r="Z30" s="128"/>
      <c r="AA30" s="128"/>
      <c r="AB30" s="128"/>
      <c r="AC30" s="128"/>
      <c r="AD30" s="128"/>
      <c r="AE30" s="128" t="s">
        <v>504</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35"/>
      <c r="B31" s="136"/>
      <c r="C31" s="329" t="s">
        <v>2018</v>
      </c>
      <c r="D31" s="330"/>
      <c r="E31" s="330"/>
      <c r="F31" s="330"/>
      <c r="G31" s="330"/>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513</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49">
        <v>13</v>
      </c>
      <c r="B32" s="150" t="s">
        <v>2019</v>
      </c>
      <c r="C32" s="166" t="s">
        <v>2020</v>
      </c>
      <c r="D32" s="151" t="s">
        <v>391</v>
      </c>
      <c r="E32" s="152">
        <v>1</v>
      </c>
      <c r="F32" s="153"/>
      <c r="G32" s="154">
        <f>ROUND(E32*F32,2)</f>
        <v>0</v>
      </c>
      <c r="H32" s="153"/>
      <c r="I32" s="154">
        <f>ROUND(E32*H32,2)</f>
        <v>0</v>
      </c>
      <c r="J32" s="153"/>
      <c r="K32" s="154">
        <f>ROUND(E32*J32,2)</f>
        <v>0</v>
      </c>
      <c r="L32" s="154">
        <v>21</v>
      </c>
      <c r="M32" s="154">
        <f>G32*(1+L32/100)</f>
        <v>0</v>
      </c>
      <c r="N32" s="154">
        <v>0</v>
      </c>
      <c r="O32" s="154">
        <f>ROUND(E32*N32,2)</f>
        <v>0</v>
      </c>
      <c r="P32" s="154">
        <v>0</v>
      </c>
      <c r="Q32" s="154">
        <f>ROUND(E32*P32,2)</f>
        <v>0</v>
      </c>
      <c r="R32" s="155" t="s">
        <v>194</v>
      </c>
      <c r="S32" s="138">
        <v>0</v>
      </c>
      <c r="T32" s="138">
        <f>ROUND(E32*S32,2)</f>
        <v>0</v>
      </c>
      <c r="U32" s="138"/>
      <c r="V32" s="138" t="s">
        <v>215</v>
      </c>
      <c r="W32" s="128"/>
      <c r="X32" s="128"/>
      <c r="Y32" s="128"/>
      <c r="Z32" s="128"/>
      <c r="AA32" s="128"/>
      <c r="AB32" s="128"/>
      <c r="AC32" s="128"/>
      <c r="AD32" s="128"/>
      <c r="AE32" s="128" t="s">
        <v>504</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329" t="s">
        <v>2021</v>
      </c>
      <c r="D33" s="330"/>
      <c r="E33" s="330"/>
      <c r="F33" s="330"/>
      <c r="G33" s="330"/>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513</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22.5" outlineLevel="1" x14ac:dyDescent="0.2">
      <c r="A34" s="149">
        <v>14</v>
      </c>
      <c r="B34" s="150" t="s">
        <v>2022</v>
      </c>
      <c r="C34" s="166" t="s">
        <v>2023</v>
      </c>
      <c r="D34" s="151" t="s">
        <v>391</v>
      </c>
      <c r="E34" s="152">
        <v>1</v>
      </c>
      <c r="F34" s="153"/>
      <c r="G34" s="154">
        <f>ROUND(E34*F34,2)</f>
        <v>0</v>
      </c>
      <c r="H34" s="153"/>
      <c r="I34" s="154">
        <f>ROUND(E34*H34,2)</f>
        <v>0</v>
      </c>
      <c r="J34" s="153"/>
      <c r="K34" s="154">
        <f>ROUND(E34*J34,2)</f>
        <v>0</v>
      </c>
      <c r="L34" s="154">
        <v>21</v>
      </c>
      <c r="M34" s="154">
        <f>G34*(1+L34/100)</f>
        <v>0</v>
      </c>
      <c r="N34" s="154">
        <v>0</v>
      </c>
      <c r="O34" s="154">
        <f>ROUND(E34*N34,2)</f>
        <v>0</v>
      </c>
      <c r="P34" s="154">
        <v>0</v>
      </c>
      <c r="Q34" s="154">
        <f>ROUND(E34*P34,2)</f>
        <v>0</v>
      </c>
      <c r="R34" s="155" t="s">
        <v>194</v>
      </c>
      <c r="S34" s="138">
        <v>0</v>
      </c>
      <c r="T34" s="138">
        <f>ROUND(E34*S34,2)</f>
        <v>0</v>
      </c>
      <c r="U34" s="138"/>
      <c r="V34" s="138" t="s">
        <v>215</v>
      </c>
      <c r="W34" s="128"/>
      <c r="X34" s="128"/>
      <c r="Y34" s="128"/>
      <c r="Z34" s="128"/>
      <c r="AA34" s="128"/>
      <c r="AB34" s="128"/>
      <c r="AC34" s="128"/>
      <c r="AD34" s="128"/>
      <c r="AE34" s="128" t="s">
        <v>504</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35"/>
      <c r="B35" s="136"/>
      <c r="C35" s="329" t="s">
        <v>2024</v>
      </c>
      <c r="D35" s="330"/>
      <c r="E35" s="330"/>
      <c r="F35" s="330"/>
      <c r="G35" s="330"/>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513</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49">
        <v>15</v>
      </c>
      <c r="B36" s="150" t="s">
        <v>2025</v>
      </c>
      <c r="C36" s="166" t="s">
        <v>2026</v>
      </c>
      <c r="D36" s="151" t="s">
        <v>391</v>
      </c>
      <c r="E36" s="152">
        <v>1</v>
      </c>
      <c r="F36" s="153"/>
      <c r="G36" s="154">
        <f>ROUND(E36*F36,2)</f>
        <v>0</v>
      </c>
      <c r="H36" s="153"/>
      <c r="I36" s="154">
        <f>ROUND(E36*H36,2)</f>
        <v>0</v>
      </c>
      <c r="J36" s="153"/>
      <c r="K36" s="154">
        <f>ROUND(E36*J36,2)</f>
        <v>0</v>
      </c>
      <c r="L36" s="154">
        <v>21</v>
      </c>
      <c r="M36" s="154">
        <f>G36*(1+L36/100)</f>
        <v>0</v>
      </c>
      <c r="N36" s="154">
        <v>0</v>
      </c>
      <c r="O36" s="154">
        <f>ROUND(E36*N36,2)</f>
        <v>0</v>
      </c>
      <c r="P36" s="154">
        <v>0</v>
      </c>
      <c r="Q36" s="154">
        <f>ROUND(E36*P36,2)</f>
        <v>0</v>
      </c>
      <c r="R36" s="155" t="s">
        <v>194</v>
      </c>
      <c r="S36" s="138">
        <v>0</v>
      </c>
      <c r="T36" s="138">
        <f>ROUND(E36*S36,2)</f>
        <v>0</v>
      </c>
      <c r="U36" s="138"/>
      <c r="V36" s="138" t="s">
        <v>215</v>
      </c>
      <c r="W36" s="128"/>
      <c r="X36" s="128"/>
      <c r="Y36" s="128"/>
      <c r="Z36" s="128"/>
      <c r="AA36" s="128"/>
      <c r="AB36" s="128"/>
      <c r="AC36" s="128"/>
      <c r="AD36" s="128"/>
      <c r="AE36" s="128" t="s">
        <v>504</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329" t="s">
        <v>2027</v>
      </c>
      <c r="D37" s="330"/>
      <c r="E37" s="330"/>
      <c r="F37" s="330"/>
      <c r="G37" s="330"/>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513</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22.5" outlineLevel="1" x14ac:dyDescent="0.2">
      <c r="A38" s="156">
        <v>16</v>
      </c>
      <c r="B38" s="157" t="s">
        <v>2028</v>
      </c>
      <c r="C38" s="165" t="s">
        <v>2029</v>
      </c>
      <c r="D38" s="158" t="s">
        <v>391</v>
      </c>
      <c r="E38" s="159">
        <v>3</v>
      </c>
      <c r="F38" s="160"/>
      <c r="G38" s="161">
        <f>ROUND(E38*F38,2)</f>
        <v>0</v>
      </c>
      <c r="H38" s="160"/>
      <c r="I38" s="161">
        <f>ROUND(E38*H38,2)</f>
        <v>0</v>
      </c>
      <c r="J38" s="160"/>
      <c r="K38" s="161">
        <f>ROUND(E38*J38,2)</f>
        <v>0</v>
      </c>
      <c r="L38" s="161">
        <v>21</v>
      </c>
      <c r="M38" s="161">
        <f>G38*(1+L38/100)</f>
        <v>0</v>
      </c>
      <c r="N38" s="161">
        <v>0</v>
      </c>
      <c r="O38" s="161">
        <f>ROUND(E38*N38,2)</f>
        <v>0</v>
      </c>
      <c r="P38" s="161">
        <v>0</v>
      </c>
      <c r="Q38" s="161">
        <f>ROUND(E38*P38,2)</f>
        <v>0</v>
      </c>
      <c r="R38" s="162" t="s">
        <v>194</v>
      </c>
      <c r="S38" s="138">
        <v>0</v>
      </c>
      <c r="T38" s="138">
        <f>ROUND(E38*S38,2)</f>
        <v>0</v>
      </c>
      <c r="U38" s="138"/>
      <c r="V38" s="138" t="s">
        <v>215</v>
      </c>
      <c r="W38" s="128"/>
      <c r="X38" s="128"/>
      <c r="Y38" s="128"/>
      <c r="Z38" s="128"/>
      <c r="AA38" s="128"/>
      <c r="AB38" s="128"/>
      <c r="AC38" s="128"/>
      <c r="AD38" s="128"/>
      <c r="AE38" s="128" t="s">
        <v>216</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49">
        <v>17</v>
      </c>
      <c r="B39" s="150" t="s">
        <v>2030</v>
      </c>
      <c r="C39" s="166" t="s">
        <v>2031</v>
      </c>
      <c r="D39" s="151" t="s">
        <v>391</v>
      </c>
      <c r="E39" s="152">
        <v>1</v>
      </c>
      <c r="F39" s="153"/>
      <c r="G39" s="154">
        <f>ROUND(E39*F39,2)</f>
        <v>0</v>
      </c>
      <c r="H39" s="153"/>
      <c r="I39" s="154">
        <f>ROUND(E39*H39,2)</f>
        <v>0</v>
      </c>
      <c r="J39" s="153"/>
      <c r="K39" s="154">
        <f>ROUND(E39*J39,2)</f>
        <v>0</v>
      </c>
      <c r="L39" s="154">
        <v>21</v>
      </c>
      <c r="M39" s="154">
        <f>G39*(1+L39/100)</f>
        <v>0</v>
      </c>
      <c r="N39" s="154">
        <v>0</v>
      </c>
      <c r="O39" s="154">
        <f>ROUND(E39*N39,2)</f>
        <v>0</v>
      </c>
      <c r="P39" s="154">
        <v>0</v>
      </c>
      <c r="Q39" s="154">
        <f>ROUND(E39*P39,2)</f>
        <v>0</v>
      </c>
      <c r="R39" s="155" t="s">
        <v>194</v>
      </c>
      <c r="S39" s="138">
        <v>0</v>
      </c>
      <c r="T39" s="138">
        <f>ROUND(E39*S39,2)</f>
        <v>0</v>
      </c>
      <c r="U39" s="138"/>
      <c r="V39" s="138" t="s">
        <v>215</v>
      </c>
      <c r="W39" s="128"/>
      <c r="X39" s="128"/>
      <c r="Y39" s="128"/>
      <c r="Z39" s="128"/>
      <c r="AA39" s="128"/>
      <c r="AB39" s="128"/>
      <c r="AC39" s="128"/>
      <c r="AD39" s="128"/>
      <c r="AE39" s="128" t="s">
        <v>504</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22.5" outlineLevel="1" x14ac:dyDescent="0.2">
      <c r="A40" s="135"/>
      <c r="B40" s="136"/>
      <c r="C40" s="329" t="s">
        <v>2032</v>
      </c>
      <c r="D40" s="330"/>
      <c r="E40" s="330"/>
      <c r="F40" s="330"/>
      <c r="G40" s="330"/>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513</v>
      </c>
      <c r="AF40" s="128"/>
      <c r="AG40" s="128"/>
      <c r="AH40" s="128"/>
      <c r="AI40" s="128"/>
      <c r="AJ40" s="128"/>
      <c r="AK40" s="128"/>
      <c r="AL40" s="128"/>
      <c r="AM40" s="128"/>
      <c r="AN40" s="128"/>
      <c r="AO40" s="128"/>
      <c r="AP40" s="128"/>
      <c r="AQ40" s="128"/>
      <c r="AR40" s="128"/>
      <c r="AS40" s="128"/>
      <c r="AT40" s="128"/>
      <c r="AU40" s="128"/>
      <c r="AV40" s="128"/>
      <c r="AW40" s="128"/>
      <c r="AX40" s="128"/>
      <c r="AY40" s="176" t="str">
        <f>C40</f>
        <v>Parametry: materiál nerez, DIN 1.4301 (AISI 304), délka odtokových žlabů cca 14 m, f středového válce 0,8 m, výška válce min. 2,0 m, min. tloušťka plechu 2,5 mm</v>
      </c>
      <c r="AZ40" s="128"/>
      <c r="BA40" s="128"/>
      <c r="BB40" s="128"/>
      <c r="BC40" s="128"/>
      <c r="BD40" s="128"/>
      <c r="BE40" s="128"/>
      <c r="BF40" s="128"/>
    </row>
    <row r="41" spans="1:58" ht="12.75" outlineLevel="1" x14ac:dyDescent="0.2">
      <c r="A41" s="149">
        <v>18</v>
      </c>
      <c r="B41" s="150" t="s">
        <v>2033</v>
      </c>
      <c r="C41" s="166" t="s">
        <v>2034</v>
      </c>
      <c r="D41" s="151" t="s">
        <v>391</v>
      </c>
      <c r="E41" s="152">
        <v>1</v>
      </c>
      <c r="F41" s="153"/>
      <c r="G41" s="154">
        <f>ROUND(E41*F41,2)</f>
        <v>0</v>
      </c>
      <c r="H41" s="153"/>
      <c r="I41" s="154">
        <f>ROUND(E41*H41,2)</f>
        <v>0</v>
      </c>
      <c r="J41" s="153"/>
      <c r="K41" s="154">
        <f>ROUND(E41*J41,2)</f>
        <v>0</v>
      </c>
      <c r="L41" s="154">
        <v>21</v>
      </c>
      <c r="M41" s="154">
        <f>G41*(1+L41/100)</f>
        <v>0</v>
      </c>
      <c r="N41" s="154">
        <v>0</v>
      </c>
      <c r="O41" s="154">
        <f>ROUND(E41*N41,2)</f>
        <v>0</v>
      </c>
      <c r="P41" s="154">
        <v>0</v>
      </c>
      <c r="Q41" s="154">
        <f>ROUND(E41*P41,2)</f>
        <v>0</v>
      </c>
      <c r="R41" s="155" t="s">
        <v>194</v>
      </c>
      <c r="S41" s="138">
        <v>0</v>
      </c>
      <c r="T41" s="138">
        <f>ROUND(E41*S41,2)</f>
        <v>0</v>
      </c>
      <c r="U41" s="138"/>
      <c r="V41" s="138" t="s">
        <v>215</v>
      </c>
      <c r="W41" s="128"/>
      <c r="X41" s="128"/>
      <c r="Y41" s="128"/>
      <c r="Z41" s="128"/>
      <c r="AA41" s="128"/>
      <c r="AB41" s="128"/>
      <c r="AC41" s="128"/>
      <c r="AD41" s="128"/>
      <c r="AE41" s="128" t="s">
        <v>504</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35"/>
      <c r="B42" s="136"/>
      <c r="C42" s="329" t="s">
        <v>2035</v>
      </c>
      <c r="D42" s="330"/>
      <c r="E42" s="330"/>
      <c r="F42" s="330"/>
      <c r="G42" s="330"/>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513</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22.5" outlineLevel="1" x14ac:dyDescent="0.2">
      <c r="A43" s="149">
        <v>19</v>
      </c>
      <c r="B43" s="150" t="s">
        <v>2036</v>
      </c>
      <c r="C43" s="166" t="s">
        <v>2037</v>
      </c>
      <c r="D43" s="151" t="s">
        <v>391</v>
      </c>
      <c r="E43" s="152">
        <v>2</v>
      </c>
      <c r="F43" s="153"/>
      <c r="G43" s="154">
        <f>ROUND(E43*F43,2)</f>
        <v>0</v>
      </c>
      <c r="H43" s="153"/>
      <c r="I43" s="154">
        <f>ROUND(E43*H43,2)</f>
        <v>0</v>
      </c>
      <c r="J43" s="153"/>
      <c r="K43" s="154">
        <f>ROUND(E43*J43,2)</f>
        <v>0</v>
      </c>
      <c r="L43" s="154">
        <v>21</v>
      </c>
      <c r="M43" s="154">
        <f>G43*(1+L43/100)</f>
        <v>0</v>
      </c>
      <c r="N43" s="154">
        <v>0</v>
      </c>
      <c r="O43" s="154">
        <f>ROUND(E43*N43,2)</f>
        <v>0</v>
      </c>
      <c r="P43" s="154">
        <v>0</v>
      </c>
      <c r="Q43" s="154">
        <f>ROUND(E43*P43,2)</f>
        <v>0</v>
      </c>
      <c r="R43" s="155" t="s">
        <v>194</v>
      </c>
      <c r="S43" s="138">
        <v>0</v>
      </c>
      <c r="T43" s="138">
        <f>ROUND(E43*S43,2)</f>
        <v>0</v>
      </c>
      <c r="U43" s="138"/>
      <c r="V43" s="138" t="s">
        <v>215</v>
      </c>
      <c r="W43" s="128"/>
      <c r="X43" s="128"/>
      <c r="Y43" s="128"/>
      <c r="Z43" s="128"/>
      <c r="AA43" s="128"/>
      <c r="AB43" s="128"/>
      <c r="AC43" s="128"/>
      <c r="AD43" s="128"/>
      <c r="AE43" s="128" t="s">
        <v>504</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35"/>
      <c r="B44" s="136"/>
      <c r="C44" s="329" t="s">
        <v>2038</v>
      </c>
      <c r="D44" s="330"/>
      <c r="E44" s="330"/>
      <c r="F44" s="330"/>
      <c r="G44" s="330"/>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513</v>
      </c>
      <c r="AF44" s="128"/>
      <c r="AG44" s="128"/>
      <c r="AH44" s="128"/>
      <c r="AI44" s="128"/>
      <c r="AJ44" s="128"/>
      <c r="AK44" s="128"/>
      <c r="AL44" s="128"/>
      <c r="AM44" s="128"/>
      <c r="AN44" s="128"/>
      <c r="AO44" s="128"/>
      <c r="AP44" s="128"/>
      <c r="AQ44" s="128"/>
      <c r="AR44" s="128"/>
      <c r="AS44" s="128"/>
      <c r="AT44" s="128"/>
      <c r="AU44" s="128"/>
      <c r="AV44" s="128"/>
      <c r="AW44" s="128"/>
      <c r="AX44" s="128"/>
      <c r="AY44" s="176" t="str">
        <f>C44</f>
        <v>Parametry: průchodnost min.40 mm, Q: 1-3,5 l/s, Qmax: 3,5 l/s, Hgeodetická = 1-1,5 m, Hdopravní = 1,5-2 m, krytí IP 68, P = 0,9 kW (*)</v>
      </c>
      <c r="AZ44" s="128"/>
      <c r="BA44" s="128"/>
      <c r="BB44" s="128"/>
      <c r="BC44" s="128"/>
      <c r="BD44" s="128"/>
      <c r="BE44" s="128"/>
      <c r="BF44" s="128"/>
    </row>
    <row r="45" spans="1:58" ht="22.5" outlineLevel="1" x14ac:dyDescent="0.2">
      <c r="A45" s="149">
        <v>20</v>
      </c>
      <c r="B45" s="150" t="s">
        <v>2039</v>
      </c>
      <c r="C45" s="166" t="s">
        <v>2040</v>
      </c>
      <c r="D45" s="151" t="s">
        <v>391</v>
      </c>
      <c r="E45" s="152">
        <v>1</v>
      </c>
      <c r="F45" s="153"/>
      <c r="G45" s="154">
        <f>ROUND(E45*F45,2)</f>
        <v>0</v>
      </c>
      <c r="H45" s="153"/>
      <c r="I45" s="154">
        <f>ROUND(E45*H45,2)</f>
        <v>0</v>
      </c>
      <c r="J45" s="153"/>
      <c r="K45" s="154">
        <f>ROUND(E45*J45,2)</f>
        <v>0</v>
      </c>
      <c r="L45" s="154">
        <v>21</v>
      </c>
      <c r="M45" s="154">
        <f>G45*(1+L45/100)</f>
        <v>0</v>
      </c>
      <c r="N45" s="154">
        <v>0</v>
      </c>
      <c r="O45" s="154">
        <f>ROUND(E45*N45,2)</f>
        <v>0</v>
      </c>
      <c r="P45" s="154">
        <v>0</v>
      </c>
      <c r="Q45" s="154">
        <f>ROUND(E45*P45,2)</f>
        <v>0</v>
      </c>
      <c r="R45" s="155" t="s">
        <v>194</v>
      </c>
      <c r="S45" s="138">
        <v>0</v>
      </c>
      <c r="T45" s="138">
        <f>ROUND(E45*S45,2)</f>
        <v>0</v>
      </c>
      <c r="U45" s="138"/>
      <c r="V45" s="138" t="s">
        <v>215</v>
      </c>
      <c r="W45" s="128"/>
      <c r="X45" s="128"/>
      <c r="Y45" s="128"/>
      <c r="Z45" s="128"/>
      <c r="AA45" s="128"/>
      <c r="AB45" s="128"/>
      <c r="AC45" s="128"/>
      <c r="AD45" s="128"/>
      <c r="AE45" s="128" t="s">
        <v>504</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35"/>
      <c r="B46" s="136"/>
      <c r="C46" s="329" t="s">
        <v>2038</v>
      </c>
      <c r="D46" s="330"/>
      <c r="E46" s="330"/>
      <c r="F46" s="330"/>
      <c r="G46" s="330"/>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513</v>
      </c>
      <c r="AF46" s="128"/>
      <c r="AG46" s="128"/>
      <c r="AH46" s="128"/>
      <c r="AI46" s="128"/>
      <c r="AJ46" s="128"/>
      <c r="AK46" s="128"/>
      <c r="AL46" s="128"/>
      <c r="AM46" s="128"/>
      <c r="AN46" s="128"/>
      <c r="AO46" s="128"/>
      <c r="AP46" s="128"/>
      <c r="AQ46" s="128"/>
      <c r="AR46" s="128"/>
      <c r="AS46" s="128"/>
      <c r="AT46" s="128"/>
      <c r="AU46" s="128"/>
      <c r="AV46" s="128"/>
      <c r="AW46" s="128"/>
      <c r="AX46" s="128"/>
      <c r="AY46" s="176" t="str">
        <f>C46</f>
        <v>Parametry: průchodnost min.40 mm, Q: 1-3,5 l/s, Qmax: 3,5 l/s, Hgeodetická = 1-1,5 m, Hdopravní = 1,5-2 m, krytí IP 68, P = 0,9 kW (*)</v>
      </c>
      <c r="AZ46" s="128"/>
      <c r="BA46" s="128"/>
      <c r="BB46" s="128"/>
      <c r="BC46" s="128"/>
      <c r="BD46" s="128"/>
      <c r="BE46" s="128"/>
      <c r="BF46" s="128"/>
    </row>
    <row r="47" spans="1:58" ht="22.5" outlineLevel="1" x14ac:dyDescent="0.2">
      <c r="A47" s="149">
        <v>21</v>
      </c>
      <c r="B47" s="150" t="s">
        <v>2041</v>
      </c>
      <c r="C47" s="166" t="s">
        <v>2042</v>
      </c>
      <c r="D47" s="151" t="s">
        <v>391</v>
      </c>
      <c r="E47" s="152">
        <v>1</v>
      </c>
      <c r="F47" s="153"/>
      <c r="G47" s="154">
        <f>ROUND(E47*F47,2)</f>
        <v>0</v>
      </c>
      <c r="H47" s="153"/>
      <c r="I47" s="154">
        <f>ROUND(E47*H47,2)</f>
        <v>0</v>
      </c>
      <c r="J47" s="153"/>
      <c r="K47" s="154">
        <f>ROUND(E47*J47,2)</f>
        <v>0</v>
      </c>
      <c r="L47" s="154">
        <v>21</v>
      </c>
      <c r="M47" s="154">
        <f>G47*(1+L47/100)</f>
        <v>0</v>
      </c>
      <c r="N47" s="154">
        <v>0</v>
      </c>
      <c r="O47" s="154">
        <f>ROUND(E47*N47,2)</f>
        <v>0</v>
      </c>
      <c r="P47" s="154">
        <v>0</v>
      </c>
      <c r="Q47" s="154">
        <f>ROUND(E47*P47,2)</f>
        <v>0</v>
      </c>
      <c r="R47" s="155" t="s">
        <v>194</v>
      </c>
      <c r="S47" s="138">
        <v>0</v>
      </c>
      <c r="T47" s="138">
        <f>ROUND(E47*S47,2)</f>
        <v>0</v>
      </c>
      <c r="U47" s="138"/>
      <c r="V47" s="138" t="s">
        <v>215</v>
      </c>
      <c r="W47" s="128"/>
      <c r="X47" s="128"/>
      <c r="Y47" s="128"/>
      <c r="Z47" s="128"/>
      <c r="AA47" s="128"/>
      <c r="AB47" s="128"/>
      <c r="AC47" s="128"/>
      <c r="AD47" s="128"/>
      <c r="AE47" s="128" t="s">
        <v>504</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22.5" outlineLevel="1" x14ac:dyDescent="0.2">
      <c r="A48" s="135"/>
      <c r="B48" s="136"/>
      <c r="C48" s="329" t="s">
        <v>2043</v>
      </c>
      <c r="D48" s="330"/>
      <c r="E48" s="330"/>
      <c r="F48" s="330"/>
      <c r="G48" s="330"/>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513</v>
      </c>
      <c r="AF48" s="128"/>
      <c r="AG48" s="128"/>
      <c r="AH48" s="128"/>
      <c r="AI48" s="128"/>
      <c r="AJ48" s="128"/>
      <c r="AK48" s="128"/>
      <c r="AL48" s="128"/>
      <c r="AM48" s="128"/>
      <c r="AN48" s="128"/>
      <c r="AO48" s="128"/>
      <c r="AP48" s="128"/>
      <c r="AQ48" s="128"/>
      <c r="AR48" s="128"/>
      <c r="AS48" s="128"/>
      <c r="AT48" s="128"/>
      <c r="AU48" s="128"/>
      <c r="AV48" s="128"/>
      <c r="AW48" s="128"/>
      <c r="AX48" s="128"/>
      <c r="AY48" s="176" t="str">
        <f>C48</f>
        <v>Parametry: průchozí šířka hlavní lávky 0,8 m, celková délka lávky 4,0 m, celková plocha roštů 3,3 m2, materiál nosných prvků a zábradlí: žárově zinkovaná ocel, tl.povlaku dle EN ISO 1461, materiál roštů: kompozit. Váha cca 0,8t.</v>
      </c>
      <c r="AZ48" s="128"/>
      <c r="BA48" s="128"/>
      <c r="BB48" s="128"/>
      <c r="BC48" s="128"/>
      <c r="BD48" s="128"/>
      <c r="BE48" s="128"/>
      <c r="BF48" s="128"/>
    </row>
    <row r="49" spans="1:58" ht="12.75" outlineLevel="1" x14ac:dyDescent="0.2">
      <c r="A49" s="149">
        <v>22</v>
      </c>
      <c r="B49" s="150" t="s">
        <v>2044</v>
      </c>
      <c r="C49" s="166" t="s">
        <v>2045</v>
      </c>
      <c r="D49" s="151" t="s">
        <v>391</v>
      </c>
      <c r="E49" s="152">
        <v>1</v>
      </c>
      <c r="F49" s="153"/>
      <c r="G49" s="154">
        <f>ROUND(E49*F49,2)</f>
        <v>0</v>
      </c>
      <c r="H49" s="153"/>
      <c r="I49" s="154">
        <f>ROUND(E49*H49,2)</f>
        <v>0</v>
      </c>
      <c r="J49" s="153"/>
      <c r="K49" s="154">
        <f>ROUND(E49*J49,2)</f>
        <v>0</v>
      </c>
      <c r="L49" s="154">
        <v>21</v>
      </c>
      <c r="M49" s="154">
        <f>G49*(1+L49/100)</f>
        <v>0</v>
      </c>
      <c r="N49" s="154">
        <v>0</v>
      </c>
      <c r="O49" s="154">
        <f>ROUND(E49*N49,2)</f>
        <v>0</v>
      </c>
      <c r="P49" s="154">
        <v>0</v>
      </c>
      <c r="Q49" s="154">
        <f>ROUND(E49*P49,2)</f>
        <v>0</v>
      </c>
      <c r="R49" s="155" t="s">
        <v>194</v>
      </c>
      <c r="S49" s="138">
        <v>0</v>
      </c>
      <c r="T49" s="138">
        <f>ROUND(E49*S49,2)</f>
        <v>0</v>
      </c>
      <c r="U49" s="138"/>
      <c r="V49" s="138" t="s">
        <v>215</v>
      </c>
      <c r="W49" s="128"/>
      <c r="X49" s="128"/>
      <c r="Y49" s="128"/>
      <c r="Z49" s="128"/>
      <c r="AA49" s="128"/>
      <c r="AB49" s="128"/>
      <c r="AC49" s="128"/>
      <c r="AD49" s="128"/>
      <c r="AE49" s="128" t="s">
        <v>504</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35"/>
      <c r="B50" s="136"/>
      <c r="C50" s="329" t="s">
        <v>2046</v>
      </c>
      <c r="D50" s="330"/>
      <c r="E50" s="330"/>
      <c r="F50" s="330"/>
      <c r="G50" s="330"/>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513</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22.5" outlineLevel="1" x14ac:dyDescent="0.2">
      <c r="A51" s="149">
        <v>23</v>
      </c>
      <c r="B51" s="150" t="s">
        <v>2047</v>
      </c>
      <c r="C51" s="166" t="s">
        <v>2048</v>
      </c>
      <c r="D51" s="151" t="s">
        <v>391</v>
      </c>
      <c r="E51" s="152">
        <v>1</v>
      </c>
      <c r="F51" s="153"/>
      <c r="G51" s="154">
        <f>ROUND(E51*F51,2)</f>
        <v>0</v>
      </c>
      <c r="H51" s="153"/>
      <c r="I51" s="154">
        <f>ROUND(E51*H51,2)</f>
        <v>0</v>
      </c>
      <c r="J51" s="153"/>
      <c r="K51" s="154">
        <f>ROUND(E51*J51,2)</f>
        <v>0</v>
      </c>
      <c r="L51" s="154">
        <v>21</v>
      </c>
      <c r="M51" s="154">
        <f>G51*(1+L51/100)</f>
        <v>0</v>
      </c>
      <c r="N51" s="154">
        <v>0</v>
      </c>
      <c r="O51" s="154">
        <f>ROUND(E51*N51,2)</f>
        <v>0</v>
      </c>
      <c r="P51" s="154">
        <v>0</v>
      </c>
      <c r="Q51" s="154">
        <f>ROUND(E51*P51,2)</f>
        <v>0</v>
      </c>
      <c r="R51" s="155" t="s">
        <v>194</v>
      </c>
      <c r="S51" s="138">
        <v>0</v>
      </c>
      <c r="T51" s="138">
        <f>ROUND(E51*S51,2)</f>
        <v>0</v>
      </c>
      <c r="U51" s="138"/>
      <c r="V51" s="138" t="s">
        <v>215</v>
      </c>
      <c r="W51" s="128"/>
      <c r="X51" s="128"/>
      <c r="Y51" s="128"/>
      <c r="Z51" s="128"/>
      <c r="AA51" s="128"/>
      <c r="AB51" s="128"/>
      <c r="AC51" s="128"/>
      <c r="AD51" s="128"/>
      <c r="AE51" s="128" t="s">
        <v>504</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22.5" outlineLevel="1" x14ac:dyDescent="0.2">
      <c r="A52" s="135"/>
      <c r="B52" s="136"/>
      <c r="C52" s="329" t="s">
        <v>2049</v>
      </c>
      <c r="D52" s="330"/>
      <c r="E52" s="330"/>
      <c r="F52" s="330"/>
      <c r="G52" s="330"/>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513</v>
      </c>
      <c r="AF52" s="128"/>
      <c r="AG52" s="128"/>
      <c r="AH52" s="128"/>
      <c r="AI52" s="128"/>
      <c r="AJ52" s="128"/>
      <c r="AK52" s="128"/>
      <c r="AL52" s="128"/>
      <c r="AM52" s="128"/>
      <c r="AN52" s="128"/>
      <c r="AO52" s="128"/>
      <c r="AP52" s="128"/>
      <c r="AQ52" s="128"/>
      <c r="AR52" s="128"/>
      <c r="AS52" s="128"/>
      <c r="AT52" s="128"/>
      <c r="AU52" s="128"/>
      <c r="AV52" s="128"/>
      <c r="AW52" s="128"/>
      <c r="AX52" s="128"/>
      <c r="AY52" s="176" t="str">
        <f>C52</f>
        <v>Parametry: průchodnost min.40 mm, Q: 1,5-2,5 l/s, Qmax: 2,5 l/s, Hgeodetická = 1,5-3,3 m, Hdopravní = 2,3-3,6 m, krytí IP 68, P = 1,2 kW, 230 V(*)</v>
      </c>
      <c r="AZ52" s="128"/>
      <c r="BA52" s="128"/>
      <c r="BB52" s="128"/>
      <c r="BC52" s="128"/>
      <c r="BD52" s="128"/>
      <c r="BE52" s="128"/>
      <c r="BF52" s="128"/>
    </row>
    <row r="53" spans="1:58" ht="12.75" outlineLevel="1" x14ac:dyDescent="0.2">
      <c r="A53" s="149">
        <v>24</v>
      </c>
      <c r="B53" s="150" t="s">
        <v>2050</v>
      </c>
      <c r="C53" s="166" t="s">
        <v>2051</v>
      </c>
      <c r="D53" s="151" t="s">
        <v>391</v>
      </c>
      <c r="E53" s="152">
        <v>1</v>
      </c>
      <c r="F53" s="153"/>
      <c r="G53" s="154">
        <f>ROUND(E53*F53,2)</f>
        <v>0</v>
      </c>
      <c r="H53" s="153"/>
      <c r="I53" s="154">
        <f>ROUND(E53*H53,2)</f>
        <v>0</v>
      </c>
      <c r="J53" s="153"/>
      <c r="K53" s="154">
        <f>ROUND(E53*J53,2)</f>
        <v>0</v>
      </c>
      <c r="L53" s="154">
        <v>21</v>
      </c>
      <c r="M53" s="154">
        <f>G53*(1+L53/100)</f>
        <v>0</v>
      </c>
      <c r="N53" s="154">
        <v>0</v>
      </c>
      <c r="O53" s="154">
        <f>ROUND(E53*N53,2)</f>
        <v>0</v>
      </c>
      <c r="P53" s="154">
        <v>0</v>
      </c>
      <c r="Q53" s="154">
        <f>ROUND(E53*P53,2)</f>
        <v>0</v>
      </c>
      <c r="R53" s="155" t="s">
        <v>194</v>
      </c>
      <c r="S53" s="138">
        <v>0</v>
      </c>
      <c r="T53" s="138">
        <f>ROUND(E53*S53,2)</f>
        <v>0</v>
      </c>
      <c r="U53" s="138"/>
      <c r="V53" s="138" t="s">
        <v>215</v>
      </c>
      <c r="W53" s="128"/>
      <c r="X53" s="128"/>
      <c r="Y53" s="128"/>
      <c r="Z53" s="128"/>
      <c r="AA53" s="128"/>
      <c r="AB53" s="128"/>
      <c r="AC53" s="128"/>
      <c r="AD53" s="128"/>
      <c r="AE53" s="128" t="s">
        <v>504</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329" t="s">
        <v>2052</v>
      </c>
      <c r="D54" s="330"/>
      <c r="E54" s="330"/>
      <c r="F54" s="330"/>
      <c r="G54" s="330"/>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513</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49">
        <v>25</v>
      </c>
      <c r="B55" s="150" t="s">
        <v>2053</v>
      </c>
      <c r="C55" s="166" t="s">
        <v>2054</v>
      </c>
      <c r="D55" s="151" t="s">
        <v>391</v>
      </c>
      <c r="E55" s="152">
        <v>1</v>
      </c>
      <c r="F55" s="153"/>
      <c r="G55" s="154">
        <f>ROUND(E55*F55,2)</f>
        <v>0</v>
      </c>
      <c r="H55" s="153"/>
      <c r="I55" s="154">
        <f>ROUND(E55*H55,2)</f>
        <v>0</v>
      </c>
      <c r="J55" s="153"/>
      <c r="K55" s="154">
        <f>ROUND(E55*J55,2)</f>
        <v>0</v>
      </c>
      <c r="L55" s="154">
        <v>21</v>
      </c>
      <c r="M55" s="154">
        <f>G55*(1+L55/100)</f>
        <v>0</v>
      </c>
      <c r="N55" s="154">
        <v>0</v>
      </c>
      <c r="O55" s="154">
        <f>ROUND(E55*N55,2)</f>
        <v>0</v>
      </c>
      <c r="P55" s="154">
        <v>0</v>
      </c>
      <c r="Q55" s="154">
        <f>ROUND(E55*P55,2)</f>
        <v>0</v>
      </c>
      <c r="R55" s="155" t="s">
        <v>194</v>
      </c>
      <c r="S55" s="138">
        <v>0</v>
      </c>
      <c r="T55" s="138">
        <f>ROUND(E55*S55,2)</f>
        <v>0</v>
      </c>
      <c r="U55" s="138"/>
      <c r="V55" s="138" t="s">
        <v>215</v>
      </c>
      <c r="W55" s="128"/>
      <c r="X55" s="128"/>
      <c r="Y55" s="128"/>
      <c r="Z55" s="128"/>
      <c r="AA55" s="128"/>
      <c r="AB55" s="128"/>
      <c r="AC55" s="128"/>
      <c r="AD55" s="128"/>
      <c r="AE55" s="128" t="s">
        <v>504</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35"/>
      <c r="B56" s="136"/>
      <c r="C56" s="329" t="s">
        <v>2055</v>
      </c>
      <c r="D56" s="330"/>
      <c r="E56" s="330"/>
      <c r="F56" s="330"/>
      <c r="G56" s="330"/>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513</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49">
        <v>26</v>
      </c>
      <c r="B57" s="150" t="s">
        <v>2056</v>
      </c>
      <c r="C57" s="166" t="s">
        <v>2057</v>
      </c>
      <c r="D57" s="151" t="s">
        <v>391</v>
      </c>
      <c r="E57" s="152">
        <v>1</v>
      </c>
      <c r="F57" s="153"/>
      <c r="G57" s="154">
        <f>ROUND(E57*F57,2)</f>
        <v>0</v>
      </c>
      <c r="H57" s="153"/>
      <c r="I57" s="154">
        <f>ROUND(E57*H57,2)</f>
        <v>0</v>
      </c>
      <c r="J57" s="153"/>
      <c r="K57" s="154">
        <f>ROUND(E57*J57,2)</f>
        <v>0</v>
      </c>
      <c r="L57" s="154">
        <v>21</v>
      </c>
      <c r="M57" s="154">
        <f>G57*(1+L57/100)</f>
        <v>0</v>
      </c>
      <c r="N57" s="154">
        <v>0</v>
      </c>
      <c r="O57" s="154">
        <f>ROUND(E57*N57,2)</f>
        <v>0</v>
      </c>
      <c r="P57" s="154">
        <v>0</v>
      </c>
      <c r="Q57" s="154">
        <f>ROUND(E57*P57,2)</f>
        <v>0</v>
      </c>
      <c r="R57" s="155" t="s">
        <v>194</v>
      </c>
      <c r="S57" s="138">
        <v>0</v>
      </c>
      <c r="T57" s="138">
        <f>ROUND(E57*S57,2)</f>
        <v>0</v>
      </c>
      <c r="U57" s="138"/>
      <c r="V57" s="138" t="s">
        <v>215</v>
      </c>
      <c r="W57" s="128"/>
      <c r="X57" s="128"/>
      <c r="Y57" s="128"/>
      <c r="Z57" s="128"/>
      <c r="AA57" s="128"/>
      <c r="AB57" s="128"/>
      <c r="AC57" s="128"/>
      <c r="AD57" s="128"/>
      <c r="AE57" s="128" t="s">
        <v>504</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35"/>
      <c r="B58" s="136"/>
      <c r="C58" s="329" t="s">
        <v>2058</v>
      </c>
      <c r="D58" s="330"/>
      <c r="E58" s="330"/>
      <c r="F58" s="330"/>
      <c r="G58" s="330"/>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513</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49">
        <v>27</v>
      </c>
      <c r="B59" s="150" t="s">
        <v>2059</v>
      </c>
      <c r="C59" s="166" t="s">
        <v>2060</v>
      </c>
      <c r="D59" s="151" t="s">
        <v>391</v>
      </c>
      <c r="E59" s="152">
        <v>2</v>
      </c>
      <c r="F59" s="153"/>
      <c r="G59" s="154">
        <f>ROUND(E59*F59,2)</f>
        <v>0</v>
      </c>
      <c r="H59" s="153"/>
      <c r="I59" s="154">
        <f>ROUND(E59*H59,2)</f>
        <v>0</v>
      </c>
      <c r="J59" s="153"/>
      <c r="K59" s="154">
        <f>ROUND(E59*J59,2)</f>
        <v>0</v>
      </c>
      <c r="L59" s="154">
        <v>21</v>
      </c>
      <c r="M59" s="154">
        <f>G59*(1+L59/100)</f>
        <v>0</v>
      </c>
      <c r="N59" s="154">
        <v>0</v>
      </c>
      <c r="O59" s="154">
        <f>ROUND(E59*N59,2)</f>
        <v>0</v>
      </c>
      <c r="P59" s="154">
        <v>0</v>
      </c>
      <c r="Q59" s="154">
        <f>ROUND(E59*P59,2)</f>
        <v>0</v>
      </c>
      <c r="R59" s="155" t="s">
        <v>194</v>
      </c>
      <c r="S59" s="138">
        <v>0</v>
      </c>
      <c r="T59" s="138">
        <f>ROUND(E59*S59,2)</f>
        <v>0</v>
      </c>
      <c r="U59" s="138"/>
      <c r="V59" s="138" t="s">
        <v>215</v>
      </c>
      <c r="W59" s="128"/>
      <c r="X59" s="128"/>
      <c r="Y59" s="128"/>
      <c r="Z59" s="128"/>
      <c r="AA59" s="128"/>
      <c r="AB59" s="128"/>
      <c r="AC59" s="128"/>
      <c r="AD59" s="128"/>
      <c r="AE59" s="128" t="s">
        <v>504</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329" t="s">
        <v>2061</v>
      </c>
      <c r="D60" s="330"/>
      <c r="E60" s="330"/>
      <c r="F60" s="330"/>
      <c r="G60" s="330"/>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513</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49">
        <v>28</v>
      </c>
      <c r="B61" s="150" t="s">
        <v>2062</v>
      </c>
      <c r="C61" s="166" t="s">
        <v>2063</v>
      </c>
      <c r="D61" s="151" t="s">
        <v>391</v>
      </c>
      <c r="E61" s="152">
        <v>2</v>
      </c>
      <c r="F61" s="153"/>
      <c r="G61" s="154">
        <f>ROUND(E61*F61,2)</f>
        <v>0</v>
      </c>
      <c r="H61" s="153"/>
      <c r="I61" s="154">
        <f>ROUND(E61*H61,2)</f>
        <v>0</v>
      </c>
      <c r="J61" s="153"/>
      <c r="K61" s="154">
        <f>ROUND(E61*J61,2)</f>
        <v>0</v>
      </c>
      <c r="L61" s="154">
        <v>21</v>
      </c>
      <c r="M61" s="154">
        <f>G61*(1+L61/100)</f>
        <v>0</v>
      </c>
      <c r="N61" s="154">
        <v>0</v>
      </c>
      <c r="O61" s="154">
        <f>ROUND(E61*N61,2)</f>
        <v>0</v>
      </c>
      <c r="P61" s="154">
        <v>0</v>
      </c>
      <c r="Q61" s="154">
        <f>ROUND(E61*P61,2)</f>
        <v>0</v>
      </c>
      <c r="R61" s="155" t="s">
        <v>194</v>
      </c>
      <c r="S61" s="138">
        <v>0</v>
      </c>
      <c r="T61" s="138">
        <f>ROUND(E61*S61,2)</f>
        <v>0</v>
      </c>
      <c r="U61" s="138"/>
      <c r="V61" s="138" t="s">
        <v>215</v>
      </c>
      <c r="W61" s="128"/>
      <c r="X61" s="128"/>
      <c r="Y61" s="128"/>
      <c r="Z61" s="128"/>
      <c r="AA61" s="128"/>
      <c r="AB61" s="128"/>
      <c r="AC61" s="128"/>
      <c r="AD61" s="128"/>
      <c r="AE61" s="128" t="s">
        <v>504</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35"/>
      <c r="B62" s="136"/>
      <c r="C62" s="329" t="s">
        <v>2064</v>
      </c>
      <c r="D62" s="330"/>
      <c r="E62" s="330"/>
      <c r="F62" s="330"/>
      <c r="G62" s="330"/>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513</v>
      </c>
      <c r="AF62" s="128"/>
      <c r="AG62" s="128"/>
      <c r="AH62" s="128"/>
      <c r="AI62" s="128"/>
      <c r="AJ62" s="128"/>
      <c r="AK62" s="128"/>
      <c r="AL62" s="128"/>
      <c r="AM62" s="128"/>
      <c r="AN62" s="128"/>
      <c r="AO62" s="128"/>
      <c r="AP62" s="128"/>
      <c r="AQ62" s="128"/>
      <c r="AR62" s="128"/>
      <c r="AS62" s="128"/>
      <c r="AT62" s="128"/>
      <c r="AU62" s="128"/>
      <c r="AV62" s="128"/>
      <c r="AW62" s="128"/>
      <c r="AX62" s="128"/>
      <c r="AY62" s="176" t="str">
        <f>C62</f>
        <v>Plastová nádoba o objemu 120 l, na 2 kolečkách. Objem – min. 120l. Nosnost 60 kg. V sestavě (1+1) 1 ks na shrabky, 1 ks záloha.</v>
      </c>
      <c r="AZ62" s="128"/>
      <c r="BA62" s="128"/>
      <c r="BB62" s="128"/>
      <c r="BC62" s="128"/>
      <c r="BD62" s="128"/>
      <c r="BE62" s="128"/>
      <c r="BF62" s="128"/>
    </row>
    <row r="63" spans="1:58" ht="12.75" outlineLevel="1" x14ac:dyDescent="0.2">
      <c r="A63" s="149">
        <v>29</v>
      </c>
      <c r="B63" s="150" t="s">
        <v>2065</v>
      </c>
      <c r="C63" s="166" t="s">
        <v>2066</v>
      </c>
      <c r="D63" s="151" t="s">
        <v>1620</v>
      </c>
      <c r="E63" s="152">
        <v>1</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0</v>
      </c>
      <c r="T63" s="138">
        <f>ROUND(E63*S63,2)</f>
        <v>0</v>
      </c>
      <c r="U63" s="138"/>
      <c r="V63" s="138" t="s">
        <v>215</v>
      </c>
      <c r="W63" s="128"/>
      <c r="X63" s="128"/>
      <c r="Y63" s="128"/>
      <c r="Z63" s="128"/>
      <c r="AA63" s="128"/>
      <c r="AB63" s="128"/>
      <c r="AC63" s="128"/>
      <c r="AD63" s="128"/>
      <c r="AE63" s="128" t="s">
        <v>504</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329" t="s">
        <v>2067</v>
      </c>
      <c r="D64" s="330"/>
      <c r="E64" s="330"/>
      <c r="F64" s="330"/>
      <c r="G64" s="330"/>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513</v>
      </c>
      <c r="AF64" s="128"/>
      <c r="AG64" s="128"/>
      <c r="AH64" s="128"/>
      <c r="AI64" s="128"/>
      <c r="AJ64" s="128"/>
      <c r="AK64" s="128"/>
      <c r="AL64" s="128"/>
      <c r="AM64" s="128"/>
      <c r="AN64" s="128"/>
      <c r="AO64" s="128"/>
      <c r="AP64" s="128"/>
      <c r="AQ64" s="128"/>
      <c r="AR64" s="128"/>
      <c r="AS64" s="128"/>
      <c r="AT64" s="128"/>
      <c r="AU64" s="128"/>
      <c r="AV64" s="128"/>
      <c r="AW64" s="128"/>
      <c r="AX64" s="128"/>
      <c r="AY64" s="176" t="str">
        <f>C64</f>
        <v>Potrubí včetně tvarovek, spojovacího materiálu, konzol, kotvení a montáže. Materiálové provedení, nerez DIN 1.4301 (AISI 304).</v>
      </c>
      <c r="AZ64" s="128"/>
      <c r="BA64" s="128"/>
      <c r="BB64" s="128"/>
      <c r="BC64" s="128"/>
      <c r="BD64" s="128"/>
      <c r="BE64" s="128"/>
      <c r="BF64" s="128"/>
    </row>
    <row r="65" spans="1:58" ht="12.75" outlineLevel="1" x14ac:dyDescent="0.2">
      <c r="A65" s="149">
        <v>30</v>
      </c>
      <c r="B65" s="150" t="s">
        <v>2068</v>
      </c>
      <c r="C65" s="166" t="s">
        <v>2069</v>
      </c>
      <c r="D65" s="151" t="s">
        <v>1620</v>
      </c>
      <c r="E65" s="152">
        <v>1</v>
      </c>
      <c r="F65" s="153"/>
      <c r="G65" s="154">
        <f>ROUND(E65*F65,2)</f>
        <v>0</v>
      </c>
      <c r="H65" s="153"/>
      <c r="I65" s="154">
        <f>ROUND(E65*H65,2)</f>
        <v>0</v>
      </c>
      <c r="J65" s="153"/>
      <c r="K65" s="154">
        <f>ROUND(E65*J65,2)</f>
        <v>0</v>
      </c>
      <c r="L65" s="154">
        <v>21</v>
      </c>
      <c r="M65" s="154">
        <f>G65*(1+L65/100)</f>
        <v>0</v>
      </c>
      <c r="N65" s="154">
        <v>0</v>
      </c>
      <c r="O65" s="154">
        <f>ROUND(E65*N65,2)</f>
        <v>0</v>
      </c>
      <c r="P65" s="154">
        <v>0</v>
      </c>
      <c r="Q65" s="154">
        <f>ROUND(E65*P65,2)</f>
        <v>0</v>
      </c>
      <c r="R65" s="155" t="s">
        <v>194</v>
      </c>
      <c r="S65" s="138">
        <v>0</v>
      </c>
      <c r="T65" s="138">
        <f>ROUND(E65*S65,2)</f>
        <v>0</v>
      </c>
      <c r="U65" s="138"/>
      <c r="V65" s="138" t="s">
        <v>215</v>
      </c>
      <c r="W65" s="128"/>
      <c r="X65" s="128"/>
      <c r="Y65" s="128"/>
      <c r="Z65" s="128"/>
      <c r="AA65" s="128"/>
      <c r="AB65" s="128"/>
      <c r="AC65" s="128"/>
      <c r="AD65" s="128"/>
      <c r="AE65" s="128" t="s">
        <v>504</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35"/>
      <c r="B66" s="136"/>
      <c r="C66" s="329" t="s">
        <v>2070</v>
      </c>
      <c r="D66" s="330"/>
      <c r="E66" s="330"/>
      <c r="F66" s="330"/>
      <c r="G66" s="330"/>
      <c r="H66" s="138"/>
      <c r="I66" s="138"/>
      <c r="J66" s="138"/>
      <c r="K66" s="138"/>
      <c r="L66" s="138"/>
      <c r="M66" s="138"/>
      <c r="N66" s="138"/>
      <c r="O66" s="138"/>
      <c r="P66" s="138"/>
      <c r="Q66" s="138"/>
      <c r="R66" s="138"/>
      <c r="S66" s="138"/>
      <c r="T66" s="138"/>
      <c r="U66" s="138"/>
      <c r="V66" s="138"/>
      <c r="W66" s="128"/>
      <c r="X66" s="128"/>
      <c r="Y66" s="128"/>
      <c r="Z66" s="128"/>
      <c r="AA66" s="128"/>
      <c r="AB66" s="128"/>
      <c r="AC66" s="128"/>
      <c r="AD66" s="128"/>
      <c r="AE66" s="128" t="s">
        <v>513</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31</v>
      </c>
      <c r="B67" s="157" t="s">
        <v>2071</v>
      </c>
      <c r="C67" s="165" t="s">
        <v>2072</v>
      </c>
      <c r="D67" s="158" t="s">
        <v>1620</v>
      </c>
      <c r="E67" s="159">
        <v>1</v>
      </c>
      <c r="F67" s="160"/>
      <c r="G67" s="161">
        <f t="shared" ref="G67:G77" si="0">ROUND(E67*F67,2)</f>
        <v>0</v>
      </c>
      <c r="H67" s="160"/>
      <c r="I67" s="161">
        <f t="shared" ref="I67:I77" si="1">ROUND(E67*H67,2)</f>
        <v>0</v>
      </c>
      <c r="J67" s="160"/>
      <c r="K67" s="161">
        <f t="shared" ref="K67:K77" si="2">ROUND(E67*J67,2)</f>
        <v>0</v>
      </c>
      <c r="L67" s="161">
        <v>21</v>
      </c>
      <c r="M67" s="161">
        <f t="shared" ref="M67:M77" si="3">G67*(1+L67/100)</f>
        <v>0</v>
      </c>
      <c r="N67" s="161">
        <v>0</v>
      </c>
      <c r="O67" s="161">
        <f t="shared" ref="O67:O77" si="4">ROUND(E67*N67,2)</f>
        <v>0</v>
      </c>
      <c r="P67" s="161">
        <v>0</v>
      </c>
      <c r="Q67" s="161">
        <f t="shared" ref="Q67:Q77" si="5">ROUND(E67*P67,2)</f>
        <v>0</v>
      </c>
      <c r="R67" s="162" t="s">
        <v>194</v>
      </c>
      <c r="S67" s="138">
        <v>0</v>
      </c>
      <c r="T67" s="138">
        <f t="shared" ref="T67:T77" si="6">ROUND(E67*S67,2)</f>
        <v>0</v>
      </c>
      <c r="U67" s="138"/>
      <c r="V67" s="138" t="s">
        <v>215</v>
      </c>
      <c r="W67" s="128"/>
      <c r="X67" s="128"/>
      <c r="Y67" s="128"/>
      <c r="Z67" s="128"/>
      <c r="AA67" s="128"/>
      <c r="AB67" s="128"/>
      <c r="AC67" s="128"/>
      <c r="AD67" s="128"/>
      <c r="AE67" s="128" t="s">
        <v>216</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32</v>
      </c>
      <c r="B68" s="157" t="s">
        <v>2073</v>
      </c>
      <c r="C68" s="165" t="s">
        <v>2074</v>
      </c>
      <c r="D68" s="158" t="s">
        <v>549</v>
      </c>
      <c r="E68" s="159">
        <v>1</v>
      </c>
      <c r="F68" s="160"/>
      <c r="G68" s="161">
        <f t="shared" si="0"/>
        <v>0</v>
      </c>
      <c r="H68" s="160"/>
      <c r="I68" s="161">
        <f t="shared" si="1"/>
        <v>0</v>
      </c>
      <c r="J68" s="160"/>
      <c r="K68" s="161">
        <f t="shared" si="2"/>
        <v>0</v>
      </c>
      <c r="L68" s="161">
        <v>21</v>
      </c>
      <c r="M68" s="161">
        <f t="shared" si="3"/>
        <v>0</v>
      </c>
      <c r="N68" s="161">
        <v>0</v>
      </c>
      <c r="O68" s="161">
        <f t="shared" si="4"/>
        <v>0</v>
      </c>
      <c r="P68" s="161">
        <v>0</v>
      </c>
      <c r="Q68" s="161">
        <f t="shared" si="5"/>
        <v>0</v>
      </c>
      <c r="R68" s="162" t="s">
        <v>194</v>
      </c>
      <c r="S68" s="138">
        <v>0</v>
      </c>
      <c r="T68" s="138">
        <f t="shared" si="6"/>
        <v>0</v>
      </c>
      <c r="U68" s="138"/>
      <c r="V68" s="138" t="s">
        <v>215</v>
      </c>
      <c r="W68" s="128"/>
      <c r="X68" s="128"/>
      <c r="Y68" s="128"/>
      <c r="Z68" s="128"/>
      <c r="AA68" s="128"/>
      <c r="AB68" s="128"/>
      <c r="AC68" s="128"/>
      <c r="AD68" s="128"/>
      <c r="AE68" s="128" t="s">
        <v>216</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33</v>
      </c>
      <c r="B69" s="157" t="s">
        <v>2075</v>
      </c>
      <c r="C69" s="165" t="s">
        <v>2076</v>
      </c>
      <c r="D69" s="158" t="s">
        <v>1620</v>
      </c>
      <c r="E69" s="159">
        <v>1</v>
      </c>
      <c r="F69" s="160"/>
      <c r="G69" s="161">
        <f t="shared" si="0"/>
        <v>0</v>
      </c>
      <c r="H69" s="160"/>
      <c r="I69" s="161">
        <f t="shared" si="1"/>
        <v>0</v>
      </c>
      <c r="J69" s="160"/>
      <c r="K69" s="161">
        <f t="shared" si="2"/>
        <v>0</v>
      </c>
      <c r="L69" s="161">
        <v>21</v>
      </c>
      <c r="M69" s="161">
        <f t="shared" si="3"/>
        <v>0</v>
      </c>
      <c r="N69" s="161">
        <v>0</v>
      </c>
      <c r="O69" s="161">
        <f t="shared" si="4"/>
        <v>0</v>
      </c>
      <c r="P69" s="161">
        <v>0</v>
      </c>
      <c r="Q69" s="161">
        <f t="shared" si="5"/>
        <v>0</v>
      </c>
      <c r="R69" s="162" t="s">
        <v>194</v>
      </c>
      <c r="S69" s="138">
        <v>0</v>
      </c>
      <c r="T69" s="138">
        <f t="shared" si="6"/>
        <v>0</v>
      </c>
      <c r="U69" s="138"/>
      <c r="V69" s="138" t="s">
        <v>215</v>
      </c>
      <c r="W69" s="128"/>
      <c r="X69" s="128"/>
      <c r="Y69" s="128"/>
      <c r="Z69" s="128"/>
      <c r="AA69" s="128"/>
      <c r="AB69" s="128"/>
      <c r="AC69" s="128"/>
      <c r="AD69" s="128"/>
      <c r="AE69" s="128" t="s">
        <v>216</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56">
        <v>34</v>
      </c>
      <c r="B70" s="157" t="s">
        <v>2077</v>
      </c>
      <c r="C70" s="165" t="s">
        <v>2078</v>
      </c>
      <c r="D70" s="158" t="s">
        <v>1620</v>
      </c>
      <c r="E70" s="159">
        <v>1</v>
      </c>
      <c r="F70" s="160"/>
      <c r="G70" s="161">
        <f t="shared" si="0"/>
        <v>0</v>
      </c>
      <c r="H70" s="160"/>
      <c r="I70" s="161">
        <f t="shared" si="1"/>
        <v>0</v>
      </c>
      <c r="J70" s="160"/>
      <c r="K70" s="161">
        <f t="shared" si="2"/>
        <v>0</v>
      </c>
      <c r="L70" s="161">
        <v>21</v>
      </c>
      <c r="M70" s="161">
        <f t="shared" si="3"/>
        <v>0</v>
      </c>
      <c r="N70" s="161">
        <v>0</v>
      </c>
      <c r="O70" s="161">
        <f t="shared" si="4"/>
        <v>0</v>
      </c>
      <c r="P70" s="161">
        <v>0</v>
      </c>
      <c r="Q70" s="161">
        <f t="shared" si="5"/>
        <v>0</v>
      </c>
      <c r="R70" s="162" t="s">
        <v>194</v>
      </c>
      <c r="S70" s="138">
        <v>0</v>
      </c>
      <c r="T70" s="138">
        <f t="shared" si="6"/>
        <v>0</v>
      </c>
      <c r="U70" s="138"/>
      <c r="V70" s="138" t="s">
        <v>215</v>
      </c>
      <c r="W70" s="128"/>
      <c r="X70" s="128"/>
      <c r="Y70" s="128"/>
      <c r="Z70" s="128"/>
      <c r="AA70" s="128"/>
      <c r="AB70" s="128"/>
      <c r="AC70" s="128"/>
      <c r="AD70" s="128"/>
      <c r="AE70" s="128" t="s">
        <v>216</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56">
        <v>35</v>
      </c>
      <c r="B71" s="157" t="s">
        <v>2079</v>
      </c>
      <c r="C71" s="165" t="s">
        <v>2080</v>
      </c>
      <c r="D71" s="158" t="s">
        <v>549</v>
      </c>
      <c r="E71" s="159">
        <v>1</v>
      </c>
      <c r="F71" s="160"/>
      <c r="G71" s="161">
        <f t="shared" si="0"/>
        <v>0</v>
      </c>
      <c r="H71" s="160"/>
      <c r="I71" s="161">
        <f t="shared" si="1"/>
        <v>0</v>
      </c>
      <c r="J71" s="160"/>
      <c r="K71" s="161">
        <f t="shared" si="2"/>
        <v>0</v>
      </c>
      <c r="L71" s="161">
        <v>21</v>
      </c>
      <c r="M71" s="161">
        <f t="shared" si="3"/>
        <v>0</v>
      </c>
      <c r="N71" s="161">
        <v>0</v>
      </c>
      <c r="O71" s="161">
        <f t="shared" si="4"/>
        <v>0</v>
      </c>
      <c r="P71" s="161">
        <v>0</v>
      </c>
      <c r="Q71" s="161">
        <f t="shared" si="5"/>
        <v>0</v>
      </c>
      <c r="R71" s="162" t="s">
        <v>194</v>
      </c>
      <c r="S71" s="138">
        <v>0</v>
      </c>
      <c r="T71" s="138">
        <f t="shared" si="6"/>
        <v>0</v>
      </c>
      <c r="U71" s="138"/>
      <c r="V71" s="138" t="s">
        <v>215</v>
      </c>
      <c r="W71" s="128"/>
      <c r="X71" s="128"/>
      <c r="Y71" s="128"/>
      <c r="Z71" s="128"/>
      <c r="AA71" s="128"/>
      <c r="AB71" s="128"/>
      <c r="AC71" s="128"/>
      <c r="AD71" s="128"/>
      <c r="AE71" s="128" t="s">
        <v>216</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33.75" outlineLevel="1" x14ac:dyDescent="0.2">
      <c r="A72" s="156">
        <v>36</v>
      </c>
      <c r="B72" s="157" t="s">
        <v>2081</v>
      </c>
      <c r="C72" s="165" t="s">
        <v>2082</v>
      </c>
      <c r="D72" s="158" t="s">
        <v>1620</v>
      </c>
      <c r="E72" s="159">
        <v>1</v>
      </c>
      <c r="F72" s="160"/>
      <c r="G72" s="161">
        <f t="shared" si="0"/>
        <v>0</v>
      </c>
      <c r="H72" s="160"/>
      <c r="I72" s="161">
        <f t="shared" si="1"/>
        <v>0</v>
      </c>
      <c r="J72" s="160"/>
      <c r="K72" s="161">
        <f t="shared" si="2"/>
        <v>0</v>
      </c>
      <c r="L72" s="161">
        <v>21</v>
      </c>
      <c r="M72" s="161">
        <f t="shared" si="3"/>
        <v>0</v>
      </c>
      <c r="N72" s="161">
        <v>0</v>
      </c>
      <c r="O72" s="161">
        <f t="shared" si="4"/>
        <v>0</v>
      </c>
      <c r="P72" s="161">
        <v>0</v>
      </c>
      <c r="Q72" s="161">
        <f t="shared" si="5"/>
        <v>0</v>
      </c>
      <c r="R72" s="162" t="s">
        <v>194</v>
      </c>
      <c r="S72" s="138">
        <v>0</v>
      </c>
      <c r="T72" s="138">
        <f t="shared" si="6"/>
        <v>0</v>
      </c>
      <c r="U72" s="138"/>
      <c r="V72" s="138" t="s">
        <v>215</v>
      </c>
      <c r="W72" s="128"/>
      <c r="X72" s="128"/>
      <c r="Y72" s="128"/>
      <c r="Z72" s="128"/>
      <c r="AA72" s="128"/>
      <c r="AB72" s="128"/>
      <c r="AC72" s="128"/>
      <c r="AD72" s="128"/>
      <c r="AE72" s="128" t="s">
        <v>216</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22.5" outlineLevel="1" x14ac:dyDescent="0.2">
      <c r="A73" s="156">
        <v>37</v>
      </c>
      <c r="B73" s="157" t="s">
        <v>2083</v>
      </c>
      <c r="C73" s="165" t="s">
        <v>2084</v>
      </c>
      <c r="D73" s="158" t="s">
        <v>1620</v>
      </c>
      <c r="E73" s="159">
        <v>1</v>
      </c>
      <c r="F73" s="160"/>
      <c r="G73" s="161">
        <f t="shared" si="0"/>
        <v>0</v>
      </c>
      <c r="H73" s="160"/>
      <c r="I73" s="161">
        <f t="shared" si="1"/>
        <v>0</v>
      </c>
      <c r="J73" s="160"/>
      <c r="K73" s="161">
        <f t="shared" si="2"/>
        <v>0</v>
      </c>
      <c r="L73" s="161">
        <v>21</v>
      </c>
      <c r="M73" s="161">
        <f t="shared" si="3"/>
        <v>0</v>
      </c>
      <c r="N73" s="161">
        <v>0</v>
      </c>
      <c r="O73" s="161">
        <f t="shared" si="4"/>
        <v>0</v>
      </c>
      <c r="P73" s="161">
        <v>0</v>
      </c>
      <c r="Q73" s="161">
        <f t="shared" si="5"/>
        <v>0</v>
      </c>
      <c r="R73" s="162" t="s">
        <v>194</v>
      </c>
      <c r="S73" s="138">
        <v>0</v>
      </c>
      <c r="T73" s="138">
        <f t="shared" si="6"/>
        <v>0</v>
      </c>
      <c r="U73" s="138"/>
      <c r="V73" s="138" t="s">
        <v>215</v>
      </c>
      <c r="W73" s="128"/>
      <c r="X73" s="128"/>
      <c r="Y73" s="128"/>
      <c r="Z73" s="128"/>
      <c r="AA73" s="128"/>
      <c r="AB73" s="128"/>
      <c r="AC73" s="128"/>
      <c r="AD73" s="128"/>
      <c r="AE73" s="128" t="s">
        <v>216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22.5" outlineLevel="1" x14ac:dyDescent="0.2">
      <c r="A74" s="156">
        <v>38</v>
      </c>
      <c r="B74" s="157" t="s">
        <v>2085</v>
      </c>
      <c r="C74" s="165" t="s">
        <v>2086</v>
      </c>
      <c r="D74" s="158" t="s">
        <v>1620</v>
      </c>
      <c r="E74" s="159">
        <v>1</v>
      </c>
      <c r="F74" s="160"/>
      <c r="G74" s="161">
        <f t="shared" si="0"/>
        <v>0</v>
      </c>
      <c r="H74" s="160"/>
      <c r="I74" s="161">
        <f t="shared" si="1"/>
        <v>0</v>
      </c>
      <c r="J74" s="160"/>
      <c r="K74" s="161">
        <f t="shared" si="2"/>
        <v>0</v>
      </c>
      <c r="L74" s="161">
        <v>21</v>
      </c>
      <c r="M74" s="161">
        <f t="shared" si="3"/>
        <v>0</v>
      </c>
      <c r="N74" s="161">
        <v>0</v>
      </c>
      <c r="O74" s="161">
        <f t="shared" si="4"/>
        <v>0</v>
      </c>
      <c r="P74" s="161">
        <v>0</v>
      </c>
      <c r="Q74" s="161">
        <f t="shared" si="5"/>
        <v>0</v>
      </c>
      <c r="R74" s="162" t="s">
        <v>194</v>
      </c>
      <c r="S74" s="138">
        <v>0</v>
      </c>
      <c r="T74" s="138">
        <f t="shared" si="6"/>
        <v>0</v>
      </c>
      <c r="U74" s="138"/>
      <c r="V74" s="138" t="s">
        <v>215</v>
      </c>
      <c r="W74" s="128"/>
      <c r="X74" s="128"/>
      <c r="Y74" s="128"/>
      <c r="Z74" s="128"/>
      <c r="AA74" s="128"/>
      <c r="AB74" s="128"/>
      <c r="AC74" s="128"/>
      <c r="AD74" s="128"/>
      <c r="AE74" s="128" t="s">
        <v>216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22.5" outlineLevel="1" x14ac:dyDescent="0.2">
      <c r="A75" s="156">
        <v>39</v>
      </c>
      <c r="B75" s="157" t="s">
        <v>2087</v>
      </c>
      <c r="C75" s="165" t="s">
        <v>2088</v>
      </c>
      <c r="D75" s="158" t="s">
        <v>1620</v>
      </c>
      <c r="E75" s="159">
        <v>1</v>
      </c>
      <c r="F75" s="160"/>
      <c r="G75" s="161">
        <f t="shared" si="0"/>
        <v>0</v>
      </c>
      <c r="H75" s="160"/>
      <c r="I75" s="161">
        <f t="shared" si="1"/>
        <v>0</v>
      </c>
      <c r="J75" s="160"/>
      <c r="K75" s="161">
        <f t="shared" si="2"/>
        <v>0</v>
      </c>
      <c r="L75" s="161">
        <v>21</v>
      </c>
      <c r="M75" s="161">
        <f t="shared" si="3"/>
        <v>0</v>
      </c>
      <c r="N75" s="161">
        <v>0</v>
      </c>
      <c r="O75" s="161">
        <f t="shared" si="4"/>
        <v>0</v>
      </c>
      <c r="P75" s="161">
        <v>0</v>
      </c>
      <c r="Q75" s="161">
        <f t="shared" si="5"/>
        <v>0</v>
      </c>
      <c r="R75" s="162" t="s">
        <v>194</v>
      </c>
      <c r="S75" s="138">
        <v>0</v>
      </c>
      <c r="T75" s="138">
        <f t="shared" si="6"/>
        <v>0</v>
      </c>
      <c r="U75" s="138"/>
      <c r="V75" s="138" t="s">
        <v>215</v>
      </c>
      <c r="W75" s="128"/>
      <c r="X75" s="128"/>
      <c r="Y75" s="128"/>
      <c r="Z75" s="128"/>
      <c r="AA75" s="128"/>
      <c r="AB75" s="128"/>
      <c r="AC75" s="128"/>
      <c r="AD75" s="128"/>
      <c r="AE75" s="128" t="s">
        <v>216</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56">
        <v>40</v>
      </c>
      <c r="B76" s="157" t="s">
        <v>2089</v>
      </c>
      <c r="C76" s="165" t="s">
        <v>2090</v>
      </c>
      <c r="D76" s="158" t="s">
        <v>1620</v>
      </c>
      <c r="E76" s="159">
        <v>1</v>
      </c>
      <c r="F76" s="160"/>
      <c r="G76" s="161">
        <f t="shared" si="0"/>
        <v>0</v>
      </c>
      <c r="H76" s="160"/>
      <c r="I76" s="161">
        <f t="shared" si="1"/>
        <v>0</v>
      </c>
      <c r="J76" s="160"/>
      <c r="K76" s="161">
        <f t="shared" si="2"/>
        <v>0</v>
      </c>
      <c r="L76" s="161">
        <v>21</v>
      </c>
      <c r="M76" s="161">
        <f t="shared" si="3"/>
        <v>0</v>
      </c>
      <c r="N76" s="161">
        <v>0</v>
      </c>
      <c r="O76" s="161">
        <f t="shared" si="4"/>
        <v>0</v>
      </c>
      <c r="P76" s="161">
        <v>0</v>
      </c>
      <c r="Q76" s="161">
        <f t="shared" si="5"/>
        <v>0</v>
      </c>
      <c r="R76" s="162" t="s">
        <v>194</v>
      </c>
      <c r="S76" s="138">
        <v>0</v>
      </c>
      <c r="T76" s="138">
        <f t="shared" si="6"/>
        <v>0</v>
      </c>
      <c r="U76" s="138"/>
      <c r="V76" s="138" t="s">
        <v>215</v>
      </c>
      <c r="W76" s="128"/>
      <c r="X76" s="128"/>
      <c r="Y76" s="128"/>
      <c r="Z76" s="128"/>
      <c r="AA76" s="128"/>
      <c r="AB76" s="128"/>
      <c r="AC76" s="128"/>
      <c r="AD76" s="128"/>
      <c r="AE76" s="128" t="s">
        <v>216</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49">
        <v>41</v>
      </c>
      <c r="B77" s="150" t="s">
        <v>2091</v>
      </c>
      <c r="C77" s="166" t="s">
        <v>2092</v>
      </c>
      <c r="D77" s="151" t="s">
        <v>391</v>
      </c>
      <c r="E77" s="152">
        <v>1</v>
      </c>
      <c r="F77" s="153"/>
      <c r="G77" s="154">
        <f t="shared" si="0"/>
        <v>0</v>
      </c>
      <c r="H77" s="153"/>
      <c r="I77" s="154">
        <f t="shared" si="1"/>
        <v>0</v>
      </c>
      <c r="J77" s="153"/>
      <c r="K77" s="154">
        <f t="shared" si="2"/>
        <v>0</v>
      </c>
      <c r="L77" s="154">
        <v>21</v>
      </c>
      <c r="M77" s="154">
        <f t="shared" si="3"/>
        <v>0</v>
      </c>
      <c r="N77" s="154">
        <v>0</v>
      </c>
      <c r="O77" s="154">
        <f t="shared" si="4"/>
        <v>0</v>
      </c>
      <c r="P77" s="154">
        <v>0</v>
      </c>
      <c r="Q77" s="154">
        <f t="shared" si="5"/>
        <v>0</v>
      </c>
      <c r="R77" s="155" t="s">
        <v>194</v>
      </c>
      <c r="S77" s="138">
        <v>0</v>
      </c>
      <c r="T77" s="138">
        <f t="shared" si="6"/>
        <v>0</v>
      </c>
      <c r="U77" s="138"/>
      <c r="V77" s="138" t="s">
        <v>215</v>
      </c>
      <c r="W77" s="128"/>
      <c r="X77" s="128"/>
      <c r="Y77" s="128"/>
      <c r="Z77" s="128"/>
      <c r="AA77" s="128"/>
      <c r="AB77" s="128"/>
      <c r="AC77" s="128"/>
      <c r="AD77" s="128"/>
      <c r="AE77" s="128" t="s">
        <v>504</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35"/>
      <c r="B78" s="136"/>
      <c r="C78" s="329" t="s">
        <v>2093</v>
      </c>
      <c r="D78" s="330"/>
      <c r="E78" s="330"/>
      <c r="F78" s="330"/>
      <c r="G78" s="330"/>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513</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22.5" outlineLevel="1" x14ac:dyDescent="0.2">
      <c r="A79" s="156">
        <v>42</v>
      </c>
      <c r="B79" s="157" t="s">
        <v>2094</v>
      </c>
      <c r="C79" s="165" t="s">
        <v>2095</v>
      </c>
      <c r="D79" s="158" t="s">
        <v>1620</v>
      </c>
      <c r="E79" s="159">
        <v>1</v>
      </c>
      <c r="F79" s="160"/>
      <c r="G79" s="161">
        <f>ROUND(E79*F79,2)</f>
        <v>0</v>
      </c>
      <c r="H79" s="160"/>
      <c r="I79" s="161">
        <f>ROUND(E79*H79,2)</f>
        <v>0</v>
      </c>
      <c r="J79" s="160"/>
      <c r="K79" s="161">
        <f>ROUND(E79*J79,2)</f>
        <v>0</v>
      </c>
      <c r="L79" s="161">
        <v>21</v>
      </c>
      <c r="M79" s="161">
        <f>G79*(1+L79/100)</f>
        <v>0</v>
      </c>
      <c r="N79" s="161">
        <v>0</v>
      </c>
      <c r="O79" s="161">
        <f>ROUND(E79*N79,2)</f>
        <v>0</v>
      </c>
      <c r="P79" s="161">
        <v>0</v>
      </c>
      <c r="Q79" s="161">
        <f>ROUND(E79*P79,2)</f>
        <v>0</v>
      </c>
      <c r="R79" s="162" t="s">
        <v>194</v>
      </c>
      <c r="S79" s="138">
        <v>0</v>
      </c>
      <c r="T79" s="138">
        <f>ROUND(E79*S79,2)</f>
        <v>0</v>
      </c>
      <c r="U79" s="138"/>
      <c r="V79" s="138" t="s">
        <v>215</v>
      </c>
      <c r="W79" s="128"/>
      <c r="X79" s="128"/>
      <c r="Y79" s="128"/>
      <c r="Z79" s="128"/>
      <c r="AA79" s="128"/>
      <c r="AB79" s="128"/>
      <c r="AC79" s="128"/>
      <c r="AD79" s="128"/>
      <c r="AE79" s="128" t="s">
        <v>504</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49">
        <v>43</v>
      </c>
      <c r="B80" s="150" t="s">
        <v>2096</v>
      </c>
      <c r="C80" s="166" t="s">
        <v>2097</v>
      </c>
      <c r="D80" s="151" t="s">
        <v>549</v>
      </c>
      <c r="E80" s="152">
        <v>1</v>
      </c>
      <c r="F80" s="153"/>
      <c r="G80" s="154">
        <f>ROUND(E80*F80,2)</f>
        <v>0</v>
      </c>
      <c r="H80" s="153"/>
      <c r="I80" s="154">
        <f>ROUND(E80*H80,2)</f>
        <v>0</v>
      </c>
      <c r="J80" s="153"/>
      <c r="K80" s="154">
        <f>ROUND(E80*J80,2)</f>
        <v>0</v>
      </c>
      <c r="L80" s="154">
        <v>21</v>
      </c>
      <c r="M80" s="154">
        <f>G80*(1+L80/100)</f>
        <v>0</v>
      </c>
      <c r="N80" s="154">
        <v>0</v>
      </c>
      <c r="O80" s="154">
        <f>ROUND(E80*N80,2)</f>
        <v>0</v>
      </c>
      <c r="P80" s="154">
        <v>0</v>
      </c>
      <c r="Q80" s="154">
        <f>ROUND(E80*P80,2)</f>
        <v>0</v>
      </c>
      <c r="R80" s="155" t="s">
        <v>194</v>
      </c>
      <c r="S80" s="138">
        <v>0</v>
      </c>
      <c r="T80" s="138">
        <f>ROUND(E80*S80,2)</f>
        <v>0</v>
      </c>
      <c r="U80" s="138"/>
      <c r="V80" s="138" t="s">
        <v>215</v>
      </c>
      <c r="W80" s="128"/>
      <c r="X80" s="128"/>
      <c r="Y80" s="128"/>
      <c r="Z80" s="128"/>
      <c r="AA80" s="128"/>
      <c r="AB80" s="128"/>
      <c r="AC80" s="128"/>
      <c r="AD80" s="128"/>
      <c r="AE80" s="128" t="s">
        <v>504</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31" x14ac:dyDescent="0.15">
      <c r="A81" s="3"/>
      <c r="B81" s="4"/>
      <c r="C81" s="168"/>
      <c r="D81" s="6"/>
      <c r="E81" s="3"/>
      <c r="F81" s="3"/>
      <c r="G81" s="3"/>
      <c r="H81" s="3"/>
      <c r="I81" s="3"/>
      <c r="J81" s="3"/>
      <c r="K81" s="3"/>
      <c r="L81" s="3"/>
      <c r="M81" s="3"/>
      <c r="N81" s="3"/>
      <c r="O81" s="3"/>
      <c r="P81" s="3"/>
      <c r="Q81" s="3"/>
      <c r="R81" s="3"/>
      <c r="S81" s="3"/>
      <c r="T81" s="3"/>
      <c r="U81" s="3"/>
      <c r="V81" s="3"/>
      <c r="AC81">
        <v>15</v>
      </c>
      <c r="AD81">
        <v>21</v>
      </c>
      <c r="AE81" t="s">
        <v>177</v>
      </c>
    </row>
    <row r="82" spans="1:31" ht="12.75" x14ac:dyDescent="0.15">
      <c r="A82" s="131"/>
      <c r="B82" s="132" t="s">
        <v>29</v>
      </c>
      <c r="C82" s="169"/>
      <c r="D82" s="133"/>
      <c r="E82" s="134"/>
      <c r="F82" s="134"/>
      <c r="G82" s="163">
        <f>G8</f>
        <v>0</v>
      </c>
      <c r="H82" s="3"/>
      <c r="I82" s="3"/>
      <c r="J82" s="3"/>
      <c r="K82" s="3"/>
      <c r="L82" s="3"/>
      <c r="M82" s="3"/>
      <c r="N82" s="3"/>
      <c r="O82" s="3"/>
      <c r="P82" s="3"/>
      <c r="Q82" s="3"/>
      <c r="R82" s="3"/>
      <c r="S82" s="3"/>
      <c r="T82" s="3"/>
      <c r="U82" s="3"/>
      <c r="V82" s="3"/>
      <c r="AC82">
        <f>SUMIF(L7:L80,AC81,G7:G80)</f>
        <v>0</v>
      </c>
      <c r="AD82">
        <f>SUMIF(L7:L80,AD81,G7:G80)</f>
        <v>0</v>
      </c>
      <c r="AE82" t="s">
        <v>230</v>
      </c>
    </row>
    <row r="83" spans="1:31" x14ac:dyDescent="0.15">
      <c r="C83" s="170"/>
      <c r="D83" s="9"/>
      <c r="AE83" t="s">
        <v>231</v>
      </c>
    </row>
    <row r="84" spans="1:31" x14ac:dyDescent="0.15">
      <c r="D84" s="9"/>
    </row>
    <row r="85" spans="1:31" x14ac:dyDescent="0.15">
      <c r="D85" s="9"/>
    </row>
    <row r="86" spans="1:31" x14ac:dyDescent="0.15">
      <c r="D86" s="9"/>
    </row>
    <row r="87" spans="1:31" x14ac:dyDescent="0.15">
      <c r="D87" s="9"/>
    </row>
    <row r="88" spans="1:31" x14ac:dyDescent="0.15">
      <c r="D88" s="9"/>
    </row>
    <row r="89" spans="1:31" x14ac:dyDescent="0.15">
      <c r="D89" s="9"/>
    </row>
    <row r="90" spans="1:31" x14ac:dyDescent="0.15">
      <c r="D90" s="9"/>
    </row>
    <row r="91" spans="1:31" x14ac:dyDescent="0.15">
      <c r="D91" s="9"/>
    </row>
    <row r="92" spans="1:31" x14ac:dyDescent="0.15">
      <c r="D92" s="9"/>
    </row>
    <row r="93" spans="1:31" x14ac:dyDescent="0.15">
      <c r="D93" s="9"/>
    </row>
    <row r="94" spans="1:31" x14ac:dyDescent="0.15">
      <c r="D94" s="9"/>
    </row>
    <row r="95" spans="1:31" x14ac:dyDescent="0.15">
      <c r="D95" s="9"/>
    </row>
    <row r="96" spans="1:31"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rdMd22ZA5NSXFzDR4AcJaNSINlQ12F4wjwceEdpTaIkdk/cQ1kq0+R8OHnfYk0CcV5+SIKNjVZS4Rf5Z63BOTg==" saltValue="DTguztbFD4GHMDQV86KnmA==" spinCount="100000" sheet="1"/>
  <mergeCells count="33">
    <mergeCell ref="C64:G64"/>
    <mergeCell ref="C66:G66"/>
    <mergeCell ref="C78:G78"/>
    <mergeCell ref="C52:G52"/>
    <mergeCell ref="C54:G54"/>
    <mergeCell ref="C56:G56"/>
    <mergeCell ref="C58:G58"/>
    <mergeCell ref="C60:G60"/>
    <mergeCell ref="C62:G62"/>
    <mergeCell ref="C50:G50"/>
    <mergeCell ref="C27:G27"/>
    <mergeCell ref="C29:G29"/>
    <mergeCell ref="C31:G31"/>
    <mergeCell ref="C33:G33"/>
    <mergeCell ref="C35:G35"/>
    <mergeCell ref="C37:G37"/>
    <mergeCell ref="C40:G40"/>
    <mergeCell ref="C42:G42"/>
    <mergeCell ref="C44:G44"/>
    <mergeCell ref="C46:G46"/>
    <mergeCell ref="C48:G48"/>
    <mergeCell ref="C25:G25"/>
    <mergeCell ref="A1:G1"/>
    <mergeCell ref="C2:G2"/>
    <mergeCell ref="C3:G3"/>
    <mergeCell ref="C4:G4"/>
    <mergeCell ref="C10:G10"/>
    <mergeCell ref="C12:G12"/>
    <mergeCell ref="C14:G14"/>
    <mergeCell ref="C17:G17"/>
    <mergeCell ref="C19:G19"/>
    <mergeCell ref="C21:G21"/>
    <mergeCell ref="C23:G2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7D16-54E2-4FB1-99F0-A7F38D3ABC57}">
  <dimension ref="A1:E5038"/>
  <sheetViews>
    <sheetView workbookViewId="0">
      <selection activeCell="H10" sqref="H10"/>
    </sheetView>
  </sheetViews>
  <sheetFormatPr defaultRowHeight="12" x14ac:dyDescent="0.15"/>
  <cols>
    <col min="1" max="1" width="5.625" customWidth="1"/>
    <col min="2" max="2" width="7.5" customWidth="1"/>
    <col min="3" max="3" width="46.625" customWidth="1"/>
  </cols>
  <sheetData>
    <row r="1" spans="1:5" ht="15.75" x14ac:dyDescent="0.25">
      <c r="A1" s="337" t="s">
        <v>164</v>
      </c>
      <c r="B1" s="337"/>
      <c r="C1" s="337"/>
      <c r="D1" s="337"/>
      <c r="E1" s="337"/>
    </row>
    <row r="2" spans="1:5" ht="12.75" x14ac:dyDescent="0.15">
      <c r="A2" s="211" t="s">
        <v>7</v>
      </c>
      <c r="B2" s="210" t="s">
        <v>43</v>
      </c>
      <c r="C2" s="338" t="s">
        <v>44</v>
      </c>
      <c r="D2" s="339"/>
      <c r="E2" s="340"/>
    </row>
    <row r="3" spans="1:5" ht="12.75" x14ac:dyDescent="0.15">
      <c r="A3" s="211" t="s">
        <v>8</v>
      </c>
      <c r="B3" s="210" t="s">
        <v>70</v>
      </c>
      <c r="C3" s="338" t="s">
        <v>71</v>
      </c>
      <c r="D3" s="339"/>
      <c r="E3" s="340"/>
    </row>
    <row r="4" spans="1:5" ht="12.75" x14ac:dyDescent="0.15">
      <c r="A4" s="212" t="s">
        <v>9</v>
      </c>
      <c r="B4" s="213" t="s">
        <v>49</v>
      </c>
      <c r="C4" s="341" t="s">
        <v>2337</v>
      </c>
      <c r="D4" s="342"/>
      <c r="E4" s="343"/>
    </row>
    <row r="5" spans="1:5" ht="12.75" x14ac:dyDescent="0.2">
      <c r="A5" s="205"/>
      <c r="B5" s="205"/>
      <c r="C5" s="205"/>
      <c r="D5" s="209"/>
      <c r="E5" s="205"/>
    </row>
    <row r="6" spans="1:5" ht="12.75" x14ac:dyDescent="0.2">
      <c r="A6" s="214" t="s">
        <v>169</v>
      </c>
      <c r="B6" s="216" t="s">
        <v>170</v>
      </c>
      <c r="C6" s="216" t="s">
        <v>171</v>
      </c>
      <c r="D6" s="215" t="s">
        <v>172</v>
      </c>
      <c r="E6" s="214" t="s">
        <v>173</v>
      </c>
    </row>
    <row r="7" spans="1:5" ht="12.75" x14ac:dyDescent="0.15">
      <c r="A7" s="206"/>
      <c r="B7" s="207"/>
      <c r="C7" s="207"/>
      <c r="D7" s="208"/>
      <c r="E7" s="217"/>
    </row>
    <row r="8" spans="1:5" ht="12.75" x14ac:dyDescent="0.15">
      <c r="A8" s="220" t="s">
        <v>188</v>
      </c>
      <c r="B8" s="221" t="s">
        <v>81</v>
      </c>
      <c r="C8" s="232" t="s">
        <v>72</v>
      </c>
      <c r="D8" s="222"/>
      <c r="E8" s="223"/>
    </row>
    <row r="9" spans="1:5" x14ac:dyDescent="0.15">
      <c r="A9" s="224">
        <v>1</v>
      </c>
      <c r="B9" s="225" t="s">
        <v>1984</v>
      </c>
      <c r="C9" s="234" t="s">
        <v>1985</v>
      </c>
      <c r="D9" s="226" t="s">
        <v>391</v>
      </c>
      <c r="E9" s="227">
        <v>1</v>
      </c>
    </row>
    <row r="10" spans="1:5" ht="90" x14ac:dyDescent="0.15">
      <c r="A10" s="218"/>
      <c r="B10" s="219"/>
      <c r="C10" s="237" t="s">
        <v>2278</v>
      </c>
      <c r="D10" s="238"/>
      <c r="E10" s="239"/>
    </row>
    <row r="11" spans="1:5" x14ac:dyDescent="0.15">
      <c r="A11" s="218"/>
      <c r="B11" s="219"/>
      <c r="C11" s="333" t="s">
        <v>1986</v>
      </c>
      <c r="D11" s="334"/>
      <c r="E11" s="334"/>
    </row>
    <row r="12" spans="1:5" x14ac:dyDescent="0.15">
      <c r="A12" s="224">
        <v>2</v>
      </c>
      <c r="B12" s="225" t="s">
        <v>1987</v>
      </c>
      <c r="C12" s="234" t="s">
        <v>1988</v>
      </c>
      <c r="D12" s="226" t="s">
        <v>391</v>
      </c>
      <c r="E12" s="227">
        <v>1</v>
      </c>
    </row>
    <row r="13" spans="1:5" ht="90" x14ac:dyDescent="0.15">
      <c r="A13" s="218"/>
      <c r="B13" s="219"/>
      <c r="C13" s="237" t="s">
        <v>2279</v>
      </c>
      <c r="D13" s="238"/>
      <c r="E13" s="239"/>
    </row>
    <row r="14" spans="1:5" x14ac:dyDescent="0.15">
      <c r="A14" s="218"/>
      <c r="B14" s="219"/>
      <c r="C14" s="333" t="s">
        <v>2280</v>
      </c>
      <c r="D14" s="334"/>
      <c r="E14" s="334"/>
    </row>
    <row r="15" spans="1:5" ht="33.75" x14ac:dyDescent="0.15">
      <c r="A15" s="224">
        <v>3</v>
      </c>
      <c r="B15" s="225" t="s">
        <v>1990</v>
      </c>
      <c r="C15" s="234" t="s">
        <v>1991</v>
      </c>
      <c r="D15" s="226" t="s">
        <v>391</v>
      </c>
      <c r="E15" s="227">
        <v>2</v>
      </c>
    </row>
    <row r="16" spans="1:5" ht="213.75" x14ac:dyDescent="0.15">
      <c r="A16" s="218"/>
      <c r="B16" s="219"/>
      <c r="C16" s="237" t="s">
        <v>2281</v>
      </c>
      <c r="D16" s="238"/>
      <c r="E16" s="239"/>
    </row>
    <row r="17" spans="1:5" x14ac:dyDescent="0.15">
      <c r="A17" s="218"/>
      <c r="B17" s="219"/>
      <c r="C17" s="333" t="s">
        <v>2282</v>
      </c>
      <c r="D17" s="334"/>
      <c r="E17" s="334"/>
    </row>
    <row r="18" spans="1:5" ht="33.75" x14ac:dyDescent="0.15">
      <c r="A18" s="228">
        <v>4</v>
      </c>
      <c r="B18" s="229" t="s">
        <v>1993</v>
      </c>
      <c r="C18" s="233" t="s">
        <v>1994</v>
      </c>
      <c r="D18" s="230" t="s">
        <v>391</v>
      </c>
      <c r="E18" s="231">
        <v>1</v>
      </c>
    </row>
    <row r="19" spans="1:5" ht="67.5" x14ac:dyDescent="0.15">
      <c r="A19" s="240"/>
      <c r="B19" s="241"/>
      <c r="C19" s="237" t="s">
        <v>2283</v>
      </c>
      <c r="D19" s="238"/>
      <c r="E19" s="239"/>
    </row>
    <row r="20" spans="1:5" x14ac:dyDescent="0.15">
      <c r="A20" s="242"/>
      <c r="B20" s="243"/>
      <c r="C20" s="335" t="s">
        <v>2284</v>
      </c>
      <c r="D20" s="336"/>
      <c r="E20" s="336"/>
    </row>
    <row r="21" spans="1:5" x14ac:dyDescent="0.15">
      <c r="A21" s="224">
        <v>5</v>
      </c>
      <c r="B21" s="225" t="s">
        <v>1995</v>
      </c>
      <c r="C21" s="234" t="s">
        <v>1996</v>
      </c>
      <c r="D21" s="226" t="s">
        <v>391</v>
      </c>
      <c r="E21" s="227">
        <v>2</v>
      </c>
    </row>
    <row r="22" spans="1:5" ht="67.5" x14ac:dyDescent="0.15">
      <c r="A22" s="218"/>
      <c r="B22" s="219"/>
      <c r="C22" s="237" t="s">
        <v>2285</v>
      </c>
      <c r="D22" s="238"/>
      <c r="E22" s="239"/>
    </row>
    <row r="23" spans="1:5" x14ac:dyDescent="0.15">
      <c r="A23" s="218"/>
      <c r="B23" s="219"/>
      <c r="C23" s="333" t="s">
        <v>2286</v>
      </c>
      <c r="D23" s="334"/>
      <c r="E23" s="334"/>
    </row>
    <row r="24" spans="1:5" ht="22.5" x14ac:dyDescent="0.15">
      <c r="A24" s="224">
        <v>6</v>
      </c>
      <c r="B24" s="225" t="s">
        <v>1998</v>
      </c>
      <c r="C24" s="234" t="s">
        <v>1999</v>
      </c>
      <c r="D24" s="226" t="s">
        <v>391</v>
      </c>
      <c r="E24" s="227">
        <v>1</v>
      </c>
    </row>
    <row r="25" spans="1:5" ht="236.25" x14ac:dyDescent="0.15">
      <c r="A25" s="218"/>
      <c r="B25" s="219"/>
      <c r="C25" s="237" t="s">
        <v>2287</v>
      </c>
      <c r="D25" s="238"/>
      <c r="E25" s="239"/>
    </row>
    <row r="26" spans="1:5" x14ac:dyDescent="0.15">
      <c r="A26" s="218"/>
      <c r="B26" s="219"/>
      <c r="C26" s="333" t="s">
        <v>2288</v>
      </c>
      <c r="D26" s="334"/>
      <c r="E26" s="334"/>
    </row>
    <row r="27" spans="1:5" ht="22.5" x14ac:dyDescent="0.15">
      <c r="A27" s="224">
        <v>7</v>
      </c>
      <c r="B27" s="225" t="s">
        <v>2001</v>
      </c>
      <c r="C27" s="234" t="s">
        <v>2002</v>
      </c>
      <c r="D27" s="226" t="s">
        <v>391</v>
      </c>
      <c r="E27" s="227">
        <v>2</v>
      </c>
    </row>
    <row r="28" spans="1:5" ht="112.5" x14ac:dyDescent="0.15">
      <c r="A28" s="218"/>
      <c r="B28" s="219"/>
      <c r="C28" s="237" t="s">
        <v>2289</v>
      </c>
      <c r="D28" s="238"/>
      <c r="E28" s="239"/>
    </row>
    <row r="29" spans="1:5" x14ac:dyDescent="0.15">
      <c r="A29" s="218"/>
      <c r="B29" s="219"/>
      <c r="C29" s="333" t="s">
        <v>2003</v>
      </c>
      <c r="D29" s="334"/>
      <c r="E29" s="334"/>
    </row>
    <row r="30" spans="1:5" ht="22.5" x14ac:dyDescent="0.15">
      <c r="A30" s="224">
        <v>8</v>
      </c>
      <c r="B30" s="225" t="s">
        <v>2004</v>
      </c>
      <c r="C30" s="234" t="s">
        <v>2005</v>
      </c>
      <c r="D30" s="226" t="s">
        <v>391</v>
      </c>
      <c r="E30" s="227">
        <v>1</v>
      </c>
    </row>
    <row r="31" spans="1:5" ht="146.25" x14ac:dyDescent="0.15">
      <c r="A31" s="218"/>
      <c r="B31" s="219"/>
      <c r="C31" s="237" t="s">
        <v>2290</v>
      </c>
      <c r="D31" s="238"/>
      <c r="E31" s="239"/>
    </row>
    <row r="32" spans="1:5" x14ac:dyDescent="0.15">
      <c r="A32" s="218"/>
      <c r="B32" s="219"/>
      <c r="C32" s="333" t="s">
        <v>2291</v>
      </c>
      <c r="D32" s="334"/>
      <c r="E32" s="334"/>
    </row>
    <row r="33" spans="1:5" x14ac:dyDescent="0.15">
      <c r="A33" s="224">
        <v>9</v>
      </c>
      <c r="B33" s="225" t="s">
        <v>2007</v>
      </c>
      <c r="C33" s="234" t="s">
        <v>2008</v>
      </c>
      <c r="D33" s="226" t="s">
        <v>391</v>
      </c>
      <c r="E33" s="227">
        <v>1</v>
      </c>
    </row>
    <row r="34" spans="1:5" ht="191.25" x14ac:dyDescent="0.15">
      <c r="A34" s="218"/>
      <c r="B34" s="219"/>
      <c r="C34" s="237" t="s">
        <v>2292</v>
      </c>
      <c r="D34" s="238"/>
      <c r="E34" s="239"/>
    </row>
    <row r="35" spans="1:5" x14ac:dyDescent="0.15">
      <c r="A35" s="218"/>
      <c r="B35" s="219"/>
      <c r="C35" s="333" t="s">
        <v>2293</v>
      </c>
      <c r="D35" s="334"/>
      <c r="E35" s="334"/>
    </row>
    <row r="36" spans="1:5" x14ac:dyDescent="0.15">
      <c r="A36" s="224">
        <v>10</v>
      </c>
      <c r="B36" s="225" t="s">
        <v>2010</v>
      </c>
      <c r="C36" s="234" t="s">
        <v>2011</v>
      </c>
      <c r="D36" s="226" t="s">
        <v>391</v>
      </c>
      <c r="E36" s="227">
        <v>1</v>
      </c>
    </row>
    <row r="37" spans="1:5" ht="90" x14ac:dyDescent="0.15">
      <c r="A37" s="218"/>
      <c r="B37" s="219"/>
      <c r="C37" s="237" t="s">
        <v>2294</v>
      </c>
      <c r="D37" s="238"/>
      <c r="E37" s="239"/>
    </row>
    <row r="38" spans="1:5" x14ac:dyDescent="0.15">
      <c r="A38" s="218"/>
      <c r="B38" s="219"/>
      <c r="C38" s="333" t="s">
        <v>2295</v>
      </c>
      <c r="D38" s="334"/>
      <c r="E38" s="334"/>
    </row>
    <row r="39" spans="1:5" x14ac:dyDescent="0.15">
      <c r="A39" s="224">
        <v>11</v>
      </c>
      <c r="B39" s="225" t="s">
        <v>2013</v>
      </c>
      <c r="C39" s="234" t="s">
        <v>2014</v>
      </c>
      <c r="D39" s="226" t="s">
        <v>391</v>
      </c>
      <c r="E39" s="227">
        <v>1</v>
      </c>
    </row>
    <row r="40" spans="1:5" ht="45" x14ac:dyDescent="0.15">
      <c r="A40" s="218"/>
      <c r="B40" s="219"/>
      <c r="C40" s="237" t="s">
        <v>2296</v>
      </c>
      <c r="D40" s="238"/>
      <c r="E40" s="239"/>
    </row>
    <row r="41" spans="1:5" x14ac:dyDescent="0.15">
      <c r="A41" s="218"/>
      <c r="B41" s="219"/>
      <c r="C41" s="333" t="s">
        <v>2015</v>
      </c>
      <c r="D41" s="334"/>
      <c r="E41" s="334"/>
    </row>
    <row r="42" spans="1:5" ht="22.5" x14ac:dyDescent="0.15">
      <c r="A42" s="224">
        <v>12</v>
      </c>
      <c r="B42" s="225" t="s">
        <v>2016</v>
      </c>
      <c r="C42" s="234" t="s">
        <v>2017</v>
      </c>
      <c r="D42" s="226" t="s">
        <v>391</v>
      </c>
      <c r="E42" s="227">
        <v>1</v>
      </c>
    </row>
    <row r="43" spans="1:5" ht="101.25" x14ac:dyDescent="0.15">
      <c r="A43" s="218"/>
      <c r="B43" s="219"/>
      <c r="C43" s="237" t="s">
        <v>2297</v>
      </c>
      <c r="D43" s="238"/>
      <c r="E43" s="239"/>
    </row>
    <row r="44" spans="1:5" x14ac:dyDescent="0.15">
      <c r="A44" s="218"/>
      <c r="B44" s="219"/>
      <c r="C44" s="333" t="s">
        <v>2298</v>
      </c>
      <c r="D44" s="334"/>
      <c r="E44" s="334"/>
    </row>
    <row r="45" spans="1:5" x14ac:dyDescent="0.15">
      <c r="A45" s="224">
        <v>13</v>
      </c>
      <c r="B45" s="225" t="s">
        <v>2019</v>
      </c>
      <c r="C45" s="234" t="s">
        <v>2020</v>
      </c>
      <c r="D45" s="226" t="s">
        <v>391</v>
      </c>
      <c r="E45" s="227">
        <v>1</v>
      </c>
    </row>
    <row r="46" spans="1:5" ht="101.25" x14ac:dyDescent="0.15">
      <c r="A46" s="218"/>
      <c r="B46" s="219"/>
      <c r="C46" s="237" t="s">
        <v>2299</v>
      </c>
      <c r="D46" s="238"/>
      <c r="E46" s="239"/>
    </row>
    <row r="47" spans="1:5" x14ac:dyDescent="0.15">
      <c r="A47" s="218"/>
      <c r="B47" s="219"/>
      <c r="C47" s="333" t="s">
        <v>2300</v>
      </c>
      <c r="D47" s="334"/>
      <c r="E47" s="334"/>
    </row>
    <row r="48" spans="1:5" ht="22.5" x14ac:dyDescent="0.15">
      <c r="A48" s="224">
        <v>14</v>
      </c>
      <c r="B48" s="225" t="s">
        <v>2022</v>
      </c>
      <c r="C48" s="234" t="s">
        <v>2023</v>
      </c>
      <c r="D48" s="226" t="s">
        <v>391</v>
      </c>
      <c r="E48" s="227">
        <v>1</v>
      </c>
    </row>
    <row r="49" spans="1:5" ht="90" x14ac:dyDescent="0.15">
      <c r="A49" s="218"/>
      <c r="B49" s="219"/>
      <c r="C49" s="237" t="s">
        <v>2301</v>
      </c>
      <c r="D49" s="238"/>
      <c r="E49" s="239"/>
    </row>
    <row r="50" spans="1:5" x14ac:dyDescent="0.15">
      <c r="A50" s="218"/>
      <c r="B50" s="219"/>
      <c r="C50" s="333" t="s">
        <v>2024</v>
      </c>
      <c r="D50" s="334"/>
      <c r="E50" s="334"/>
    </row>
    <row r="51" spans="1:5" ht="22.5" x14ac:dyDescent="0.15">
      <c r="A51" s="224">
        <v>15</v>
      </c>
      <c r="B51" s="225" t="s">
        <v>2025</v>
      </c>
      <c r="C51" s="234" t="s">
        <v>2026</v>
      </c>
      <c r="D51" s="226" t="s">
        <v>391</v>
      </c>
      <c r="E51" s="227">
        <v>1</v>
      </c>
    </row>
    <row r="52" spans="1:5" ht="67.5" x14ac:dyDescent="0.15">
      <c r="A52" s="218"/>
      <c r="B52" s="219"/>
      <c r="C52" s="237" t="s">
        <v>2302</v>
      </c>
      <c r="D52" s="238"/>
      <c r="E52" s="239"/>
    </row>
    <row r="53" spans="1:5" x14ac:dyDescent="0.15">
      <c r="A53" s="218"/>
      <c r="B53" s="219"/>
      <c r="C53" s="333" t="s">
        <v>2303</v>
      </c>
      <c r="D53" s="334"/>
      <c r="E53" s="334"/>
    </row>
    <row r="54" spans="1:5" ht="22.5" x14ac:dyDescent="0.15">
      <c r="A54" s="228">
        <v>16</v>
      </c>
      <c r="B54" s="229" t="s">
        <v>2028</v>
      </c>
      <c r="C54" s="233" t="s">
        <v>2029</v>
      </c>
      <c r="D54" s="230" t="s">
        <v>391</v>
      </c>
      <c r="E54" s="231">
        <v>3</v>
      </c>
    </row>
    <row r="55" spans="1:5" ht="90" x14ac:dyDescent="0.15">
      <c r="A55" s="240"/>
      <c r="B55" s="241"/>
      <c r="C55" s="237" t="s">
        <v>2304</v>
      </c>
      <c r="D55" s="238"/>
      <c r="E55" s="239"/>
    </row>
    <row r="56" spans="1:5" x14ac:dyDescent="0.15">
      <c r="A56" s="242"/>
      <c r="B56" s="243"/>
      <c r="C56" s="333" t="s">
        <v>2305</v>
      </c>
      <c r="D56" s="334"/>
      <c r="E56" s="334"/>
    </row>
    <row r="57" spans="1:5" x14ac:dyDescent="0.15">
      <c r="A57" s="224">
        <v>17</v>
      </c>
      <c r="B57" s="225" t="s">
        <v>2030</v>
      </c>
      <c r="C57" s="234" t="s">
        <v>2031</v>
      </c>
      <c r="D57" s="226" t="s">
        <v>391</v>
      </c>
      <c r="E57" s="227">
        <v>1</v>
      </c>
    </row>
    <row r="58" spans="1:5" ht="337.5" x14ac:dyDescent="0.15">
      <c r="A58" s="218"/>
      <c r="B58" s="219"/>
      <c r="C58" s="237" t="s">
        <v>2306</v>
      </c>
      <c r="D58" s="238"/>
      <c r="E58" s="239"/>
    </row>
    <row r="59" spans="1:5" x14ac:dyDescent="0.15">
      <c r="A59" s="218"/>
      <c r="B59" s="219"/>
      <c r="C59" s="333" t="s">
        <v>2307</v>
      </c>
      <c r="D59" s="334"/>
      <c r="E59" s="334"/>
    </row>
    <row r="60" spans="1:5" x14ac:dyDescent="0.15">
      <c r="A60" s="224">
        <v>18</v>
      </c>
      <c r="B60" s="225" t="s">
        <v>2033</v>
      </c>
      <c r="C60" s="234" t="s">
        <v>2034</v>
      </c>
      <c r="D60" s="226" t="s">
        <v>391</v>
      </c>
      <c r="E60" s="227">
        <v>1</v>
      </c>
    </row>
    <row r="61" spans="1:5" ht="101.25" x14ac:dyDescent="0.15">
      <c r="A61" s="218"/>
      <c r="B61" s="219"/>
      <c r="C61" s="237" t="s">
        <v>2308</v>
      </c>
      <c r="D61" s="238"/>
      <c r="E61" s="239"/>
    </row>
    <row r="62" spans="1:5" x14ac:dyDescent="0.15">
      <c r="A62" s="218"/>
      <c r="B62" s="219"/>
      <c r="C62" s="333" t="s">
        <v>2309</v>
      </c>
      <c r="D62" s="334"/>
      <c r="E62" s="334"/>
    </row>
    <row r="63" spans="1:5" ht="22.5" x14ac:dyDescent="0.15">
      <c r="A63" s="224">
        <v>19</v>
      </c>
      <c r="B63" s="225" t="s">
        <v>2036</v>
      </c>
      <c r="C63" s="234" t="s">
        <v>2037</v>
      </c>
      <c r="D63" s="226" t="s">
        <v>391</v>
      </c>
      <c r="E63" s="227">
        <v>2</v>
      </c>
    </row>
    <row r="64" spans="1:5" ht="157.5" x14ac:dyDescent="0.15">
      <c r="A64" s="218"/>
      <c r="B64" s="219"/>
      <c r="C64" s="237" t="s">
        <v>2310</v>
      </c>
      <c r="D64" s="238"/>
      <c r="E64" s="239"/>
    </row>
    <row r="65" spans="1:5" x14ac:dyDescent="0.15">
      <c r="A65" s="218"/>
      <c r="B65" s="219"/>
      <c r="C65" s="333" t="s">
        <v>2311</v>
      </c>
      <c r="D65" s="334"/>
      <c r="E65" s="334"/>
    </row>
    <row r="66" spans="1:5" ht="22.5" x14ac:dyDescent="0.15">
      <c r="A66" s="224">
        <v>20</v>
      </c>
      <c r="B66" s="225" t="s">
        <v>2039</v>
      </c>
      <c r="C66" s="234" t="s">
        <v>2040</v>
      </c>
      <c r="D66" s="226" t="s">
        <v>391</v>
      </c>
      <c r="E66" s="227">
        <v>1</v>
      </c>
    </row>
    <row r="67" spans="1:5" ht="157.5" x14ac:dyDescent="0.15">
      <c r="A67" s="218"/>
      <c r="B67" s="219"/>
      <c r="C67" s="244" t="s">
        <v>2312</v>
      </c>
      <c r="D67" s="245"/>
      <c r="E67" s="246"/>
    </row>
    <row r="68" spans="1:5" x14ac:dyDescent="0.15">
      <c r="A68" s="218"/>
      <c r="B68" s="219"/>
      <c r="C68" s="333" t="s">
        <v>2311</v>
      </c>
      <c r="D68" s="334"/>
      <c r="E68" s="334"/>
    </row>
    <row r="69" spans="1:5" ht="22.5" x14ac:dyDescent="0.15">
      <c r="A69" s="224">
        <v>21</v>
      </c>
      <c r="B69" s="225" t="s">
        <v>2041</v>
      </c>
      <c r="C69" s="234" t="s">
        <v>2042</v>
      </c>
      <c r="D69" s="226" t="s">
        <v>391</v>
      </c>
      <c r="E69" s="227">
        <v>1</v>
      </c>
    </row>
    <row r="70" spans="1:5" ht="225" x14ac:dyDescent="0.15">
      <c r="A70" s="218"/>
      <c r="B70" s="219"/>
      <c r="C70" s="237" t="s">
        <v>2313</v>
      </c>
      <c r="D70" s="238"/>
      <c r="E70" s="239"/>
    </row>
    <row r="71" spans="1:5" x14ac:dyDescent="0.15">
      <c r="A71" s="218"/>
      <c r="B71" s="219"/>
      <c r="C71" s="333" t="s">
        <v>2314</v>
      </c>
      <c r="D71" s="334"/>
      <c r="E71" s="334"/>
    </row>
    <row r="72" spans="1:5" x14ac:dyDescent="0.15">
      <c r="A72" s="224">
        <v>22</v>
      </c>
      <c r="B72" s="225" t="s">
        <v>2044</v>
      </c>
      <c r="C72" s="234" t="s">
        <v>2045</v>
      </c>
      <c r="D72" s="226" t="s">
        <v>391</v>
      </c>
      <c r="E72" s="227">
        <v>1</v>
      </c>
    </row>
    <row r="73" spans="1:5" ht="146.25" x14ac:dyDescent="0.15">
      <c r="A73" s="218"/>
      <c r="B73" s="219"/>
      <c r="C73" s="237" t="s">
        <v>2315</v>
      </c>
      <c r="D73" s="238"/>
      <c r="E73" s="239"/>
    </row>
    <row r="74" spans="1:5" x14ac:dyDescent="0.15">
      <c r="A74" s="218"/>
      <c r="B74" s="219"/>
      <c r="C74" s="333" t="s">
        <v>2046</v>
      </c>
      <c r="D74" s="334"/>
      <c r="E74" s="334"/>
    </row>
    <row r="75" spans="1:5" ht="22.5" x14ac:dyDescent="0.15">
      <c r="A75" s="224">
        <v>23</v>
      </c>
      <c r="B75" s="225" t="s">
        <v>2047</v>
      </c>
      <c r="C75" s="234" t="s">
        <v>2048</v>
      </c>
      <c r="D75" s="226" t="s">
        <v>391</v>
      </c>
      <c r="E75" s="227">
        <v>1</v>
      </c>
    </row>
    <row r="76" spans="1:5" ht="112.5" x14ac:dyDescent="0.15">
      <c r="A76" s="218"/>
      <c r="B76" s="219"/>
      <c r="C76" s="237" t="s">
        <v>2316</v>
      </c>
      <c r="D76" s="238"/>
      <c r="E76" s="239"/>
    </row>
    <row r="77" spans="1:5" x14ac:dyDescent="0.15">
      <c r="A77" s="218"/>
      <c r="B77" s="219"/>
      <c r="C77" s="333" t="s">
        <v>2317</v>
      </c>
      <c r="D77" s="334"/>
      <c r="E77" s="334"/>
    </row>
    <row r="78" spans="1:5" x14ac:dyDescent="0.15">
      <c r="A78" s="224">
        <v>24</v>
      </c>
      <c r="B78" s="225" t="s">
        <v>2050</v>
      </c>
      <c r="C78" s="234" t="s">
        <v>2051</v>
      </c>
      <c r="D78" s="226" t="s">
        <v>391</v>
      </c>
      <c r="E78" s="227">
        <v>1</v>
      </c>
    </row>
    <row r="79" spans="1:5" ht="90" x14ac:dyDescent="0.15">
      <c r="A79" s="218"/>
      <c r="B79" s="219"/>
      <c r="C79" s="237" t="s">
        <v>2318</v>
      </c>
      <c r="D79" s="238"/>
      <c r="E79" s="239"/>
    </row>
    <row r="80" spans="1:5" x14ac:dyDescent="0.15">
      <c r="A80" s="218"/>
      <c r="B80" s="219"/>
      <c r="C80" s="333" t="s">
        <v>2319</v>
      </c>
      <c r="D80" s="334"/>
      <c r="E80" s="334"/>
    </row>
    <row r="81" spans="1:5" x14ac:dyDescent="0.15">
      <c r="A81" s="224">
        <v>25</v>
      </c>
      <c r="B81" s="225" t="s">
        <v>2053</v>
      </c>
      <c r="C81" s="234" t="s">
        <v>2054</v>
      </c>
      <c r="D81" s="226" t="s">
        <v>391</v>
      </c>
      <c r="E81" s="227">
        <v>1</v>
      </c>
    </row>
    <row r="82" spans="1:5" ht="78.75" x14ac:dyDescent="0.15">
      <c r="A82" s="218"/>
      <c r="B82" s="219"/>
      <c r="C82" s="237" t="s">
        <v>2320</v>
      </c>
      <c r="D82" s="238"/>
      <c r="E82" s="239"/>
    </row>
    <row r="83" spans="1:5" x14ac:dyDescent="0.15">
      <c r="A83" s="218"/>
      <c r="B83" s="219"/>
      <c r="C83" s="333" t="s">
        <v>2055</v>
      </c>
      <c r="D83" s="334"/>
      <c r="E83" s="334"/>
    </row>
    <row r="84" spans="1:5" x14ac:dyDescent="0.15">
      <c r="A84" s="224">
        <v>26</v>
      </c>
      <c r="B84" s="225" t="s">
        <v>2056</v>
      </c>
      <c r="C84" s="234" t="s">
        <v>2057</v>
      </c>
      <c r="D84" s="226" t="s">
        <v>391</v>
      </c>
      <c r="E84" s="227">
        <v>1</v>
      </c>
    </row>
    <row r="85" spans="1:5" ht="67.5" x14ac:dyDescent="0.15">
      <c r="A85" s="218"/>
      <c r="B85" s="219"/>
      <c r="C85" s="237" t="s">
        <v>2321</v>
      </c>
      <c r="D85" s="238"/>
      <c r="E85" s="239"/>
    </row>
    <row r="86" spans="1:5" x14ac:dyDescent="0.15">
      <c r="A86" s="218"/>
      <c r="B86" s="219"/>
      <c r="C86" s="333" t="s">
        <v>2058</v>
      </c>
      <c r="D86" s="334"/>
      <c r="E86" s="334"/>
    </row>
    <row r="87" spans="1:5" x14ac:dyDescent="0.15">
      <c r="A87" s="224">
        <v>27</v>
      </c>
      <c r="B87" s="225" t="s">
        <v>2059</v>
      </c>
      <c r="C87" s="234" t="s">
        <v>2060</v>
      </c>
      <c r="D87" s="226" t="s">
        <v>391</v>
      </c>
      <c r="E87" s="227">
        <v>2</v>
      </c>
    </row>
    <row r="88" spans="1:5" ht="67.5" x14ac:dyDescent="0.15">
      <c r="A88" s="218"/>
      <c r="B88" s="219"/>
      <c r="C88" s="237" t="s">
        <v>2322</v>
      </c>
      <c r="D88" s="238"/>
      <c r="E88" s="239"/>
    </row>
    <row r="89" spans="1:5" x14ac:dyDescent="0.15">
      <c r="A89" s="218"/>
      <c r="B89" s="219"/>
      <c r="C89" s="333" t="s">
        <v>2061</v>
      </c>
      <c r="D89" s="334"/>
      <c r="E89" s="334"/>
    </row>
    <row r="90" spans="1:5" x14ac:dyDescent="0.15">
      <c r="A90" s="224">
        <v>28</v>
      </c>
      <c r="B90" s="225" t="s">
        <v>2062</v>
      </c>
      <c r="C90" s="234" t="s">
        <v>2063</v>
      </c>
      <c r="D90" s="226" t="s">
        <v>391</v>
      </c>
      <c r="E90" s="227">
        <v>2</v>
      </c>
    </row>
    <row r="91" spans="1:5" ht="33.75" x14ac:dyDescent="0.15">
      <c r="A91" s="218"/>
      <c r="B91" s="219"/>
      <c r="C91" s="237" t="s">
        <v>2323</v>
      </c>
      <c r="D91" s="238"/>
      <c r="E91" s="239"/>
    </row>
    <row r="92" spans="1:5" x14ac:dyDescent="0.15">
      <c r="A92" s="224">
        <v>29</v>
      </c>
      <c r="B92" s="225" t="s">
        <v>2065</v>
      </c>
      <c r="C92" s="234" t="s">
        <v>2066</v>
      </c>
      <c r="D92" s="226" t="s">
        <v>1620</v>
      </c>
      <c r="E92" s="227">
        <v>1</v>
      </c>
    </row>
    <row r="93" spans="1:5" ht="56.25" x14ac:dyDescent="0.15">
      <c r="A93" s="247"/>
      <c r="B93" s="248"/>
      <c r="C93" s="249" t="s">
        <v>2324</v>
      </c>
      <c r="D93" s="250"/>
      <c r="E93" s="251"/>
    </row>
    <row r="94" spans="1:5" x14ac:dyDescent="0.15">
      <c r="A94" s="224">
        <v>30</v>
      </c>
      <c r="B94" s="225" t="s">
        <v>2068</v>
      </c>
      <c r="C94" s="234" t="s">
        <v>2069</v>
      </c>
      <c r="D94" s="226" t="s">
        <v>1620</v>
      </c>
      <c r="E94" s="227">
        <v>1</v>
      </c>
    </row>
    <row r="95" spans="1:5" x14ac:dyDescent="0.15">
      <c r="A95" s="218"/>
      <c r="B95" s="219"/>
      <c r="C95" s="331" t="s">
        <v>2325</v>
      </c>
      <c r="D95" s="332"/>
      <c r="E95" s="332"/>
    </row>
    <row r="96" spans="1:5" x14ac:dyDescent="0.15">
      <c r="A96" s="228">
        <v>31</v>
      </c>
      <c r="B96" s="229" t="s">
        <v>2071</v>
      </c>
      <c r="C96" s="233" t="s">
        <v>2072</v>
      </c>
      <c r="D96" s="230" t="s">
        <v>1620</v>
      </c>
      <c r="E96" s="231">
        <v>1</v>
      </c>
    </row>
    <row r="97" spans="1:5" ht="56.25" x14ac:dyDescent="0.15">
      <c r="A97" s="252"/>
      <c r="B97" s="248"/>
      <c r="C97" s="249" t="s">
        <v>2326</v>
      </c>
      <c r="D97" s="250"/>
      <c r="E97" s="251"/>
    </row>
    <row r="98" spans="1:5" x14ac:dyDescent="0.15">
      <c r="A98" s="228">
        <v>32</v>
      </c>
      <c r="B98" s="229" t="s">
        <v>2073</v>
      </c>
      <c r="C98" s="233" t="s">
        <v>2074</v>
      </c>
      <c r="D98" s="230" t="s">
        <v>549</v>
      </c>
      <c r="E98" s="231">
        <v>1</v>
      </c>
    </row>
    <row r="99" spans="1:5" ht="45" x14ac:dyDescent="0.15">
      <c r="A99" s="252"/>
      <c r="B99" s="253"/>
      <c r="C99" s="254" t="s">
        <v>2327</v>
      </c>
      <c r="D99" s="255"/>
      <c r="E99" s="256"/>
    </row>
    <row r="100" spans="1:5" ht="22.5" x14ac:dyDescent="0.15">
      <c r="A100" s="228">
        <v>33</v>
      </c>
      <c r="B100" s="229" t="s">
        <v>2075</v>
      </c>
      <c r="C100" s="233" t="s">
        <v>2076</v>
      </c>
      <c r="D100" s="230" t="s">
        <v>1620</v>
      </c>
      <c r="E100" s="231">
        <v>1</v>
      </c>
    </row>
    <row r="101" spans="1:5" ht="56.25" x14ac:dyDescent="0.15">
      <c r="A101" s="252"/>
      <c r="B101" s="253"/>
      <c r="C101" s="254" t="s">
        <v>2328</v>
      </c>
      <c r="D101" s="255"/>
      <c r="E101" s="256"/>
    </row>
    <row r="102" spans="1:5" x14ac:dyDescent="0.15">
      <c r="A102" s="228">
        <v>34</v>
      </c>
      <c r="B102" s="229" t="s">
        <v>2077</v>
      </c>
      <c r="C102" s="233" t="s">
        <v>2078</v>
      </c>
      <c r="D102" s="230" t="s">
        <v>1620</v>
      </c>
      <c r="E102" s="231">
        <v>1</v>
      </c>
    </row>
    <row r="103" spans="1:5" ht="45" x14ac:dyDescent="0.15">
      <c r="A103" s="252"/>
      <c r="B103" s="253"/>
      <c r="C103" s="254" t="s">
        <v>2329</v>
      </c>
      <c r="D103" s="255"/>
      <c r="E103" s="256"/>
    </row>
    <row r="104" spans="1:5" ht="22.5" x14ac:dyDescent="0.15">
      <c r="A104" s="228">
        <v>35</v>
      </c>
      <c r="B104" s="229" t="s">
        <v>2079</v>
      </c>
      <c r="C104" s="233" t="s">
        <v>2080</v>
      </c>
      <c r="D104" s="230" t="s">
        <v>549</v>
      </c>
      <c r="E104" s="231">
        <v>1</v>
      </c>
    </row>
    <row r="105" spans="1:5" ht="22.5" x14ac:dyDescent="0.15">
      <c r="A105" s="252"/>
      <c r="B105" s="253"/>
      <c r="C105" s="254" t="s">
        <v>2330</v>
      </c>
      <c r="D105" s="255"/>
      <c r="E105" s="256"/>
    </row>
    <row r="106" spans="1:5" ht="33.75" x14ac:dyDescent="0.15">
      <c r="A106" s="228">
        <v>36</v>
      </c>
      <c r="B106" s="229" t="s">
        <v>2081</v>
      </c>
      <c r="C106" s="233" t="s">
        <v>2082</v>
      </c>
      <c r="D106" s="230" t="s">
        <v>1620</v>
      </c>
      <c r="E106" s="231">
        <v>1</v>
      </c>
    </row>
    <row r="107" spans="1:5" ht="45" x14ac:dyDescent="0.15">
      <c r="A107" s="252"/>
      <c r="B107" s="253"/>
      <c r="C107" s="254" t="s">
        <v>2331</v>
      </c>
      <c r="D107" s="255"/>
      <c r="E107" s="256"/>
    </row>
    <row r="108" spans="1:5" ht="33.75" x14ac:dyDescent="0.15">
      <c r="A108" s="228">
        <v>37</v>
      </c>
      <c r="B108" s="229" t="s">
        <v>2083</v>
      </c>
      <c r="C108" s="233" t="s">
        <v>2084</v>
      </c>
      <c r="D108" s="230" t="s">
        <v>1620</v>
      </c>
      <c r="E108" s="231">
        <v>1</v>
      </c>
    </row>
    <row r="109" spans="1:5" ht="45" x14ac:dyDescent="0.15">
      <c r="A109" s="252"/>
      <c r="B109" s="253"/>
      <c r="C109" s="254" t="s">
        <v>2332</v>
      </c>
      <c r="D109" s="255"/>
      <c r="E109" s="256"/>
    </row>
    <row r="110" spans="1:5" ht="33.75" x14ac:dyDescent="0.15">
      <c r="A110" s="228">
        <v>38</v>
      </c>
      <c r="B110" s="229" t="s">
        <v>2085</v>
      </c>
      <c r="C110" s="233" t="s">
        <v>2086</v>
      </c>
      <c r="D110" s="230" t="s">
        <v>1620</v>
      </c>
      <c r="E110" s="231">
        <v>1</v>
      </c>
    </row>
    <row r="111" spans="1:5" ht="56.25" x14ac:dyDescent="0.15">
      <c r="A111" s="252"/>
      <c r="B111" s="253"/>
      <c r="C111" s="254" t="s">
        <v>2333</v>
      </c>
      <c r="D111" s="255"/>
      <c r="E111" s="256"/>
    </row>
    <row r="112" spans="1:5" ht="22.5" x14ac:dyDescent="0.15">
      <c r="A112" s="228">
        <v>39</v>
      </c>
      <c r="B112" s="229" t="s">
        <v>2087</v>
      </c>
      <c r="C112" s="233" t="s">
        <v>2088</v>
      </c>
      <c r="D112" s="230" t="s">
        <v>1620</v>
      </c>
      <c r="E112" s="231">
        <v>1</v>
      </c>
    </row>
    <row r="113" spans="1:5" ht="33.75" x14ac:dyDescent="0.15">
      <c r="A113" s="252"/>
      <c r="B113" s="253"/>
      <c r="C113" s="254" t="s">
        <v>2334</v>
      </c>
      <c r="D113" s="255"/>
      <c r="E113" s="256"/>
    </row>
    <row r="114" spans="1:5" x14ac:dyDescent="0.15">
      <c r="A114" s="228">
        <v>40</v>
      </c>
      <c r="B114" s="229" t="s">
        <v>2089</v>
      </c>
      <c r="C114" s="233" t="s">
        <v>2090</v>
      </c>
      <c r="D114" s="230" t="s">
        <v>1620</v>
      </c>
      <c r="E114" s="231">
        <v>1</v>
      </c>
    </row>
    <row r="115" spans="1:5" ht="45" x14ac:dyDescent="0.15">
      <c r="A115" s="252"/>
      <c r="B115" s="253"/>
      <c r="C115" s="254" t="s">
        <v>2335</v>
      </c>
      <c r="D115" s="255"/>
      <c r="E115" s="256"/>
    </row>
    <row r="116" spans="1:5" x14ac:dyDescent="0.15">
      <c r="A116" s="224">
        <v>41</v>
      </c>
      <c r="B116" s="225" t="s">
        <v>2091</v>
      </c>
      <c r="C116" s="234" t="s">
        <v>2092</v>
      </c>
      <c r="D116" s="226" t="s">
        <v>391</v>
      </c>
      <c r="E116" s="227">
        <v>1</v>
      </c>
    </row>
    <row r="117" spans="1:5" x14ac:dyDescent="0.15">
      <c r="A117" s="218"/>
      <c r="B117" s="219"/>
      <c r="C117" s="331" t="s">
        <v>2336</v>
      </c>
      <c r="D117" s="332"/>
      <c r="E117" s="332"/>
    </row>
    <row r="118" spans="1:5" ht="22.5" x14ac:dyDescent="0.15">
      <c r="A118" s="228">
        <v>42</v>
      </c>
      <c r="B118" s="229" t="s">
        <v>2094</v>
      </c>
      <c r="C118" s="233" t="s">
        <v>2095</v>
      </c>
      <c r="D118" s="230" t="s">
        <v>1620</v>
      </c>
      <c r="E118" s="231">
        <v>1</v>
      </c>
    </row>
    <row r="119" spans="1:5" x14ac:dyDescent="0.15">
      <c r="A119" s="224">
        <v>43</v>
      </c>
      <c r="B119" s="225" t="s">
        <v>2096</v>
      </c>
      <c r="C119" s="234" t="s">
        <v>2097</v>
      </c>
      <c r="D119" s="226" t="s">
        <v>549</v>
      </c>
      <c r="E119" s="227">
        <v>1</v>
      </c>
    </row>
    <row r="120" spans="1:5" ht="12.75" x14ac:dyDescent="0.15">
      <c r="A120" s="206"/>
      <c r="B120" s="207"/>
      <c r="C120" s="235"/>
      <c r="D120" s="208"/>
      <c r="E120" s="206"/>
    </row>
    <row r="121" spans="1:5" ht="12.75" x14ac:dyDescent="0.2">
      <c r="A121" s="205"/>
      <c r="B121" s="205"/>
      <c r="C121" s="236"/>
      <c r="D121" s="209"/>
      <c r="E121" s="205"/>
    </row>
    <row r="122" spans="1:5" ht="12.75" x14ac:dyDescent="0.2">
      <c r="A122" s="205"/>
      <c r="B122" s="205"/>
      <c r="C122" s="205"/>
      <c r="D122" s="209"/>
      <c r="E122" s="205"/>
    </row>
    <row r="123" spans="1:5" ht="12.75" x14ac:dyDescent="0.2">
      <c r="A123" s="205"/>
      <c r="B123" s="205"/>
      <c r="C123" s="205"/>
      <c r="D123" s="209"/>
      <c r="E123" s="205"/>
    </row>
    <row r="124" spans="1:5" ht="12.75" x14ac:dyDescent="0.2">
      <c r="A124" s="205"/>
      <c r="B124" s="205"/>
      <c r="C124" s="205"/>
      <c r="D124" s="209"/>
      <c r="E124" s="205"/>
    </row>
    <row r="125" spans="1:5" ht="12.75" x14ac:dyDescent="0.2">
      <c r="A125" s="205"/>
      <c r="B125" s="205"/>
      <c r="C125" s="205"/>
      <c r="D125" s="209"/>
      <c r="E125" s="205"/>
    </row>
    <row r="126" spans="1:5" ht="12.75" x14ac:dyDescent="0.2">
      <c r="A126" s="205"/>
      <c r="B126" s="205"/>
      <c r="C126" s="205"/>
      <c r="D126" s="209"/>
      <c r="E126" s="205"/>
    </row>
    <row r="127" spans="1:5" ht="12.75" x14ac:dyDescent="0.2">
      <c r="A127" s="205"/>
      <c r="B127" s="205"/>
      <c r="C127" s="205"/>
      <c r="D127" s="209"/>
      <c r="E127" s="205"/>
    </row>
    <row r="128" spans="1:5" ht="12.75" x14ac:dyDescent="0.2">
      <c r="D128" s="209"/>
    </row>
    <row r="129" spans="4:4" ht="12.75" x14ac:dyDescent="0.2">
      <c r="D129" s="209"/>
    </row>
    <row r="130" spans="4:4" ht="12.75" x14ac:dyDescent="0.2">
      <c r="D130" s="209"/>
    </row>
    <row r="131" spans="4:4" ht="12.75" x14ac:dyDescent="0.2">
      <c r="D131" s="209"/>
    </row>
    <row r="132" spans="4:4" ht="12.75" x14ac:dyDescent="0.2">
      <c r="D132" s="209"/>
    </row>
    <row r="133" spans="4:4" ht="12.75" x14ac:dyDescent="0.2">
      <c r="D133" s="209"/>
    </row>
    <row r="134" spans="4:4" ht="12.75" x14ac:dyDescent="0.2">
      <c r="D134" s="209"/>
    </row>
    <row r="135" spans="4:4" ht="12.75" x14ac:dyDescent="0.2">
      <c r="D135" s="209"/>
    </row>
    <row r="136" spans="4:4" ht="12.75" x14ac:dyDescent="0.2">
      <c r="D136" s="209"/>
    </row>
    <row r="137" spans="4:4" ht="12.75" x14ac:dyDescent="0.2">
      <c r="D137" s="209"/>
    </row>
    <row r="138" spans="4:4" ht="12.75" x14ac:dyDescent="0.2">
      <c r="D138" s="209"/>
    </row>
    <row r="139" spans="4:4" ht="12.75" x14ac:dyDescent="0.2">
      <c r="D139" s="209"/>
    </row>
    <row r="140" spans="4:4" ht="12.75" x14ac:dyDescent="0.2">
      <c r="D140" s="209"/>
    </row>
    <row r="141" spans="4:4" ht="12.75" x14ac:dyDescent="0.2">
      <c r="D141" s="209"/>
    </row>
    <row r="142" spans="4:4" ht="12.75" x14ac:dyDescent="0.2">
      <c r="D142" s="209"/>
    </row>
    <row r="143" spans="4:4" ht="12.75" x14ac:dyDescent="0.2">
      <c r="D143" s="209"/>
    </row>
    <row r="144" spans="4:4" ht="12.75" x14ac:dyDescent="0.2">
      <c r="D144" s="209"/>
    </row>
    <row r="145" spans="4:4" ht="12.75" x14ac:dyDescent="0.2">
      <c r="D145" s="209"/>
    </row>
    <row r="146" spans="4:4" ht="12.75" x14ac:dyDescent="0.2">
      <c r="D146" s="209"/>
    </row>
    <row r="147" spans="4:4" ht="12.75" x14ac:dyDescent="0.2">
      <c r="D147" s="209"/>
    </row>
    <row r="148" spans="4:4" ht="12.75" x14ac:dyDescent="0.2">
      <c r="D148" s="209"/>
    </row>
    <row r="149" spans="4:4" ht="12.75" x14ac:dyDescent="0.2">
      <c r="D149" s="209"/>
    </row>
    <row r="150" spans="4:4" ht="12.75" x14ac:dyDescent="0.2">
      <c r="D150" s="209"/>
    </row>
    <row r="151" spans="4:4" ht="12.75" x14ac:dyDescent="0.2">
      <c r="D151" s="209"/>
    </row>
    <row r="152" spans="4:4" ht="12.75" x14ac:dyDescent="0.2">
      <c r="D152" s="209"/>
    </row>
    <row r="153" spans="4:4" ht="12.75" x14ac:dyDescent="0.2">
      <c r="D153" s="209"/>
    </row>
    <row r="154" spans="4:4" ht="12.75" x14ac:dyDescent="0.2">
      <c r="D154" s="209"/>
    </row>
    <row r="155" spans="4:4" ht="12.75" x14ac:dyDescent="0.2">
      <c r="D155" s="209"/>
    </row>
    <row r="156" spans="4:4" ht="12.75" x14ac:dyDescent="0.2">
      <c r="D156" s="209"/>
    </row>
    <row r="157" spans="4:4" ht="12.75" x14ac:dyDescent="0.2">
      <c r="D157" s="209"/>
    </row>
    <row r="158" spans="4:4" ht="12.75" x14ac:dyDescent="0.2">
      <c r="D158" s="209"/>
    </row>
    <row r="159" spans="4:4" ht="12.75" x14ac:dyDescent="0.2">
      <c r="D159" s="209"/>
    </row>
    <row r="160" spans="4:4" ht="12.75" x14ac:dyDescent="0.2">
      <c r="D160" s="209"/>
    </row>
    <row r="161" spans="4:4" ht="12.75" x14ac:dyDescent="0.2">
      <c r="D161" s="209"/>
    </row>
    <row r="162" spans="4:4" ht="12.75" x14ac:dyDescent="0.2">
      <c r="D162" s="209"/>
    </row>
    <row r="163" spans="4:4" ht="12.75" x14ac:dyDescent="0.2">
      <c r="D163" s="209"/>
    </row>
    <row r="164" spans="4:4" ht="12.75" x14ac:dyDescent="0.2">
      <c r="D164" s="209"/>
    </row>
    <row r="165" spans="4:4" ht="12.75" x14ac:dyDescent="0.2">
      <c r="D165" s="209"/>
    </row>
    <row r="166" spans="4:4" ht="12.75" x14ac:dyDescent="0.2">
      <c r="D166" s="209"/>
    </row>
    <row r="167" spans="4:4" ht="12.75" x14ac:dyDescent="0.2">
      <c r="D167" s="209"/>
    </row>
    <row r="168" spans="4:4" ht="12.75" x14ac:dyDescent="0.2">
      <c r="D168" s="209"/>
    </row>
    <row r="169" spans="4:4" ht="12.75" x14ac:dyDescent="0.2">
      <c r="D169" s="209"/>
    </row>
    <row r="170" spans="4:4" ht="12.75" x14ac:dyDescent="0.2">
      <c r="D170" s="209"/>
    </row>
    <row r="171" spans="4:4" ht="12.75" x14ac:dyDescent="0.2">
      <c r="D171" s="209"/>
    </row>
    <row r="172" spans="4:4" ht="12.75" x14ac:dyDescent="0.2">
      <c r="D172" s="209"/>
    </row>
    <row r="173" spans="4:4" ht="12.75" x14ac:dyDescent="0.2">
      <c r="D173" s="209"/>
    </row>
    <row r="174" spans="4:4" ht="12.75" x14ac:dyDescent="0.2">
      <c r="D174" s="209"/>
    </row>
    <row r="175" spans="4:4" ht="12.75" x14ac:dyDescent="0.2">
      <c r="D175" s="209"/>
    </row>
    <row r="176" spans="4:4" ht="12.75" x14ac:dyDescent="0.2">
      <c r="D176" s="209"/>
    </row>
    <row r="177" spans="4:4" ht="12.75" x14ac:dyDescent="0.2">
      <c r="D177" s="209"/>
    </row>
    <row r="178" spans="4:4" ht="12.75" x14ac:dyDescent="0.2">
      <c r="D178" s="209"/>
    </row>
    <row r="179" spans="4:4" ht="12.75" x14ac:dyDescent="0.2">
      <c r="D179" s="209"/>
    </row>
    <row r="180" spans="4:4" ht="12.75" x14ac:dyDescent="0.2">
      <c r="D180" s="209"/>
    </row>
    <row r="181" spans="4:4" ht="12.75" x14ac:dyDescent="0.2">
      <c r="D181" s="209"/>
    </row>
    <row r="182" spans="4:4" ht="12.75" x14ac:dyDescent="0.2">
      <c r="D182" s="209"/>
    </row>
    <row r="183" spans="4:4" ht="12.75" x14ac:dyDescent="0.2">
      <c r="D183" s="209"/>
    </row>
    <row r="184" spans="4:4" ht="12.75" x14ac:dyDescent="0.2">
      <c r="D184" s="209"/>
    </row>
    <row r="185" spans="4:4" ht="12.75" x14ac:dyDescent="0.2">
      <c r="D185" s="209"/>
    </row>
    <row r="186" spans="4:4" ht="12.75" x14ac:dyDescent="0.2">
      <c r="D186" s="209"/>
    </row>
    <row r="187" spans="4:4" ht="12.75" x14ac:dyDescent="0.2">
      <c r="D187" s="209"/>
    </row>
    <row r="188" spans="4:4" ht="12.75" x14ac:dyDescent="0.2">
      <c r="D188" s="209"/>
    </row>
    <row r="189" spans="4:4" ht="12.75" x14ac:dyDescent="0.2">
      <c r="D189" s="209"/>
    </row>
    <row r="190" spans="4:4" ht="12.75" x14ac:dyDescent="0.2">
      <c r="D190" s="209"/>
    </row>
    <row r="191" spans="4:4" ht="12.75" x14ac:dyDescent="0.2">
      <c r="D191" s="209"/>
    </row>
    <row r="192" spans="4:4" ht="12.75" x14ac:dyDescent="0.2">
      <c r="D192" s="209"/>
    </row>
    <row r="193" spans="4:4" ht="12.75" x14ac:dyDescent="0.2">
      <c r="D193" s="209"/>
    </row>
    <row r="194" spans="4:4" ht="12.75" x14ac:dyDescent="0.2">
      <c r="D194" s="209"/>
    </row>
    <row r="195" spans="4:4" ht="12.75" x14ac:dyDescent="0.2">
      <c r="D195" s="209"/>
    </row>
    <row r="196" spans="4:4" ht="12.75" x14ac:dyDescent="0.2">
      <c r="D196" s="209"/>
    </row>
    <row r="197" spans="4:4" ht="12.75" x14ac:dyDescent="0.2">
      <c r="D197" s="209"/>
    </row>
    <row r="198" spans="4:4" ht="12.75" x14ac:dyDescent="0.2">
      <c r="D198" s="209"/>
    </row>
    <row r="199" spans="4:4" ht="12.75" x14ac:dyDescent="0.2">
      <c r="D199" s="209"/>
    </row>
    <row r="200" spans="4:4" ht="12.75" x14ac:dyDescent="0.2">
      <c r="D200" s="209"/>
    </row>
    <row r="201" spans="4:4" ht="12.75" x14ac:dyDescent="0.2">
      <c r="D201" s="209"/>
    </row>
    <row r="202" spans="4:4" ht="12.75" x14ac:dyDescent="0.2">
      <c r="D202" s="209"/>
    </row>
    <row r="203" spans="4:4" ht="12.75" x14ac:dyDescent="0.2">
      <c r="D203" s="209"/>
    </row>
    <row r="204" spans="4:4" ht="12.75" x14ac:dyDescent="0.2">
      <c r="D204" s="209"/>
    </row>
    <row r="205" spans="4:4" ht="12.75" x14ac:dyDescent="0.2">
      <c r="D205" s="209"/>
    </row>
    <row r="206" spans="4:4" ht="12.75" x14ac:dyDescent="0.2">
      <c r="D206" s="209"/>
    </row>
    <row r="207" spans="4:4" ht="12.75" x14ac:dyDescent="0.2">
      <c r="D207" s="209"/>
    </row>
    <row r="208" spans="4:4" ht="12.75" x14ac:dyDescent="0.2">
      <c r="D208" s="209"/>
    </row>
    <row r="209" spans="4:4" ht="12.75" x14ac:dyDescent="0.2">
      <c r="D209" s="209"/>
    </row>
    <row r="210" spans="4:4" ht="12.75" x14ac:dyDescent="0.2">
      <c r="D210" s="209"/>
    </row>
    <row r="211" spans="4:4" ht="12.75" x14ac:dyDescent="0.2">
      <c r="D211" s="209"/>
    </row>
    <row r="212" spans="4:4" ht="12.75" x14ac:dyDescent="0.2">
      <c r="D212" s="209"/>
    </row>
    <row r="213" spans="4:4" ht="12.75" x14ac:dyDescent="0.2">
      <c r="D213" s="209"/>
    </row>
    <row r="214" spans="4:4" ht="12.75" x14ac:dyDescent="0.2">
      <c r="D214" s="209"/>
    </row>
    <row r="215" spans="4:4" ht="12.75" x14ac:dyDescent="0.2">
      <c r="D215" s="209"/>
    </row>
    <row r="216" spans="4:4" ht="12.75" x14ac:dyDescent="0.2">
      <c r="D216" s="209"/>
    </row>
    <row r="217" spans="4:4" ht="12.75" x14ac:dyDescent="0.2">
      <c r="D217" s="209"/>
    </row>
    <row r="218" spans="4:4" ht="12.75" x14ac:dyDescent="0.2">
      <c r="D218" s="209"/>
    </row>
    <row r="219" spans="4:4" ht="12.75" x14ac:dyDescent="0.2">
      <c r="D219" s="209"/>
    </row>
    <row r="220" spans="4:4" ht="12.75" x14ac:dyDescent="0.2">
      <c r="D220" s="209"/>
    </row>
    <row r="221" spans="4:4" ht="12.75" x14ac:dyDescent="0.2">
      <c r="D221" s="209"/>
    </row>
    <row r="222" spans="4:4" ht="12.75" x14ac:dyDescent="0.2">
      <c r="D222" s="209"/>
    </row>
    <row r="223" spans="4:4" ht="12.75" x14ac:dyDescent="0.2">
      <c r="D223" s="209"/>
    </row>
    <row r="224" spans="4:4" ht="12.75" x14ac:dyDescent="0.2">
      <c r="D224" s="209"/>
    </row>
    <row r="225" spans="4:4" ht="12.75" x14ac:dyDescent="0.2">
      <c r="D225" s="209"/>
    </row>
    <row r="226" spans="4:4" ht="12.75" x14ac:dyDescent="0.2">
      <c r="D226" s="209"/>
    </row>
    <row r="227" spans="4:4" ht="12.75" x14ac:dyDescent="0.2">
      <c r="D227" s="209"/>
    </row>
    <row r="228" spans="4:4" ht="12.75" x14ac:dyDescent="0.2">
      <c r="D228" s="209"/>
    </row>
    <row r="229" spans="4:4" ht="12.75" x14ac:dyDescent="0.2">
      <c r="D229" s="209"/>
    </row>
    <row r="230" spans="4:4" ht="12.75" x14ac:dyDescent="0.2">
      <c r="D230" s="209"/>
    </row>
    <row r="231" spans="4:4" ht="12.75" x14ac:dyDescent="0.2">
      <c r="D231" s="209"/>
    </row>
    <row r="232" spans="4:4" ht="12.75" x14ac:dyDescent="0.2">
      <c r="D232" s="209"/>
    </row>
    <row r="233" spans="4:4" ht="12.75" x14ac:dyDescent="0.2">
      <c r="D233" s="209"/>
    </row>
    <row r="234" spans="4:4" ht="12.75" x14ac:dyDescent="0.2">
      <c r="D234" s="209"/>
    </row>
    <row r="235" spans="4:4" ht="12.75" x14ac:dyDescent="0.2">
      <c r="D235" s="209"/>
    </row>
    <row r="236" spans="4:4" ht="12.75" x14ac:dyDescent="0.2">
      <c r="D236" s="209"/>
    </row>
    <row r="237" spans="4:4" ht="12.75" x14ac:dyDescent="0.2">
      <c r="D237" s="209"/>
    </row>
    <row r="238" spans="4:4" ht="12.75" x14ac:dyDescent="0.2">
      <c r="D238" s="209"/>
    </row>
    <row r="239" spans="4:4" ht="12.75" x14ac:dyDescent="0.2">
      <c r="D239" s="209"/>
    </row>
    <row r="240" spans="4:4" ht="12.75" x14ac:dyDescent="0.2">
      <c r="D240" s="209"/>
    </row>
    <row r="241" spans="4:4" ht="12.75" x14ac:dyDescent="0.2">
      <c r="D241" s="209"/>
    </row>
    <row r="242" spans="4:4" ht="12.75" x14ac:dyDescent="0.2">
      <c r="D242" s="209"/>
    </row>
    <row r="243" spans="4:4" ht="12.75" x14ac:dyDescent="0.2">
      <c r="D243" s="209"/>
    </row>
    <row r="244" spans="4:4" ht="12.75" x14ac:dyDescent="0.2">
      <c r="D244" s="209"/>
    </row>
    <row r="245" spans="4:4" ht="12.75" x14ac:dyDescent="0.2">
      <c r="D245" s="209"/>
    </row>
    <row r="246" spans="4:4" ht="12.75" x14ac:dyDescent="0.2">
      <c r="D246" s="209"/>
    </row>
    <row r="247" spans="4:4" ht="12.75" x14ac:dyDescent="0.2">
      <c r="D247" s="209"/>
    </row>
    <row r="248" spans="4:4" ht="12.75" x14ac:dyDescent="0.2">
      <c r="D248" s="209"/>
    </row>
    <row r="249" spans="4:4" ht="12.75" x14ac:dyDescent="0.2">
      <c r="D249" s="209"/>
    </row>
    <row r="250" spans="4:4" ht="12.75" x14ac:dyDescent="0.2">
      <c r="D250" s="209"/>
    </row>
    <row r="251" spans="4:4" ht="12.75" x14ac:dyDescent="0.2">
      <c r="D251" s="209"/>
    </row>
    <row r="252" spans="4:4" ht="12.75" x14ac:dyDescent="0.2">
      <c r="D252" s="209"/>
    </row>
    <row r="253" spans="4:4" ht="12.75" x14ac:dyDescent="0.2">
      <c r="D253" s="209"/>
    </row>
    <row r="254" spans="4:4" ht="12.75" x14ac:dyDescent="0.2">
      <c r="D254" s="209"/>
    </row>
    <row r="255" spans="4:4" ht="12.75" x14ac:dyDescent="0.2">
      <c r="D255" s="209"/>
    </row>
    <row r="256" spans="4:4" ht="12.75" x14ac:dyDescent="0.2">
      <c r="D256" s="209"/>
    </row>
    <row r="257" spans="4:4" ht="12.75" x14ac:dyDescent="0.2">
      <c r="D257" s="209"/>
    </row>
    <row r="258" spans="4:4" ht="12.75" x14ac:dyDescent="0.2">
      <c r="D258" s="209"/>
    </row>
    <row r="259" spans="4:4" ht="12.75" x14ac:dyDescent="0.2">
      <c r="D259" s="209"/>
    </row>
    <row r="260" spans="4:4" ht="12.75" x14ac:dyDescent="0.2">
      <c r="D260" s="209"/>
    </row>
    <row r="261" spans="4:4" ht="12.75" x14ac:dyDescent="0.2">
      <c r="D261" s="209"/>
    </row>
    <row r="262" spans="4:4" ht="12.75" x14ac:dyDescent="0.2">
      <c r="D262" s="209"/>
    </row>
    <row r="263" spans="4:4" ht="12.75" x14ac:dyDescent="0.2">
      <c r="D263" s="209"/>
    </row>
    <row r="264" spans="4:4" ht="12.75" x14ac:dyDescent="0.2">
      <c r="D264" s="209"/>
    </row>
    <row r="265" spans="4:4" ht="12.75" x14ac:dyDescent="0.2">
      <c r="D265" s="209"/>
    </row>
    <row r="266" spans="4:4" ht="12.75" x14ac:dyDescent="0.2">
      <c r="D266" s="209"/>
    </row>
    <row r="267" spans="4:4" ht="12.75" x14ac:dyDescent="0.2">
      <c r="D267" s="209"/>
    </row>
    <row r="268" spans="4:4" ht="12.75" x14ac:dyDescent="0.2">
      <c r="D268" s="209"/>
    </row>
    <row r="269" spans="4:4" ht="12.75" x14ac:dyDescent="0.2">
      <c r="D269" s="209"/>
    </row>
    <row r="270" spans="4:4" ht="12.75" x14ac:dyDescent="0.2">
      <c r="D270" s="209"/>
    </row>
    <row r="271" spans="4:4" ht="12.75" x14ac:dyDescent="0.2">
      <c r="D271" s="209"/>
    </row>
    <row r="272" spans="4:4" ht="12.75" x14ac:dyDescent="0.2">
      <c r="D272" s="209"/>
    </row>
    <row r="273" spans="4:4" ht="12.75" x14ac:dyDescent="0.2">
      <c r="D273" s="209"/>
    </row>
    <row r="274" spans="4:4" ht="12.75" x14ac:dyDescent="0.2">
      <c r="D274" s="209"/>
    </row>
    <row r="275" spans="4:4" ht="12.75" x14ac:dyDescent="0.2">
      <c r="D275" s="209"/>
    </row>
    <row r="276" spans="4:4" ht="12.75" x14ac:dyDescent="0.2">
      <c r="D276" s="209"/>
    </row>
    <row r="277" spans="4:4" ht="12.75" x14ac:dyDescent="0.2">
      <c r="D277" s="209"/>
    </row>
    <row r="278" spans="4:4" ht="12.75" x14ac:dyDescent="0.2">
      <c r="D278" s="209"/>
    </row>
    <row r="279" spans="4:4" ht="12.75" x14ac:dyDescent="0.2">
      <c r="D279" s="209"/>
    </row>
    <row r="280" spans="4:4" ht="12.75" x14ac:dyDescent="0.2">
      <c r="D280" s="209"/>
    </row>
    <row r="281" spans="4:4" ht="12.75" x14ac:dyDescent="0.2">
      <c r="D281" s="209"/>
    </row>
    <row r="282" spans="4:4" ht="12.75" x14ac:dyDescent="0.2">
      <c r="D282" s="209"/>
    </row>
    <row r="283" spans="4:4" ht="12.75" x14ac:dyDescent="0.2">
      <c r="D283" s="209"/>
    </row>
    <row r="284" spans="4:4" ht="12.75" x14ac:dyDescent="0.2">
      <c r="D284" s="209"/>
    </row>
    <row r="285" spans="4:4" ht="12.75" x14ac:dyDescent="0.2">
      <c r="D285" s="209"/>
    </row>
    <row r="286" spans="4:4" ht="12.75" x14ac:dyDescent="0.2">
      <c r="D286" s="209"/>
    </row>
    <row r="287" spans="4:4" ht="12.75" x14ac:dyDescent="0.2">
      <c r="D287" s="209"/>
    </row>
    <row r="288" spans="4:4" ht="12.75" x14ac:dyDescent="0.2">
      <c r="D288" s="209"/>
    </row>
    <row r="289" spans="4:4" ht="12.75" x14ac:dyDescent="0.2">
      <c r="D289" s="209"/>
    </row>
    <row r="290" spans="4:4" ht="12.75" x14ac:dyDescent="0.2">
      <c r="D290" s="209"/>
    </row>
    <row r="291" spans="4:4" ht="12.75" x14ac:dyDescent="0.2">
      <c r="D291" s="209"/>
    </row>
    <row r="292" spans="4:4" ht="12.75" x14ac:dyDescent="0.2">
      <c r="D292" s="209"/>
    </row>
    <row r="293" spans="4:4" ht="12.75" x14ac:dyDescent="0.2">
      <c r="D293" s="209"/>
    </row>
    <row r="294" spans="4:4" ht="12.75" x14ac:dyDescent="0.2">
      <c r="D294" s="209"/>
    </row>
    <row r="295" spans="4:4" ht="12.75" x14ac:dyDescent="0.2">
      <c r="D295" s="209"/>
    </row>
    <row r="296" spans="4:4" ht="12.75" x14ac:dyDescent="0.2">
      <c r="D296" s="209"/>
    </row>
    <row r="297" spans="4:4" ht="12.75" x14ac:dyDescent="0.2">
      <c r="D297" s="209"/>
    </row>
    <row r="298" spans="4:4" ht="12.75" x14ac:dyDescent="0.2">
      <c r="D298" s="209"/>
    </row>
    <row r="299" spans="4:4" ht="12.75" x14ac:dyDescent="0.2">
      <c r="D299" s="209"/>
    </row>
    <row r="300" spans="4:4" ht="12.75" x14ac:dyDescent="0.2">
      <c r="D300" s="209"/>
    </row>
    <row r="301" spans="4:4" ht="12.75" x14ac:dyDescent="0.2">
      <c r="D301" s="209"/>
    </row>
    <row r="302" spans="4:4" ht="12.75" x14ac:dyDescent="0.2">
      <c r="D302" s="209"/>
    </row>
    <row r="303" spans="4:4" ht="12.75" x14ac:dyDescent="0.2">
      <c r="D303" s="209"/>
    </row>
    <row r="304" spans="4:4" ht="12.75" x14ac:dyDescent="0.2">
      <c r="D304" s="209"/>
    </row>
    <row r="305" spans="4:4" ht="12.75" x14ac:dyDescent="0.2">
      <c r="D305" s="209"/>
    </row>
    <row r="306" spans="4:4" ht="12.75" x14ac:dyDescent="0.2">
      <c r="D306" s="209"/>
    </row>
    <row r="307" spans="4:4" ht="12.75" x14ac:dyDescent="0.2">
      <c r="D307" s="209"/>
    </row>
    <row r="308" spans="4:4" ht="12.75" x14ac:dyDescent="0.2">
      <c r="D308" s="209"/>
    </row>
    <row r="309" spans="4:4" ht="12.75" x14ac:dyDescent="0.2">
      <c r="D309" s="209"/>
    </row>
    <row r="310" spans="4:4" ht="12.75" x14ac:dyDescent="0.2">
      <c r="D310" s="209"/>
    </row>
    <row r="311" spans="4:4" ht="12.75" x14ac:dyDescent="0.2">
      <c r="D311" s="209"/>
    </row>
    <row r="312" spans="4:4" ht="12.75" x14ac:dyDescent="0.2">
      <c r="D312" s="209"/>
    </row>
    <row r="313" spans="4:4" ht="12.75" x14ac:dyDescent="0.2">
      <c r="D313" s="209"/>
    </row>
    <row r="314" spans="4:4" ht="12.75" x14ac:dyDescent="0.2">
      <c r="D314" s="209"/>
    </row>
    <row r="315" spans="4:4" ht="12.75" x14ac:dyDescent="0.2">
      <c r="D315" s="209"/>
    </row>
    <row r="316" spans="4:4" ht="12.75" x14ac:dyDescent="0.2">
      <c r="D316" s="209"/>
    </row>
    <row r="317" spans="4:4" ht="12.75" x14ac:dyDescent="0.2">
      <c r="D317" s="209"/>
    </row>
    <row r="318" spans="4:4" ht="12.75" x14ac:dyDescent="0.2">
      <c r="D318" s="209"/>
    </row>
    <row r="319" spans="4:4" ht="12.75" x14ac:dyDescent="0.2">
      <c r="D319" s="209"/>
    </row>
    <row r="320" spans="4:4" ht="12.75" x14ac:dyDescent="0.2">
      <c r="D320" s="209"/>
    </row>
    <row r="321" spans="4:4" ht="12.75" x14ac:dyDescent="0.2">
      <c r="D321" s="209"/>
    </row>
    <row r="322" spans="4:4" ht="12.75" x14ac:dyDescent="0.2">
      <c r="D322" s="209"/>
    </row>
    <row r="323" spans="4:4" ht="12.75" x14ac:dyDescent="0.2">
      <c r="D323" s="209"/>
    </row>
    <row r="324" spans="4:4" ht="12.75" x14ac:dyDescent="0.2">
      <c r="D324" s="209"/>
    </row>
    <row r="325" spans="4:4" ht="12.75" x14ac:dyDescent="0.2">
      <c r="D325" s="209"/>
    </row>
    <row r="326" spans="4:4" ht="12.75" x14ac:dyDescent="0.2">
      <c r="D326" s="209"/>
    </row>
    <row r="327" spans="4:4" ht="12.75" x14ac:dyDescent="0.2">
      <c r="D327" s="209"/>
    </row>
    <row r="328" spans="4:4" ht="12.75" x14ac:dyDescent="0.2">
      <c r="D328" s="209"/>
    </row>
    <row r="329" spans="4:4" ht="12.75" x14ac:dyDescent="0.2">
      <c r="D329" s="209"/>
    </row>
    <row r="330" spans="4:4" ht="12.75" x14ac:dyDescent="0.2">
      <c r="D330" s="209"/>
    </row>
    <row r="331" spans="4:4" ht="12.75" x14ac:dyDescent="0.2">
      <c r="D331" s="209"/>
    </row>
    <row r="332" spans="4:4" ht="12.75" x14ac:dyDescent="0.2">
      <c r="D332" s="209"/>
    </row>
    <row r="333" spans="4:4" ht="12.75" x14ac:dyDescent="0.2">
      <c r="D333" s="209"/>
    </row>
    <row r="334" spans="4:4" ht="12.75" x14ac:dyDescent="0.2">
      <c r="D334" s="209"/>
    </row>
    <row r="335" spans="4:4" ht="12.75" x14ac:dyDescent="0.2">
      <c r="D335" s="209"/>
    </row>
    <row r="336" spans="4:4" ht="12.75" x14ac:dyDescent="0.2">
      <c r="D336" s="209"/>
    </row>
    <row r="337" spans="4:4" ht="12.75" x14ac:dyDescent="0.2">
      <c r="D337" s="209"/>
    </row>
    <row r="338" spans="4:4" ht="12.75" x14ac:dyDescent="0.2">
      <c r="D338" s="209"/>
    </row>
    <row r="339" spans="4:4" ht="12.75" x14ac:dyDescent="0.2">
      <c r="D339" s="209"/>
    </row>
    <row r="340" spans="4:4" ht="12.75" x14ac:dyDescent="0.2">
      <c r="D340" s="209"/>
    </row>
    <row r="341" spans="4:4" ht="12.75" x14ac:dyDescent="0.2">
      <c r="D341" s="209"/>
    </row>
    <row r="342" spans="4:4" ht="12.75" x14ac:dyDescent="0.2">
      <c r="D342" s="209"/>
    </row>
    <row r="343" spans="4:4" ht="12.75" x14ac:dyDescent="0.2">
      <c r="D343" s="209"/>
    </row>
    <row r="344" spans="4:4" ht="12.75" x14ac:dyDescent="0.2">
      <c r="D344" s="209"/>
    </row>
    <row r="345" spans="4:4" ht="12.75" x14ac:dyDescent="0.2">
      <c r="D345" s="209"/>
    </row>
    <row r="346" spans="4:4" ht="12.75" x14ac:dyDescent="0.2">
      <c r="D346" s="209"/>
    </row>
    <row r="347" spans="4:4" ht="12.75" x14ac:dyDescent="0.2">
      <c r="D347" s="209"/>
    </row>
    <row r="348" spans="4:4" ht="12.75" x14ac:dyDescent="0.2">
      <c r="D348" s="209"/>
    </row>
    <row r="349" spans="4:4" ht="12.75" x14ac:dyDescent="0.2">
      <c r="D349" s="209"/>
    </row>
    <row r="350" spans="4:4" ht="12.75" x14ac:dyDescent="0.2">
      <c r="D350" s="209"/>
    </row>
    <row r="351" spans="4:4" ht="12.75" x14ac:dyDescent="0.2">
      <c r="D351" s="209"/>
    </row>
    <row r="352" spans="4:4" ht="12.75" x14ac:dyDescent="0.2">
      <c r="D352" s="209"/>
    </row>
    <row r="353" spans="4:4" ht="12.75" x14ac:dyDescent="0.2">
      <c r="D353" s="209"/>
    </row>
    <row r="354" spans="4:4" ht="12.75" x14ac:dyDescent="0.2">
      <c r="D354" s="209"/>
    </row>
    <row r="355" spans="4:4" ht="12.75" x14ac:dyDescent="0.2">
      <c r="D355" s="209"/>
    </row>
    <row r="356" spans="4:4" ht="12.75" x14ac:dyDescent="0.2">
      <c r="D356" s="209"/>
    </row>
    <row r="357" spans="4:4" ht="12.75" x14ac:dyDescent="0.2">
      <c r="D357" s="209"/>
    </row>
    <row r="358" spans="4:4" ht="12.75" x14ac:dyDescent="0.2">
      <c r="D358" s="209"/>
    </row>
    <row r="359" spans="4:4" ht="12.75" x14ac:dyDescent="0.2">
      <c r="D359" s="209"/>
    </row>
    <row r="360" spans="4:4" ht="12.75" x14ac:dyDescent="0.2">
      <c r="D360" s="209"/>
    </row>
    <row r="361" spans="4:4" ht="12.75" x14ac:dyDescent="0.2">
      <c r="D361" s="209"/>
    </row>
    <row r="362" spans="4:4" ht="12.75" x14ac:dyDescent="0.2">
      <c r="D362" s="209"/>
    </row>
    <row r="363" spans="4:4" ht="12.75" x14ac:dyDescent="0.2">
      <c r="D363" s="209"/>
    </row>
    <row r="364" spans="4:4" ht="12.75" x14ac:dyDescent="0.2">
      <c r="D364" s="209"/>
    </row>
    <row r="365" spans="4:4" ht="12.75" x14ac:dyDescent="0.2">
      <c r="D365" s="209"/>
    </row>
    <row r="366" spans="4:4" ht="12.75" x14ac:dyDescent="0.2">
      <c r="D366" s="209"/>
    </row>
    <row r="367" spans="4:4" ht="12.75" x14ac:dyDescent="0.2">
      <c r="D367" s="209"/>
    </row>
    <row r="368" spans="4:4" ht="12.75" x14ac:dyDescent="0.2">
      <c r="D368" s="209"/>
    </row>
    <row r="369" spans="4:4" ht="12.75" x14ac:dyDescent="0.2">
      <c r="D369" s="209"/>
    </row>
    <row r="370" spans="4:4" ht="12.75" x14ac:dyDescent="0.2">
      <c r="D370" s="209"/>
    </row>
    <row r="371" spans="4:4" ht="12.75" x14ac:dyDescent="0.2">
      <c r="D371" s="209"/>
    </row>
    <row r="372" spans="4:4" ht="12.75" x14ac:dyDescent="0.2">
      <c r="D372" s="209"/>
    </row>
    <row r="373" spans="4:4" ht="12.75" x14ac:dyDescent="0.2">
      <c r="D373" s="209"/>
    </row>
    <row r="374" spans="4:4" ht="12.75" x14ac:dyDescent="0.2">
      <c r="D374" s="209"/>
    </row>
    <row r="375" spans="4:4" ht="12.75" x14ac:dyDescent="0.2">
      <c r="D375" s="209"/>
    </row>
    <row r="376" spans="4:4" ht="12.75" x14ac:dyDescent="0.2">
      <c r="D376" s="209"/>
    </row>
    <row r="377" spans="4:4" ht="12.75" x14ac:dyDescent="0.2">
      <c r="D377" s="209"/>
    </row>
    <row r="378" spans="4:4" ht="12.75" x14ac:dyDescent="0.2">
      <c r="D378" s="209"/>
    </row>
    <row r="379" spans="4:4" ht="12.75" x14ac:dyDescent="0.2">
      <c r="D379" s="209"/>
    </row>
    <row r="380" spans="4:4" ht="12.75" x14ac:dyDescent="0.2">
      <c r="D380" s="209"/>
    </row>
    <row r="381" spans="4:4" ht="12.75" x14ac:dyDescent="0.2">
      <c r="D381" s="209"/>
    </row>
    <row r="382" spans="4:4" ht="12.75" x14ac:dyDescent="0.2">
      <c r="D382" s="209"/>
    </row>
    <row r="383" spans="4:4" ht="12.75" x14ac:dyDescent="0.2">
      <c r="D383" s="209"/>
    </row>
    <row r="384" spans="4:4" ht="12.75" x14ac:dyDescent="0.2">
      <c r="D384" s="209"/>
    </row>
    <row r="385" spans="4:4" ht="12.75" x14ac:dyDescent="0.2">
      <c r="D385" s="209"/>
    </row>
    <row r="386" spans="4:4" ht="12.75" x14ac:dyDescent="0.2">
      <c r="D386" s="209"/>
    </row>
    <row r="387" spans="4:4" ht="12.75" x14ac:dyDescent="0.2">
      <c r="D387" s="209"/>
    </row>
    <row r="388" spans="4:4" ht="12.75" x14ac:dyDescent="0.2">
      <c r="D388" s="209"/>
    </row>
    <row r="389" spans="4:4" ht="12.75" x14ac:dyDescent="0.2">
      <c r="D389" s="209"/>
    </row>
    <row r="390" spans="4:4" ht="12.75" x14ac:dyDescent="0.2">
      <c r="D390" s="209"/>
    </row>
    <row r="391" spans="4:4" ht="12.75" x14ac:dyDescent="0.2">
      <c r="D391" s="209"/>
    </row>
    <row r="392" spans="4:4" ht="12.75" x14ac:dyDescent="0.2">
      <c r="D392" s="209"/>
    </row>
    <row r="393" spans="4:4" ht="12.75" x14ac:dyDescent="0.2">
      <c r="D393" s="209"/>
    </row>
    <row r="394" spans="4:4" ht="12.75" x14ac:dyDescent="0.2">
      <c r="D394" s="209"/>
    </row>
    <row r="395" spans="4:4" ht="12.75" x14ac:dyDescent="0.2">
      <c r="D395" s="209"/>
    </row>
    <row r="396" spans="4:4" ht="12.75" x14ac:dyDescent="0.2">
      <c r="D396" s="209"/>
    </row>
    <row r="397" spans="4:4" ht="12.75" x14ac:dyDescent="0.2">
      <c r="D397" s="209"/>
    </row>
    <row r="398" spans="4:4" ht="12.75" x14ac:dyDescent="0.2">
      <c r="D398" s="209"/>
    </row>
    <row r="399" spans="4:4" ht="12.75" x14ac:dyDescent="0.2">
      <c r="D399" s="209"/>
    </row>
    <row r="400" spans="4:4" ht="12.75" x14ac:dyDescent="0.2">
      <c r="D400" s="209"/>
    </row>
    <row r="401" spans="4:4" ht="12.75" x14ac:dyDescent="0.2">
      <c r="D401" s="209"/>
    </row>
    <row r="402" spans="4:4" ht="12.75" x14ac:dyDescent="0.2">
      <c r="D402" s="209"/>
    </row>
    <row r="403" spans="4:4" ht="12.75" x14ac:dyDescent="0.2">
      <c r="D403" s="209"/>
    </row>
    <row r="404" spans="4:4" ht="12.75" x14ac:dyDescent="0.2">
      <c r="D404" s="209"/>
    </row>
    <row r="405" spans="4:4" ht="12.75" x14ac:dyDescent="0.2">
      <c r="D405" s="209"/>
    </row>
    <row r="406" spans="4:4" ht="12.75" x14ac:dyDescent="0.2">
      <c r="D406" s="209"/>
    </row>
    <row r="407" spans="4:4" ht="12.75" x14ac:dyDescent="0.2">
      <c r="D407" s="209"/>
    </row>
    <row r="408" spans="4:4" ht="12.75" x14ac:dyDescent="0.2">
      <c r="D408" s="209"/>
    </row>
    <row r="409" spans="4:4" ht="12.75" x14ac:dyDescent="0.2">
      <c r="D409" s="209"/>
    </row>
    <row r="410" spans="4:4" ht="12.75" x14ac:dyDescent="0.2">
      <c r="D410" s="209"/>
    </row>
    <row r="411" spans="4:4" ht="12.75" x14ac:dyDescent="0.2">
      <c r="D411" s="209"/>
    </row>
    <row r="412" spans="4:4" ht="12.75" x14ac:dyDescent="0.2">
      <c r="D412" s="209"/>
    </row>
    <row r="413" spans="4:4" ht="12.75" x14ac:dyDescent="0.2">
      <c r="D413" s="209"/>
    </row>
    <row r="414" spans="4:4" ht="12.75" x14ac:dyDescent="0.2">
      <c r="D414" s="209"/>
    </row>
    <row r="415" spans="4:4" ht="12.75" x14ac:dyDescent="0.2">
      <c r="D415" s="209"/>
    </row>
    <row r="416" spans="4:4" ht="12.75" x14ac:dyDescent="0.2">
      <c r="D416" s="209"/>
    </row>
    <row r="417" spans="4:4" ht="12.75" x14ac:dyDescent="0.2">
      <c r="D417" s="209"/>
    </row>
    <row r="418" spans="4:4" ht="12.75" x14ac:dyDescent="0.2">
      <c r="D418" s="209"/>
    </row>
    <row r="419" spans="4:4" ht="12.75" x14ac:dyDescent="0.2">
      <c r="D419" s="209"/>
    </row>
    <row r="420" spans="4:4" ht="12.75" x14ac:dyDescent="0.2">
      <c r="D420" s="209"/>
    </row>
    <row r="421" spans="4:4" ht="12.75" x14ac:dyDescent="0.2">
      <c r="D421" s="209"/>
    </row>
    <row r="422" spans="4:4" ht="12.75" x14ac:dyDescent="0.2">
      <c r="D422" s="209"/>
    </row>
    <row r="423" spans="4:4" ht="12.75" x14ac:dyDescent="0.2">
      <c r="D423" s="209"/>
    </row>
    <row r="424" spans="4:4" ht="12.75" x14ac:dyDescent="0.2">
      <c r="D424" s="209"/>
    </row>
    <row r="425" spans="4:4" ht="12.75" x14ac:dyDescent="0.2">
      <c r="D425" s="209"/>
    </row>
    <row r="426" spans="4:4" ht="12.75" x14ac:dyDescent="0.2">
      <c r="D426" s="209"/>
    </row>
    <row r="427" spans="4:4" ht="12.75" x14ac:dyDescent="0.2">
      <c r="D427" s="209"/>
    </row>
    <row r="428" spans="4:4" ht="12.75" x14ac:dyDescent="0.2">
      <c r="D428" s="209"/>
    </row>
    <row r="429" spans="4:4" ht="12.75" x14ac:dyDescent="0.2">
      <c r="D429" s="209"/>
    </row>
    <row r="430" spans="4:4" ht="12.75" x14ac:dyDescent="0.2">
      <c r="D430" s="209"/>
    </row>
    <row r="431" spans="4:4" ht="12.75" x14ac:dyDescent="0.2">
      <c r="D431" s="209"/>
    </row>
    <row r="432" spans="4:4" ht="12.75" x14ac:dyDescent="0.2">
      <c r="D432" s="209"/>
    </row>
    <row r="433" spans="4:4" ht="12.75" x14ac:dyDescent="0.2">
      <c r="D433" s="209"/>
    </row>
    <row r="434" spans="4:4" ht="12.75" x14ac:dyDescent="0.2">
      <c r="D434" s="209"/>
    </row>
    <row r="435" spans="4:4" ht="12.75" x14ac:dyDescent="0.2">
      <c r="D435" s="209"/>
    </row>
    <row r="436" spans="4:4" ht="12.75" x14ac:dyDescent="0.2">
      <c r="D436" s="209"/>
    </row>
    <row r="437" spans="4:4" ht="12.75" x14ac:dyDescent="0.2">
      <c r="D437" s="209"/>
    </row>
    <row r="438" spans="4:4" ht="12.75" x14ac:dyDescent="0.2">
      <c r="D438" s="209"/>
    </row>
    <row r="439" spans="4:4" ht="12.75" x14ac:dyDescent="0.2">
      <c r="D439" s="209"/>
    </row>
    <row r="440" spans="4:4" ht="12.75" x14ac:dyDescent="0.2">
      <c r="D440" s="209"/>
    </row>
    <row r="441" spans="4:4" ht="12.75" x14ac:dyDescent="0.2">
      <c r="D441" s="209"/>
    </row>
    <row r="442" spans="4:4" ht="12.75" x14ac:dyDescent="0.2">
      <c r="D442" s="209"/>
    </row>
    <row r="443" spans="4:4" ht="12.75" x14ac:dyDescent="0.2">
      <c r="D443" s="209"/>
    </row>
    <row r="444" spans="4:4" ht="12.75" x14ac:dyDescent="0.2">
      <c r="D444" s="209"/>
    </row>
    <row r="445" spans="4:4" ht="12.75" x14ac:dyDescent="0.2">
      <c r="D445" s="209"/>
    </row>
    <row r="446" spans="4:4" ht="12.75" x14ac:dyDescent="0.2">
      <c r="D446" s="209"/>
    </row>
    <row r="447" spans="4:4" ht="12.75" x14ac:dyDescent="0.2">
      <c r="D447" s="209"/>
    </row>
    <row r="448" spans="4:4" ht="12.75" x14ac:dyDescent="0.2">
      <c r="D448" s="209"/>
    </row>
    <row r="449" spans="4:4" ht="12.75" x14ac:dyDescent="0.2">
      <c r="D449" s="209"/>
    </row>
    <row r="450" spans="4:4" ht="12.75" x14ac:dyDescent="0.2">
      <c r="D450" s="209"/>
    </row>
    <row r="451" spans="4:4" ht="12.75" x14ac:dyDescent="0.2">
      <c r="D451" s="209"/>
    </row>
    <row r="452" spans="4:4" ht="12.75" x14ac:dyDescent="0.2">
      <c r="D452" s="209"/>
    </row>
    <row r="453" spans="4:4" ht="12.75" x14ac:dyDescent="0.2">
      <c r="D453" s="209"/>
    </row>
    <row r="454" spans="4:4" ht="12.75" x14ac:dyDescent="0.2">
      <c r="D454" s="209"/>
    </row>
    <row r="455" spans="4:4" ht="12.75" x14ac:dyDescent="0.2">
      <c r="D455" s="209"/>
    </row>
    <row r="456" spans="4:4" ht="12.75" x14ac:dyDescent="0.2">
      <c r="D456" s="209"/>
    </row>
    <row r="457" spans="4:4" ht="12.75" x14ac:dyDescent="0.2">
      <c r="D457" s="209"/>
    </row>
    <row r="458" spans="4:4" ht="12.75" x14ac:dyDescent="0.2">
      <c r="D458" s="209"/>
    </row>
    <row r="459" spans="4:4" ht="12.75" x14ac:dyDescent="0.2">
      <c r="D459" s="209"/>
    </row>
    <row r="460" spans="4:4" ht="12.75" x14ac:dyDescent="0.2">
      <c r="D460" s="209"/>
    </row>
    <row r="461" spans="4:4" ht="12.75" x14ac:dyDescent="0.2">
      <c r="D461" s="209"/>
    </row>
    <row r="462" spans="4:4" ht="12.75" x14ac:dyDescent="0.2">
      <c r="D462" s="209"/>
    </row>
    <row r="463" spans="4:4" ht="12.75" x14ac:dyDescent="0.2">
      <c r="D463" s="209"/>
    </row>
    <row r="464" spans="4:4" ht="12.75" x14ac:dyDescent="0.2">
      <c r="D464" s="209"/>
    </row>
    <row r="465" spans="4:4" ht="12.75" x14ac:dyDescent="0.2">
      <c r="D465" s="209"/>
    </row>
    <row r="466" spans="4:4" ht="12.75" x14ac:dyDescent="0.2">
      <c r="D466" s="209"/>
    </row>
    <row r="467" spans="4:4" ht="12.75" x14ac:dyDescent="0.2">
      <c r="D467" s="209"/>
    </row>
    <row r="468" spans="4:4" ht="12.75" x14ac:dyDescent="0.2">
      <c r="D468" s="209"/>
    </row>
    <row r="469" spans="4:4" ht="12.75" x14ac:dyDescent="0.2">
      <c r="D469" s="209"/>
    </row>
    <row r="470" spans="4:4" ht="12.75" x14ac:dyDescent="0.2">
      <c r="D470" s="209"/>
    </row>
    <row r="471" spans="4:4" ht="12.75" x14ac:dyDescent="0.2">
      <c r="D471" s="209"/>
    </row>
    <row r="472" spans="4:4" ht="12.75" x14ac:dyDescent="0.2">
      <c r="D472" s="209"/>
    </row>
    <row r="473" spans="4:4" ht="12.75" x14ac:dyDescent="0.2">
      <c r="D473" s="209"/>
    </row>
    <row r="474" spans="4:4" ht="12.75" x14ac:dyDescent="0.2">
      <c r="D474" s="209"/>
    </row>
    <row r="475" spans="4:4" ht="12.75" x14ac:dyDescent="0.2">
      <c r="D475" s="209"/>
    </row>
    <row r="476" spans="4:4" ht="12.75" x14ac:dyDescent="0.2">
      <c r="D476" s="209"/>
    </row>
    <row r="477" spans="4:4" ht="12.75" x14ac:dyDescent="0.2">
      <c r="D477" s="209"/>
    </row>
    <row r="478" spans="4:4" ht="12.75" x14ac:dyDescent="0.2">
      <c r="D478" s="209"/>
    </row>
    <row r="479" spans="4:4" ht="12.75" x14ac:dyDescent="0.2">
      <c r="D479" s="209"/>
    </row>
    <row r="480" spans="4:4" ht="12.75" x14ac:dyDescent="0.2">
      <c r="D480" s="209"/>
    </row>
    <row r="481" spans="4:4" ht="12.75" x14ac:dyDescent="0.2">
      <c r="D481" s="209"/>
    </row>
    <row r="482" spans="4:4" ht="12.75" x14ac:dyDescent="0.2">
      <c r="D482" s="209"/>
    </row>
    <row r="483" spans="4:4" ht="12.75" x14ac:dyDescent="0.2">
      <c r="D483" s="209"/>
    </row>
    <row r="484" spans="4:4" ht="12.75" x14ac:dyDescent="0.2">
      <c r="D484" s="209"/>
    </row>
    <row r="485" spans="4:4" ht="12.75" x14ac:dyDescent="0.2">
      <c r="D485" s="209"/>
    </row>
    <row r="486" spans="4:4" ht="12.75" x14ac:dyDescent="0.2">
      <c r="D486" s="209"/>
    </row>
    <row r="487" spans="4:4" ht="12.75" x14ac:dyDescent="0.2">
      <c r="D487" s="209"/>
    </row>
    <row r="488" spans="4:4" ht="12.75" x14ac:dyDescent="0.2">
      <c r="D488" s="209"/>
    </row>
    <row r="489" spans="4:4" ht="12.75" x14ac:dyDescent="0.2">
      <c r="D489" s="209"/>
    </row>
    <row r="490" spans="4:4" ht="12.75" x14ac:dyDescent="0.2">
      <c r="D490" s="209"/>
    </row>
    <row r="491" spans="4:4" ht="12.75" x14ac:dyDescent="0.2">
      <c r="D491" s="209"/>
    </row>
    <row r="492" spans="4:4" ht="12.75" x14ac:dyDescent="0.2">
      <c r="D492" s="209"/>
    </row>
    <row r="493" spans="4:4" ht="12.75" x14ac:dyDescent="0.2">
      <c r="D493" s="209"/>
    </row>
    <row r="494" spans="4:4" ht="12.75" x14ac:dyDescent="0.2">
      <c r="D494" s="209"/>
    </row>
    <row r="495" spans="4:4" ht="12.75" x14ac:dyDescent="0.2">
      <c r="D495" s="209"/>
    </row>
    <row r="496" spans="4:4" ht="12.75" x14ac:dyDescent="0.2">
      <c r="D496" s="209"/>
    </row>
    <row r="497" spans="4:4" ht="12.75" x14ac:dyDescent="0.2">
      <c r="D497" s="209"/>
    </row>
    <row r="498" spans="4:4" ht="12.75" x14ac:dyDescent="0.2">
      <c r="D498" s="209"/>
    </row>
    <row r="499" spans="4:4" ht="12.75" x14ac:dyDescent="0.2">
      <c r="D499" s="209"/>
    </row>
    <row r="500" spans="4:4" ht="12.75" x14ac:dyDescent="0.2">
      <c r="D500" s="209"/>
    </row>
    <row r="501" spans="4:4" ht="12.75" x14ac:dyDescent="0.2">
      <c r="D501" s="209"/>
    </row>
    <row r="502" spans="4:4" ht="12.75" x14ac:dyDescent="0.2">
      <c r="D502" s="209"/>
    </row>
    <row r="503" spans="4:4" ht="12.75" x14ac:dyDescent="0.2">
      <c r="D503" s="209"/>
    </row>
    <row r="504" spans="4:4" ht="12.75" x14ac:dyDescent="0.2">
      <c r="D504" s="209"/>
    </row>
    <row r="505" spans="4:4" ht="12.75" x14ac:dyDescent="0.2">
      <c r="D505" s="209"/>
    </row>
    <row r="506" spans="4:4" ht="12.75" x14ac:dyDescent="0.2">
      <c r="D506" s="209"/>
    </row>
    <row r="507" spans="4:4" ht="12.75" x14ac:dyDescent="0.2">
      <c r="D507" s="209"/>
    </row>
    <row r="508" spans="4:4" ht="12.75" x14ac:dyDescent="0.2">
      <c r="D508" s="209"/>
    </row>
    <row r="509" spans="4:4" ht="12.75" x14ac:dyDescent="0.2">
      <c r="D509" s="209"/>
    </row>
    <row r="510" spans="4:4" ht="12.75" x14ac:dyDescent="0.2">
      <c r="D510" s="209"/>
    </row>
    <row r="511" spans="4:4" ht="12.75" x14ac:dyDescent="0.2">
      <c r="D511" s="209"/>
    </row>
    <row r="512" spans="4:4" ht="12.75" x14ac:dyDescent="0.2">
      <c r="D512" s="209"/>
    </row>
    <row r="513" spans="4:4" ht="12.75" x14ac:dyDescent="0.2">
      <c r="D513" s="209"/>
    </row>
    <row r="514" spans="4:4" ht="12.75" x14ac:dyDescent="0.2">
      <c r="D514" s="209"/>
    </row>
    <row r="515" spans="4:4" ht="12.75" x14ac:dyDescent="0.2">
      <c r="D515" s="209"/>
    </row>
    <row r="516" spans="4:4" ht="12.75" x14ac:dyDescent="0.2">
      <c r="D516" s="209"/>
    </row>
    <row r="517" spans="4:4" ht="12.75" x14ac:dyDescent="0.2">
      <c r="D517" s="209"/>
    </row>
    <row r="518" spans="4:4" ht="12.75" x14ac:dyDescent="0.2">
      <c r="D518" s="209"/>
    </row>
    <row r="519" spans="4:4" ht="12.75" x14ac:dyDescent="0.2">
      <c r="D519" s="209"/>
    </row>
    <row r="520" spans="4:4" ht="12.75" x14ac:dyDescent="0.2">
      <c r="D520" s="209"/>
    </row>
    <row r="521" spans="4:4" ht="12.75" x14ac:dyDescent="0.2">
      <c r="D521" s="209"/>
    </row>
    <row r="522" spans="4:4" ht="12.75" x14ac:dyDescent="0.2">
      <c r="D522" s="209"/>
    </row>
    <row r="523" spans="4:4" ht="12.75" x14ac:dyDescent="0.2">
      <c r="D523" s="209"/>
    </row>
    <row r="524" spans="4:4" ht="12.75" x14ac:dyDescent="0.2">
      <c r="D524" s="209"/>
    </row>
    <row r="525" spans="4:4" ht="12.75" x14ac:dyDescent="0.2">
      <c r="D525" s="209"/>
    </row>
    <row r="526" spans="4:4" ht="12.75" x14ac:dyDescent="0.2">
      <c r="D526" s="209"/>
    </row>
    <row r="527" spans="4:4" ht="12.75" x14ac:dyDescent="0.2">
      <c r="D527" s="209"/>
    </row>
    <row r="528" spans="4:4" ht="12.75" x14ac:dyDescent="0.2">
      <c r="D528" s="209"/>
    </row>
    <row r="529" spans="4:4" ht="12.75" x14ac:dyDescent="0.2">
      <c r="D529" s="209"/>
    </row>
    <row r="530" spans="4:4" ht="12.75" x14ac:dyDescent="0.2">
      <c r="D530" s="209"/>
    </row>
    <row r="531" spans="4:4" ht="12.75" x14ac:dyDescent="0.2">
      <c r="D531" s="209"/>
    </row>
    <row r="532" spans="4:4" ht="12.75" x14ac:dyDescent="0.2">
      <c r="D532" s="209"/>
    </row>
    <row r="533" spans="4:4" ht="12.75" x14ac:dyDescent="0.2">
      <c r="D533" s="209"/>
    </row>
    <row r="534" spans="4:4" ht="12.75" x14ac:dyDescent="0.2">
      <c r="D534" s="209"/>
    </row>
    <row r="535" spans="4:4" ht="12.75" x14ac:dyDescent="0.2">
      <c r="D535" s="209"/>
    </row>
    <row r="536" spans="4:4" ht="12.75" x14ac:dyDescent="0.2">
      <c r="D536" s="209"/>
    </row>
    <row r="537" spans="4:4" ht="12.75" x14ac:dyDescent="0.2">
      <c r="D537" s="209"/>
    </row>
    <row r="538" spans="4:4" ht="12.75" x14ac:dyDescent="0.2">
      <c r="D538" s="209"/>
    </row>
    <row r="539" spans="4:4" ht="12.75" x14ac:dyDescent="0.2">
      <c r="D539" s="209"/>
    </row>
    <row r="540" spans="4:4" ht="12.75" x14ac:dyDescent="0.2">
      <c r="D540" s="209"/>
    </row>
    <row r="541" spans="4:4" ht="12.75" x14ac:dyDescent="0.2">
      <c r="D541" s="209"/>
    </row>
    <row r="542" spans="4:4" ht="12.75" x14ac:dyDescent="0.2">
      <c r="D542" s="209"/>
    </row>
    <row r="543" spans="4:4" ht="12.75" x14ac:dyDescent="0.2">
      <c r="D543" s="209"/>
    </row>
    <row r="544" spans="4:4" ht="12.75" x14ac:dyDescent="0.2">
      <c r="D544" s="209"/>
    </row>
    <row r="545" spans="4:4" ht="12.75" x14ac:dyDescent="0.2">
      <c r="D545" s="209"/>
    </row>
    <row r="546" spans="4:4" ht="12.75" x14ac:dyDescent="0.2">
      <c r="D546" s="209"/>
    </row>
    <row r="547" spans="4:4" ht="12.75" x14ac:dyDescent="0.2">
      <c r="D547" s="209"/>
    </row>
    <row r="548" spans="4:4" ht="12.75" x14ac:dyDescent="0.2">
      <c r="D548" s="209"/>
    </row>
    <row r="549" spans="4:4" ht="12.75" x14ac:dyDescent="0.2">
      <c r="D549" s="209"/>
    </row>
    <row r="550" spans="4:4" ht="12.75" x14ac:dyDescent="0.2">
      <c r="D550" s="209"/>
    </row>
    <row r="551" spans="4:4" ht="12.75" x14ac:dyDescent="0.2">
      <c r="D551" s="209"/>
    </row>
    <row r="552" spans="4:4" ht="12.75" x14ac:dyDescent="0.2">
      <c r="D552" s="209"/>
    </row>
    <row r="553" spans="4:4" ht="12.75" x14ac:dyDescent="0.2">
      <c r="D553" s="209"/>
    </row>
    <row r="554" spans="4:4" ht="12.75" x14ac:dyDescent="0.2">
      <c r="D554" s="209"/>
    </row>
    <row r="555" spans="4:4" ht="12.75" x14ac:dyDescent="0.2">
      <c r="D555" s="209"/>
    </row>
    <row r="556" spans="4:4" ht="12.75" x14ac:dyDescent="0.2">
      <c r="D556" s="209"/>
    </row>
    <row r="557" spans="4:4" ht="12.75" x14ac:dyDescent="0.2">
      <c r="D557" s="209"/>
    </row>
    <row r="558" spans="4:4" ht="12.75" x14ac:dyDescent="0.2">
      <c r="D558" s="209"/>
    </row>
    <row r="559" spans="4:4" ht="12.75" x14ac:dyDescent="0.2">
      <c r="D559" s="209"/>
    </row>
    <row r="560" spans="4:4" ht="12.75" x14ac:dyDescent="0.2">
      <c r="D560" s="209"/>
    </row>
    <row r="561" spans="4:4" ht="12.75" x14ac:dyDescent="0.2">
      <c r="D561" s="209"/>
    </row>
    <row r="562" spans="4:4" ht="12.75" x14ac:dyDescent="0.2">
      <c r="D562" s="209"/>
    </row>
    <row r="563" spans="4:4" ht="12.75" x14ac:dyDescent="0.2">
      <c r="D563" s="209"/>
    </row>
    <row r="564" spans="4:4" ht="12.75" x14ac:dyDescent="0.2">
      <c r="D564" s="209"/>
    </row>
    <row r="565" spans="4:4" ht="12.75" x14ac:dyDescent="0.2">
      <c r="D565" s="209"/>
    </row>
    <row r="566" spans="4:4" ht="12.75" x14ac:dyDescent="0.2">
      <c r="D566" s="209"/>
    </row>
    <row r="567" spans="4:4" ht="12.75" x14ac:dyDescent="0.2">
      <c r="D567" s="209"/>
    </row>
    <row r="568" spans="4:4" ht="12.75" x14ac:dyDescent="0.2">
      <c r="D568" s="209"/>
    </row>
    <row r="569" spans="4:4" ht="12.75" x14ac:dyDescent="0.2">
      <c r="D569" s="209"/>
    </row>
    <row r="570" spans="4:4" ht="12.75" x14ac:dyDescent="0.2">
      <c r="D570" s="209"/>
    </row>
    <row r="571" spans="4:4" ht="12.75" x14ac:dyDescent="0.2">
      <c r="D571" s="209"/>
    </row>
    <row r="572" spans="4:4" ht="12.75" x14ac:dyDescent="0.2">
      <c r="D572" s="209"/>
    </row>
    <row r="573" spans="4:4" ht="12.75" x14ac:dyDescent="0.2">
      <c r="D573" s="209"/>
    </row>
    <row r="574" spans="4:4" ht="12.75" x14ac:dyDescent="0.2">
      <c r="D574" s="209"/>
    </row>
    <row r="575" spans="4:4" ht="12.75" x14ac:dyDescent="0.2">
      <c r="D575" s="209"/>
    </row>
    <row r="576" spans="4:4" ht="12.75" x14ac:dyDescent="0.2">
      <c r="D576" s="209"/>
    </row>
    <row r="577" spans="4:4" ht="12.75" x14ac:dyDescent="0.2">
      <c r="D577" s="209"/>
    </row>
    <row r="578" spans="4:4" ht="12.75" x14ac:dyDescent="0.2">
      <c r="D578" s="209"/>
    </row>
    <row r="579" spans="4:4" ht="12.75" x14ac:dyDescent="0.2">
      <c r="D579" s="209"/>
    </row>
    <row r="580" spans="4:4" ht="12.75" x14ac:dyDescent="0.2">
      <c r="D580" s="209"/>
    </row>
    <row r="581" spans="4:4" ht="12.75" x14ac:dyDescent="0.2">
      <c r="D581" s="209"/>
    </row>
    <row r="582" spans="4:4" ht="12.75" x14ac:dyDescent="0.2">
      <c r="D582" s="209"/>
    </row>
    <row r="583" spans="4:4" ht="12.75" x14ac:dyDescent="0.2">
      <c r="D583" s="209"/>
    </row>
    <row r="584" spans="4:4" ht="12.75" x14ac:dyDescent="0.2">
      <c r="D584" s="209"/>
    </row>
    <row r="585" spans="4:4" ht="12.75" x14ac:dyDescent="0.2">
      <c r="D585" s="209"/>
    </row>
    <row r="586" spans="4:4" ht="12.75" x14ac:dyDescent="0.2">
      <c r="D586" s="209"/>
    </row>
    <row r="587" spans="4:4" ht="12.75" x14ac:dyDescent="0.2">
      <c r="D587" s="209"/>
    </row>
    <row r="588" spans="4:4" ht="12.75" x14ac:dyDescent="0.2">
      <c r="D588" s="209"/>
    </row>
    <row r="589" spans="4:4" ht="12.75" x14ac:dyDescent="0.2">
      <c r="D589" s="209"/>
    </row>
    <row r="590" spans="4:4" ht="12.75" x14ac:dyDescent="0.2">
      <c r="D590" s="209"/>
    </row>
    <row r="591" spans="4:4" ht="12.75" x14ac:dyDescent="0.2">
      <c r="D591" s="209"/>
    </row>
    <row r="592" spans="4:4" ht="12.75" x14ac:dyDescent="0.2">
      <c r="D592" s="209"/>
    </row>
    <row r="593" spans="4:4" ht="12.75" x14ac:dyDescent="0.2">
      <c r="D593" s="209"/>
    </row>
    <row r="594" spans="4:4" ht="12.75" x14ac:dyDescent="0.2">
      <c r="D594" s="209"/>
    </row>
    <row r="595" spans="4:4" ht="12.75" x14ac:dyDescent="0.2">
      <c r="D595" s="209"/>
    </row>
    <row r="596" spans="4:4" ht="12.75" x14ac:dyDescent="0.2">
      <c r="D596" s="209"/>
    </row>
    <row r="597" spans="4:4" ht="12.75" x14ac:dyDescent="0.2">
      <c r="D597" s="209"/>
    </row>
    <row r="598" spans="4:4" ht="12.75" x14ac:dyDescent="0.2">
      <c r="D598" s="209"/>
    </row>
    <row r="599" spans="4:4" ht="12.75" x14ac:dyDescent="0.2">
      <c r="D599" s="209"/>
    </row>
    <row r="600" spans="4:4" ht="12.75" x14ac:dyDescent="0.2">
      <c r="D600" s="209"/>
    </row>
    <row r="601" spans="4:4" ht="12.75" x14ac:dyDescent="0.2">
      <c r="D601" s="209"/>
    </row>
    <row r="602" spans="4:4" ht="12.75" x14ac:dyDescent="0.2">
      <c r="D602" s="209"/>
    </row>
    <row r="603" spans="4:4" ht="12.75" x14ac:dyDescent="0.2">
      <c r="D603" s="209"/>
    </row>
    <row r="604" spans="4:4" ht="12.75" x14ac:dyDescent="0.2">
      <c r="D604" s="209"/>
    </row>
    <row r="605" spans="4:4" ht="12.75" x14ac:dyDescent="0.2">
      <c r="D605" s="209"/>
    </row>
    <row r="606" spans="4:4" ht="12.75" x14ac:dyDescent="0.2">
      <c r="D606" s="209"/>
    </row>
    <row r="607" spans="4:4" ht="12.75" x14ac:dyDescent="0.2">
      <c r="D607" s="209"/>
    </row>
    <row r="608" spans="4:4" ht="12.75" x14ac:dyDescent="0.2">
      <c r="D608" s="209"/>
    </row>
    <row r="609" spans="4:4" ht="12.75" x14ac:dyDescent="0.2">
      <c r="D609" s="209"/>
    </row>
    <row r="610" spans="4:4" ht="12.75" x14ac:dyDescent="0.2">
      <c r="D610" s="209"/>
    </row>
    <row r="611" spans="4:4" ht="12.75" x14ac:dyDescent="0.2">
      <c r="D611" s="209"/>
    </row>
    <row r="612" spans="4:4" ht="12.75" x14ac:dyDescent="0.2">
      <c r="D612" s="209"/>
    </row>
    <row r="613" spans="4:4" ht="12.75" x14ac:dyDescent="0.2">
      <c r="D613" s="209"/>
    </row>
    <row r="614" spans="4:4" ht="12.75" x14ac:dyDescent="0.2">
      <c r="D614" s="209"/>
    </row>
    <row r="615" spans="4:4" ht="12.75" x14ac:dyDescent="0.2">
      <c r="D615" s="209"/>
    </row>
    <row r="616" spans="4:4" ht="12.75" x14ac:dyDescent="0.2">
      <c r="D616" s="209"/>
    </row>
    <row r="617" spans="4:4" ht="12.75" x14ac:dyDescent="0.2">
      <c r="D617" s="209"/>
    </row>
    <row r="618" spans="4:4" ht="12.75" x14ac:dyDescent="0.2">
      <c r="D618" s="209"/>
    </row>
    <row r="619" spans="4:4" ht="12.75" x14ac:dyDescent="0.2">
      <c r="D619" s="209"/>
    </row>
    <row r="620" spans="4:4" ht="12.75" x14ac:dyDescent="0.2">
      <c r="D620" s="209"/>
    </row>
    <row r="621" spans="4:4" ht="12.75" x14ac:dyDescent="0.2">
      <c r="D621" s="209"/>
    </row>
    <row r="622" spans="4:4" ht="12.75" x14ac:dyDescent="0.2">
      <c r="D622" s="209"/>
    </row>
    <row r="623" spans="4:4" ht="12.75" x14ac:dyDescent="0.2">
      <c r="D623" s="209"/>
    </row>
    <row r="624" spans="4:4" ht="12.75" x14ac:dyDescent="0.2">
      <c r="D624" s="209"/>
    </row>
    <row r="625" spans="4:4" ht="12.75" x14ac:dyDescent="0.2">
      <c r="D625" s="209"/>
    </row>
    <row r="626" spans="4:4" ht="12.75" x14ac:dyDescent="0.2">
      <c r="D626" s="209"/>
    </row>
    <row r="627" spans="4:4" ht="12.75" x14ac:dyDescent="0.2">
      <c r="D627" s="209"/>
    </row>
    <row r="628" spans="4:4" ht="12.75" x14ac:dyDescent="0.2">
      <c r="D628" s="209"/>
    </row>
    <row r="629" spans="4:4" ht="12.75" x14ac:dyDescent="0.2">
      <c r="D629" s="209"/>
    </row>
    <row r="630" spans="4:4" ht="12.75" x14ac:dyDescent="0.2">
      <c r="D630" s="209"/>
    </row>
    <row r="631" spans="4:4" ht="12.75" x14ac:dyDescent="0.2">
      <c r="D631" s="209"/>
    </row>
    <row r="632" spans="4:4" ht="12.75" x14ac:dyDescent="0.2">
      <c r="D632" s="209"/>
    </row>
    <row r="633" spans="4:4" ht="12.75" x14ac:dyDescent="0.2">
      <c r="D633" s="209"/>
    </row>
    <row r="634" spans="4:4" ht="12.75" x14ac:dyDescent="0.2">
      <c r="D634" s="209"/>
    </row>
    <row r="635" spans="4:4" ht="12.75" x14ac:dyDescent="0.2">
      <c r="D635" s="209"/>
    </row>
    <row r="636" spans="4:4" ht="12.75" x14ac:dyDescent="0.2">
      <c r="D636" s="209"/>
    </row>
    <row r="637" spans="4:4" ht="12.75" x14ac:dyDescent="0.2">
      <c r="D637" s="209"/>
    </row>
    <row r="638" spans="4:4" ht="12.75" x14ac:dyDescent="0.2">
      <c r="D638" s="209"/>
    </row>
    <row r="639" spans="4:4" ht="12.75" x14ac:dyDescent="0.2">
      <c r="D639" s="209"/>
    </row>
    <row r="640" spans="4:4" ht="12.75" x14ac:dyDescent="0.2">
      <c r="D640" s="209"/>
    </row>
    <row r="641" spans="4:4" ht="12.75" x14ac:dyDescent="0.2">
      <c r="D641" s="209"/>
    </row>
    <row r="642" spans="4:4" ht="12.75" x14ac:dyDescent="0.2">
      <c r="D642" s="209"/>
    </row>
    <row r="643" spans="4:4" ht="12.75" x14ac:dyDescent="0.2">
      <c r="D643" s="209"/>
    </row>
    <row r="644" spans="4:4" ht="12.75" x14ac:dyDescent="0.2">
      <c r="D644" s="209"/>
    </row>
    <row r="645" spans="4:4" ht="12.75" x14ac:dyDescent="0.2">
      <c r="D645" s="209"/>
    </row>
    <row r="646" spans="4:4" ht="12.75" x14ac:dyDescent="0.2">
      <c r="D646" s="209"/>
    </row>
    <row r="647" spans="4:4" ht="12.75" x14ac:dyDescent="0.2">
      <c r="D647" s="209"/>
    </row>
    <row r="648" spans="4:4" ht="12.75" x14ac:dyDescent="0.2">
      <c r="D648" s="209"/>
    </row>
    <row r="649" spans="4:4" ht="12.75" x14ac:dyDescent="0.2">
      <c r="D649" s="209"/>
    </row>
    <row r="650" spans="4:4" ht="12.75" x14ac:dyDescent="0.2">
      <c r="D650" s="209"/>
    </row>
    <row r="651" spans="4:4" ht="12.75" x14ac:dyDescent="0.2">
      <c r="D651" s="209"/>
    </row>
    <row r="652" spans="4:4" ht="12.75" x14ac:dyDescent="0.2">
      <c r="D652" s="209"/>
    </row>
    <row r="653" spans="4:4" ht="12.75" x14ac:dyDescent="0.2">
      <c r="D653" s="209"/>
    </row>
    <row r="654" spans="4:4" ht="12.75" x14ac:dyDescent="0.2">
      <c r="D654" s="209"/>
    </row>
    <row r="655" spans="4:4" ht="12.75" x14ac:dyDescent="0.2">
      <c r="D655" s="209"/>
    </row>
    <row r="656" spans="4:4" ht="12.75" x14ac:dyDescent="0.2">
      <c r="D656" s="209"/>
    </row>
    <row r="657" spans="4:4" ht="12.75" x14ac:dyDescent="0.2">
      <c r="D657" s="209"/>
    </row>
    <row r="658" spans="4:4" ht="12.75" x14ac:dyDescent="0.2">
      <c r="D658" s="209"/>
    </row>
    <row r="659" spans="4:4" ht="12.75" x14ac:dyDescent="0.2">
      <c r="D659" s="209"/>
    </row>
    <row r="660" spans="4:4" ht="12.75" x14ac:dyDescent="0.2">
      <c r="D660" s="209"/>
    </row>
    <row r="661" spans="4:4" ht="12.75" x14ac:dyDescent="0.2">
      <c r="D661" s="209"/>
    </row>
    <row r="662" spans="4:4" ht="12.75" x14ac:dyDescent="0.2">
      <c r="D662" s="209"/>
    </row>
    <row r="663" spans="4:4" ht="12.75" x14ac:dyDescent="0.2">
      <c r="D663" s="209"/>
    </row>
    <row r="664" spans="4:4" ht="12.75" x14ac:dyDescent="0.2">
      <c r="D664" s="209"/>
    </row>
    <row r="665" spans="4:4" ht="12.75" x14ac:dyDescent="0.2">
      <c r="D665" s="209"/>
    </row>
    <row r="666" spans="4:4" ht="12.75" x14ac:dyDescent="0.2">
      <c r="D666" s="209"/>
    </row>
    <row r="667" spans="4:4" ht="12.75" x14ac:dyDescent="0.2">
      <c r="D667" s="209"/>
    </row>
    <row r="668" spans="4:4" ht="12.75" x14ac:dyDescent="0.2">
      <c r="D668" s="209"/>
    </row>
    <row r="669" spans="4:4" ht="12.75" x14ac:dyDescent="0.2">
      <c r="D669" s="209"/>
    </row>
    <row r="670" spans="4:4" ht="12.75" x14ac:dyDescent="0.2">
      <c r="D670" s="209"/>
    </row>
    <row r="671" spans="4:4" ht="12.75" x14ac:dyDescent="0.2">
      <c r="D671" s="209"/>
    </row>
    <row r="672" spans="4:4" ht="12.75" x14ac:dyDescent="0.2">
      <c r="D672" s="209"/>
    </row>
    <row r="673" spans="4:4" ht="12.75" x14ac:dyDescent="0.2">
      <c r="D673" s="209"/>
    </row>
    <row r="674" spans="4:4" ht="12.75" x14ac:dyDescent="0.2">
      <c r="D674" s="209"/>
    </row>
    <row r="675" spans="4:4" ht="12.75" x14ac:dyDescent="0.2">
      <c r="D675" s="209"/>
    </row>
    <row r="676" spans="4:4" ht="12.75" x14ac:dyDescent="0.2">
      <c r="D676" s="209"/>
    </row>
    <row r="677" spans="4:4" ht="12.75" x14ac:dyDescent="0.2">
      <c r="D677" s="209"/>
    </row>
    <row r="678" spans="4:4" ht="12.75" x14ac:dyDescent="0.2">
      <c r="D678" s="209"/>
    </row>
    <row r="679" spans="4:4" ht="12.75" x14ac:dyDescent="0.2">
      <c r="D679" s="209"/>
    </row>
    <row r="680" spans="4:4" ht="12.75" x14ac:dyDescent="0.2">
      <c r="D680" s="209"/>
    </row>
    <row r="681" spans="4:4" ht="12.75" x14ac:dyDescent="0.2">
      <c r="D681" s="209"/>
    </row>
    <row r="682" spans="4:4" ht="12.75" x14ac:dyDescent="0.2">
      <c r="D682" s="209"/>
    </row>
    <row r="683" spans="4:4" ht="12.75" x14ac:dyDescent="0.2">
      <c r="D683" s="209"/>
    </row>
    <row r="684" spans="4:4" ht="12.75" x14ac:dyDescent="0.2">
      <c r="D684" s="209"/>
    </row>
    <row r="685" spans="4:4" ht="12.75" x14ac:dyDescent="0.2">
      <c r="D685" s="209"/>
    </row>
    <row r="686" spans="4:4" ht="12.75" x14ac:dyDescent="0.2">
      <c r="D686" s="209"/>
    </row>
    <row r="687" spans="4:4" ht="12.75" x14ac:dyDescent="0.2">
      <c r="D687" s="209"/>
    </row>
    <row r="688" spans="4:4" ht="12.75" x14ac:dyDescent="0.2">
      <c r="D688" s="209"/>
    </row>
    <row r="689" spans="4:4" ht="12.75" x14ac:dyDescent="0.2">
      <c r="D689" s="209"/>
    </row>
    <row r="690" spans="4:4" ht="12.75" x14ac:dyDescent="0.2">
      <c r="D690" s="209"/>
    </row>
    <row r="691" spans="4:4" ht="12.75" x14ac:dyDescent="0.2">
      <c r="D691" s="209"/>
    </row>
    <row r="692" spans="4:4" ht="12.75" x14ac:dyDescent="0.2">
      <c r="D692" s="209"/>
    </row>
    <row r="693" spans="4:4" ht="12.75" x14ac:dyDescent="0.2">
      <c r="D693" s="209"/>
    </row>
    <row r="694" spans="4:4" ht="12.75" x14ac:dyDescent="0.2">
      <c r="D694" s="209"/>
    </row>
    <row r="695" spans="4:4" ht="12.75" x14ac:dyDescent="0.2">
      <c r="D695" s="209"/>
    </row>
    <row r="696" spans="4:4" ht="12.75" x14ac:dyDescent="0.2">
      <c r="D696" s="209"/>
    </row>
    <row r="697" spans="4:4" ht="12.75" x14ac:dyDescent="0.2">
      <c r="D697" s="209"/>
    </row>
    <row r="698" spans="4:4" ht="12.75" x14ac:dyDescent="0.2">
      <c r="D698" s="209"/>
    </row>
    <row r="699" spans="4:4" ht="12.75" x14ac:dyDescent="0.2">
      <c r="D699" s="209"/>
    </row>
    <row r="700" spans="4:4" ht="12.75" x14ac:dyDescent="0.2">
      <c r="D700" s="209"/>
    </row>
    <row r="701" spans="4:4" ht="12.75" x14ac:dyDescent="0.2">
      <c r="D701" s="209"/>
    </row>
    <row r="702" spans="4:4" ht="12.75" x14ac:dyDescent="0.2">
      <c r="D702" s="209"/>
    </row>
    <row r="703" spans="4:4" ht="12.75" x14ac:dyDescent="0.2">
      <c r="D703" s="209"/>
    </row>
    <row r="704" spans="4:4" ht="12.75" x14ac:dyDescent="0.2">
      <c r="D704" s="209"/>
    </row>
    <row r="705" spans="4:4" ht="12.75" x14ac:dyDescent="0.2">
      <c r="D705" s="209"/>
    </row>
    <row r="706" spans="4:4" ht="12.75" x14ac:dyDescent="0.2">
      <c r="D706" s="209"/>
    </row>
    <row r="707" spans="4:4" ht="12.75" x14ac:dyDescent="0.2">
      <c r="D707" s="209"/>
    </row>
    <row r="708" spans="4:4" ht="12.75" x14ac:dyDescent="0.2">
      <c r="D708" s="209"/>
    </row>
    <row r="709" spans="4:4" ht="12.75" x14ac:dyDescent="0.2">
      <c r="D709" s="209"/>
    </row>
    <row r="710" spans="4:4" ht="12.75" x14ac:dyDescent="0.2">
      <c r="D710" s="209"/>
    </row>
    <row r="711" spans="4:4" ht="12.75" x14ac:dyDescent="0.2">
      <c r="D711" s="209"/>
    </row>
    <row r="712" spans="4:4" ht="12.75" x14ac:dyDescent="0.2">
      <c r="D712" s="209"/>
    </row>
    <row r="713" spans="4:4" ht="12.75" x14ac:dyDescent="0.2">
      <c r="D713" s="209"/>
    </row>
    <row r="714" spans="4:4" ht="12.75" x14ac:dyDescent="0.2">
      <c r="D714" s="209"/>
    </row>
    <row r="715" spans="4:4" ht="12.75" x14ac:dyDescent="0.2">
      <c r="D715" s="209"/>
    </row>
    <row r="716" spans="4:4" ht="12.75" x14ac:dyDescent="0.2">
      <c r="D716" s="209"/>
    </row>
    <row r="717" spans="4:4" ht="12.75" x14ac:dyDescent="0.2">
      <c r="D717" s="209"/>
    </row>
    <row r="718" spans="4:4" ht="12.75" x14ac:dyDescent="0.2">
      <c r="D718" s="209"/>
    </row>
    <row r="719" spans="4:4" ht="12.75" x14ac:dyDescent="0.2">
      <c r="D719" s="209"/>
    </row>
    <row r="720" spans="4:4" ht="12.75" x14ac:dyDescent="0.2">
      <c r="D720" s="209"/>
    </row>
    <row r="721" spans="4:4" ht="12.75" x14ac:dyDescent="0.2">
      <c r="D721" s="209"/>
    </row>
    <row r="722" spans="4:4" ht="12.75" x14ac:dyDescent="0.2">
      <c r="D722" s="209"/>
    </row>
    <row r="723" spans="4:4" ht="12.75" x14ac:dyDescent="0.2">
      <c r="D723" s="209"/>
    </row>
    <row r="724" spans="4:4" ht="12.75" x14ac:dyDescent="0.2">
      <c r="D724" s="209"/>
    </row>
    <row r="725" spans="4:4" ht="12.75" x14ac:dyDescent="0.2">
      <c r="D725" s="209"/>
    </row>
    <row r="726" spans="4:4" ht="12.75" x14ac:dyDescent="0.2">
      <c r="D726" s="209"/>
    </row>
    <row r="727" spans="4:4" ht="12.75" x14ac:dyDescent="0.2">
      <c r="D727" s="209"/>
    </row>
    <row r="728" spans="4:4" ht="12.75" x14ac:dyDescent="0.2">
      <c r="D728" s="209"/>
    </row>
    <row r="729" spans="4:4" ht="12.75" x14ac:dyDescent="0.2">
      <c r="D729" s="209"/>
    </row>
    <row r="730" spans="4:4" ht="12.75" x14ac:dyDescent="0.2">
      <c r="D730" s="209"/>
    </row>
    <row r="731" spans="4:4" ht="12.75" x14ac:dyDescent="0.2">
      <c r="D731" s="209"/>
    </row>
    <row r="732" spans="4:4" ht="12.75" x14ac:dyDescent="0.2">
      <c r="D732" s="209"/>
    </row>
    <row r="733" spans="4:4" ht="12.75" x14ac:dyDescent="0.2">
      <c r="D733" s="209"/>
    </row>
    <row r="734" spans="4:4" ht="12.75" x14ac:dyDescent="0.2">
      <c r="D734" s="209"/>
    </row>
    <row r="735" spans="4:4" ht="12.75" x14ac:dyDescent="0.2">
      <c r="D735" s="209"/>
    </row>
    <row r="736" spans="4:4" ht="12.75" x14ac:dyDescent="0.2">
      <c r="D736" s="209"/>
    </row>
    <row r="737" spans="4:4" ht="12.75" x14ac:dyDescent="0.2">
      <c r="D737" s="209"/>
    </row>
    <row r="738" spans="4:4" ht="12.75" x14ac:dyDescent="0.2">
      <c r="D738" s="209"/>
    </row>
    <row r="739" spans="4:4" ht="12.75" x14ac:dyDescent="0.2">
      <c r="D739" s="209"/>
    </row>
    <row r="740" spans="4:4" ht="12.75" x14ac:dyDescent="0.2">
      <c r="D740" s="209"/>
    </row>
    <row r="741" spans="4:4" ht="12.75" x14ac:dyDescent="0.2">
      <c r="D741" s="209"/>
    </row>
    <row r="742" spans="4:4" ht="12.75" x14ac:dyDescent="0.2">
      <c r="D742" s="209"/>
    </row>
    <row r="743" spans="4:4" ht="12.75" x14ac:dyDescent="0.2">
      <c r="D743" s="209"/>
    </row>
    <row r="744" spans="4:4" ht="12.75" x14ac:dyDescent="0.2">
      <c r="D744" s="209"/>
    </row>
    <row r="745" spans="4:4" ht="12.75" x14ac:dyDescent="0.2">
      <c r="D745" s="209"/>
    </row>
    <row r="746" spans="4:4" ht="12.75" x14ac:dyDescent="0.2">
      <c r="D746" s="209"/>
    </row>
    <row r="747" spans="4:4" ht="12.75" x14ac:dyDescent="0.2">
      <c r="D747" s="209"/>
    </row>
    <row r="748" spans="4:4" ht="12.75" x14ac:dyDescent="0.2">
      <c r="D748" s="209"/>
    </row>
    <row r="749" spans="4:4" ht="12.75" x14ac:dyDescent="0.2">
      <c r="D749" s="209"/>
    </row>
    <row r="750" spans="4:4" ht="12.75" x14ac:dyDescent="0.2">
      <c r="D750" s="209"/>
    </row>
    <row r="751" spans="4:4" ht="12.75" x14ac:dyDescent="0.2">
      <c r="D751" s="209"/>
    </row>
    <row r="752" spans="4:4" ht="12.75" x14ac:dyDescent="0.2">
      <c r="D752" s="209"/>
    </row>
    <row r="753" spans="4:4" ht="12.75" x14ac:dyDescent="0.2">
      <c r="D753" s="209"/>
    </row>
    <row r="754" spans="4:4" ht="12.75" x14ac:dyDescent="0.2">
      <c r="D754" s="209"/>
    </row>
    <row r="755" spans="4:4" ht="12.75" x14ac:dyDescent="0.2">
      <c r="D755" s="209"/>
    </row>
    <row r="756" spans="4:4" ht="12.75" x14ac:dyDescent="0.2">
      <c r="D756" s="209"/>
    </row>
    <row r="757" spans="4:4" ht="12.75" x14ac:dyDescent="0.2">
      <c r="D757" s="209"/>
    </row>
    <row r="758" spans="4:4" ht="12.75" x14ac:dyDescent="0.2">
      <c r="D758" s="209"/>
    </row>
    <row r="759" spans="4:4" ht="12.75" x14ac:dyDescent="0.2">
      <c r="D759" s="209"/>
    </row>
    <row r="760" spans="4:4" ht="12.75" x14ac:dyDescent="0.2">
      <c r="D760" s="209"/>
    </row>
    <row r="761" spans="4:4" ht="12.75" x14ac:dyDescent="0.2">
      <c r="D761" s="209"/>
    </row>
    <row r="762" spans="4:4" ht="12.75" x14ac:dyDescent="0.2">
      <c r="D762" s="209"/>
    </row>
    <row r="763" spans="4:4" ht="12.75" x14ac:dyDescent="0.2">
      <c r="D763" s="209"/>
    </row>
    <row r="764" spans="4:4" ht="12.75" x14ac:dyDescent="0.2">
      <c r="D764" s="209"/>
    </row>
    <row r="765" spans="4:4" ht="12.75" x14ac:dyDescent="0.2">
      <c r="D765" s="209"/>
    </row>
    <row r="766" spans="4:4" ht="12.75" x14ac:dyDescent="0.2">
      <c r="D766" s="209"/>
    </row>
    <row r="767" spans="4:4" ht="12.75" x14ac:dyDescent="0.2">
      <c r="D767" s="209"/>
    </row>
    <row r="768" spans="4:4" ht="12.75" x14ac:dyDescent="0.2">
      <c r="D768" s="209"/>
    </row>
    <row r="769" spans="4:4" ht="12.75" x14ac:dyDescent="0.2">
      <c r="D769" s="209"/>
    </row>
    <row r="770" spans="4:4" ht="12.75" x14ac:dyDescent="0.2">
      <c r="D770" s="209"/>
    </row>
    <row r="771" spans="4:4" ht="12.75" x14ac:dyDescent="0.2">
      <c r="D771" s="209"/>
    </row>
    <row r="772" spans="4:4" ht="12.75" x14ac:dyDescent="0.2">
      <c r="D772" s="209"/>
    </row>
    <row r="773" spans="4:4" ht="12.75" x14ac:dyDescent="0.2">
      <c r="D773" s="209"/>
    </row>
    <row r="774" spans="4:4" ht="12.75" x14ac:dyDescent="0.2">
      <c r="D774" s="209"/>
    </row>
    <row r="775" spans="4:4" ht="12.75" x14ac:dyDescent="0.2">
      <c r="D775" s="209"/>
    </row>
    <row r="776" spans="4:4" ht="12.75" x14ac:dyDescent="0.2">
      <c r="D776" s="209"/>
    </row>
    <row r="777" spans="4:4" ht="12.75" x14ac:dyDescent="0.2">
      <c r="D777" s="209"/>
    </row>
    <row r="778" spans="4:4" ht="12.75" x14ac:dyDescent="0.2">
      <c r="D778" s="209"/>
    </row>
    <row r="779" spans="4:4" ht="12.75" x14ac:dyDescent="0.2">
      <c r="D779" s="209"/>
    </row>
    <row r="780" spans="4:4" ht="12.75" x14ac:dyDescent="0.2">
      <c r="D780" s="209"/>
    </row>
    <row r="781" spans="4:4" ht="12.75" x14ac:dyDescent="0.2">
      <c r="D781" s="209"/>
    </row>
    <row r="782" spans="4:4" ht="12.75" x14ac:dyDescent="0.2">
      <c r="D782" s="209"/>
    </row>
    <row r="783" spans="4:4" ht="12.75" x14ac:dyDescent="0.2">
      <c r="D783" s="209"/>
    </row>
    <row r="784" spans="4:4" ht="12.75" x14ac:dyDescent="0.2">
      <c r="D784" s="209"/>
    </row>
    <row r="785" spans="4:4" ht="12.75" x14ac:dyDescent="0.2">
      <c r="D785" s="209"/>
    </row>
    <row r="786" spans="4:4" ht="12.75" x14ac:dyDescent="0.2">
      <c r="D786" s="209"/>
    </row>
    <row r="787" spans="4:4" ht="12.75" x14ac:dyDescent="0.2">
      <c r="D787" s="209"/>
    </row>
    <row r="788" spans="4:4" ht="12.75" x14ac:dyDescent="0.2">
      <c r="D788" s="209"/>
    </row>
    <row r="789" spans="4:4" ht="12.75" x14ac:dyDescent="0.2">
      <c r="D789" s="209"/>
    </row>
    <row r="790" spans="4:4" ht="12.75" x14ac:dyDescent="0.2">
      <c r="D790" s="209"/>
    </row>
    <row r="791" spans="4:4" ht="12.75" x14ac:dyDescent="0.2">
      <c r="D791" s="209"/>
    </row>
    <row r="792" spans="4:4" ht="12.75" x14ac:dyDescent="0.2">
      <c r="D792" s="209"/>
    </row>
    <row r="793" spans="4:4" ht="12.75" x14ac:dyDescent="0.2">
      <c r="D793" s="209"/>
    </row>
    <row r="794" spans="4:4" ht="12.75" x14ac:dyDescent="0.2">
      <c r="D794" s="209"/>
    </row>
    <row r="795" spans="4:4" ht="12.75" x14ac:dyDescent="0.2">
      <c r="D795" s="209"/>
    </row>
    <row r="796" spans="4:4" ht="12.75" x14ac:dyDescent="0.2">
      <c r="D796" s="209"/>
    </row>
    <row r="797" spans="4:4" ht="12.75" x14ac:dyDescent="0.2">
      <c r="D797" s="209"/>
    </row>
    <row r="798" spans="4:4" ht="12.75" x14ac:dyDescent="0.2">
      <c r="D798" s="209"/>
    </row>
    <row r="799" spans="4:4" ht="12.75" x14ac:dyDescent="0.2">
      <c r="D799" s="209"/>
    </row>
    <row r="800" spans="4:4" ht="12.75" x14ac:dyDescent="0.2">
      <c r="D800" s="209"/>
    </row>
    <row r="801" spans="4:4" ht="12.75" x14ac:dyDescent="0.2">
      <c r="D801" s="209"/>
    </row>
    <row r="802" spans="4:4" ht="12.75" x14ac:dyDescent="0.2">
      <c r="D802" s="209"/>
    </row>
    <row r="803" spans="4:4" ht="12.75" x14ac:dyDescent="0.2">
      <c r="D803" s="209"/>
    </row>
    <row r="804" spans="4:4" ht="12.75" x14ac:dyDescent="0.2">
      <c r="D804" s="209"/>
    </row>
    <row r="805" spans="4:4" ht="12.75" x14ac:dyDescent="0.2">
      <c r="D805" s="209"/>
    </row>
    <row r="806" spans="4:4" ht="12.75" x14ac:dyDescent="0.2">
      <c r="D806" s="209"/>
    </row>
    <row r="807" spans="4:4" ht="12.75" x14ac:dyDescent="0.2">
      <c r="D807" s="209"/>
    </row>
    <row r="808" spans="4:4" ht="12.75" x14ac:dyDescent="0.2">
      <c r="D808" s="209"/>
    </row>
    <row r="809" spans="4:4" ht="12.75" x14ac:dyDescent="0.2">
      <c r="D809" s="209"/>
    </row>
    <row r="810" spans="4:4" ht="12.75" x14ac:dyDescent="0.2">
      <c r="D810" s="209"/>
    </row>
    <row r="811" spans="4:4" ht="12.75" x14ac:dyDescent="0.2">
      <c r="D811" s="209"/>
    </row>
    <row r="812" spans="4:4" ht="12.75" x14ac:dyDescent="0.2">
      <c r="D812" s="209"/>
    </row>
    <row r="813" spans="4:4" ht="12.75" x14ac:dyDescent="0.2">
      <c r="D813" s="209"/>
    </row>
    <row r="814" spans="4:4" ht="12.75" x14ac:dyDescent="0.2">
      <c r="D814" s="209"/>
    </row>
    <row r="815" spans="4:4" ht="12.75" x14ac:dyDescent="0.2">
      <c r="D815" s="209"/>
    </row>
    <row r="816" spans="4:4" ht="12.75" x14ac:dyDescent="0.2">
      <c r="D816" s="209"/>
    </row>
    <row r="817" spans="4:4" ht="12.75" x14ac:dyDescent="0.2">
      <c r="D817" s="209"/>
    </row>
    <row r="818" spans="4:4" ht="12.75" x14ac:dyDescent="0.2">
      <c r="D818" s="209"/>
    </row>
    <row r="819" spans="4:4" ht="12.75" x14ac:dyDescent="0.2">
      <c r="D819" s="209"/>
    </row>
    <row r="820" spans="4:4" ht="12.75" x14ac:dyDescent="0.2">
      <c r="D820" s="209"/>
    </row>
    <row r="821" spans="4:4" ht="12.75" x14ac:dyDescent="0.2">
      <c r="D821" s="209"/>
    </row>
    <row r="822" spans="4:4" ht="12.75" x14ac:dyDescent="0.2">
      <c r="D822" s="209"/>
    </row>
    <row r="823" spans="4:4" ht="12.75" x14ac:dyDescent="0.2">
      <c r="D823" s="209"/>
    </row>
    <row r="824" spans="4:4" ht="12.75" x14ac:dyDescent="0.2">
      <c r="D824" s="209"/>
    </row>
    <row r="825" spans="4:4" ht="12.75" x14ac:dyDescent="0.2">
      <c r="D825" s="209"/>
    </row>
    <row r="826" spans="4:4" ht="12.75" x14ac:dyDescent="0.2">
      <c r="D826" s="209"/>
    </row>
    <row r="827" spans="4:4" ht="12.75" x14ac:dyDescent="0.2">
      <c r="D827" s="209"/>
    </row>
    <row r="828" spans="4:4" ht="12.75" x14ac:dyDescent="0.2">
      <c r="D828" s="209"/>
    </row>
    <row r="829" spans="4:4" ht="12.75" x14ac:dyDescent="0.2">
      <c r="D829" s="209"/>
    </row>
    <row r="830" spans="4:4" ht="12.75" x14ac:dyDescent="0.2">
      <c r="D830" s="209"/>
    </row>
    <row r="831" spans="4:4" ht="12.75" x14ac:dyDescent="0.2">
      <c r="D831" s="209"/>
    </row>
    <row r="832" spans="4:4" ht="12.75" x14ac:dyDescent="0.2">
      <c r="D832" s="209"/>
    </row>
    <row r="833" spans="4:4" ht="12.75" x14ac:dyDescent="0.2">
      <c r="D833" s="209"/>
    </row>
    <row r="834" spans="4:4" ht="12.75" x14ac:dyDescent="0.2">
      <c r="D834" s="209"/>
    </row>
    <row r="835" spans="4:4" ht="12.75" x14ac:dyDescent="0.2">
      <c r="D835" s="209"/>
    </row>
    <row r="836" spans="4:4" ht="12.75" x14ac:dyDescent="0.2">
      <c r="D836" s="209"/>
    </row>
    <row r="837" spans="4:4" ht="12.75" x14ac:dyDescent="0.2">
      <c r="D837" s="209"/>
    </row>
    <row r="838" spans="4:4" ht="12.75" x14ac:dyDescent="0.2">
      <c r="D838" s="209"/>
    </row>
    <row r="839" spans="4:4" ht="12.75" x14ac:dyDescent="0.2">
      <c r="D839" s="209"/>
    </row>
    <row r="840" spans="4:4" ht="12.75" x14ac:dyDescent="0.2">
      <c r="D840" s="209"/>
    </row>
    <row r="841" spans="4:4" ht="12.75" x14ac:dyDescent="0.2">
      <c r="D841" s="209"/>
    </row>
    <row r="842" spans="4:4" ht="12.75" x14ac:dyDescent="0.2">
      <c r="D842" s="209"/>
    </row>
    <row r="843" spans="4:4" ht="12.75" x14ac:dyDescent="0.2">
      <c r="D843" s="209"/>
    </row>
    <row r="844" spans="4:4" ht="12.75" x14ac:dyDescent="0.2">
      <c r="D844" s="209"/>
    </row>
    <row r="845" spans="4:4" ht="12.75" x14ac:dyDescent="0.2">
      <c r="D845" s="209"/>
    </row>
    <row r="846" spans="4:4" ht="12.75" x14ac:dyDescent="0.2">
      <c r="D846" s="209"/>
    </row>
    <row r="847" spans="4:4" ht="12.75" x14ac:dyDescent="0.2">
      <c r="D847" s="209"/>
    </row>
    <row r="848" spans="4:4" ht="12.75" x14ac:dyDescent="0.2">
      <c r="D848" s="209"/>
    </row>
    <row r="849" spans="4:4" ht="12.75" x14ac:dyDescent="0.2">
      <c r="D849" s="209"/>
    </row>
    <row r="850" spans="4:4" ht="12.75" x14ac:dyDescent="0.2">
      <c r="D850" s="209"/>
    </row>
    <row r="851" spans="4:4" ht="12.75" x14ac:dyDescent="0.2">
      <c r="D851" s="209"/>
    </row>
    <row r="852" spans="4:4" ht="12.75" x14ac:dyDescent="0.2">
      <c r="D852" s="209"/>
    </row>
    <row r="853" spans="4:4" ht="12.75" x14ac:dyDescent="0.2">
      <c r="D853" s="209"/>
    </row>
    <row r="854" spans="4:4" ht="12.75" x14ac:dyDescent="0.2">
      <c r="D854" s="209"/>
    </row>
    <row r="855" spans="4:4" ht="12.75" x14ac:dyDescent="0.2">
      <c r="D855" s="209"/>
    </row>
    <row r="856" spans="4:4" ht="12.75" x14ac:dyDescent="0.2">
      <c r="D856" s="209"/>
    </row>
    <row r="857" spans="4:4" ht="12.75" x14ac:dyDescent="0.2">
      <c r="D857" s="209"/>
    </row>
    <row r="858" spans="4:4" ht="12.75" x14ac:dyDescent="0.2">
      <c r="D858" s="209"/>
    </row>
    <row r="859" spans="4:4" ht="12.75" x14ac:dyDescent="0.2">
      <c r="D859" s="209"/>
    </row>
    <row r="860" spans="4:4" ht="12.75" x14ac:dyDescent="0.2">
      <c r="D860" s="209"/>
    </row>
    <row r="861" spans="4:4" ht="12.75" x14ac:dyDescent="0.2">
      <c r="D861" s="209"/>
    </row>
    <row r="862" spans="4:4" ht="12.75" x14ac:dyDescent="0.2">
      <c r="D862" s="209"/>
    </row>
    <row r="863" spans="4:4" ht="12.75" x14ac:dyDescent="0.2">
      <c r="D863" s="209"/>
    </row>
    <row r="864" spans="4:4" ht="12.75" x14ac:dyDescent="0.2">
      <c r="D864" s="209"/>
    </row>
    <row r="865" spans="4:4" ht="12.75" x14ac:dyDescent="0.2">
      <c r="D865" s="209"/>
    </row>
    <row r="866" spans="4:4" ht="12.75" x14ac:dyDescent="0.2">
      <c r="D866" s="209"/>
    </row>
    <row r="867" spans="4:4" ht="12.75" x14ac:dyDescent="0.2">
      <c r="D867" s="209"/>
    </row>
    <row r="868" spans="4:4" ht="12.75" x14ac:dyDescent="0.2">
      <c r="D868" s="209"/>
    </row>
    <row r="869" spans="4:4" ht="12.75" x14ac:dyDescent="0.2">
      <c r="D869" s="209"/>
    </row>
    <row r="870" spans="4:4" ht="12.75" x14ac:dyDescent="0.2">
      <c r="D870" s="209"/>
    </row>
    <row r="871" spans="4:4" ht="12.75" x14ac:dyDescent="0.2">
      <c r="D871" s="209"/>
    </row>
    <row r="872" spans="4:4" ht="12.75" x14ac:dyDescent="0.2">
      <c r="D872" s="209"/>
    </row>
    <row r="873" spans="4:4" ht="12.75" x14ac:dyDescent="0.2">
      <c r="D873" s="209"/>
    </row>
    <row r="874" spans="4:4" ht="12.75" x14ac:dyDescent="0.2">
      <c r="D874" s="209"/>
    </row>
    <row r="875" spans="4:4" ht="12.75" x14ac:dyDescent="0.2">
      <c r="D875" s="209"/>
    </row>
    <row r="876" spans="4:4" ht="12.75" x14ac:dyDescent="0.2">
      <c r="D876" s="209"/>
    </row>
    <row r="877" spans="4:4" ht="12.75" x14ac:dyDescent="0.2">
      <c r="D877" s="209"/>
    </row>
    <row r="878" spans="4:4" ht="12.75" x14ac:dyDescent="0.2">
      <c r="D878" s="209"/>
    </row>
    <row r="879" spans="4:4" ht="12.75" x14ac:dyDescent="0.2">
      <c r="D879" s="209"/>
    </row>
    <row r="880" spans="4:4" ht="12.75" x14ac:dyDescent="0.2">
      <c r="D880" s="209"/>
    </row>
    <row r="881" spans="4:4" ht="12.75" x14ac:dyDescent="0.2">
      <c r="D881" s="209"/>
    </row>
    <row r="882" spans="4:4" ht="12.75" x14ac:dyDescent="0.2">
      <c r="D882" s="209"/>
    </row>
    <row r="883" spans="4:4" ht="12.75" x14ac:dyDescent="0.2">
      <c r="D883" s="209"/>
    </row>
    <row r="884" spans="4:4" ht="12.75" x14ac:dyDescent="0.2">
      <c r="D884" s="209"/>
    </row>
    <row r="885" spans="4:4" ht="12.75" x14ac:dyDescent="0.2">
      <c r="D885" s="209"/>
    </row>
    <row r="886" spans="4:4" ht="12.75" x14ac:dyDescent="0.2">
      <c r="D886" s="209"/>
    </row>
    <row r="887" spans="4:4" ht="12.75" x14ac:dyDescent="0.2">
      <c r="D887" s="209"/>
    </row>
    <row r="888" spans="4:4" ht="12.75" x14ac:dyDescent="0.2">
      <c r="D888" s="209"/>
    </row>
    <row r="889" spans="4:4" ht="12.75" x14ac:dyDescent="0.2">
      <c r="D889" s="209"/>
    </row>
    <row r="890" spans="4:4" ht="12.75" x14ac:dyDescent="0.2">
      <c r="D890" s="209"/>
    </row>
    <row r="891" spans="4:4" ht="12.75" x14ac:dyDescent="0.2">
      <c r="D891" s="209"/>
    </row>
    <row r="892" spans="4:4" ht="12.75" x14ac:dyDescent="0.2">
      <c r="D892" s="209"/>
    </row>
    <row r="893" spans="4:4" ht="12.75" x14ac:dyDescent="0.2">
      <c r="D893" s="209"/>
    </row>
    <row r="894" spans="4:4" ht="12.75" x14ac:dyDescent="0.2">
      <c r="D894" s="209"/>
    </row>
    <row r="895" spans="4:4" ht="12.75" x14ac:dyDescent="0.2">
      <c r="D895" s="209"/>
    </row>
    <row r="896" spans="4:4" ht="12.75" x14ac:dyDescent="0.2">
      <c r="D896" s="209"/>
    </row>
    <row r="897" spans="4:4" ht="12.75" x14ac:dyDescent="0.2">
      <c r="D897" s="209"/>
    </row>
    <row r="898" spans="4:4" ht="12.75" x14ac:dyDescent="0.2">
      <c r="D898" s="209"/>
    </row>
    <row r="899" spans="4:4" ht="12.75" x14ac:dyDescent="0.2">
      <c r="D899" s="209"/>
    </row>
    <row r="900" spans="4:4" ht="12.75" x14ac:dyDescent="0.2">
      <c r="D900" s="209"/>
    </row>
    <row r="901" spans="4:4" ht="12.75" x14ac:dyDescent="0.2">
      <c r="D901" s="209"/>
    </row>
    <row r="902" spans="4:4" ht="12.75" x14ac:dyDescent="0.2">
      <c r="D902" s="209"/>
    </row>
    <row r="903" spans="4:4" ht="12.75" x14ac:dyDescent="0.2">
      <c r="D903" s="209"/>
    </row>
    <row r="904" spans="4:4" ht="12.75" x14ac:dyDescent="0.2">
      <c r="D904" s="209"/>
    </row>
    <row r="905" spans="4:4" ht="12.75" x14ac:dyDescent="0.2">
      <c r="D905" s="209"/>
    </row>
    <row r="906" spans="4:4" ht="12.75" x14ac:dyDescent="0.2">
      <c r="D906" s="209"/>
    </row>
    <row r="907" spans="4:4" ht="12.75" x14ac:dyDescent="0.2">
      <c r="D907" s="209"/>
    </row>
    <row r="908" spans="4:4" ht="12.75" x14ac:dyDescent="0.2">
      <c r="D908" s="209"/>
    </row>
    <row r="909" spans="4:4" ht="12.75" x14ac:dyDescent="0.2">
      <c r="D909" s="209"/>
    </row>
    <row r="910" spans="4:4" ht="12.75" x14ac:dyDescent="0.2">
      <c r="D910" s="209"/>
    </row>
    <row r="911" spans="4:4" ht="12.75" x14ac:dyDescent="0.2">
      <c r="D911" s="209"/>
    </row>
    <row r="912" spans="4:4" ht="12.75" x14ac:dyDescent="0.2">
      <c r="D912" s="209"/>
    </row>
    <row r="913" spans="4:4" ht="12.75" x14ac:dyDescent="0.2">
      <c r="D913" s="209"/>
    </row>
    <row r="914" spans="4:4" ht="12.75" x14ac:dyDescent="0.2">
      <c r="D914" s="209"/>
    </row>
    <row r="915" spans="4:4" ht="12.75" x14ac:dyDescent="0.2">
      <c r="D915" s="209"/>
    </row>
    <row r="916" spans="4:4" ht="12.75" x14ac:dyDescent="0.2">
      <c r="D916" s="209"/>
    </row>
    <row r="917" spans="4:4" ht="12.75" x14ac:dyDescent="0.2">
      <c r="D917" s="209"/>
    </row>
    <row r="918" spans="4:4" ht="12.75" x14ac:dyDescent="0.2">
      <c r="D918" s="209"/>
    </row>
    <row r="919" spans="4:4" ht="12.75" x14ac:dyDescent="0.2">
      <c r="D919" s="209"/>
    </row>
    <row r="920" spans="4:4" ht="12.75" x14ac:dyDescent="0.2">
      <c r="D920" s="209"/>
    </row>
    <row r="921" spans="4:4" ht="12.75" x14ac:dyDescent="0.2">
      <c r="D921" s="209"/>
    </row>
    <row r="922" spans="4:4" ht="12.75" x14ac:dyDescent="0.2">
      <c r="D922" s="209"/>
    </row>
    <row r="923" spans="4:4" ht="12.75" x14ac:dyDescent="0.2">
      <c r="D923" s="209"/>
    </row>
    <row r="924" spans="4:4" ht="12.75" x14ac:dyDescent="0.2">
      <c r="D924" s="209"/>
    </row>
    <row r="925" spans="4:4" ht="12.75" x14ac:dyDescent="0.2">
      <c r="D925" s="209"/>
    </row>
    <row r="926" spans="4:4" ht="12.75" x14ac:dyDescent="0.2">
      <c r="D926" s="209"/>
    </row>
    <row r="927" spans="4:4" ht="12.75" x14ac:dyDescent="0.2">
      <c r="D927" s="209"/>
    </row>
    <row r="928" spans="4:4" ht="12.75" x14ac:dyDescent="0.2">
      <c r="D928" s="209"/>
    </row>
    <row r="929" spans="4:4" ht="12.75" x14ac:dyDescent="0.2">
      <c r="D929" s="209"/>
    </row>
    <row r="930" spans="4:4" ht="12.75" x14ac:dyDescent="0.2">
      <c r="D930" s="209"/>
    </row>
    <row r="931" spans="4:4" ht="12.75" x14ac:dyDescent="0.2">
      <c r="D931" s="209"/>
    </row>
    <row r="932" spans="4:4" ht="12.75" x14ac:dyDescent="0.2">
      <c r="D932" s="209"/>
    </row>
    <row r="933" spans="4:4" ht="12.75" x14ac:dyDescent="0.2">
      <c r="D933" s="209"/>
    </row>
    <row r="934" spans="4:4" ht="12.75" x14ac:dyDescent="0.2">
      <c r="D934" s="209"/>
    </row>
    <row r="935" spans="4:4" ht="12.75" x14ac:dyDescent="0.2">
      <c r="D935" s="209"/>
    </row>
    <row r="936" spans="4:4" ht="12.75" x14ac:dyDescent="0.2">
      <c r="D936" s="209"/>
    </row>
    <row r="937" spans="4:4" ht="12.75" x14ac:dyDescent="0.2">
      <c r="D937" s="209"/>
    </row>
    <row r="938" spans="4:4" ht="12.75" x14ac:dyDescent="0.2">
      <c r="D938" s="209"/>
    </row>
    <row r="939" spans="4:4" ht="12.75" x14ac:dyDescent="0.2">
      <c r="D939" s="209"/>
    </row>
    <row r="940" spans="4:4" ht="12.75" x14ac:dyDescent="0.2">
      <c r="D940" s="209"/>
    </row>
    <row r="941" spans="4:4" ht="12.75" x14ac:dyDescent="0.2">
      <c r="D941" s="209"/>
    </row>
    <row r="942" spans="4:4" ht="12.75" x14ac:dyDescent="0.2">
      <c r="D942" s="209"/>
    </row>
    <row r="943" spans="4:4" ht="12.75" x14ac:dyDescent="0.2">
      <c r="D943" s="209"/>
    </row>
    <row r="944" spans="4:4" ht="12.75" x14ac:dyDescent="0.2">
      <c r="D944" s="209"/>
    </row>
    <row r="945" spans="4:4" ht="12.75" x14ac:dyDescent="0.2">
      <c r="D945" s="209"/>
    </row>
    <row r="946" spans="4:4" ht="12.75" x14ac:dyDescent="0.2">
      <c r="D946" s="209"/>
    </row>
    <row r="947" spans="4:4" ht="12.75" x14ac:dyDescent="0.2">
      <c r="D947" s="209"/>
    </row>
    <row r="948" spans="4:4" ht="12.75" x14ac:dyDescent="0.2">
      <c r="D948" s="209"/>
    </row>
    <row r="949" spans="4:4" ht="12.75" x14ac:dyDescent="0.2">
      <c r="D949" s="209"/>
    </row>
    <row r="950" spans="4:4" ht="12.75" x14ac:dyDescent="0.2">
      <c r="D950" s="209"/>
    </row>
    <row r="951" spans="4:4" ht="12.75" x14ac:dyDescent="0.2">
      <c r="D951" s="209"/>
    </row>
    <row r="952" spans="4:4" ht="12.75" x14ac:dyDescent="0.2">
      <c r="D952" s="209"/>
    </row>
    <row r="953" spans="4:4" ht="12.75" x14ac:dyDescent="0.2">
      <c r="D953" s="209"/>
    </row>
    <row r="954" spans="4:4" ht="12.75" x14ac:dyDescent="0.2">
      <c r="D954" s="209"/>
    </row>
    <row r="955" spans="4:4" ht="12.75" x14ac:dyDescent="0.2">
      <c r="D955" s="209"/>
    </row>
    <row r="956" spans="4:4" ht="12.75" x14ac:dyDescent="0.2">
      <c r="D956" s="209"/>
    </row>
    <row r="957" spans="4:4" ht="12.75" x14ac:dyDescent="0.2">
      <c r="D957" s="209"/>
    </row>
    <row r="958" spans="4:4" ht="12.75" x14ac:dyDescent="0.2">
      <c r="D958" s="209"/>
    </row>
    <row r="959" spans="4:4" ht="12.75" x14ac:dyDescent="0.2">
      <c r="D959" s="209"/>
    </row>
    <row r="960" spans="4:4" ht="12.75" x14ac:dyDescent="0.2">
      <c r="D960" s="209"/>
    </row>
    <row r="961" spans="4:4" ht="12.75" x14ac:dyDescent="0.2">
      <c r="D961" s="209"/>
    </row>
    <row r="962" spans="4:4" ht="12.75" x14ac:dyDescent="0.2">
      <c r="D962" s="209"/>
    </row>
    <row r="963" spans="4:4" ht="12.75" x14ac:dyDescent="0.2">
      <c r="D963" s="209"/>
    </row>
    <row r="964" spans="4:4" ht="12.75" x14ac:dyDescent="0.2">
      <c r="D964" s="209"/>
    </row>
    <row r="965" spans="4:4" ht="12.75" x14ac:dyDescent="0.2">
      <c r="D965" s="209"/>
    </row>
    <row r="966" spans="4:4" ht="12.75" x14ac:dyDescent="0.2">
      <c r="D966" s="209"/>
    </row>
    <row r="967" spans="4:4" ht="12.75" x14ac:dyDescent="0.2">
      <c r="D967" s="209"/>
    </row>
    <row r="968" spans="4:4" ht="12.75" x14ac:dyDescent="0.2">
      <c r="D968" s="209"/>
    </row>
    <row r="969" spans="4:4" ht="12.75" x14ac:dyDescent="0.2">
      <c r="D969" s="209"/>
    </row>
    <row r="970" spans="4:4" ht="12.75" x14ac:dyDescent="0.2">
      <c r="D970" s="209"/>
    </row>
    <row r="971" spans="4:4" ht="12.75" x14ac:dyDescent="0.2">
      <c r="D971" s="209"/>
    </row>
    <row r="972" spans="4:4" ht="12.75" x14ac:dyDescent="0.2">
      <c r="D972" s="209"/>
    </row>
    <row r="973" spans="4:4" ht="12.75" x14ac:dyDescent="0.2">
      <c r="D973" s="209"/>
    </row>
    <row r="974" spans="4:4" ht="12.75" x14ac:dyDescent="0.2">
      <c r="D974" s="209"/>
    </row>
    <row r="975" spans="4:4" ht="12.75" x14ac:dyDescent="0.2">
      <c r="D975" s="209"/>
    </row>
    <row r="976" spans="4:4" ht="12.75" x14ac:dyDescent="0.2">
      <c r="D976" s="209"/>
    </row>
    <row r="977" spans="4:4" ht="12.75" x14ac:dyDescent="0.2">
      <c r="D977" s="209"/>
    </row>
    <row r="978" spans="4:4" ht="12.75" x14ac:dyDescent="0.2">
      <c r="D978" s="209"/>
    </row>
    <row r="979" spans="4:4" ht="12.75" x14ac:dyDescent="0.2">
      <c r="D979" s="209"/>
    </row>
    <row r="980" spans="4:4" ht="12.75" x14ac:dyDescent="0.2">
      <c r="D980" s="209"/>
    </row>
    <row r="981" spans="4:4" ht="12.75" x14ac:dyDescent="0.2">
      <c r="D981" s="209"/>
    </row>
    <row r="982" spans="4:4" ht="12.75" x14ac:dyDescent="0.2">
      <c r="D982" s="209"/>
    </row>
    <row r="983" spans="4:4" ht="12.75" x14ac:dyDescent="0.2">
      <c r="D983" s="209"/>
    </row>
    <row r="984" spans="4:4" ht="12.75" x14ac:dyDescent="0.2">
      <c r="D984" s="209"/>
    </row>
    <row r="985" spans="4:4" ht="12.75" x14ac:dyDescent="0.2">
      <c r="D985" s="209"/>
    </row>
    <row r="986" spans="4:4" ht="12.75" x14ac:dyDescent="0.2">
      <c r="D986" s="209"/>
    </row>
    <row r="987" spans="4:4" ht="12.75" x14ac:dyDescent="0.2">
      <c r="D987" s="209"/>
    </row>
    <row r="988" spans="4:4" ht="12.75" x14ac:dyDescent="0.2">
      <c r="D988" s="209"/>
    </row>
    <row r="989" spans="4:4" ht="12.75" x14ac:dyDescent="0.2">
      <c r="D989" s="209"/>
    </row>
    <row r="990" spans="4:4" ht="12.75" x14ac:dyDescent="0.2">
      <c r="D990" s="209"/>
    </row>
    <row r="991" spans="4:4" ht="12.75" x14ac:dyDescent="0.2">
      <c r="D991" s="209"/>
    </row>
    <row r="992" spans="4:4" ht="12.75" x14ac:dyDescent="0.2">
      <c r="D992" s="209"/>
    </row>
    <row r="993" spans="4:4" ht="12.75" x14ac:dyDescent="0.2">
      <c r="D993" s="209"/>
    </row>
    <row r="994" spans="4:4" ht="12.75" x14ac:dyDescent="0.2">
      <c r="D994" s="209"/>
    </row>
    <row r="995" spans="4:4" ht="12.75" x14ac:dyDescent="0.2">
      <c r="D995" s="209"/>
    </row>
    <row r="996" spans="4:4" ht="12.75" x14ac:dyDescent="0.2">
      <c r="D996" s="209"/>
    </row>
    <row r="997" spans="4:4" ht="12.75" x14ac:dyDescent="0.2">
      <c r="D997" s="209"/>
    </row>
    <row r="998" spans="4:4" ht="12.75" x14ac:dyDescent="0.2">
      <c r="D998" s="209"/>
    </row>
    <row r="999" spans="4:4" ht="12.75" x14ac:dyDescent="0.2">
      <c r="D999" s="209"/>
    </row>
    <row r="1000" spans="4:4" ht="12.75" x14ac:dyDescent="0.2">
      <c r="D1000" s="209"/>
    </row>
    <row r="1001" spans="4:4" ht="12.75" x14ac:dyDescent="0.2">
      <c r="D1001" s="209"/>
    </row>
    <row r="1002" spans="4:4" ht="12.75" x14ac:dyDescent="0.2">
      <c r="D1002" s="209"/>
    </row>
    <row r="1003" spans="4:4" ht="12.75" x14ac:dyDescent="0.2">
      <c r="D1003" s="209"/>
    </row>
    <row r="1004" spans="4:4" ht="12.75" x14ac:dyDescent="0.2">
      <c r="D1004" s="209"/>
    </row>
    <row r="1005" spans="4:4" ht="12.75" x14ac:dyDescent="0.2">
      <c r="D1005" s="209"/>
    </row>
    <row r="1006" spans="4:4" ht="12.75" x14ac:dyDescent="0.2">
      <c r="D1006" s="209"/>
    </row>
    <row r="1007" spans="4:4" ht="12.75" x14ac:dyDescent="0.2">
      <c r="D1007" s="209"/>
    </row>
    <row r="1008" spans="4:4" ht="12.75" x14ac:dyDescent="0.2">
      <c r="D1008" s="209"/>
    </row>
    <row r="1009" spans="4:4" ht="12.75" x14ac:dyDescent="0.2">
      <c r="D1009" s="209"/>
    </row>
    <row r="1010" spans="4:4" ht="12.75" x14ac:dyDescent="0.2">
      <c r="D1010" s="209"/>
    </row>
    <row r="1011" spans="4:4" ht="12.75" x14ac:dyDescent="0.2">
      <c r="D1011" s="209"/>
    </row>
    <row r="1012" spans="4:4" ht="12.75" x14ac:dyDescent="0.2">
      <c r="D1012" s="209"/>
    </row>
    <row r="1013" spans="4:4" ht="12.75" x14ac:dyDescent="0.2">
      <c r="D1013" s="209"/>
    </row>
    <row r="1014" spans="4:4" ht="12.75" x14ac:dyDescent="0.2">
      <c r="D1014" s="209"/>
    </row>
    <row r="1015" spans="4:4" ht="12.75" x14ac:dyDescent="0.2">
      <c r="D1015" s="209"/>
    </row>
    <row r="1016" spans="4:4" ht="12.75" x14ac:dyDescent="0.2">
      <c r="D1016" s="209"/>
    </row>
    <row r="1017" spans="4:4" ht="12.75" x14ac:dyDescent="0.2">
      <c r="D1017" s="209"/>
    </row>
    <row r="1018" spans="4:4" ht="12.75" x14ac:dyDescent="0.2">
      <c r="D1018" s="209"/>
    </row>
    <row r="1019" spans="4:4" ht="12.75" x14ac:dyDescent="0.2">
      <c r="D1019" s="209"/>
    </row>
    <row r="1020" spans="4:4" ht="12.75" x14ac:dyDescent="0.2">
      <c r="D1020" s="209"/>
    </row>
    <row r="1021" spans="4:4" ht="12.75" x14ac:dyDescent="0.2">
      <c r="D1021" s="209"/>
    </row>
    <row r="1022" spans="4:4" ht="12.75" x14ac:dyDescent="0.2">
      <c r="D1022" s="209"/>
    </row>
    <row r="1023" spans="4:4" ht="12.75" x14ac:dyDescent="0.2">
      <c r="D1023" s="209"/>
    </row>
    <row r="1024" spans="4:4" ht="12.75" x14ac:dyDescent="0.2">
      <c r="D1024" s="209"/>
    </row>
    <row r="1025" spans="4:4" ht="12.75" x14ac:dyDescent="0.2">
      <c r="D1025" s="209"/>
    </row>
    <row r="1026" spans="4:4" ht="12.75" x14ac:dyDescent="0.2">
      <c r="D1026" s="209"/>
    </row>
    <row r="1027" spans="4:4" ht="12.75" x14ac:dyDescent="0.2">
      <c r="D1027" s="209"/>
    </row>
    <row r="1028" spans="4:4" ht="12.75" x14ac:dyDescent="0.2">
      <c r="D1028" s="209"/>
    </row>
    <row r="1029" spans="4:4" ht="12.75" x14ac:dyDescent="0.2">
      <c r="D1029" s="209"/>
    </row>
    <row r="1030" spans="4:4" ht="12.75" x14ac:dyDescent="0.2">
      <c r="D1030" s="209"/>
    </row>
    <row r="1031" spans="4:4" ht="12.75" x14ac:dyDescent="0.2">
      <c r="D1031" s="209"/>
    </row>
    <row r="1032" spans="4:4" ht="12.75" x14ac:dyDescent="0.2">
      <c r="D1032" s="209"/>
    </row>
    <row r="1033" spans="4:4" ht="12.75" x14ac:dyDescent="0.2">
      <c r="D1033" s="209"/>
    </row>
    <row r="1034" spans="4:4" ht="12.75" x14ac:dyDescent="0.2">
      <c r="D1034" s="209"/>
    </row>
    <row r="1035" spans="4:4" ht="12.75" x14ac:dyDescent="0.2">
      <c r="D1035" s="209"/>
    </row>
    <row r="1036" spans="4:4" ht="12.75" x14ac:dyDescent="0.2">
      <c r="D1036" s="209"/>
    </row>
    <row r="1037" spans="4:4" ht="12.75" x14ac:dyDescent="0.2">
      <c r="D1037" s="209"/>
    </row>
    <row r="1038" spans="4:4" ht="12.75" x14ac:dyDescent="0.2">
      <c r="D1038" s="209"/>
    </row>
    <row r="1039" spans="4:4" ht="12.75" x14ac:dyDescent="0.2">
      <c r="D1039" s="209"/>
    </row>
    <row r="1040" spans="4:4" ht="12.75" x14ac:dyDescent="0.2">
      <c r="D1040" s="209"/>
    </row>
    <row r="1041" spans="4:4" ht="12.75" x14ac:dyDescent="0.2">
      <c r="D1041" s="209"/>
    </row>
    <row r="1042" spans="4:4" ht="12.75" x14ac:dyDescent="0.2">
      <c r="D1042" s="209"/>
    </row>
    <row r="1043" spans="4:4" ht="12.75" x14ac:dyDescent="0.2">
      <c r="D1043" s="209"/>
    </row>
    <row r="1044" spans="4:4" ht="12.75" x14ac:dyDescent="0.2">
      <c r="D1044" s="209"/>
    </row>
    <row r="1045" spans="4:4" ht="12.75" x14ac:dyDescent="0.2">
      <c r="D1045" s="209"/>
    </row>
    <row r="1046" spans="4:4" ht="12.75" x14ac:dyDescent="0.2">
      <c r="D1046" s="209"/>
    </row>
    <row r="1047" spans="4:4" ht="12.75" x14ac:dyDescent="0.2">
      <c r="D1047" s="209"/>
    </row>
    <row r="1048" spans="4:4" ht="12.75" x14ac:dyDescent="0.2">
      <c r="D1048" s="209"/>
    </row>
    <row r="1049" spans="4:4" ht="12.75" x14ac:dyDescent="0.2">
      <c r="D1049" s="209"/>
    </row>
    <row r="1050" spans="4:4" ht="12.75" x14ac:dyDescent="0.2">
      <c r="D1050" s="209"/>
    </row>
    <row r="1051" spans="4:4" ht="12.75" x14ac:dyDescent="0.2">
      <c r="D1051" s="209"/>
    </row>
    <row r="1052" spans="4:4" ht="12.75" x14ac:dyDescent="0.2">
      <c r="D1052" s="209"/>
    </row>
    <row r="1053" spans="4:4" ht="12.75" x14ac:dyDescent="0.2">
      <c r="D1053" s="209"/>
    </row>
    <row r="1054" spans="4:4" ht="12.75" x14ac:dyDescent="0.2">
      <c r="D1054" s="209"/>
    </row>
    <row r="1055" spans="4:4" ht="12.75" x14ac:dyDescent="0.2">
      <c r="D1055" s="209"/>
    </row>
    <row r="1056" spans="4:4" ht="12.75" x14ac:dyDescent="0.2">
      <c r="D1056" s="209"/>
    </row>
    <row r="1057" spans="4:4" ht="12.75" x14ac:dyDescent="0.2">
      <c r="D1057" s="209"/>
    </row>
    <row r="1058" spans="4:4" ht="12.75" x14ac:dyDescent="0.2">
      <c r="D1058" s="209"/>
    </row>
    <row r="1059" spans="4:4" ht="12.75" x14ac:dyDescent="0.2">
      <c r="D1059" s="209"/>
    </row>
    <row r="1060" spans="4:4" ht="12.75" x14ac:dyDescent="0.2">
      <c r="D1060" s="209"/>
    </row>
    <row r="1061" spans="4:4" ht="12.75" x14ac:dyDescent="0.2">
      <c r="D1061" s="209"/>
    </row>
    <row r="1062" spans="4:4" ht="12.75" x14ac:dyDescent="0.2">
      <c r="D1062" s="209"/>
    </row>
    <row r="1063" spans="4:4" ht="12.75" x14ac:dyDescent="0.2">
      <c r="D1063" s="209"/>
    </row>
    <row r="1064" spans="4:4" ht="12.75" x14ac:dyDescent="0.2">
      <c r="D1064" s="209"/>
    </row>
    <row r="1065" spans="4:4" ht="12.75" x14ac:dyDescent="0.2">
      <c r="D1065" s="209"/>
    </row>
    <row r="1066" spans="4:4" ht="12.75" x14ac:dyDescent="0.2">
      <c r="D1066" s="209"/>
    </row>
    <row r="1067" spans="4:4" ht="12.75" x14ac:dyDescent="0.2">
      <c r="D1067" s="209"/>
    </row>
    <row r="1068" spans="4:4" ht="12.75" x14ac:dyDescent="0.2">
      <c r="D1068" s="209"/>
    </row>
    <row r="1069" spans="4:4" ht="12.75" x14ac:dyDescent="0.2">
      <c r="D1069" s="209"/>
    </row>
    <row r="1070" spans="4:4" ht="12.75" x14ac:dyDescent="0.2">
      <c r="D1070" s="209"/>
    </row>
    <row r="1071" spans="4:4" ht="12.75" x14ac:dyDescent="0.2">
      <c r="D1071" s="209"/>
    </row>
    <row r="1072" spans="4:4" ht="12.75" x14ac:dyDescent="0.2">
      <c r="D1072" s="209"/>
    </row>
    <row r="1073" spans="4:4" ht="12.75" x14ac:dyDescent="0.2">
      <c r="D1073" s="209"/>
    </row>
    <row r="1074" spans="4:4" ht="12.75" x14ac:dyDescent="0.2">
      <c r="D1074" s="209"/>
    </row>
    <row r="1075" spans="4:4" ht="12.75" x14ac:dyDescent="0.2">
      <c r="D1075" s="209"/>
    </row>
    <row r="1076" spans="4:4" ht="12.75" x14ac:dyDescent="0.2">
      <c r="D1076" s="209"/>
    </row>
    <row r="1077" spans="4:4" ht="12.75" x14ac:dyDescent="0.2">
      <c r="D1077" s="209"/>
    </row>
    <row r="1078" spans="4:4" ht="12.75" x14ac:dyDescent="0.2">
      <c r="D1078" s="209"/>
    </row>
    <row r="1079" spans="4:4" ht="12.75" x14ac:dyDescent="0.2">
      <c r="D1079" s="209"/>
    </row>
    <row r="1080" spans="4:4" ht="12.75" x14ac:dyDescent="0.2">
      <c r="D1080" s="209"/>
    </row>
    <row r="1081" spans="4:4" ht="12.75" x14ac:dyDescent="0.2">
      <c r="D1081" s="209"/>
    </row>
    <row r="1082" spans="4:4" ht="12.75" x14ac:dyDescent="0.2">
      <c r="D1082" s="209"/>
    </row>
    <row r="1083" spans="4:4" ht="12.75" x14ac:dyDescent="0.2">
      <c r="D1083" s="209"/>
    </row>
    <row r="1084" spans="4:4" ht="12.75" x14ac:dyDescent="0.2">
      <c r="D1084" s="209"/>
    </row>
    <row r="1085" spans="4:4" ht="12.75" x14ac:dyDescent="0.2">
      <c r="D1085" s="209"/>
    </row>
    <row r="1086" spans="4:4" ht="12.75" x14ac:dyDescent="0.2">
      <c r="D1086" s="209"/>
    </row>
    <row r="1087" spans="4:4" ht="12.75" x14ac:dyDescent="0.2">
      <c r="D1087" s="209"/>
    </row>
    <row r="1088" spans="4:4" ht="12.75" x14ac:dyDescent="0.2">
      <c r="D1088" s="209"/>
    </row>
    <row r="1089" spans="4:4" ht="12.75" x14ac:dyDescent="0.2">
      <c r="D1089" s="209"/>
    </row>
    <row r="1090" spans="4:4" ht="12.75" x14ac:dyDescent="0.2">
      <c r="D1090" s="209"/>
    </row>
    <row r="1091" spans="4:4" ht="12.75" x14ac:dyDescent="0.2">
      <c r="D1091" s="209"/>
    </row>
    <row r="1092" spans="4:4" ht="12.75" x14ac:dyDescent="0.2">
      <c r="D1092" s="209"/>
    </row>
    <row r="1093" spans="4:4" ht="12.75" x14ac:dyDescent="0.2">
      <c r="D1093" s="209"/>
    </row>
    <row r="1094" spans="4:4" ht="12.75" x14ac:dyDescent="0.2">
      <c r="D1094" s="209"/>
    </row>
    <row r="1095" spans="4:4" ht="12.75" x14ac:dyDescent="0.2">
      <c r="D1095" s="209"/>
    </row>
    <row r="1096" spans="4:4" ht="12.75" x14ac:dyDescent="0.2">
      <c r="D1096" s="209"/>
    </row>
    <row r="1097" spans="4:4" ht="12.75" x14ac:dyDescent="0.2">
      <c r="D1097" s="209"/>
    </row>
    <row r="1098" spans="4:4" ht="12.75" x14ac:dyDescent="0.2">
      <c r="D1098" s="209"/>
    </row>
    <row r="1099" spans="4:4" ht="12.75" x14ac:dyDescent="0.2">
      <c r="D1099" s="209"/>
    </row>
    <row r="1100" spans="4:4" ht="12.75" x14ac:dyDescent="0.2">
      <c r="D1100" s="209"/>
    </row>
    <row r="1101" spans="4:4" ht="12.75" x14ac:dyDescent="0.2">
      <c r="D1101" s="209"/>
    </row>
    <row r="1102" spans="4:4" ht="12.75" x14ac:dyDescent="0.2">
      <c r="D1102" s="209"/>
    </row>
    <row r="1103" spans="4:4" ht="12.75" x14ac:dyDescent="0.2">
      <c r="D1103" s="209"/>
    </row>
    <row r="1104" spans="4:4" ht="12.75" x14ac:dyDescent="0.2">
      <c r="D1104" s="209"/>
    </row>
    <row r="1105" spans="4:4" ht="12.75" x14ac:dyDescent="0.2">
      <c r="D1105" s="209"/>
    </row>
    <row r="1106" spans="4:4" ht="12.75" x14ac:dyDescent="0.2">
      <c r="D1106" s="209"/>
    </row>
    <row r="1107" spans="4:4" ht="12.75" x14ac:dyDescent="0.2">
      <c r="D1107" s="209"/>
    </row>
    <row r="1108" spans="4:4" ht="12.75" x14ac:dyDescent="0.2">
      <c r="D1108" s="209"/>
    </row>
    <row r="1109" spans="4:4" ht="12.75" x14ac:dyDescent="0.2">
      <c r="D1109" s="209"/>
    </row>
    <row r="1110" spans="4:4" ht="12.75" x14ac:dyDescent="0.2">
      <c r="D1110" s="209"/>
    </row>
    <row r="1111" spans="4:4" ht="12.75" x14ac:dyDescent="0.2">
      <c r="D1111" s="209"/>
    </row>
    <row r="1112" spans="4:4" ht="12.75" x14ac:dyDescent="0.2">
      <c r="D1112" s="209"/>
    </row>
    <row r="1113" spans="4:4" ht="12.75" x14ac:dyDescent="0.2">
      <c r="D1113" s="209"/>
    </row>
    <row r="1114" spans="4:4" ht="12.75" x14ac:dyDescent="0.2">
      <c r="D1114" s="209"/>
    </row>
    <row r="1115" spans="4:4" ht="12.75" x14ac:dyDescent="0.2">
      <c r="D1115" s="209"/>
    </row>
    <row r="1116" spans="4:4" ht="12.75" x14ac:dyDescent="0.2">
      <c r="D1116" s="209"/>
    </row>
    <row r="1117" spans="4:4" ht="12.75" x14ac:dyDescent="0.2">
      <c r="D1117" s="209"/>
    </row>
    <row r="1118" spans="4:4" ht="12.75" x14ac:dyDescent="0.2">
      <c r="D1118" s="209"/>
    </row>
    <row r="1119" spans="4:4" ht="12.75" x14ac:dyDescent="0.2">
      <c r="D1119" s="209"/>
    </row>
    <row r="1120" spans="4:4" ht="12.75" x14ac:dyDescent="0.2">
      <c r="D1120" s="209"/>
    </row>
    <row r="1121" spans="4:4" ht="12.75" x14ac:dyDescent="0.2">
      <c r="D1121" s="209"/>
    </row>
    <row r="1122" spans="4:4" ht="12.75" x14ac:dyDescent="0.2">
      <c r="D1122" s="209"/>
    </row>
    <row r="1123" spans="4:4" ht="12.75" x14ac:dyDescent="0.2">
      <c r="D1123" s="209"/>
    </row>
    <row r="1124" spans="4:4" ht="12.75" x14ac:dyDescent="0.2">
      <c r="D1124" s="209"/>
    </row>
    <row r="1125" spans="4:4" ht="12.75" x14ac:dyDescent="0.2">
      <c r="D1125" s="209"/>
    </row>
    <row r="1126" spans="4:4" ht="12.75" x14ac:dyDescent="0.2">
      <c r="D1126" s="209"/>
    </row>
    <row r="1127" spans="4:4" ht="12.75" x14ac:dyDescent="0.2">
      <c r="D1127" s="209"/>
    </row>
    <row r="1128" spans="4:4" ht="12.75" x14ac:dyDescent="0.2">
      <c r="D1128" s="209"/>
    </row>
    <row r="1129" spans="4:4" ht="12.75" x14ac:dyDescent="0.2">
      <c r="D1129" s="209"/>
    </row>
    <row r="1130" spans="4:4" ht="12.75" x14ac:dyDescent="0.2">
      <c r="D1130" s="209"/>
    </row>
    <row r="1131" spans="4:4" ht="12.75" x14ac:dyDescent="0.2">
      <c r="D1131" s="209"/>
    </row>
    <row r="1132" spans="4:4" ht="12.75" x14ac:dyDescent="0.2">
      <c r="D1132" s="209"/>
    </row>
    <row r="1133" spans="4:4" ht="12.75" x14ac:dyDescent="0.2">
      <c r="D1133" s="209"/>
    </row>
    <row r="1134" spans="4:4" ht="12.75" x14ac:dyDescent="0.2">
      <c r="D1134" s="209"/>
    </row>
    <row r="1135" spans="4:4" ht="12.75" x14ac:dyDescent="0.2">
      <c r="D1135" s="209"/>
    </row>
    <row r="1136" spans="4:4" ht="12.75" x14ac:dyDescent="0.2">
      <c r="D1136" s="209"/>
    </row>
    <row r="1137" spans="4:4" ht="12.75" x14ac:dyDescent="0.2">
      <c r="D1137" s="209"/>
    </row>
    <row r="1138" spans="4:4" ht="12.75" x14ac:dyDescent="0.2">
      <c r="D1138" s="209"/>
    </row>
    <row r="1139" spans="4:4" ht="12.75" x14ac:dyDescent="0.2">
      <c r="D1139" s="209"/>
    </row>
    <row r="1140" spans="4:4" ht="12.75" x14ac:dyDescent="0.2">
      <c r="D1140" s="209"/>
    </row>
    <row r="1141" spans="4:4" ht="12.75" x14ac:dyDescent="0.2">
      <c r="D1141" s="209"/>
    </row>
    <row r="1142" spans="4:4" ht="12.75" x14ac:dyDescent="0.2">
      <c r="D1142" s="209"/>
    </row>
    <row r="1143" spans="4:4" ht="12.75" x14ac:dyDescent="0.2">
      <c r="D1143" s="209"/>
    </row>
    <row r="1144" spans="4:4" ht="12.75" x14ac:dyDescent="0.2">
      <c r="D1144" s="209"/>
    </row>
    <row r="1145" spans="4:4" ht="12.75" x14ac:dyDescent="0.2">
      <c r="D1145" s="209"/>
    </row>
    <row r="1146" spans="4:4" ht="12.75" x14ac:dyDescent="0.2">
      <c r="D1146" s="209"/>
    </row>
    <row r="1147" spans="4:4" ht="12.75" x14ac:dyDescent="0.2">
      <c r="D1147" s="209"/>
    </row>
    <row r="1148" spans="4:4" ht="12.75" x14ac:dyDescent="0.2">
      <c r="D1148" s="209"/>
    </row>
    <row r="1149" spans="4:4" ht="12.75" x14ac:dyDescent="0.2">
      <c r="D1149" s="209"/>
    </row>
    <row r="1150" spans="4:4" ht="12.75" x14ac:dyDescent="0.2">
      <c r="D1150" s="209"/>
    </row>
    <row r="1151" spans="4:4" ht="12.75" x14ac:dyDescent="0.2">
      <c r="D1151" s="209"/>
    </row>
    <row r="1152" spans="4:4" ht="12.75" x14ac:dyDescent="0.2">
      <c r="D1152" s="209"/>
    </row>
    <row r="1153" spans="4:4" ht="12.75" x14ac:dyDescent="0.2">
      <c r="D1153" s="209"/>
    </row>
    <row r="1154" spans="4:4" ht="12.75" x14ac:dyDescent="0.2">
      <c r="D1154" s="209"/>
    </row>
    <row r="1155" spans="4:4" ht="12.75" x14ac:dyDescent="0.2">
      <c r="D1155" s="209"/>
    </row>
    <row r="1156" spans="4:4" ht="12.75" x14ac:dyDescent="0.2">
      <c r="D1156" s="209"/>
    </row>
    <row r="1157" spans="4:4" ht="12.75" x14ac:dyDescent="0.2">
      <c r="D1157" s="209"/>
    </row>
    <row r="1158" spans="4:4" ht="12.75" x14ac:dyDescent="0.2">
      <c r="D1158" s="209"/>
    </row>
    <row r="1159" spans="4:4" ht="12.75" x14ac:dyDescent="0.2">
      <c r="D1159" s="209"/>
    </row>
    <row r="1160" spans="4:4" ht="12.75" x14ac:dyDescent="0.2">
      <c r="D1160" s="209"/>
    </row>
    <row r="1161" spans="4:4" ht="12.75" x14ac:dyDescent="0.2">
      <c r="D1161" s="209"/>
    </row>
    <row r="1162" spans="4:4" ht="12.75" x14ac:dyDescent="0.2">
      <c r="D1162" s="209"/>
    </row>
    <row r="1163" spans="4:4" ht="12.75" x14ac:dyDescent="0.2">
      <c r="D1163" s="209"/>
    </row>
    <row r="1164" spans="4:4" ht="12.75" x14ac:dyDescent="0.2">
      <c r="D1164" s="209"/>
    </row>
    <row r="1165" spans="4:4" ht="12.75" x14ac:dyDescent="0.2">
      <c r="D1165" s="209"/>
    </row>
    <row r="1166" spans="4:4" ht="12.75" x14ac:dyDescent="0.2">
      <c r="D1166" s="209"/>
    </row>
    <row r="1167" spans="4:4" ht="12.75" x14ac:dyDescent="0.2">
      <c r="D1167" s="209"/>
    </row>
    <row r="1168" spans="4:4" ht="12.75" x14ac:dyDescent="0.2">
      <c r="D1168" s="209"/>
    </row>
    <row r="1169" spans="4:4" ht="12.75" x14ac:dyDescent="0.2">
      <c r="D1169" s="209"/>
    </row>
    <row r="1170" spans="4:4" ht="12.75" x14ac:dyDescent="0.2">
      <c r="D1170" s="209"/>
    </row>
    <row r="1171" spans="4:4" ht="12.75" x14ac:dyDescent="0.2">
      <c r="D1171" s="209"/>
    </row>
    <row r="1172" spans="4:4" ht="12.75" x14ac:dyDescent="0.2">
      <c r="D1172" s="209"/>
    </row>
    <row r="1173" spans="4:4" ht="12.75" x14ac:dyDescent="0.2">
      <c r="D1173" s="209"/>
    </row>
    <row r="1174" spans="4:4" ht="12.75" x14ac:dyDescent="0.2">
      <c r="D1174" s="209"/>
    </row>
    <row r="1175" spans="4:4" ht="12.75" x14ac:dyDescent="0.2">
      <c r="D1175" s="209"/>
    </row>
    <row r="1176" spans="4:4" ht="12.75" x14ac:dyDescent="0.2">
      <c r="D1176" s="209"/>
    </row>
    <row r="1177" spans="4:4" ht="12.75" x14ac:dyDescent="0.2">
      <c r="D1177" s="209"/>
    </row>
    <row r="1178" spans="4:4" ht="12.75" x14ac:dyDescent="0.2">
      <c r="D1178" s="209"/>
    </row>
    <row r="1179" spans="4:4" ht="12.75" x14ac:dyDescent="0.2">
      <c r="D1179" s="209"/>
    </row>
    <row r="1180" spans="4:4" ht="12.75" x14ac:dyDescent="0.2">
      <c r="D1180" s="209"/>
    </row>
    <row r="1181" spans="4:4" ht="12.75" x14ac:dyDescent="0.2">
      <c r="D1181" s="209"/>
    </row>
    <row r="1182" spans="4:4" ht="12.75" x14ac:dyDescent="0.2">
      <c r="D1182" s="209"/>
    </row>
    <row r="1183" spans="4:4" ht="12.75" x14ac:dyDescent="0.2">
      <c r="D1183" s="209"/>
    </row>
    <row r="1184" spans="4:4" ht="12.75" x14ac:dyDescent="0.2">
      <c r="D1184" s="209"/>
    </row>
    <row r="1185" spans="4:4" ht="12.75" x14ac:dyDescent="0.2">
      <c r="D1185" s="209"/>
    </row>
    <row r="1186" spans="4:4" ht="12.75" x14ac:dyDescent="0.2">
      <c r="D1186" s="209"/>
    </row>
    <row r="1187" spans="4:4" ht="12.75" x14ac:dyDescent="0.2">
      <c r="D1187" s="209"/>
    </row>
    <row r="1188" spans="4:4" ht="12.75" x14ac:dyDescent="0.2">
      <c r="D1188" s="209"/>
    </row>
    <row r="1189" spans="4:4" ht="12.75" x14ac:dyDescent="0.2">
      <c r="D1189" s="209"/>
    </row>
    <row r="1190" spans="4:4" ht="12.75" x14ac:dyDescent="0.2">
      <c r="D1190" s="209"/>
    </row>
    <row r="1191" spans="4:4" ht="12.75" x14ac:dyDescent="0.2">
      <c r="D1191" s="209"/>
    </row>
    <row r="1192" spans="4:4" ht="12.75" x14ac:dyDescent="0.2">
      <c r="D1192" s="209"/>
    </row>
    <row r="1193" spans="4:4" ht="12.75" x14ac:dyDescent="0.2">
      <c r="D1193" s="209"/>
    </row>
    <row r="1194" spans="4:4" ht="12.75" x14ac:dyDescent="0.2">
      <c r="D1194" s="209"/>
    </row>
    <row r="1195" spans="4:4" ht="12.75" x14ac:dyDescent="0.2">
      <c r="D1195" s="209"/>
    </row>
    <row r="1196" spans="4:4" ht="12.75" x14ac:dyDescent="0.2">
      <c r="D1196" s="209"/>
    </row>
    <row r="1197" spans="4:4" ht="12.75" x14ac:dyDescent="0.2">
      <c r="D1197" s="209"/>
    </row>
    <row r="1198" spans="4:4" ht="12.75" x14ac:dyDescent="0.2">
      <c r="D1198" s="209"/>
    </row>
    <row r="1199" spans="4:4" ht="12.75" x14ac:dyDescent="0.2">
      <c r="D1199" s="209"/>
    </row>
    <row r="1200" spans="4:4" ht="12.75" x14ac:dyDescent="0.2">
      <c r="D1200" s="209"/>
    </row>
    <row r="1201" spans="4:4" ht="12.75" x14ac:dyDescent="0.2">
      <c r="D1201" s="209"/>
    </row>
    <row r="1202" spans="4:4" ht="12.75" x14ac:dyDescent="0.2">
      <c r="D1202" s="209"/>
    </row>
    <row r="1203" spans="4:4" ht="12.75" x14ac:dyDescent="0.2">
      <c r="D1203" s="209"/>
    </row>
    <row r="1204" spans="4:4" ht="12.75" x14ac:dyDescent="0.2">
      <c r="D1204" s="209"/>
    </row>
    <row r="1205" spans="4:4" ht="12.75" x14ac:dyDescent="0.2">
      <c r="D1205" s="209"/>
    </row>
    <row r="1206" spans="4:4" ht="12.75" x14ac:dyDescent="0.2">
      <c r="D1206" s="209"/>
    </row>
    <row r="1207" spans="4:4" ht="12.75" x14ac:dyDescent="0.2">
      <c r="D1207" s="209"/>
    </row>
    <row r="1208" spans="4:4" ht="12.75" x14ac:dyDescent="0.2">
      <c r="D1208" s="209"/>
    </row>
    <row r="1209" spans="4:4" ht="12.75" x14ac:dyDescent="0.2">
      <c r="D1209" s="209"/>
    </row>
    <row r="1210" spans="4:4" ht="12.75" x14ac:dyDescent="0.2">
      <c r="D1210" s="209"/>
    </row>
    <row r="1211" spans="4:4" ht="12.75" x14ac:dyDescent="0.2">
      <c r="D1211" s="209"/>
    </row>
    <row r="1212" spans="4:4" ht="12.75" x14ac:dyDescent="0.2">
      <c r="D1212" s="209"/>
    </row>
    <row r="1213" spans="4:4" ht="12.75" x14ac:dyDescent="0.2">
      <c r="D1213" s="209"/>
    </row>
    <row r="1214" spans="4:4" ht="12.75" x14ac:dyDescent="0.2">
      <c r="D1214" s="209"/>
    </row>
    <row r="1215" spans="4:4" ht="12.75" x14ac:dyDescent="0.2">
      <c r="D1215" s="209"/>
    </row>
    <row r="1216" spans="4:4" ht="12.75" x14ac:dyDescent="0.2">
      <c r="D1216" s="209"/>
    </row>
    <row r="1217" spans="4:4" ht="12.75" x14ac:dyDescent="0.2">
      <c r="D1217" s="209"/>
    </row>
    <row r="1218" spans="4:4" ht="12.75" x14ac:dyDescent="0.2">
      <c r="D1218" s="209"/>
    </row>
    <row r="1219" spans="4:4" ht="12.75" x14ac:dyDescent="0.2">
      <c r="D1219" s="209"/>
    </row>
    <row r="1220" spans="4:4" ht="12.75" x14ac:dyDescent="0.2">
      <c r="D1220" s="209"/>
    </row>
    <row r="1221" spans="4:4" ht="12.75" x14ac:dyDescent="0.2">
      <c r="D1221" s="209"/>
    </row>
    <row r="1222" spans="4:4" ht="12.75" x14ac:dyDescent="0.2">
      <c r="D1222" s="209"/>
    </row>
    <row r="1223" spans="4:4" ht="12.75" x14ac:dyDescent="0.2">
      <c r="D1223" s="209"/>
    </row>
    <row r="1224" spans="4:4" ht="12.75" x14ac:dyDescent="0.2">
      <c r="D1224" s="209"/>
    </row>
    <row r="1225" spans="4:4" ht="12.75" x14ac:dyDescent="0.2">
      <c r="D1225" s="209"/>
    </row>
    <row r="1226" spans="4:4" ht="12.75" x14ac:dyDescent="0.2">
      <c r="D1226" s="209"/>
    </row>
    <row r="1227" spans="4:4" ht="12.75" x14ac:dyDescent="0.2">
      <c r="D1227" s="209"/>
    </row>
    <row r="1228" spans="4:4" ht="12.75" x14ac:dyDescent="0.2">
      <c r="D1228" s="209"/>
    </row>
    <row r="1229" spans="4:4" ht="12.75" x14ac:dyDescent="0.2">
      <c r="D1229" s="209"/>
    </row>
    <row r="1230" spans="4:4" ht="12.75" x14ac:dyDescent="0.2">
      <c r="D1230" s="209"/>
    </row>
    <row r="1231" spans="4:4" ht="12.75" x14ac:dyDescent="0.2">
      <c r="D1231" s="209"/>
    </row>
    <row r="1232" spans="4:4" ht="12.75" x14ac:dyDescent="0.2">
      <c r="D1232" s="209"/>
    </row>
    <row r="1233" spans="4:4" ht="12.75" x14ac:dyDescent="0.2">
      <c r="D1233" s="209"/>
    </row>
    <row r="1234" spans="4:4" ht="12.75" x14ac:dyDescent="0.2">
      <c r="D1234" s="209"/>
    </row>
    <row r="1235" spans="4:4" ht="12.75" x14ac:dyDescent="0.2">
      <c r="D1235" s="209"/>
    </row>
    <row r="1236" spans="4:4" ht="12.75" x14ac:dyDescent="0.2">
      <c r="D1236" s="209"/>
    </row>
    <row r="1237" spans="4:4" ht="12.75" x14ac:dyDescent="0.2">
      <c r="D1237" s="209"/>
    </row>
    <row r="1238" spans="4:4" ht="12.75" x14ac:dyDescent="0.2">
      <c r="D1238" s="209"/>
    </row>
    <row r="1239" spans="4:4" ht="12.75" x14ac:dyDescent="0.2">
      <c r="D1239" s="209"/>
    </row>
    <row r="1240" spans="4:4" ht="12.75" x14ac:dyDescent="0.2">
      <c r="D1240" s="209"/>
    </row>
    <row r="1241" spans="4:4" ht="12.75" x14ac:dyDescent="0.2">
      <c r="D1241" s="209"/>
    </row>
    <row r="1242" spans="4:4" ht="12.75" x14ac:dyDescent="0.2">
      <c r="D1242" s="209"/>
    </row>
    <row r="1243" spans="4:4" ht="12.75" x14ac:dyDescent="0.2">
      <c r="D1243" s="209"/>
    </row>
    <row r="1244" spans="4:4" ht="12.75" x14ac:dyDescent="0.2">
      <c r="D1244" s="209"/>
    </row>
    <row r="1245" spans="4:4" ht="12.75" x14ac:dyDescent="0.2">
      <c r="D1245" s="209"/>
    </row>
    <row r="1246" spans="4:4" ht="12.75" x14ac:dyDescent="0.2">
      <c r="D1246" s="209"/>
    </row>
    <row r="1247" spans="4:4" ht="12.75" x14ac:dyDescent="0.2">
      <c r="D1247" s="209"/>
    </row>
    <row r="1248" spans="4:4" ht="12.75" x14ac:dyDescent="0.2">
      <c r="D1248" s="209"/>
    </row>
    <row r="1249" spans="4:4" ht="12.75" x14ac:dyDescent="0.2">
      <c r="D1249" s="209"/>
    </row>
    <row r="1250" spans="4:4" ht="12.75" x14ac:dyDescent="0.2">
      <c r="D1250" s="209"/>
    </row>
    <row r="1251" spans="4:4" ht="12.75" x14ac:dyDescent="0.2">
      <c r="D1251" s="209"/>
    </row>
    <row r="1252" spans="4:4" ht="12.75" x14ac:dyDescent="0.2">
      <c r="D1252" s="209"/>
    </row>
    <row r="1253" spans="4:4" ht="12.75" x14ac:dyDescent="0.2">
      <c r="D1253" s="209"/>
    </row>
    <row r="1254" spans="4:4" ht="12.75" x14ac:dyDescent="0.2">
      <c r="D1254" s="209"/>
    </row>
    <row r="1255" spans="4:4" ht="12.75" x14ac:dyDescent="0.2">
      <c r="D1255" s="209"/>
    </row>
    <row r="1256" spans="4:4" ht="12.75" x14ac:dyDescent="0.2">
      <c r="D1256" s="209"/>
    </row>
    <row r="1257" spans="4:4" ht="12.75" x14ac:dyDescent="0.2">
      <c r="D1257" s="209"/>
    </row>
    <row r="1258" spans="4:4" ht="12.75" x14ac:dyDescent="0.2">
      <c r="D1258" s="209"/>
    </row>
    <row r="1259" spans="4:4" ht="12.75" x14ac:dyDescent="0.2">
      <c r="D1259" s="209"/>
    </row>
    <row r="1260" spans="4:4" ht="12.75" x14ac:dyDescent="0.2">
      <c r="D1260" s="209"/>
    </row>
    <row r="1261" spans="4:4" ht="12.75" x14ac:dyDescent="0.2">
      <c r="D1261" s="209"/>
    </row>
    <row r="1262" spans="4:4" ht="12.75" x14ac:dyDescent="0.2">
      <c r="D1262" s="209"/>
    </row>
    <row r="1263" spans="4:4" ht="12.75" x14ac:dyDescent="0.2">
      <c r="D1263" s="209"/>
    </row>
    <row r="1264" spans="4:4" ht="12.75" x14ac:dyDescent="0.2">
      <c r="D1264" s="209"/>
    </row>
    <row r="1265" spans="4:4" ht="12.75" x14ac:dyDescent="0.2">
      <c r="D1265" s="209"/>
    </row>
    <row r="1266" spans="4:4" ht="12.75" x14ac:dyDescent="0.2">
      <c r="D1266" s="209"/>
    </row>
    <row r="1267" spans="4:4" ht="12.75" x14ac:dyDescent="0.2">
      <c r="D1267" s="209"/>
    </row>
    <row r="1268" spans="4:4" ht="12.75" x14ac:dyDescent="0.2">
      <c r="D1268" s="209"/>
    </row>
    <row r="1269" spans="4:4" ht="12.75" x14ac:dyDescent="0.2">
      <c r="D1269" s="209"/>
    </row>
    <row r="1270" spans="4:4" ht="12.75" x14ac:dyDescent="0.2">
      <c r="D1270" s="209"/>
    </row>
    <row r="1271" spans="4:4" ht="12.75" x14ac:dyDescent="0.2">
      <c r="D1271" s="209"/>
    </row>
    <row r="1272" spans="4:4" ht="12.75" x14ac:dyDescent="0.2">
      <c r="D1272" s="209"/>
    </row>
    <row r="1273" spans="4:4" ht="12.75" x14ac:dyDescent="0.2">
      <c r="D1273" s="209"/>
    </row>
    <row r="1274" spans="4:4" ht="12.75" x14ac:dyDescent="0.2">
      <c r="D1274" s="209"/>
    </row>
    <row r="1275" spans="4:4" ht="12.75" x14ac:dyDescent="0.2">
      <c r="D1275" s="209"/>
    </row>
    <row r="1276" spans="4:4" ht="12.75" x14ac:dyDescent="0.2">
      <c r="D1276" s="209"/>
    </row>
    <row r="1277" spans="4:4" ht="12.75" x14ac:dyDescent="0.2">
      <c r="D1277" s="209"/>
    </row>
    <row r="1278" spans="4:4" ht="12.75" x14ac:dyDescent="0.2">
      <c r="D1278" s="209"/>
    </row>
    <row r="1279" spans="4:4" ht="12.75" x14ac:dyDescent="0.2">
      <c r="D1279" s="209"/>
    </row>
    <row r="1280" spans="4:4" ht="12.75" x14ac:dyDescent="0.2">
      <c r="D1280" s="209"/>
    </row>
    <row r="1281" spans="4:4" ht="12.75" x14ac:dyDescent="0.2">
      <c r="D1281" s="209"/>
    </row>
    <row r="1282" spans="4:4" ht="12.75" x14ac:dyDescent="0.2">
      <c r="D1282" s="209"/>
    </row>
    <row r="1283" spans="4:4" ht="12.75" x14ac:dyDescent="0.2">
      <c r="D1283" s="209"/>
    </row>
    <row r="1284" spans="4:4" ht="12.75" x14ac:dyDescent="0.2">
      <c r="D1284" s="209"/>
    </row>
    <row r="1285" spans="4:4" ht="12.75" x14ac:dyDescent="0.2">
      <c r="D1285" s="209"/>
    </row>
    <row r="1286" spans="4:4" ht="12.75" x14ac:dyDescent="0.2">
      <c r="D1286" s="209"/>
    </row>
    <row r="1287" spans="4:4" ht="12.75" x14ac:dyDescent="0.2">
      <c r="D1287" s="209"/>
    </row>
    <row r="1288" spans="4:4" ht="12.75" x14ac:dyDescent="0.2">
      <c r="D1288" s="209"/>
    </row>
    <row r="1289" spans="4:4" ht="12.75" x14ac:dyDescent="0.2">
      <c r="D1289" s="209"/>
    </row>
    <row r="1290" spans="4:4" ht="12.75" x14ac:dyDescent="0.2">
      <c r="D1290" s="209"/>
    </row>
    <row r="1291" spans="4:4" ht="12.75" x14ac:dyDescent="0.2">
      <c r="D1291" s="209"/>
    </row>
    <row r="1292" spans="4:4" ht="12.75" x14ac:dyDescent="0.2">
      <c r="D1292" s="209"/>
    </row>
    <row r="1293" spans="4:4" ht="12.75" x14ac:dyDescent="0.2">
      <c r="D1293" s="209"/>
    </row>
    <row r="1294" spans="4:4" ht="12.75" x14ac:dyDescent="0.2">
      <c r="D1294" s="209"/>
    </row>
    <row r="1295" spans="4:4" ht="12.75" x14ac:dyDescent="0.2">
      <c r="D1295" s="209"/>
    </row>
    <row r="1296" spans="4:4" ht="12.75" x14ac:dyDescent="0.2">
      <c r="D1296" s="209"/>
    </row>
    <row r="1297" spans="4:4" ht="12.75" x14ac:dyDescent="0.2">
      <c r="D1297" s="209"/>
    </row>
    <row r="1298" spans="4:4" ht="12.75" x14ac:dyDescent="0.2">
      <c r="D1298" s="209"/>
    </row>
    <row r="1299" spans="4:4" ht="12.75" x14ac:dyDescent="0.2">
      <c r="D1299" s="209"/>
    </row>
    <row r="1300" spans="4:4" ht="12.75" x14ac:dyDescent="0.2">
      <c r="D1300" s="209"/>
    </row>
    <row r="1301" spans="4:4" ht="12.75" x14ac:dyDescent="0.2">
      <c r="D1301" s="209"/>
    </row>
    <row r="1302" spans="4:4" ht="12.75" x14ac:dyDescent="0.2">
      <c r="D1302" s="209"/>
    </row>
    <row r="1303" spans="4:4" ht="12.75" x14ac:dyDescent="0.2">
      <c r="D1303" s="209"/>
    </row>
    <row r="1304" spans="4:4" ht="12.75" x14ac:dyDescent="0.2">
      <c r="D1304" s="209"/>
    </row>
    <row r="1305" spans="4:4" ht="12.75" x14ac:dyDescent="0.2">
      <c r="D1305" s="209"/>
    </row>
    <row r="1306" spans="4:4" ht="12.75" x14ac:dyDescent="0.2">
      <c r="D1306" s="209"/>
    </row>
    <row r="1307" spans="4:4" ht="12.75" x14ac:dyDescent="0.2">
      <c r="D1307" s="209"/>
    </row>
    <row r="1308" spans="4:4" ht="12.75" x14ac:dyDescent="0.2">
      <c r="D1308" s="209"/>
    </row>
    <row r="1309" spans="4:4" ht="12.75" x14ac:dyDescent="0.2">
      <c r="D1309" s="209"/>
    </row>
    <row r="1310" spans="4:4" ht="12.75" x14ac:dyDescent="0.2">
      <c r="D1310" s="209"/>
    </row>
    <row r="1311" spans="4:4" ht="12.75" x14ac:dyDescent="0.2">
      <c r="D1311" s="209"/>
    </row>
    <row r="1312" spans="4:4" ht="12.75" x14ac:dyDescent="0.2">
      <c r="D1312" s="209"/>
    </row>
    <row r="1313" spans="4:4" ht="12.75" x14ac:dyDescent="0.2">
      <c r="D1313" s="209"/>
    </row>
    <row r="1314" spans="4:4" ht="12.75" x14ac:dyDescent="0.2">
      <c r="D1314" s="209"/>
    </row>
    <row r="1315" spans="4:4" ht="12.75" x14ac:dyDescent="0.2">
      <c r="D1315" s="209"/>
    </row>
    <row r="1316" spans="4:4" ht="12.75" x14ac:dyDescent="0.2">
      <c r="D1316" s="209"/>
    </row>
    <row r="1317" spans="4:4" ht="12.75" x14ac:dyDescent="0.2">
      <c r="D1317" s="209"/>
    </row>
    <row r="1318" spans="4:4" ht="12.75" x14ac:dyDescent="0.2">
      <c r="D1318" s="209"/>
    </row>
    <row r="1319" spans="4:4" ht="12.75" x14ac:dyDescent="0.2">
      <c r="D1319" s="209"/>
    </row>
    <row r="1320" spans="4:4" ht="12.75" x14ac:dyDescent="0.2">
      <c r="D1320" s="209"/>
    </row>
    <row r="1321" spans="4:4" ht="12.75" x14ac:dyDescent="0.2">
      <c r="D1321" s="209"/>
    </row>
    <row r="1322" spans="4:4" ht="12.75" x14ac:dyDescent="0.2">
      <c r="D1322" s="209"/>
    </row>
    <row r="1323" spans="4:4" ht="12.75" x14ac:dyDescent="0.2">
      <c r="D1323" s="209"/>
    </row>
    <row r="1324" spans="4:4" ht="12.75" x14ac:dyDescent="0.2">
      <c r="D1324" s="209"/>
    </row>
    <row r="1325" spans="4:4" ht="12.75" x14ac:dyDescent="0.2">
      <c r="D1325" s="209"/>
    </row>
    <row r="1326" spans="4:4" ht="12.75" x14ac:dyDescent="0.2">
      <c r="D1326" s="209"/>
    </row>
    <row r="1327" spans="4:4" ht="12.75" x14ac:dyDescent="0.2">
      <c r="D1327" s="209"/>
    </row>
    <row r="1328" spans="4:4" ht="12.75" x14ac:dyDescent="0.2">
      <c r="D1328" s="209"/>
    </row>
    <row r="1329" spans="4:4" ht="12.75" x14ac:dyDescent="0.2">
      <c r="D1329" s="209"/>
    </row>
    <row r="1330" spans="4:4" ht="12.75" x14ac:dyDescent="0.2">
      <c r="D1330" s="209"/>
    </row>
    <row r="1331" spans="4:4" ht="12.75" x14ac:dyDescent="0.2">
      <c r="D1331" s="209"/>
    </row>
    <row r="1332" spans="4:4" ht="12.75" x14ac:dyDescent="0.2">
      <c r="D1332" s="209"/>
    </row>
    <row r="1333" spans="4:4" ht="12.75" x14ac:dyDescent="0.2">
      <c r="D1333" s="209"/>
    </row>
    <row r="1334" spans="4:4" ht="12.75" x14ac:dyDescent="0.2">
      <c r="D1334" s="209"/>
    </row>
    <row r="1335" spans="4:4" ht="12.75" x14ac:dyDescent="0.2">
      <c r="D1335" s="209"/>
    </row>
    <row r="1336" spans="4:4" ht="12.75" x14ac:dyDescent="0.2">
      <c r="D1336" s="209"/>
    </row>
    <row r="1337" spans="4:4" ht="12.75" x14ac:dyDescent="0.2">
      <c r="D1337" s="209"/>
    </row>
    <row r="1338" spans="4:4" ht="12.75" x14ac:dyDescent="0.2">
      <c r="D1338" s="209"/>
    </row>
    <row r="1339" spans="4:4" ht="12.75" x14ac:dyDescent="0.2">
      <c r="D1339" s="209"/>
    </row>
    <row r="1340" spans="4:4" ht="12.75" x14ac:dyDescent="0.2">
      <c r="D1340" s="209"/>
    </row>
    <row r="1341" spans="4:4" ht="12.75" x14ac:dyDescent="0.2">
      <c r="D1341" s="209"/>
    </row>
    <row r="1342" spans="4:4" ht="12.75" x14ac:dyDescent="0.2">
      <c r="D1342" s="209"/>
    </row>
    <row r="1343" spans="4:4" ht="12.75" x14ac:dyDescent="0.2">
      <c r="D1343" s="209"/>
    </row>
    <row r="1344" spans="4:4" ht="12.75" x14ac:dyDescent="0.2">
      <c r="D1344" s="209"/>
    </row>
    <row r="1345" spans="4:4" ht="12.75" x14ac:dyDescent="0.2">
      <c r="D1345" s="209"/>
    </row>
    <row r="1346" spans="4:4" ht="12.75" x14ac:dyDescent="0.2">
      <c r="D1346" s="209"/>
    </row>
    <row r="1347" spans="4:4" ht="12.75" x14ac:dyDescent="0.2">
      <c r="D1347" s="209"/>
    </row>
    <row r="1348" spans="4:4" ht="12.75" x14ac:dyDescent="0.2">
      <c r="D1348" s="209"/>
    </row>
    <row r="1349" spans="4:4" ht="12.75" x14ac:dyDescent="0.2">
      <c r="D1349" s="209"/>
    </row>
    <row r="1350" spans="4:4" ht="12.75" x14ac:dyDescent="0.2">
      <c r="D1350" s="209"/>
    </row>
    <row r="1351" spans="4:4" ht="12.75" x14ac:dyDescent="0.2">
      <c r="D1351" s="209"/>
    </row>
    <row r="1352" spans="4:4" ht="12.75" x14ac:dyDescent="0.2">
      <c r="D1352" s="209"/>
    </row>
    <row r="1353" spans="4:4" ht="12.75" x14ac:dyDescent="0.2">
      <c r="D1353" s="209"/>
    </row>
    <row r="1354" spans="4:4" ht="12.75" x14ac:dyDescent="0.2">
      <c r="D1354" s="209"/>
    </row>
    <row r="1355" spans="4:4" ht="12.75" x14ac:dyDescent="0.2">
      <c r="D1355" s="209"/>
    </row>
    <row r="1356" spans="4:4" ht="12.75" x14ac:dyDescent="0.2">
      <c r="D1356" s="209"/>
    </row>
    <row r="1357" spans="4:4" ht="12.75" x14ac:dyDescent="0.2">
      <c r="D1357" s="209"/>
    </row>
    <row r="1358" spans="4:4" ht="12.75" x14ac:dyDescent="0.2">
      <c r="D1358" s="209"/>
    </row>
    <row r="1359" spans="4:4" ht="12.75" x14ac:dyDescent="0.2">
      <c r="D1359" s="209"/>
    </row>
    <row r="1360" spans="4:4" ht="12.75" x14ac:dyDescent="0.2">
      <c r="D1360" s="209"/>
    </row>
    <row r="1361" spans="4:4" ht="12.75" x14ac:dyDescent="0.2">
      <c r="D1361" s="209"/>
    </row>
    <row r="1362" spans="4:4" ht="12.75" x14ac:dyDescent="0.2">
      <c r="D1362" s="209"/>
    </row>
    <row r="1363" spans="4:4" ht="12.75" x14ac:dyDescent="0.2">
      <c r="D1363" s="209"/>
    </row>
    <row r="1364" spans="4:4" ht="12.75" x14ac:dyDescent="0.2">
      <c r="D1364" s="209"/>
    </row>
    <row r="1365" spans="4:4" ht="12.75" x14ac:dyDescent="0.2">
      <c r="D1365" s="209"/>
    </row>
    <row r="1366" spans="4:4" ht="12.75" x14ac:dyDescent="0.2">
      <c r="D1366" s="209"/>
    </row>
    <row r="1367" spans="4:4" ht="12.75" x14ac:dyDescent="0.2">
      <c r="D1367" s="209"/>
    </row>
    <row r="1368" spans="4:4" ht="12.75" x14ac:dyDescent="0.2">
      <c r="D1368" s="209"/>
    </row>
    <row r="1369" spans="4:4" ht="12.75" x14ac:dyDescent="0.2">
      <c r="D1369" s="209"/>
    </row>
    <row r="1370" spans="4:4" ht="12.75" x14ac:dyDescent="0.2">
      <c r="D1370" s="209"/>
    </row>
    <row r="1371" spans="4:4" ht="12.75" x14ac:dyDescent="0.2">
      <c r="D1371" s="209"/>
    </row>
    <row r="1372" spans="4:4" ht="12.75" x14ac:dyDescent="0.2">
      <c r="D1372" s="209"/>
    </row>
    <row r="1373" spans="4:4" ht="12.75" x14ac:dyDescent="0.2">
      <c r="D1373" s="209"/>
    </row>
    <row r="1374" spans="4:4" ht="12.75" x14ac:dyDescent="0.2">
      <c r="D1374" s="209"/>
    </row>
    <row r="1375" spans="4:4" ht="12.75" x14ac:dyDescent="0.2">
      <c r="D1375" s="209"/>
    </row>
    <row r="1376" spans="4:4" ht="12.75" x14ac:dyDescent="0.2">
      <c r="D1376" s="209"/>
    </row>
    <row r="1377" spans="4:4" ht="12.75" x14ac:dyDescent="0.2">
      <c r="D1377" s="209"/>
    </row>
    <row r="1378" spans="4:4" ht="12.75" x14ac:dyDescent="0.2">
      <c r="D1378" s="209"/>
    </row>
    <row r="1379" spans="4:4" ht="12.75" x14ac:dyDescent="0.2">
      <c r="D1379" s="209"/>
    </row>
    <row r="1380" spans="4:4" ht="12.75" x14ac:dyDescent="0.2">
      <c r="D1380" s="209"/>
    </row>
    <row r="1381" spans="4:4" ht="12.75" x14ac:dyDescent="0.2">
      <c r="D1381" s="209"/>
    </row>
    <row r="1382" spans="4:4" ht="12.75" x14ac:dyDescent="0.2">
      <c r="D1382" s="209"/>
    </row>
    <row r="1383" spans="4:4" ht="12.75" x14ac:dyDescent="0.2">
      <c r="D1383" s="209"/>
    </row>
    <row r="1384" spans="4:4" ht="12.75" x14ac:dyDescent="0.2">
      <c r="D1384" s="209"/>
    </row>
    <row r="1385" spans="4:4" ht="12.75" x14ac:dyDescent="0.2">
      <c r="D1385" s="209"/>
    </row>
    <row r="1386" spans="4:4" ht="12.75" x14ac:dyDescent="0.2">
      <c r="D1386" s="209"/>
    </row>
    <row r="1387" spans="4:4" ht="12.75" x14ac:dyDescent="0.2">
      <c r="D1387" s="209"/>
    </row>
    <row r="1388" spans="4:4" ht="12.75" x14ac:dyDescent="0.2">
      <c r="D1388" s="209"/>
    </row>
    <row r="1389" spans="4:4" ht="12.75" x14ac:dyDescent="0.2">
      <c r="D1389" s="209"/>
    </row>
    <row r="1390" spans="4:4" ht="12.75" x14ac:dyDescent="0.2">
      <c r="D1390" s="209"/>
    </row>
    <row r="1391" spans="4:4" ht="12.75" x14ac:dyDescent="0.2">
      <c r="D1391" s="209"/>
    </row>
    <row r="1392" spans="4:4" ht="12.75" x14ac:dyDescent="0.2">
      <c r="D1392" s="209"/>
    </row>
    <row r="1393" spans="4:4" ht="12.75" x14ac:dyDescent="0.2">
      <c r="D1393" s="209"/>
    </row>
    <row r="1394" spans="4:4" ht="12.75" x14ac:dyDescent="0.2">
      <c r="D1394" s="209"/>
    </row>
    <row r="1395" spans="4:4" ht="12.75" x14ac:dyDescent="0.2">
      <c r="D1395" s="209"/>
    </row>
    <row r="1396" spans="4:4" ht="12.75" x14ac:dyDescent="0.2">
      <c r="D1396" s="209"/>
    </row>
    <row r="1397" spans="4:4" ht="12.75" x14ac:dyDescent="0.2">
      <c r="D1397" s="209"/>
    </row>
    <row r="1398" spans="4:4" ht="12.75" x14ac:dyDescent="0.2">
      <c r="D1398" s="209"/>
    </row>
    <row r="1399" spans="4:4" ht="12.75" x14ac:dyDescent="0.2">
      <c r="D1399" s="209"/>
    </row>
    <row r="1400" spans="4:4" ht="12.75" x14ac:dyDescent="0.2">
      <c r="D1400" s="209"/>
    </row>
    <row r="1401" spans="4:4" ht="12.75" x14ac:dyDescent="0.2">
      <c r="D1401" s="209"/>
    </row>
    <row r="1402" spans="4:4" ht="12.75" x14ac:dyDescent="0.2">
      <c r="D1402" s="209"/>
    </row>
    <row r="1403" spans="4:4" ht="12.75" x14ac:dyDescent="0.2">
      <c r="D1403" s="209"/>
    </row>
    <row r="1404" spans="4:4" ht="12.75" x14ac:dyDescent="0.2">
      <c r="D1404" s="209"/>
    </row>
    <row r="1405" spans="4:4" ht="12.75" x14ac:dyDescent="0.2">
      <c r="D1405" s="209"/>
    </row>
    <row r="1406" spans="4:4" ht="12.75" x14ac:dyDescent="0.2">
      <c r="D1406" s="209"/>
    </row>
    <row r="1407" spans="4:4" ht="12.75" x14ac:dyDescent="0.2">
      <c r="D1407" s="209"/>
    </row>
    <row r="1408" spans="4:4" ht="12.75" x14ac:dyDescent="0.2">
      <c r="D1408" s="209"/>
    </row>
    <row r="1409" spans="4:4" ht="12.75" x14ac:dyDescent="0.2">
      <c r="D1409" s="209"/>
    </row>
    <row r="1410" spans="4:4" ht="12.75" x14ac:dyDescent="0.2">
      <c r="D1410" s="209"/>
    </row>
    <row r="1411" spans="4:4" ht="12.75" x14ac:dyDescent="0.2">
      <c r="D1411" s="209"/>
    </row>
    <row r="1412" spans="4:4" ht="12.75" x14ac:dyDescent="0.2">
      <c r="D1412" s="209"/>
    </row>
    <row r="1413" spans="4:4" ht="12.75" x14ac:dyDescent="0.2">
      <c r="D1413" s="209"/>
    </row>
    <row r="1414" spans="4:4" ht="12.75" x14ac:dyDescent="0.2">
      <c r="D1414" s="209"/>
    </row>
    <row r="1415" spans="4:4" ht="12.75" x14ac:dyDescent="0.2">
      <c r="D1415" s="209"/>
    </row>
    <row r="1416" spans="4:4" ht="12.75" x14ac:dyDescent="0.2">
      <c r="D1416" s="209"/>
    </row>
    <row r="1417" spans="4:4" ht="12.75" x14ac:dyDescent="0.2">
      <c r="D1417" s="209"/>
    </row>
    <row r="1418" spans="4:4" ht="12.75" x14ac:dyDescent="0.2">
      <c r="D1418" s="209"/>
    </row>
    <row r="1419" spans="4:4" ht="12.75" x14ac:dyDescent="0.2">
      <c r="D1419" s="209"/>
    </row>
    <row r="1420" spans="4:4" ht="12.75" x14ac:dyDescent="0.2">
      <c r="D1420" s="209"/>
    </row>
    <row r="1421" spans="4:4" ht="12.75" x14ac:dyDescent="0.2">
      <c r="D1421" s="209"/>
    </row>
    <row r="1422" spans="4:4" ht="12.75" x14ac:dyDescent="0.2">
      <c r="D1422" s="209"/>
    </row>
    <row r="1423" spans="4:4" ht="12.75" x14ac:dyDescent="0.2">
      <c r="D1423" s="209"/>
    </row>
    <row r="1424" spans="4:4" ht="12.75" x14ac:dyDescent="0.2">
      <c r="D1424" s="209"/>
    </row>
    <row r="1425" spans="4:4" ht="12.75" x14ac:dyDescent="0.2">
      <c r="D1425" s="209"/>
    </row>
    <row r="1426" spans="4:4" ht="12.75" x14ac:dyDescent="0.2">
      <c r="D1426" s="209"/>
    </row>
    <row r="1427" spans="4:4" ht="12.75" x14ac:dyDescent="0.2">
      <c r="D1427" s="209"/>
    </row>
    <row r="1428" spans="4:4" ht="12.75" x14ac:dyDescent="0.2">
      <c r="D1428" s="209"/>
    </row>
    <row r="1429" spans="4:4" ht="12.75" x14ac:dyDescent="0.2">
      <c r="D1429" s="209"/>
    </row>
    <row r="1430" spans="4:4" ht="12.75" x14ac:dyDescent="0.2">
      <c r="D1430" s="209"/>
    </row>
    <row r="1431" spans="4:4" ht="12.75" x14ac:dyDescent="0.2">
      <c r="D1431" s="209"/>
    </row>
    <row r="1432" spans="4:4" ht="12.75" x14ac:dyDescent="0.2">
      <c r="D1432" s="209"/>
    </row>
    <row r="1433" spans="4:4" ht="12.75" x14ac:dyDescent="0.2">
      <c r="D1433" s="209"/>
    </row>
    <row r="1434" spans="4:4" ht="12.75" x14ac:dyDescent="0.2">
      <c r="D1434" s="209"/>
    </row>
    <row r="1435" spans="4:4" ht="12.75" x14ac:dyDescent="0.2">
      <c r="D1435" s="209"/>
    </row>
    <row r="1436" spans="4:4" ht="12.75" x14ac:dyDescent="0.2">
      <c r="D1436" s="209"/>
    </row>
    <row r="1437" spans="4:4" ht="12.75" x14ac:dyDescent="0.2">
      <c r="D1437" s="209"/>
    </row>
    <row r="1438" spans="4:4" ht="12.75" x14ac:dyDescent="0.2">
      <c r="D1438" s="209"/>
    </row>
    <row r="1439" spans="4:4" ht="12.75" x14ac:dyDescent="0.2">
      <c r="D1439" s="209"/>
    </row>
    <row r="1440" spans="4:4" ht="12.75" x14ac:dyDescent="0.2">
      <c r="D1440" s="209"/>
    </row>
    <row r="1441" spans="4:4" ht="12.75" x14ac:dyDescent="0.2">
      <c r="D1441" s="209"/>
    </row>
    <row r="1442" spans="4:4" ht="12.75" x14ac:dyDescent="0.2">
      <c r="D1442" s="209"/>
    </row>
    <row r="1443" spans="4:4" ht="12.75" x14ac:dyDescent="0.2">
      <c r="D1443" s="209"/>
    </row>
    <row r="1444" spans="4:4" ht="12.75" x14ac:dyDescent="0.2">
      <c r="D1444" s="209"/>
    </row>
    <row r="1445" spans="4:4" ht="12.75" x14ac:dyDescent="0.2">
      <c r="D1445" s="209"/>
    </row>
    <row r="1446" spans="4:4" ht="12.75" x14ac:dyDescent="0.2">
      <c r="D1446" s="209"/>
    </row>
    <row r="1447" spans="4:4" ht="12.75" x14ac:dyDescent="0.2">
      <c r="D1447" s="209"/>
    </row>
    <row r="1448" spans="4:4" ht="12.75" x14ac:dyDescent="0.2">
      <c r="D1448" s="209"/>
    </row>
    <row r="1449" spans="4:4" ht="12.75" x14ac:dyDescent="0.2">
      <c r="D1449" s="209"/>
    </row>
    <row r="1450" spans="4:4" ht="12.75" x14ac:dyDescent="0.2">
      <c r="D1450" s="209"/>
    </row>
    <row r="1451" spans="4:4" ht="12.75" x14ac:dyDescent="0.2">
      <c r="D1451" s="209"/>
    </row>
    <row r="1452" spans="4:4" ht="12.75" x14ac:dyDescent="0.2">
      <c r="D1452" s="209"/>
    </row>
    <row r="1453" spans="4:4" ht="12.75" x14ac:dyDescent="0.2">
      <c r="D1453" s="209"/>
    </row>
    <row r="1454" spans="4:4" ht="12.75" x14ac:dyDescent="0.2">
      <c r="D1454" s="209"/>
    </row>
    <row r="1455" spans="4:4" ht="12.75" x14ac:dyDescent="0.2">
      <c r="D1455" s="209"/>
    </row>
    <row r="1456" spans="4:4" ht="12.75" x14ac:dyDescent="0.2">
      <c r="D1456" s="209"/>
    </row>
    <row r="1457" spans="4:4" ht="12.75" x14ac:dyDescent="0.2">
      <c r="D1457" s="209"/>
    </row>
    <row r="1458" spans="4:4" ht="12.75" x14ac:dyDescent="0.2">
      <c r="D1458" s="209"/>
    </row>
    <row r="1459" spans="4:4" ht="12.75" x14ac:dyDescent="0.2">
      <c r="D1459" s="209"/>
    </row>
    <row r="1460" spans="4:4" ht="12.75" x14ac:dyDescent="0.2">
      <c r="D1460" s="209"/>
    </row>
    <row r="1461" spans="4:4" ht="12.75" x14ac:dyDescent="0.2">
      <c r="D1461" s="209"/>
    </row>
    <row r="1462" spans="4:4" ht="12.75" x14ac:dyDescent="0.2">
      <c r="D1462" s="209"/>
    </row>
    <row r="1463" spans="4:4" ht="12.75" x14ac:dyDescent="0.2">
      <c r="D1463" s="209"/>
    </row>
    <row r="1464" spans="4:4" ht="12.75" x14ac:dyDescent="0.2">
      <c r="D1464" s="209"/>
    </row>
    <row r="1465" spans="4:4" ht="12.75" x14ac:dyDescent="0.2">
      <c r="D1465" s="209"/>
    </row>
    <row r="1466" spans="4:4" ht="12.75" x14ac:dyDescent="0.2">
      <c r="D1466" s="209"/>
    </row>
    <row r="1467" spans="4:4" ht="12.75" x14ac:dyDescent="0.2">
      <c r="D1467" s="209"/>
    </row>
    <row r="1468" spans="4:4" ht="12.75" x14ac:dyDescent="0.2">
      <c r="D1468" s="209"/>
    </row>
    <row r="1469" spans="4:4" ht="12.75" x14ac:dyDescent="0.2">
      <c r="D1469" s="209"/>
    </row>
    <row r="1470" spans="4:4" ht="12.75" x14ac:dyDescent="0.2">
      <c r="D1470" s="209"/>
    </row>
    <row r="1471" spans="4:4" ht="12.75" x14ac:dyDescent="0.2">
      <c r="D1471" s="209"/>
    </row>
    <row r="1472" spans="4:4" ht="12.75" x14ac:dyDescent="0.2">
      <c r="D1472" s="209"/>
    </row>
    <row r="1473" spans="4:4" ht="12.75" x14ac:dyDescent="0.2">
      <c r="D1473" s="209"/>
    </row>
    <row r="1474" spans="4:4" ht="12.75" x14ac:dyDescent="0.2">
      <c r="D1474" s="209"/>
    </row>
    <row r="1475" spans="4:4" ht="12.75" x14ac:dyDescent="0.2">
      <c r="D1475" s="209"/>
    </row>
    <row r="1476" spans="4:4" ht="12.75" x14ac:dyDescent="0.2">
      <c r="D1476" s="209"/>
    </row>
    <row r="1477" spans="4:4" ht="12.75" x14ac:dyDescent="0.2">
      <c r="D1477" s="209"/>
    </row>
    <row r="1478" spans="4:4" ht="12.75" x14ac:dyDescent="0.2">
      <c r="D1478" s="209"/>
    </row>
    <row r="1479" spans="4:4" ht="12.75" x14ac:dyDescent="0.2">
      <c r="D1479" s="209"/>
    </row>
    <row r="1480" spans="4:4" ht="12.75" x14ac:dyDescent="0.2">
      <c r="D1480" s="209"/>
    </row>
    <row r="1481" spans="4:4" ht="12.75" x14ac:dyDescent="0.2">
      <c r="D1481" s="209"/>
    </row>
    <row r="1482" spans="4:4" ht="12.75" x14ac:dyDescent="0.2">
      <c r="D1482" s="209"/>
    </row>
    <row r="1483" spans="4:4" ht="12.75" x14ac:dyDescent="0.2">
      <c r="D1483" s="209"/>
    </row>
    <row r="1484" spans="4:4" ht="12.75" x14ac:dyDescent="0.2">
      <c r="D1484" s="209"/>
    </row>
    <row r="1485" spans="4:4" ht="12.75" x14ac:dyDescent="0.2">
      <c r="D1485" s="209"/>
    </row>
    <row r="1486" spans="4:4" ht="12.75" x14ac:dyDescent="0.2">
      <c r="D1486" s="209"/>
    </row>
    <row r="1487" spans="4:4" ht="12.75" x14ac:dyDescent="0.2">
      <c r="D1487" s="209"/>
    </row>
    <row r="1488" spans="4:4" ht="12.75" x14ac:dyDescent="0.2">
      <c r="D1488" s="209"/>
    </row>
    <row r="1489" spans="4:4" ht="12.75" x14ac:dyDescent="0.2">
      <c r="D1489" s="209"/>
    </row>
    <row r="1490" spans="4:4" ht="12.75" x14ac:dyDescent="0.2">
      <c r="D1490" s="209"/>
    </row>
    <row r="1491" spans="4:4" ht="12.75" x14ac:dyDescent="0.2">
      <c r="D1491" s="209"/>
    </row>
    <row r="1492" spans="4:4" ht="12.75" x14ac:dyDescent="0.2">
      <c r="D1492" s="209"/>
    </row>
    <row r="1493" spans="4:4" ht="12.75" x14ac:dyDescent="0.2">
      <c r="D1493" s="209"/>
    </row>
    <row r="1494" spans="4:4" ht="12.75" x14ac:dyDescent="0.2">
      <c r="D1494" s="209"/>
    </row>
    <row r="1495" spans="4:4" ht="12.75" x14ac:dyDescent="0.2">
      <c r="D1495" s="209"/>
    </row>
    <row r="1496" spans="4:4" ht="12.75" x14ac:dyDescent="0.2">
      <c r="D1496" s="209"/>
    </row>
    <row r="1497" spans="4:4" ht="12.75" x14ac:dyDescent="0.2">
      <c r="D1497" s="209"/>
    </row>
    <row r="1498" spans="4:4" ht="12.75" x14ac:dyDescent="0.2">
      <c r="D1498" s="209"/>
    </row>
    <row r="1499" spans="4:4" ht="12.75" x14ac:dyDescent="0.2">
      <c r="D1499" s="209"/>
    </row>
    <row r="1500" spans="4:4" ht="12.75" x14ac:dyDescent="0.2">
      <c r="D1500" s="209"/>
    </row>
    <row r="1501" spans="4:4" ht="12.75" x14ac:dyDescent="0.2">
      <c r="D1501" s="209"/>
    </row>
    <row r="1502" spans="4:4" ht="12.75" x14ac:dyDescent="0.2">
      <c r="D1502" s="209"/>
    </row>
    <row r="1503" spans="4:4" ht="12.75" x14ac:dyDescent="0.2">
      <c r="D1503" s="209"/>
    </row>
    <row r="1504" spans="4:4" ht="12.75" x14ac:dyDescent="0.2">
      <c r="D1504" s="209"/>
    </row>
    <row r="1505" spans="4:4" ht="12.75" x14ac:dyDescent="0.2">
      <c r="D1505" s="209"/>
    </row>
    <row r="1506" spans="4:4" ht="12.75" x14ac:dyDescent="0.2">
      <c r="D1506" s="209"/>
    </row>
    <row r="1507" spans="4:4" ht="12.75" x14ac:dyDescent="0.2">
      <c r="D1507" s="209"/>
    </row>
    <row r="1508" spans="4:4" ht="12.75" x14ac:dyDescent="0.2">
      <c r="D1508" s="209"/>
    </row>
    <row r="1509" spans="4:4" ht="12.75" x14ac:dyDescent="0.2">
      <c r="D1509" s="209"/>
    </row>
    <row r="1510" spans="4:4" ht="12.75" x14ac:dyDescent="0.2">
      <c r="D1510" s="209"/>
    </row>
    <row r="1511" spans="4:4" ht="12.75" x14ac:dyDescent="0.2">
      <c r="D1511" s="209"/>
    </row>
    <row r="1512" spans="4:4" ht="12.75" x14ac:dyDescent="0.2">
      <c r="D1512" s="209"/>
    </row>
    <row r="1513" spans="4:4" ht="12.75" x14ac:dyDescent="0.2">
      <c r="D1513" s="209"/>
    </row>
    <row r="1514" spans="4:4" ht="12.75" x14ac:dyDescent="0.2">
      <c r="D1514" s="209"/>
    </row>
    <row r="1515" spans="4:4" ht="12.75" x14ac:dyDescent="0.2">
      <c r="D1515" s="209"/>
    </row>
    <row r="1516" spans="4:4" ht="12.75" x14ac:dyDescent="0.2">
      <c r="D1516" s="209"/>
    </row>
    <row r="1517" spans="4:4" ht="12.75" x14ac:dyDescent="0.2">
      <c r="D1517" s="209"/>
    </row>
    <row r="1518" spans="4:4" ht="12.75" x14ac:dyDescent="0.2">
      <c r="D1518" s="209"/>
    </row>
    <row r="1519" spans="4:4" ht="12.75" x14ac:dyDescent="0.2">
      <c r="D1519" s="209"/>
    </row>
    <row r="1520" spans="4:4" ht="12.75" x14ac:dyDescent="0.2">
      <c r="D1520" s="209"/>
    </row>
    <row r="1521" spans="4:4" ht="12.75" x14ac:dyDescent="0.2">
      <c r="D1521" s="209"/>
    </row>
    <row r="1522" spans="4:4" ht="12.75" x14ac:dyDescent="0.2">
      <c r="D1522" s="209"/>
    </row>
    <row r="1523" spans="4:4" ht="12.75" x14ac:dyDescent="0.2">
      <c r="D1523" s="209"/>
    </row>
    <row r="1524" spans="4:4" ht="12.75" x14ac:dyDescent="0.2">
      <c r="D1524" s="209"/>
    </row>
    <row r="1525" spans="4:4" ht="12.75" x14ac:dyDescent="0.2">
      <c r="D1525" s="209"/>
    </row>
    <row r="1526" spans="4:4" ht="12.75" x14ac:dyDescent="0.2">
      <c r="D1526" s="209"/>
    </row>
    <row r="1527" spans="4:4" ht="12.75" x14ac:dyDescent="0.2">
      <c r="D1527" s="209"/>
    </row>
    <row r="1528" spans="4:4" ht="12.75" x14ac:dyDescent="0.2">
      <c r="D1528" s="209"/>
    </row>
    <row r="1529" spans="4:4" ht="12.75" x14ac:dyDescent="0.2">
      <c r="D1529" s="209"/>
    </row>
    <row r="1530" spans="4:4" ht="12.75" x14ac:dyDescent="0.2">
      <c r="D1530" s="209"/>
    </row>
    <row r="1531" spans="4:4" ht="12.75" x14ac:dyDescent="0.2">
      <c r="D1531" s="209"/>
    </row>
    <row r="1532" spans="4:4" ht="12.75" x14ac:dyDescent="0.2">
      <c r="D1532" s="209"/>
    </row>
    <row r="1533" spans="4:4" ht="12.75" x14ac:dyDescent="0.2">
      <c r="D1533" s="209"/>
    </row>
    <row r="1534" spans="4:4" ht="12.75" x14ac:dyDescent="0.2">
      <c r="D1534" s="209"/>
    </row>
    <row r="1535" spans="4:4" ht="12.75" x14ac:dyDescent="0.2">
      <c r="D1535" s="209"/>
    </row>
    <row r="1536" spans="4:4" ht="12.75" x14ac:dyDescent="0.2">
      <c r="D1536" s="209"/>
    </row>
    <row r="1537" spans="4:4" ht="12.75" x14ac:dyDescent="0.2">
      <c r="D1537" s="209"/>
    </row>
    <row r="1538" spans="4:4" ht="12.75" x14ac:dyDescent="0.2">
      <c r="D1538" s="209"/>
    </row>
    <row r="1539" spans="4:4" ht="12.75" x14ac:dyDescent="0.2">
      <c r="D1539" s="209"/>
    </row>
    <row r="1540" spans="4:4" ht="12.75" x14ac:dyDescent="0.2">
      <c r="D1540" s="209"/>
    </row>
    <row r="1541" spans="4:4" ht="12.75" x14ac:dyDescent="0.2">
      <c r="D1541" s="209"/>
    </row>
    <row r="1542" spans="4:4" ht="12.75" x14ac:dyDescent="0.2">
      <c r="D1542" s="209"/>
    </row>
    <row r="1543" spans="4:4" ht="12.75" x14ac:dyDescent="0.2">
      <c r="D1543" s="209"/>
    </row>
    <row r="1544" spans="4:4" ht="12.75" x14ac:dyDescent="0.2">
      <c r="D1544" s="209"/>
    </row>
    <row r="1545" spans="4:4" ht="12.75" x14ac:dyDescent="0.2">
      <c r="D1545" s="209"/>
    </row>
    <row r="1546" spans="4:4" ht="12.75" x14ac:dyDescent="0.2">
      <c r="D1546" s="209"/>
    </row>
    <row r="1547" spans="4:4" ht="12.75" x14ac:dyDescent="0.2">
      <c r="D1547" s="209"/>
    </row>
    <row r="1548" spans="4:4" ht="12.75" x14ac:dyDescent="0.2">
      <c r="D1548" s="209"/>
    </row>
    <row r="1549" spans="4:4" ht="12.75" x14ac:dyDescent="0.2">
      <c r="D1549" s="209"/>
    </row>
    <row r="1550" spans="4:4" ht="12.75" x14ac:dyDescent="0.2">
      <c r="D1550" s="209"/>
    </row>
    <row r="1551" spans="4:4" ht="12.75" x14ac:dyDescent="0.2">
      <c r="D1551" s="209"/>
    </row>
    <row r="1552" spans="4:4" ht="12.75" x14ac:dyDescent="0.2">
      <c r="D1552" s="209"/>
    </row>
    <row r="1553" spans="4:4" ht="12.75" x14ac:dyDescent="0.2">
      <c r="D1553" s="209"/>
    </row>
    <row r="1554" spans="4:4" ht="12.75" x14ac:dyDescent="0.2">
      <c r="D1554" s="209"/>
    </row>
    <row r="1555" spans="4:4" ht="12.75" x14ac:dyDescent="0.2">
      <c r="D1555" s="209"/>
    </row>
    <row r="1556" spans="4:4" ht="12.75" x14ac:dyDescent="0.2">
      <c r="D1556" s="209"/>
    </row>
    <row r="1557" spans="4:4" ht="12.75" x14ac:dyDescent="0.2">
      <c r="D1557" s="209"/>
    </row>
    <row r="1558" spans="4:4" ht="12.75" x14ac:dyDescent="0.2">
      <c r="D1558" s="209"/>
    </row>
    <row r="1559" spans="4:4" ht="12.75" x14ac:dyDescent="0.2">
      <c r="D1559" s="209"/>
    </row>
    <row r="1560" spans="4:4" ht="12.75" x14ac:dyDescent="0.2">
      <c r="D1560" s="209"/>
    </row>
    <row r="1561" spans="4:4" ht="12.75" x14ac:dyDescent="0.2">
      <c r="D1561" s="209"/>
    </row>
    <row r="1562" spans="4:4" ht="12.75" x14ac:dyDescent="0.2">
      <c r="D1562" s="209"/>
    </row>
    <row r="1563" spans="4:4" ht="12.75" x14ac:dyDescent="0.2">
      <c r="D1563" s="209"/>
    </row>
    <row r="1564" spans="4:4" ht="12.75" x14ac:dyDescent="0.2">
      <c r="D1564" s="209"/>
    </row>
    <row r="1565" spans="4:4" ht="12.75" x14ac:dyDescent="0.2">
      <c r="D1565" s="209"/>
    </row>
    <row r="1566" spans="4:4" ht="12.75" x14ac:dyDescent="0.2">
      <c r="D1566" s="209"/>
    </row>
    <row r="1567" spans="4:4" ht="12.75" x14ac:dyDescent="0.2">
      <c r="D1567" s="209"/>
    </row>
    <row r="1568" spans="4:4" ht="12.75" x14ac:dyDescent="0.2">
      <c r="D1568" s="209"/>
    </row>
    <row r="1569" spans="4:4" ht="12.75" x14ac:dyDescent="0.2">
      <c r="D1569" s="209"/>
    </row>
    <row r="1570" spans="4:4" ht="12.75" x14ac:dyDescent="0.2">
      <c r="D1570" s="209"/>
    </row>
    <row r="1571" spans="4:4" ht="12.75" x14ac:dyDescent="0.2">
      <c r="D1571" s="209"/>
    </row>
    <row r="1572" spans="4:4" ht="12.75" x14ac:dyDescent="0.2">
      <c r="D1572" s="209"/>
    </row>
    <row r="1573" spans="4:4" ht="12.75" x14ac:dyDescent="0.2">
      <c r="D1573" s="209"/>
    </row>
    <row r="1574" spans="4:4" ht="12.75" x14ac:dyDescent="0.2">
      <c r="D1574" s="209"/>
    </row>
    <row r="1575" spans="4:4" ht="12.75" x14ac:dyDescent="0.2">
      <c r="D1575" s="209"/>
    </row>
    <row r="1576" spans="4:4" ht="12.75" x14ac:dyDescent="0.2">
      <c r="D1576" s="209"/>
    </row>
    <row r="1577" spans="4:4" ht="12.75" x14ac:dyDescent="0.2">
      <c r="D1577" s="209"/>
    </row>
    <row r="1578" spans="4:4" ht="12.75" x14ac:dyDescent="0.2">
      <c r="D1578" s="209"/>
    </row>
    <row r="1579" spans="4:4" ht="12.75" x14ac:dyDescent="0.2">
      <c r="D1579" s="209"/>
    </row>
    <row r="1580" spans="4:4" ht="12.75" x14ac:dyDescent="0.2">
      <c r="D1580" s="209"/>
    </row>
    <row r="1581" spans="4:4" ht="12.75" x14ac:dyDescent="0.2">
      <c r="D1581" s="209"/>
    </row>
    <row r="1582" spans="4:4" ht="12.75" x14ac:dyDescent="0.2">
      <c r="D1582" s="209"/>
    </row>
    <row r="1583" spans="4:4" ht="12.75" x14ac:dyDescent="0.2">
      <c r="D1583" s="209"/>
    </row>
    <row r="1584" spans="4:4" ht="12.75" x14ac:dyDescent="0.2">
      <c r="D1584" s="209"/>
    </row>
    <row r="1585" spans="4:4" ht="12.75" x14ac:dyDescent="0.2">
      <c r="D1585" s="209"/>
    </row>
    <row r="1586" spans="4:4" ht="12.75" x14ac:dyDescent="0.2">
      <c r="D1586" s="209"/>
    </row>
    <row r="1587" spans="4:4" ht="12.75" x14ac:dyDescent="0.2">
      <c r="D1587" s="209"/>
    </row>
    <row r="1588" spans="4:4" ht="12.75" x14ac:dyDescent="0.2">
      <c r="D1588" s="209"/>
    </row>
    <row r="1589" spans="4:4" ht="12.75" x14ac:dyDescent="0.2">
      <c r="D1589" s="209"/>
    </row>
    <row r="1590" spans="4:4" ht="12.75" x14ac:dyDescent="0.2">
      <c r="D1590" s="209"/>
    </row>
    <row r="1591" spans="4:4" ht="12.75" x14ac:dyDescent="0.2">
      <c r="D1591" s="209"/>
    </row>
    <row r="1592" spans="4:4" ht="12.75" x14ac:dyDescent="0.2">
      <c r="D1592" s="209"/>
    </row>
    <row r="1593" spans="4:4" ht="12.75" x14ac:dyDescent="0.2">
      <c r="D1593" s="209"/>
    </row>
    <row r="1594" spans="4:4" ht="12.75" x14ac:dyDescent="0.2">
      <c r="D1594" s="209"/>
    </row>
    <row r="1595" spans="4:4" ht="12.75" x14ac:dyDescent="0.2">
      <c r="D1595" s="209"/>
    </row>
    <row r="1596" spans="4:4" ht="12.75" x14ac:dyDescent="0.2">
      <c r="D1596" s="209"/>
    </row>
    <row r="1597" spans="4:4" ht="12.75" x14ac:dyDescent="0.2">
      <c r="D1597" s="209"/>
    </row>
    <row r="1598" spans="4:4" ht="12.75" x14ac:dyDescent="0.2">
      <c r="D1598" s="209"/>
    </row>
    <row r="1599" spans="4:4" ht="12.75" x14ac:dyDescent="0.2">
      <c r="D1599" s="209"/>
    </row>
    <row r="1600" spans="4:4" ht="12.75" x14ac:dyDescent="0.2">
      <c r="D1600" s="209"/>
    </row>
    <row r="1601" spans="4:4" ht="12.75" x14ac:dyDescent="0.2">
      <c r="D1601" s="209"/>
    </row>
    <row r="1602" spans="4:4" ht="12.75" x14ac:dyDescent="0.2">
      <c r="D1602" s="209"/>
    </row>
    <row r="1603" spans="4:4" ht="12.75" x14ac:dyDescent="0.2">
      <c r="D1603" s="209"/>
    </row>
    <row r="1604" spans="4:4" ht="12.75" x14ac:dyDescent="0.2">
      <c r="D1604" s="209"/>
    </row>
    <row r="1605" spans="4:4" ht="12.75" x14ac:dyDescent="0.2">
      <c r="D1605" s="209"/>
    </row>
    <row r="1606" spans="4:4" ht="12.75" x14ac:dyDescent="0.2">
      <c r="D1606" s="209"/>
    </row>
    <row r="1607" spans="4:4" ht="12.75" x14ac:dyDescent="0.2">
      <c r="D1607" s="209"/>
    </row>
    <row r="1608" spans="4:4" ht="12.75" x14ac:dyDescent="0.2">
      <c r="D1608" s="209"/>
    </row>
    <row r="1609" spans="4:4" ht="12.75" x14ac:dyDescent="0.2">
      <c r="D1609" s="209"/>
    </row>
    <row r="1610" spans="4:4" ht="12.75" x14ac:dyDescent="0.2">
      <c r="D1610" s="209"/>
    </row>
    <row r="1611" spans="4:4" ht="12.75" x14ac:dyDescent="0.2">
      <c r="D1611" s="209"/>
    </row>
    <row r="1612" spans="4:4" ht="12.75" x14ac:dyDescent="0.2">
      <c r="D1612" s="209"/>
    </row>
    <row r="1613" spans="4:4" ht="12.75" x14ac:dyDescent="0.2">
      <c r="D1613" s="209"/>
    </row>
    <row r="1614" spans="4:4" ht="12.75" x14ac:dyDescent="0.2">
      <c r="D1614" s="209"/>
    </row>
    <row r="1615" spans="4:4" ht="12.75" x14ac:dyDescent="0.2">
      <c r="D1615" s="209"/>
    </row>
    <row r="1616" spans="4:4" ht="12.75" x14ac:dyDescent="0.2">
      <c r="D1616" s="209"/>
    </row>
    <row r="1617" spans="4:4" ht="12.75" x14ac:dyDescent="0.2">
      <c r="D1617" s="209"/>
    </row>
    <row r="1618" spans="4:4" ht="12.75" x14ac:dyDescent="0.2">
      <c r="D1618" s="209"/>
    </row>
    <row r="1619" spans="4:4" ht="12.75" x14ac:dyDescent="0.2">
      <c r="D1619" s="209"/>
    </row>
    <row r="1620" spans="4:4" ht="12.75" x14ac:dyDescent="0.2">
      <c r="D1620" s="209"/>
    </row>
    <row r="1621" spans="4:4" ht="12.75" x14ac:dyDescent="0.2">
      <c r="D1621" s="209"/>
    </row>
    <row r="1622" spans="4:4" ht="12.75" x14ac:dyDescent="0.2">
      <c r="D1622" s="209"/>
    </row>
    <row r="1623" spans="4:4" ht="12.75" x14ac:dyDescent="0.2">
      <c r="D1623" s="209"/>
    </row>
    <row r="1624" spans="4:4" ht="12.75" x14ac:dyDescent="0.2">
      <c r="D1624" s="209"/>
    </row>
    <row r="1625" spans="4:4" ht="12.75" x14ac:dyDescent="0.2">
      <c r="D1625" s="209"/>
    </row>
    <row r="1626" spans="4:4" ht="12.75" x14ac:dyDescent="0.2">
      <c r="D1626" s="209"/>
    </row>
    <row r="1627" spans="4:4" ht="12.75" x14ac:dyDescent="0.2">
      <c r="D1627" s="209"/>
    </row>
    <row r="1628" spans="4:4" ht="12.75" x14ac:dyDescent="0.2">
      <c r="D1628" s="209"/>
    </row>
    <row r="1629" spans="4:4" ht="12.75" x14ac:dyDescent="0.2">
      <c r="D1629" s="209"/>
    </row>
    <row r="1630" spans="4:4" ht="12.75" x14ac:dyDescent="0.2">
      <c r="D1630" s="209"/>
    </row>
    <row r="1631" spans="4:4" ht="12.75" x14ac:dyDescent="0.2">
      <c r="D1631" s="209"/>
    </row>
    <row r="1632" spans="4:4" ht="12.75" x14ac:dyDescent="0.2">
      <c r="D1632" s="209"/>
    </row>
    <row r="1633" spans="4:4" ht="12.75" x14ac:dyDescent="0.2">
      <c r="D1633" s="209"/>
    </row>
    <row r="1634" spans="4:4" ht="12.75" x14ac:dyDescent="0.2">
      <c r="D1634" s="209"/>
    </row>
    <row r="1635" spans="4:4" ht="12.75" x14ac:dyDescent="0.2">
      <c r="D1635" s="209"/>
    </row>
    <row r="1636" spans="4:4" ht="12.75" x14ac:dyDescent="0.2">
      <c r="D1636" s="209"/>
    </row>
    <row r="1637" spans="4:4" ht="12.75" x14ac:dyDescent="0.2">
      <c r="D1637" s="209"/>
    </row>
    <row r="1638" spans="4:4" ht="12.75" x14ac:dyDescent="0.2">
      <c r="D1638" s="209"/>
    </row>
    <row r="1639" spans="4:4" ht="12.75" x14ac:dyDescent="0.2">
      <c r="D1639" s="209"/>
    </row>
    <row r="1640" spans="4:4" ht="12.75" x14ac:dyDescent="0.2">
      <c r="D1640" s="209"/>
    </row>
    <row r="1641" spans="4:4" ht="12.75" x14ac:dyDescent="0.2">
      <c r="D1641" s="209"/>
    </row>
    <row r="1642" spans="4:4" ht="12.75" x14ac:dyDescent="0.2">
      <c r="D1642" s="209"/>
    </row>
    <row r="1643" spans="4:4" ht="12.75" x14ac:dyDescent="0.2">
      <c r="D1643" s="209"/>
    </row>
    <row r="1644" spans="4:4" ht="12.75" x14ac:dyDescent="0.2">
      <c r="D1644" s="209"/>
    </row>
    <row r="1645" spans="4:4" ht="12.75" x14ac:dyDescent="0.2">
      <c r="D1645" s="209"/>
    </row>
    <row r="1646" spans="4:4" ht="12.75" x14ac:dyDescent="0.2">
      <c r="D1646" s="209"/>
    </row>
    <row r="1647" spans="4:4" ht="12.75" x14ac:dyDescent="0.2">
      <c r="D1647" s="209"/>
    </row>
    <row r="1648" spans="4:4" ht="12.75" x14ac:dyDescent="0.2">
      <c r="D1648" s="209"/>
    </row>
    <row r="1649" spans="4:4" ht="12.75" x14ac:dyDescent="0.2">
      <c r="D1649" s="209"/>
    </row>
    <row r="1650" spans="4:4" ht="12.75" x14ac:dyDescent="0.2">
      <c r="D1650" s="209"/>
    </row>
    <row r="1651" spans="4:4" ht="12.75" x14ac:dyDescent="0.2">
      <c r="D1651" s="209"/>
    </row>
    <row r="1652" spans="4:4" ht="12.75" x14ac:dyDescent="0.2">
      <c r="D1652" s="209"/>
    </row>
    <row r="1653" spans="4:4" ht="12.75" x14ac:dyDescent="0.2">
      <c r="D1653" s="209"/>
    </row>
    <row r="1654" spans="4:4" ht="12.75" x14ac:dyDescent="0.2">
      <c r="D1654" s="209"/>
    </row>
    <row r="1655" spans="4:4" ht="12.75" x14ac:dyDescent="0.2">
      <c r="D1655" s="209"/>
    </row>
    <row r="1656" spans="4:4" ht="12.75" x14ac:dyDescent="0.2">
      <c r="D1656" s="209"/>
    </row>
    <row r="1657" spans="4:4" ht="12.75" x14ac:dyDescent="0.2">
      <c r="D1657" s="209"/>
    </row>
    <row r="1658" spans="4:4" ht="12.75" x14ac:dyDescent="0.2">
      <c r="D1658" s="209"/>
    </row>
    <row r="1659" spans="4:4" ht="12.75" x14ac:dyDescent="0.2">
      <c r="D1659" s="209"/>
    </row>
    <row r="1660" spans="4:4" ht="12.75" x14ac:dyDescent="0.2">
      <c r="D1660" s="209"/>
    </row>
    <row r="1661" spans="4:4" ht="12.75" x14ac:dyDescent="0.2">
      <c r="D1661" s="209"/>
    </row>
    <row r="1662" spans="4:4" ht="12.75" x14ac:dyDescent="0.2">
      <c r="D1662" s="209"/>
    </row>
    <row r="1663" spans="4:4" ht="12.75" x14ac:dyDescent="0.2">
      <c r="D1663" s="209"/>
    </row>
    <row r="1664" spans="4:4" ht="12.75" x14ac:dyDescent="0.2">
      <c r="D1664" s="209"/>
    </row>
    <row r="1665" spans="4:4" ht="12.75" x14ac:dyDescent="0.2">
      <c r="D1665" s="209"/>
    </row>
    <row r="1666" spans="4:4" ht="12.75" x14ac:dyDescent="0.2">
      <c r="D1666" s="209"/>
    </row>
    <row r="1667" spans="4:4" ht="12.75" x14ac:dyDescent="0.2">
      <c r="D1667" s="209"/>
    </row>
    <row r="1668" spans="4:4" ht="12.75" x14ac:dyDescent="0.2">
      <c r="D1668" s="209"/>
    </row>
    <row r="1669" spans="4:4" ht="12.75" x14ac:dyDescent="0.2">
      <c r="D1669" s="209"/>
    </row>
    <row r="1670" spans="4:4" ht="12.75" x14ac:dyDescent="0.2">
      <c r="D1670" s="209"/>
    </row>
    <row r="1671" spans="4:4" ht="12.75" x14ac:dyDescent="0.2">
      <c r="D1671" s="209"/>
    </row>
    <row r="1672" spans="4:4" ht="12.75" x14ac:dyDescent="0.2">
      <c r="D1672" s="209"/>
    </row>
    <row r="1673" spans="4:4" ht="12.75" x14ac:dyDescent="0.2">
      <c r="D1673" s="209"/>
    </row>
    <row r="1674" spans="4:4" ht="12.75" x14ac:dyDescent="0.2">
      <c r="D1674" s="209"/>
    </row>
    <row r="1675" spans="4:4" ht="12.75" x14ac:dyDescent="0.2">
      <c r="D1675" s="209"/>
    </row>
    <row r="1676" spans="4:4" ht="12.75" x14ac:dyDescent="0.2">
      <c r="D1676" s="209"/>
    </row>
    <row r="1677" spans="4:4" ht="12.75" x14ac:dyDescent="0.2">
      <c r="D1677" s="209"/>
    </row>
    <row r="1678" spans="4:4" ht="12.75" x14ac:dyDescent="0.2">
      <c r="D1678" s="209"/>
    </row>
    <row r="1679" spans="4:4" ht="12.75" x14ac:dyDescent="0.2">
      <c r="D1679" s="209"/>
    </row>
    <row r="1680" spans="4:4" ht="12.75" x14ac:dyDescent="0.2">
      <c r="D1680" s="209"/>
    </row>
    <row r="1681" spans="4:4" ht="12.75" x14ac:dyDescent="0.2">
      <c r="D1681" s="209"/>
    </row>
    <row r="1682" spans="4:4" ht="12.75" x14ac:dyDescent="0.2">
      <c r="D1682" s="209"/>
    </row>
    <row r="1683" spans="4:4" ht="12.75" x14ac:dyDescent="0.2">
      <c r="D1683" s="209"/>
    </row>
    <row r="1684" spans="4:4" ht="12.75" x14ac:dyDescent="0.2">
      <c r="D1684" s="209"/>
    </row>
    <row r="1685" spans="4:4" ht="12.75" x14ac:dyDescent="0.2">
      <c r="D1685" s="209"/>
    </row>
    <row r="1686" spans="4:4" ht="12.75" x14ac:dyDescent="0.2">
      <c r="D1686" s="209"/>
    </row>
    <row r="1687" spans="4:4" ht="12.75" x14ac:dyDescent="0.2">
      <c r="D1687" s="209"/>
    </row>
    <row r="1688" spans="4:4" ht="12.75" x14ac:dyDescent="0.2">
      <c r="D1688" s="209"/>
    </row>
    <row r="1689" spans="4:4" ht="12.75" x14ac:dyDescent="0.2">
      <c r="D1689" s="209"/>
    </row>
    <row r="1690" spans="4:4" ht="12.75" x14ac:dyDescent="0.2">
      <c r="D1690" s="209"/>
    </row>
    <row r="1691" spans="4:4" ht="12.75" x14ac:dyDescent="0.2">
      <c r="D1691" s="209"/>
    </row>
    <row r="1692" spans="4:4" ht="12.75" x14ac:dyDescent="0.2">
      <c r="D1692" s="209"/>
    </row>
    <row r="1693" spans="4:4" ht="12.75" x14ac:dyDescent="0.2">
      <c r="D1693" s="209"/>
    </row>
    <row r="1694" spans="4:4" ht="12.75" x14ac:dyDescent="0.2">
      <c r="D1694" s="209"/>
    </row>
    <row r="1695" spans="4:4" ht="12.75" x14ac:dyDescent="0.2">
      <c r="D1695" s="209"/>
    </row>
    <row r="1696" spans="4:4" ht="12.75" x14ac:dyDescent="0.2">
      <c r="D1696" s="209"/>
    </row>
    <row r="1697" spans="4:4" ht="12.75" x14ac:dyDescent="0.2">
      <c r="D1697" s="209"/>
    </row>
    <row r="1698" spans="4:4" ht="12.75" x14ac:dyDescent="0.2">
      <c r="D1698" s="209"/>
    </row>
    <row r="1699" spans="4:4" ht="12.75" x14ac:dyDescent="0.2">
      <c r="D1699" s="209"/>
    </row>
    <row r="1700" spans="4:4" ht="12.75" x14ac:dyDescent="0.2">
      <c r="D1700" s="209"/>
    </row>
    <row r="1701" spans="4:4" ht="12.75" x14ac:dyDescent="0.2">
      <c r="D1701" s="209"/>
    </row>
    <row r="1702" spans="4:4" ht="12.75" x14ac:dyDescent="0.2">
      <c r="D1702" s="209"/>
    </row>
    <row r="1703" spans="4:4" ht="12.75" x14ac:dyDescent="0.2">
      <c r="D1703" s="209"/>
    </row>
    <row r="1704" spans="4:4" ht="12.75" x14ac:dyDescent="0.2">
      <c r="D1704" s="209"/>
    </row>
    <row r="1705" spans="4:4" ht="12.75" x14ac:dyDescent="0.2">
      <c r="D1705" s="209"/>
    </row>
    <row r="1706" spans="4:4" ht="12.75" x14ac:dyDescent="0.2">
      <c r="D1706" s="209"/>
    </row>
    <row r="1707" spans="4:4" ht="12.75" x14ac:dyDescent="0.2">
      <c r="D1707" s="209"/>
    </row>
    <row r="1708" spans="4:4" ht="12.75" x14ac:dyDescent="0.2">
      <c r="D1708" s="209"/>
    </row>
    <row r="1709" spans="4:4" ht="12.75" x14ac:dyDescent="0.2">
      <c r="D1709" s="209"/>
    </row>
    <row r="1710" spans="4:4" ht="12.75" x14ac:dyDescent="0.2">
      <c r="D1710" s="209"/>
    </row>
    <row r="1711" spans="4:4" ht="12.75" x14ac:dyDescent="0.2">
      <c r="D1711" s="209"/>
    </row>
    <row r="1712" spans="4:4" ht="12.75" x14ac:dyDescent="0.2">
      <c r="D1712" s="209"/>
    </row>
    <row r="1713" spans="4:4" ht="12.75" x14ac:dyDescent="0.2">
      <c r="D1713" s="209"/>
    </row>
    <row r="1714" spans="4:4" ht="12.75" x14ac:dyDescent="0.2">
      <c r="D1714" s="209"/>
    </row>
    <row r="1715" spans="4:4" ht="12.75" x14ac:dyDescent="0.2">
      <c r="D1715" s="209"/>
    </row>
    <row r="1716" spans="4:4" ht="12.75" x14ac:dyDescent="0.2">
      <c r="D1716" s="209"/>
    </row>
    <row r="1717" spans="4:4" ht="12.75" x14ac:dyDescent="0.2">
      <c r="D1717" s="209"/>
    </row>
    <row r="1718" spans="4:4" ht="12.75" x14ac:dyDescent="0.2">
      <c r="D1718" s="209"/>
    </row>
    <row r="1719" spans="4:4" ht="12.75" x14ac:dyDescent="0.2">
      <c r="D1719" s="209"/>
    </row>
    <row r="1720" spans="4:4" ht="12.75" x14ac:dyDescent="0.2">
      <c r="D1720" s="209"/>
    </row>
    <row r="1721" spans="4:4" ht="12.75" x14ac:dyDescent="0.2">
      <c r="D1721" s="209"/>
    </row>
    <row r="1722" spans="4:4" ht="12.75" x14ac:dyDescent="0.2">
      <c r="D1722" s="209"/>
    </row>
    <row r="1723" spans="4:4" ht="12.75" x14ac:dyDescent="0.2">
      <c r="D1723" s="209"/>
    </row>
    <row r="1724" spans="4:4" ht="12.75" x14ac:dyDescent="0.2">
      <c r="D1724" s="209"/>
    </row>
    <row r="1725" spans="4:4" ht="12.75" x14ac:dyDescent="0.2">
      <c r="D1725" s="209"/>
    </row>
    <row r="1726" spans="4:4" ht="12.75" x14ac:dyDescent="0.2">
      <c r="D1726" s="209"/>
    </row>
    <row r="1727" spans="4:4" ht="12.75" x14ac:dyDescent="0.2">
      <c r="D1727" s="209"/>
    </row>
    <row r="1728" spans="4:4" ht="12.75" x14ac:dyDescent="0.2">
      <c r="D1728" s="209"/>
    </row>
    <row r="1729" spans="4:4" ht="12.75" x14ac:dyDescent="0.2">
      <c r="D1729" s="209"/>
    </row>
    <row r="1730" spans="4:4" ht="12.75" x14ac:dyDescent="0.2">
      <c r="D1730" s="209"/>
    </row>
    <row r="1731" spans="4:4" ht="12.75" x14ac:dyDescent="0.2">
      <c r="D1731" s="209"/>
    </row>
    <row r="1732" spans="4:4" ht="12.75" x14ac:dyDescent="0.2">
      <c r="D1732" s="209"/>
    </row>
    <row r="1733" spans="4:4" ht="12.75" x14ac:dyDescent="0.2">
      <c r="D1733" s="209"/>
    </row>
    <row r="1734" spans="4:4" ht="12.75" x14ac:dyDescent="0.2">
      <c r="D1734" s="209"/>
    </row>
    <row r="1735" spans="4:4" ht="12.75" x14ac:dyDescent="0.2">
      <c r="D1735" s="209"/>
    </row>
    <row r="1736" spans="4:4" ht="12.75" x14ac:dyDescent="0.2">
      <c r="D1736" s="209"/>
    </row>
    <row r="1737" spans="4:4" ht="12.75" x14ac:dyDescent="0.2">
      <c r="D1737" s="209"/>
    </row>
    <row r="1738" spans="4:4" ht="12.75" x14ac:dyDescent="0.2">
      <c r="D1738" s="209"/>
    </row>
    <row r="1739" spans="4:4" ht="12.75" x14ac:dyDescent="0.2">
      <c r="D1739" s="209"/>
    </row>
    <row r="1740" spans="4:4" ht="12.75" x14ac:dyDescent="0.2">
      <c r="D1740" s="209"/>
    </row>
    <row r="1741" spans="4:4" ht="12.75" x14ac:dyDescent="0.2">
      <c r="D1741" s="209"/>
    </row>
    <row r="1742" spans="4:4" ht="12.75" x14ac:dyDescent="0.2">
      <c r="D1742" s="209"/>
    </row>
    <row r="1743" spans="4:4" ht="12.75" x14ac:dyDescent="0.2">
      <c r="D1743" s="209"/>
    </row>
    <row r="1744" spans="4:4" ht="12.75" x14ac:dyDescent="0.2">
      <c r="D1744" s="209"/>
    </row>
    <row r="1745" spans="4:4" ht="12.75" x14ac:dyDescent="0.2">
      <c r="D1745" s="209"/>
    </row>
    <row r="1746" spans="4:4" ht="12.75" x14ac:dyDescent="0.2">
      <c r="D1746" s="209"/>
    </row>
    <row r="1747" spans="4:4" ht="12.75" x14ac:dyDescent="0.2">
      <c r="D1747" s="209"/>
    </row>
    <row r="1748" spans="4:4" ht="12.75" x14ac:dyDescent="0.2">
      <c r="D1748" s="209"/>
    </row>
    <row r="1749" spans="4:4" ht="12.75" x14ac:dyDescent="0.2">
      <c r="D1749" s="209"/>
    </row>
    <row r="1750" spans="4:4" ht="12.75" x14ac:dyDescent="0.2">
      <c r="D1750" s="209"/>
    </row>
    <row r="1751" spans="4:4" ht="12.75" x14ac:dyDescent="0.2">
      <c r="D1751" s="209"/>
    </row>
    <row r="1752" spans="4:4" ht="12.75" x14ac:dyDescent="0.2">
      <c r="D1752" s="209"/>
    </row>
    <row r="1753" spans="4:4" ht="12.75" x14ac:dyDescent="0.2">
      <c r="D1753" s="209"/>
    </row>
    <row r="1754" spans="4:4" ht="12.75" x14ac:dyDescent="0.2">
      <c r="D1754" s="209"/>
    </row>
    <row r="1755" spans="4:4" ht="12.75" x14ac:dyDescent="0.2">
      <c r="D1755" s="209"/>
    </row>
    <row r="1756" spans="4:4" ht="12.75" x14ac:dyDescent="0.2">
      <c r="D1756" s="209"/>
    </row>
    <row r="1757" spans="4:4" ht="12.75" x14ac:dyDescent="0.2">
      <c r="D1757" s="209"/>
    </row>
    <row r="1758" spans="4:4" ht="12.75" x14ac:dyDescent="0.2">
      <c r="D1758" s="209"/>
    </row>
    <row r="1759" spans="4:4" ht="12.75" x14ac:dyDescent="0.2">
      <c r="D1759" s="209"/>
    </row>
    <row r="1760" spans="4:4" ht="12.75" x14ac:dyDescent="0.2">
      <c r="D1760" s="209"/>
    </row>
    <row r="1761" spans="4:4" ht="12.75" x14ac:dyDescent="0.2">
      <c r="D1761" s="209"/>
    </row>
    <row r="1762" spans="4:4" ht="12.75" x14ac:dyDescent="0.2">
      <c r="D1762" s="209"/>
    </row>
    <row r="1763" spans="4:4" ht="12.75" x14ac:dyDescent="0.2">
      <c r="D1763" s="209"/>
    </row>
    <row r="1764" spans="4:4" ht="12.75" x14ac:dyDescent="0.2">
      <c r="D1764" s="209"/>
    </row>
    <row r="1765" spans="4:4" ht="12.75" x14ac:dyDescent="0.2">
      <c r="D1765" s="209"/>
    </row>
    <row r="1766" spans="4:4" ht="12.75" x14ac:dyDescent="0.2">
      <c r="D1766" s="209"/>
    </row>
    <row r="1767" spans="4:4" ht="12.75" x14ac:dyDescent="0.2">
      <c r="D1767" s="209"/>
    </row>
    <row r="1768" spans="4:4" ht="12.75" x14ac:dyDescent="0.2">
      <c r="D1768" s="209"/>
    </row>
    <row r="1769" spans="4:4" ht="12.75" x14ac:dyDescent="0.2">
      <c r="D1769" s="209"/>
    </row>
    <row r="1770" spans="4:4" ht="12.75" x14ac:dyDescent="0.2">
      <c r="D1770" s="209"/>
    </row>
    <row r="1771" spans="4:4" ht="12.75" x14ac:dyDescent="0.2">
      <c r="D1771" s="209"/>
    </row>
    <row r="1772" spans="4:4" ht="12.75" x14ac:dyDescent="0.2">
      <c r="D1772" s="209"/>
    </row>
    <row r="1773" spans="4:4" ht="12.75" x14ac:dyDescent="0.2">
      <c r="D1773" s="209"/>
    </row>
    <row r="1774" spans="4:4" ht="12.75" x14ac:dyDescent="0.2">
      <c r="D1774" s="209"/>
    </row>
    <row r="1775" spans="4:4" ht="12.75" x14ac:dyDescent="0.2">
      <c r="D1775" s="209"/>
    </row>
    <row r="1776" spans="4:4" ht="12.75" x14ac:dyDescent="0.2">
      <c r="D1776" s="209"/>
    </row>
    <row r="1777" spans="4:4" ht="12.75" x14ac:dyDescent="0.2">
      <c r="D1777" s="209"/>
    </row>
    <row r="1778" spans="4:4" ht="12.75" x14ac:dyDescent="0.2">
      <c r="D1778" s="209"/>
    </row>
    <row r="1779" spans="4:4" ht="12.75" x14ac:dyDescent="0.2">
      <c r="D1779" s="209"/>
    </row>
    <row r="1780" spans="4:4" ht="12.75" x14ac:dyDescent="0.2">
      <c r="D1780" s="209"/>
    </row>
    <row r="1781" spans="4:4" ht="12.75" x14ac:dyDescent="0.2">
      <c r="D1781" s="209"/>
    </row>
    <row r="1782" spans="4:4" ht="12.75" x14ac:dyDescent="0.2">
      <c r="D1782" s="209"/>
    </row>
    <row r="1783" spans="4:4" ht="12.75" x14ac:dyDescent="0.2">
      <c r="D1783" s="209"/>
    </row>
    <row r="1784" spans="4:4" ht="12.75" x14ac:dyDescent="0.2">
      <c r="D1784" s="209"/>
    </row>
    <row r="1785" spans="4:4" ht="12.75" x14ac:dyDescent="0.2">
      <c r="D1785" s="209"/>
    </row>
    <row r="1786" spans="4:4" ht="12.75" x14ac:dyDescent="0.2">
      <c r="D1786" s="209"/>
    </row>
    <row r="1787" spans="4:4" ht="12.75" x14ac:dyDescent="0.2">
      <c r="D1787" s="209"/>
    </row>
    <row r="1788" spans="4:4" ht="12.75" x14ac:dyDescent="0.2">
      <c r="D1788" s="209"/>
    </row>
    <row r="1789" spans="4:4" ht="12.75" x14ac:dyDescent="0.2">
      <c r="D1789" s="209"/>
    </row>
    <row r="1790" spans="4:4" ht="12.75" x14ac:dyDescent="0.2">
      <c r="D1790" s="209"/>
    </row>
    <row r="1791" spans="4:4" ht="12.75" x14ac:dyDescent="0.2">
      <c r="D1791" s="209"/>
    </row>
    <row r="1792" spans="4:4" ht="12.75" x14ac:dyDescent="0.2">
      <c r="D1792" s="209"/>
    </row>
    <row r="1793" spans="4:4" ht="12.75" x14ac:dyDescent="0.2">
      <c r="D1793" s="209"/>
    </row>
    <row r="1794" spans="4:4" ht="12.75" x14ac:dyDescent="0.2">
      <c r="D1794" s="209"/>
    </row>
    <row r="1795" spans="4:4" ht="12.75" x14ac:dyDescent="0.2">
      <c r="D1795" s="209"/>
    </row>
    <row r="1796" spans="4:4" ht="12.75" x14ac:dyDescent="0.2">
      <c r="D1796" s="209"/>
    </row>
    <row r="1797" spans="4:4" ht="12.75" x14ac:dyDescent="0.2">
      <c r="D1797" s="209"/>
    </row>
    <row r="1798" spans="4:4" ht="12.75" x14ac:dyDescent="0.2">
      <c r="D1798" s="209"/>
    </row>
    <row r="1799" spans="4:4" ht="12.75" x14ac:dyDescent="0.2">
      <c r="D1799" s="209"/>
    </row>
    <row r="1800" spans="4:4" ht="12.75" x14ac:dyDescent="0.2">
      <c r="D1800" s="209"/>
    </row>
    <row r="1801" spans="4:4" ht="12.75" x14ac:dyDescent="0.2">
      <c r="D1801" s="209"/>
    </row>
    <row r="1802" spans="4:4" ht="12.75" x14ac:dyDescent="0.2">
      <c r="D1802" s="209"/>
    </row>
    <row r="1803" spans="4:4" ht="12.75" x14ac:dyDescent="0.2">
      <c r="D1803" s="209"/>
    </row>
    <row r="1804" spans="4:4" ht="12.75" x14ac:dyDescent="0.2">
      <c r="D1804" s="209"/>
    </row>
    <row r="1805" spans="4:4" ht="12.75" x14ac:dyDescent="0.2">
      <c r="D1805" s="209"/>
    </row>
    <row r="1806" spans="4:4" ht="12.75" x14ac:dyDescent="0.2">
      <c r="D1806" s="209"/>
    </row>
    <row r="1807" spans="4:4" ht="12.75" x14ac:dyDescent="0.2">
      <c r="D1807" s="209"/>
    </row>
    <row r="1808" spans="4:4" ht="12.75" x14ac:dyDescent="0.2">
      <c r="D1808" s="209"/>
    </row>
    <row r="1809" spans="4:4" ht="12.75" x14ac:dyDescent="0.2">
      <c r="D1809" s="209"/>
    </row>
    <row r="1810" spans="4:4" ht="12.75" x14ac:dyDescent="0.2">
      <c r="D1810" s="209"/>
    </row>
    <row r="1811" spans="4:4" ht="12.75" x14ac:dyDescent="0.2">
      <c r="D1811" s="209"/>
    </row>
    <row r="1812" spans="4:4" ht="12.75" x14ac:dyDescent="0.2">
      <c r="D1812" s="209"/>
    </row>
    <row r="1813" spans="4:4" ht="12.75" x14ac:dyDescent="0.2">
      <c r="D1813" s="209"/>
    </row>
    <row r="1814" spans="4:4" ht="12.75" x14ac:dyDescent="0.2">
      <c r="D1814" s="209"/>
    </row>
    <row r="1815" spans="4:4" ht="12.75" x14ac:dyDescent="0.2">
      <c r="D1815" s="209"/>
    </row>
    <row r="1816" spans="4:4" ht="12.75" x14ac:dyDescent="0.2">
      <c r="D1816" s="209"/>
    </row>
    <row r="1817" spans="4:4" ht="12.75" x14ac:dyDescent="0.2">
      <c r="D1817" s="209"/>
    </row>
    <row r="1818" spans="4:4" ht="12.75" x14ac:dyDescent="0.2">
      <c r="D1818" s="209"/>
    </row>
    <row r="1819" spans="4:4" ht="12.75" x14ac:dyDescent="0.2">
      <c r="D1819" s="209"/>
    </row>
    <row r="1820" spans="4:4" ht="12.75" x14ac:dyDescent="0.2">
      <c r="D1820" s="209"/>
    </row>
    <row r="1821" spans="4:4" ht="12.75" x14ac:dyDescent="0.2">
      <c r="D1821" s="209"/>
    </row>
    <row r="1822" spans="4:4" ht="12.75" x14ac:dyDescent="0.2">
      <c r="D1822" s="209"/>
    </row>
    <row r="1823" spans="4:4" ht="12.75" x14ac:dyDescent="0.2">
      <c r="D1823" s="209"/>
    </row>
    <row r="1824" spans="4:4" ht="12.75" x14ac:dyDescent="0.2">
      <c r="D1824" s="209"/>
    </row>
    <row r="1825" spans="4:4" ht="12.75" x14ac:dyDescent="0.2">
      <c r="D1825" s="209"/>
    </row>
    <row r="1826" spans="4:4" ht="12.75" x14ac:dyDescent="0.2">
      <c r="D1826" s="209"/>
    </row>
    <row r="1827" spans="4:4" ht="12.75" x14ac:dyDescent="0.2">
      <c r="D1827" s="209"/>
    </row>
    <row r="1828" spans="4:4" ht="12.75" x14ac:dyDescent="0.2">
      <c r="D1828" s="209"/>
    </row>
    <row r="1829" spans="4:4" ht="12.75" x14ac:dyDescent="0.2">
      <c r="D1829" s="209"/>
    </row>
    <row r="1830" spans="4:4" ht="12.75" x14ac:dyDescent="0.2">
      <c r="D1830" s="209"/>
    </row>
    <row r="1831" spans="4:4" ht="12.75" x14ac:dyDescent="0.2">
      <c r="D1831" s="209"/>
    </row>
    <row r="1832" spans="4:4" ht="12.75" x14ac:dyDescent="0.2">
      <c r="D1832" s="209"/>
    </row>
    <row r="1833" spans="4:4" ht="12.75" x14ac:dyDescent="0.2">
      <c r="D1833" s="209"/>
    </row>
    <row r="1834" spans="4:4" ht="12.75" x14ac:dyDescent="0.2">
      <c r="D1834" s="209"/>
    </row>
    <row r="1835" spans="4:4" ht="12.75" x14ac:dyDescent="0.2">
      <c r="D1835" s="209"/>
    </row>
    <row r="1836" spans="4:4" ht="12.75" x14ac:dyDescent="0.2">
      <c r="D1836" s="209"/>
    </row>
    <row r="1837" spans="4:4" ht="12.75" x14ac:dyDescent="0.2">
      <c r="D1837" s="209"/>
    </row>
    <row r="1838" spans="4:4" ht="12.75" x14ac:dyDescent="0.2">
      <c r="D1838" s="209"/>
    </row>
    <row r="1839" spans="4:4" ht="12.75" x14ac:dyDescent="0.2">
      <c r="D1839" s="209"/>
    </row>
    <row r="1840" spans="4:4" ht="12.75" x14ac:dyDescent="0.2">
      <c r="D1840" s="209"/>
    </row>
    <row r="1841" spans="4:4" ht="12.75" x14ac:dyDescent="0.2">
      <c r="D1841" s="209"/>
    </row>
    <row r="1842" spans="4:4" ht="12.75" x14ac:dyDescent="0.2">
      <c r="D1842" s="209"/>
    </row>
    <row r="1843" spans="4:4" ht="12.75" x14ac:dyDescent="0.2">
      <c r="D1843" s="209"/>
    </row>
    <row r="1844" spans="4:4" ht="12.75" x14ac:dyDescent="0.2">
      <c r="D1844" s="209"/>
    </row>
    <row r="1845" spans="4:4" ht="12.75" x14ac:dyDescent="0.2">
      <c r="D1845" s="209"/>
    </row>
    <row r="1846" spans="4:4" ht="12.75" x14ac:dyDescent="0.2">
      <c r="D1846" s="209"/>
    </row>
    <row r="1847" spans="4:4" ht="12.75" x14ac:dyDescent="0.2">
      <c r="D1847" s="209"/>
    </row>
    <row r="1848" spans="4:4" ht="12.75" x14ac:dyDescent="0.2">
      <c r="D1848" s="209"/>
    </row>
    <row r="1849" spans="4:4" ht="12.75" x14ac:dyDescent="0.2">
      <c r="D1849" s="209"/>
    </row>
    <row r="1850" spans="4:4" ht="12.75" x14ac:dyDescent="0.2">
      <c r="D1850" s="209"/>
    </row>
    <row r="1851" spans="4:4" ht="12.75" x14ac:dyDescent="0.2">
      <c r="D1851" s="209"/>
    </row>
    <row r="1852" spans="4:4" ht="12.75" x14ac:dyDescent="0.2">
      <c r="D1852" s="209"/>
    </row>
    <row r="1853" spans="4:4" ht="12.75" x14ac:dyDescent="0.2">
      <c r="D1853" s="209"/>
    </row>
    <row r="1854" spans="4:4" ht="12.75" x14ac:dyDescent="0.2">
      <c r="D1854" s="209"/>
    </row>
    <row r="1855" spans="4:4" ht="12.75" x14ac:dyDescent="0.2">
      <c r="D1855" s="209"/>
    </row>
    <row r="1856" spans="4:4" ht="12.75" x14ac:dyDescent="0.2">
      <c r="D1856" s="209"/>
    </row>
    <row r="1857" spans="4:4" ht="12.75" x14ac:dyDescent="0.2">
      <c r="D1857" s="209"/>
    </row>
    <row r="1858" spans="4:4" ht="12.75" x14ac:dyDescent="0.2">
      <c r="D1858" s="209"/>
    </row>
    <row r="1859" spans="4:4" ht="12.75" x14ac:dyDescent="0.2">
      <c r="D1859" s="209"/>
    </row>
    <row r="1860" spans="4:4" ht="12.75" x14ac:dyDescent="0.2">
      <c r="D1860" s="209"/>
    </row>
    <row r="1861" spans="4:4" ht="12.75" x14ac:dyDescent="0.2">
      <c r="D1861" s="209"/>
    </row>
    <row r="1862" spans="4:4" ht="12.75" x14ac:dyDescent="0.2">
      <c r="D1862" s="209"/>
    </row>
    <row r="1863" spans="4:4" ht="12.75" x14ac:dyDescent="0.2">
      <c r="D1863" s="209"/>
    </row>
    <row r="1864" spans="4:4" ht="12.75" x14ac:dyDescent="0.2">
      <c r="D1864" s="209"/>
    </row>
    <row r="1865" spans="4:4" ht="12.75" x14ac:dyDescent="0.2">
      <c r="D1865" s="209"/>
    </row>
    <row r="1866" spans="4:4" ht="12.75" x14ac:dyDescent="0.2">
      <c r="D1866" s="209"/>
    </row>
    <row r="1867" spans="4:4" ht="12.75" x14ac:dyDescent="0.2">
      <c r="D1867" s="209"/>
    </row>
    <row r="1868" spans="4:4" ht="12.75" x14ac:dyDescent="0.2">
      <c r="D1868" s="209"/>
    </row>
    <row r="1869" spans="4:4" ht="12.75" x14ac:dyDescent="0.2">
      <c r="D1869" s="209"/>
    </row>
    <row r="1870" spans="4:4" ht="12.75" x14ac:dyDescent="0.2">
      <c r="D1870" s="209"/>
    </row>
    <row r="1871" spans="4:4" ht="12.75" x14ac:dyDescent="0.2">
      <c r="D1871" s="209"/>
    </row>
    <row r="1872" spans="4:4" ht="12.75" x14ac:dyDescent="0.2">
      <c r="D1872" s="209"/>
    </row>
    <row r="1873" spans="4:4" ht="12.75" x14ac:dyDescent="0.2">
      <c r="D1873" s="209"/>
    </row>
    <row r="1874" spans="4:4" ht="12.75" x14ac:dyDescent="0.2">
      <c r="D1874" s="209"/>
    </row>
    <row r="1875" spans="4:4" ht="12.75" x14ac:dyDescent="0.2">
      <c r="D1875" s="209"/>
    </row>
    <row r="1876" spans="4:4" ht="12.75" x14ac:dyDescent="0.2">
      <c r="D1876" s="209"/>
    </row>
    <row r="1877" spans="4:4" ht="12.75" x14ac:dyDescent="0.2">
      <c r="D1877" s="209"/>
    </row>
    <row r="1878" spans="4:4" ht="12.75" x14ac:dyDescent="0.2">
      <c r="D1878" s="209"/>
    </row>
    <row r="1879" spans="4:4" ht="12.75" x14ac:dyDescent="0.2">
      <c r="D1879" s="209"/>
    </row>
    <row r="1880" spans="4:4" ht="12.75" x14ac:dyDescent="0.2">
      <c r="D1880" s="209"/>
    </row>
    <row r="1881" spans="4:4" ht="12.75" x14ac:dyDescent="0.2">
      <c r="D1881" s="209"/>
    </row>
    <row r="1882" spans="4:4" ht="12.75" x14ac:dyDescent="0.2">
      <c r="D1882" s="209"/>
    </row>
    <row r="1883" spans="4:4" ht="12.75" x14ac:dyDescent="0.2">
      <c r="D1883" s="209"/>
    </row>
    <row r="1884" spans="4:4" ht="12.75" x14ac:dyDescent="0.2">
      <c r="D1884" s="209"/>
    </row>
    <row r="1885" spans="4:4" ht="12.75" x14ac:dyDescent="0.2">
      <c r="D1885" s="209"/>
    </row>
    <row r="1886" spans="4:4" ht="12.75" x14ac:dyDescent="0.2">
      <c r="D1886" s="209"/>
    </row>
    <row r="1887" spans="4:4" ht="12.75" x14ac:dyDescent="0.2">
      <c r="D1887" s="209"/>
    </row>
    <row r="1888" spans="4:4" ht="12.75" x14ac:dyDescent="0.2">
      <c r="D1888" s="209"/>
    </row>
    <row r="1889" spans="4:4" ht="12.75" x14ac:dyDescent="0.2">
      <c r="D1889" s="209"/>
    </row>
    <row r="1890" spans="4:4" ht="12.75" x14ac:dyDescent="0.2">
      <c r="D1890" s="209"/>
    </row>
    <row r="1891" spans="4:4" ht="12.75" x14ac:dyDescent="0.2">
      <c r="D1891" s="209"/>
    </row>
    <row r="1892" spans="4:4" ht="12.75" x14ac:dyDescent="0.2">
      <c r="D1892" s="209"/>
    </row>
    <row r="1893" spans="4:4" ht="12.75" x14ac:dyDescent="0.2">
      <c r="D1893" s="209"/>
    </row>
    <row r="1894" spans="4:4" ht="12.75" x14ac:dyDescent="0.2">
      <c r="D1894" s="209"/>
    </row>
    <row r="1895" spans="4:4" ht="12.75" x14ac:dyDescent="0.2">
      <c r="D1895" s="209"/>
    </row>
    <row r="1896" spans="4:4" ht="12.75" x14ac:dyDescent="0.2">
      <c r="D1896" s="209"/>
    </row>
    <row r="1897" spans="4:4" ht="12.75" x14ac:dyDescent="0.2">
      <c r="D1897" s="209"/>
    </row>
    <row r="1898" spans="4:4" ht="12.75" x14ac:dyDescent="0.2">
      <c r="D1898" s="209"/>
    </row>
    <row r="1899" spans="4:4" ht="12.75" x14ac:dyDescent="0.2">
      <c r="D1899" s="209"/>
    </row>
    <row r="1900" spans="4:4" ht="12.75" x14ac:dyDescent="0.2">
      <c r="D1900" s="209"/>
    </row>
    <row r="1901" spans="4:4" ht="12.75" x14ac:dyDescent="0.2">
      <c r="D1901" s="209"/>
    </row>
    <row r="1902" spans="4:4" ht="12.75" x14ac:dyDescent="0.2">
      <c r="D1902" s="209"/>
    </row>
    <row r="1903" spans="4:4" ht="12.75" x14ac:dyDescent="0.2">
      <c r="D1903" s="209"/>
    </row>
    <row r="1904" spans="4:4" ht="12.75" x14ac:dyDescent="0.2">
      <c r="D1904" s="209"/>
    </row>
    <row r="1905" spans="4:4" ht="12.75" x14ac:dyDescent="0.2">
      <c r="D1905" s="209"/>
    </row>
    <row r="1906" spans="4:4" ht="12.75" x14ac:dyDescent="0.2">
      <c r="D1906" s="209"/>
    </row>
    <row r="1907" spans="4:4" ht="12.75" x14ac:dyDescent="0.2">
      <c r="D1907" s="209"/>
    </row>
    <row r="1908" spans="4:4" ht="12.75" x14ac:dyDescent="0.2">
      <c r="D1908" s="209"/>
    </row>
    <row r="1909" spans="4:4" ht="12.75" x14ac:dyDescent="0.2">
      <c r="D1909" s="209"/>
    </row>
    <row r="1910" spans="4:4" ht="12.75" x14ac:dyDescent="0.2">
      <c r="D1910" s="209"/>
    </row>
    <row r="1911" spans="4:4" ht="12.75" x14ac:dyDescent="0.2">
      <c r="D1911" s="209"/>
    </row>
    <row r="1912" spans="4:4" ht="12.75" x14ac:dyDescent="0.2">
      <c r="D1912" s="209"/>
    </row>
    <row r="1913" spans="4:4" ht="12.75" x14ac:dyDescent="0.2">
      <c r="D1913" s="209"/>
    </row>
    <row r="1914" spans="4:4" ht="12.75" x14ac:dyDescent="0.2">
      <c r="D1914" s="209"/>
    </row>
    <row r="1915" spans="4:4" ht="12.75" x14ac:dyDescent="0.2">
      <c r="D1915" s="209"/>
    </row>
    <row r="1916" spans="4:4" ht="12.75" x14ac:dyDescent="0.2">
      <c r="D1916" s="209"/>
    </row>
    <row r="1917" spans="4:4" ht="12.75" x14ac:dyDescent="0.2">
      <c r="D1917" s="209"/>
    </row>
    <row r="1918" spans="4:4" ht="12.75" x14ac:dyDescent="0.2">
      <c r="D1918" s="209"/>
    </row>
    <row r="1919" spans="4:4" ht="12.75" x14ac:dyDescent="0.2">
      <c r="D1919" s="209"/>
    </row>
    <row r="1920" spans="4:4" ht="12.75" x14ac:dyDescent="0.2">
      <c r="D1920" s="209"/>
    </row>
    <row r="1921" spans="4:4" ht="12.75" x14ac:dyDescent="0.2">
      <c r="D1921" s="209"/>
    </row>
    <row r="1922" spans="4:4" ht="12.75" x14ac:dyDescent="0.2">
      <c r="D1922" s="209"/>
    </row>
    <row r="1923" spans="4:4" ht="12.75" x14ac:dyDescent="0.2">
      <c r="D1923" s="209"/>
    </row>
    <row r="1924" spans="4:4" ht="12.75" x14ac:dyDescent="0.2">
      <c r="D1924" s="209"/>
    </row>
    <row r="1925" spans="4:4" ht="12.75" x14ac:dyDescent="0.2">
      <c r="D1925" s="209"/>
    </row>
    <row r="1926" spans="4:4" ht="12.75" x14ac:dyDescent="0.2">
      <c r="D1926" s="209"/>
    </row>
    <row r="1927" spans="4:4" ht="12.75" x14ac:dyDescent="0.2">
      <c r="D1927" s="209"/>
    </row>
    <row r="1928" spans="4:4" ht="12.75" x14ac:dyDescent="0.2">
      <c r="D1928" s="209"/>
    </row>
    <row r="1929" spans="4:4" ht="12.75" x14ac:dyDescent="0.2">
      <c r="D1929" s="209"/>
    </row>
    <row r="1930" spans="4:4" ht="12.75" x14ac:dyDescent="0.2">
      <c r="D1930" s="209"/>
    </row>
    <row r="1931" spans="4:4" ht="12.75" x14ac:dyDescent="0.2">
      <c r="D1931" s="209"/>
    </row>
    <row r="1932" spans="4:4" ht="12.75" x14ac:dyDescent="0.2">
      <c r="D1932" s="209"/>
    </row>
    <row r="1933" spans="4:4" ht="12.75" x14ac:dyDescent="0.2">
      <c r="D1933" s="209"/>
    </row>
    <row r="1934" spans="4:4" ht="12.75" x14ac:dyDescent="0.2">
      <c r="D1934" s="209"/>
    </row>
    <row r="1935" spans="4:4" ht="12.75" x14ac:dyDescent="0.2">
      <c r="D1935" s="209"/>
    </row>
    <row r="1936" spans="4:4" ht="12.75" x14ac:dyDescent="0.2">
      <c r="D1936" s="209"/>
    </row>
    <row r="1937" spans="4:4" ht="12.75" x14ac:dyDescent="0.2">
      <c r="D1937" s="209"/>
    </row>
    <row r="1938" spans="4:4" ht="12.75" x14ac:dyDescent="0.2">
      <c r="D1938" s="209"/>
    </row>
    <row r="1939" spans="4:4" ht="12.75" x14ac:dyDescent="0.2">
      <c r="D1939" s="209"/>
    </row>
    <row r="1940" spans="4:4" ht="12.75" x14ac:dyDescent="0.2">
      <c r="D1940" s="209"/>
    </row>
    <row r="1941" spans="4:4" ht="12.75" x14ac:dyDescent="0.2">
      <c r="D1941" s="209"/>
    </row>
    <row r="1942" spans="4:4" ht="12.75" x14ac:dyDescent="0.2">
      <c r="D1942" s="209"/>
    </row>
    <row r="1943" spans="4:4" ht="12.75" x14ac:dyDescent="0.2">
      <c r="D1943" s="209"/>
    </row>
    <row r="1944" spans="4:4" ht="12.75" x14ac:dyDescent="0.2">
      <c r="D1944" s="209"/>
    </row>
    <row r="1945" spans="4:4" ht="12.75" x14ac:dyDescent="0.2">
      <c r="D1945" s="209"/>
    </row>
    <row r="1946" spans="4:4" ht="12.75" x14ac:dyDescent="0.2">
      <c r="D1946" s="209"/>
    </row>
    <row r="1947" spans="4:4" ht="12.75" x14ac:dyDescent="0.2">
      <c r="D1947" s="209"/>
    </row>
    <row r="1948" spans="4:4" ht="12.75" x14ac:dyDescent="0.2">
      <c r="D1948" s="209"/>
    </row>
    <row r="1949" spans="4:4" ht="12.75" x14ac:dyDescent="0.2">
      <c r="D1949" s="209"/>
    </row>
    <row r="1950" spans="4:4" ht="12.75" x14ac:dyDescent="0.2">
      <c r="D1950" s="209"/>
    </row>
    <row r="1951" spans="4:4" ht="12.75" x14ac:dyDescent="0.2">
      <c r="D1951" s="209"/>
    </row>
    <row r="1952" spans="4:4" ht="12.75" x14ac:dyDescent="0.2">
      <c r="D1952" s="209"/>
    </row>
    <row r="1953" spans="4:4" ht="12.75" x14ac:dyDescent="0.2">
      <c r="D1953" s="209"/>
    </row>
    <row r="1954" spans="4:4" ht="12.75" x14ac:dyDescent="0.2">
      <c r="D1954" s="209"/>
    </row>
    <row r="1955" spans="4:4" ht="12.75" x14ac:dyDescent="0.2">
      <c r="D1955" s="209"/>
    </row>
    <row r="1956" spans="4:4" ht="12.75" x14ac:dyDescent="0.2">
      <c r="D1956" s="209"/>
    </row>
    <row r="1957" spans="4:4" ht="12.75" x14ac:dyDescent="0.2">
      <c r="D1957" s="209"/>
    </row>
    <row r="1958" spans="4:4" ht="12.75" x14ac:dyDescent="0.2">
      <c r="D1958" s="209"/>
    </row>
    <row r="1959" spans="4:4" ht="12.75" x14ac:dyDescent="0.2">
      <c r="D1959" s="209"/>
    </row>
    <row r="1960" spans="4:4" ht="12.75" x14ac:dyDescent="0.2">
      <c r="D1960" s="209"/>
    </row>
    <row r="1961" spans="4:4" ht="12.75" x14ac:dyDescent="0.2">
      <c r="D1961" s="209"/>
    </row>
    <row r="1962" spans="4:4" ht="12.75" x14ac:dyDescent="0.2">
      <c r="D1962" s="209"/>
    </row>
    <row r="1963" spans="4:4" ht="12.75" x14ac:dyDescent="0.2">
      <c r="D1963" s="209"/>
    </row>
    <row r="1964" spans="4:4" ht="12.75" x14ac:dyDescent="0.2">
      <c r="D1964" s="209"/>
    </row>
    <row r="1965" spans="4:4" ht="12.75" x14ac:dyDescent="0.2">
      <c r="D1965" s="209"/>
    </row>
    <row r="1966" spans="4:4" ht="12.75" x14ac:dyDescent="0.2">
      <c r="D1966" s="209"/>
    </row>
    <row r="1967" spans="4:4" ht="12.75" x14ac:dyDescent="0.2">
      <c r="D1967" s="209"/>
    </row>
    <row r="1968" spans="4:4" ht="12.75" x14ac:dyDescent="0.2">
      <c r="D1968" s="209"/>
    </row>
    <row r="1969" spans="4:4" ht="12.75" x14ac:dyDescent="0.2">
      <c r="D1969" s="209"/>
    </row>
    <row r="1970" spans="4:4" ht="12.75" x14ac:dyDescent="0.2">
      <c r="D1970" s="209"/>
    </row>
    <row r="1971" spans="4:4" ht="12.75" x14ac:dyDescent="0.2">
      <c r="D1971" s="209"/>
    </row>
    <row r="1972" spans="4:4" ht="12.75" x14ac:dyDescent="0.2">
      <c r="D1972" s="209"/>
    </row>
    <row r="1973" spans="4:4" ht="12.75" x14ac:dyDescent="0.2">
      <c r="D1973" s="209"/>
    </row>
    <row r="1974" spans="4:4" ht="12.75" x14ac:dyDescent="0.2">
      <c r="D1974" s="209"/>
    </row>
    <row r="1975" spans="4:4" ht="12.75" x14ac:dyDescent="0.2">
      <c r="D1975" s="209"/>
    </row>
    <row r="1976" spans="4:4" ht="12.75" x14ac:dyDescent="0.2">
      <c r="D1976" s="209"/>
    </row>
    <row r="1977" spans="4:4" ht="12.75" x14ac:dyDescent="0.2">
      <c r="D1977" s="209"/>
    </row>
    <row r="1978" spans="4:4" ht="12.75" x14ac:dyDescent="0.2">
      <c r="D1978" s="209"/>
    </row>
    <row r="1979" spans="4:4" ht="12.75" x14ac:dyDescent="0.2">
      <c r="D1979" s="209"/>
    </row>
    <row r="1980" spans="4:4" ht="12.75" x14ac:dyDescent="0.2">
      <c r="D1980" s="209"/>
    </row>
    <row r="1981" spans="4:4" ht="12.75" x14ac:dyDescent="0.2">
      <c r="D1981" s="209"/>
    </row>
    <row r="1982" spans="4:4" ht="12.75" x14ac:dyDescent="0.2">
      <c r="D1982" s="209"/>
    </row>
    <row r="1983" spans="4:4" ht="12.75" x14ac:dyDescent="0.2">
      <c r="D1983" s="209"/>
    </row>
    <row r="1984" spans="4:4" ht="12.75" x14ac:dyDescent="0.2">
      <c r="D1984" s="209"/>
    </row>
    <row r="1985" spans="4:4" ht="12.75" x14ac:dyDescent="0.2">
      <c r="D1985" s="209"/>
    </row>
    <row r="1986" spans="4:4" ht="12.75" x14ac:dyDescent="0.2">
      <c r="D1986" s="209"/>
    </row>
    <row r="1987" spans="4:4" ht="12.75" x14ac:dyDescent="0.2">
      <c r="D1987" s="209"/>
    </row>
    <row r="1988" spans="4:4" ht="12.75" x14ac:dyDescent="0.2">
      <c r="D1988" s="209"/>
    </row>
    <row r="1989" spans="4:4" ht="12.75" x14ac:dyDescent="0.2">
      <c r="D1989" s="209"/>
    </row>
    <row r="1990" spans="4:4" ht="12.75" x14ac:dyDescent="0.2">
      <c r="D1990" s="209"/>
    </row>
    <row r="1991" spans="4:4" ht="12.75" x14ac:dyDescent="0.2">
      <c r="D1991" s="209"/>
    </row>
    <row r="1992" spans="4:4" ht="12.75" x14ac:dyDescent="0.2">
      <c r="D1992" s="209"/>
    </row>
    <row r="1993" spans="4:4" ht="12.75" x14ac:dyDescent="0.2">
      <c r="D1993" s="209"/>
    </row>
    <row r="1994" spans="4:4" ht="12.75" x14ac:dyDescent="0.2">
      <c r="D1994" s="209"/>
    </row>
    <row r="1995" spans="4:4" ht="12.75" x14ac:dyDescent="0.2">
      <c r="D1995" s="209"/>
    </row>
    <row r="1996" spans="4:4" ht="12.75" x14ac:dyDescent="0.2">
      <c r="D1996" s="209"/>
    </row>
    <row r="1997" spans="4:4" ht="12.75" x14ac:dyDescent="0.2">
      <c r="D1997" s="209"/>
    </row>
    <row r="1998" spans="4:4" ht="12.75" x14ac:dyDescent="0.2">
      <c r="D1998" s="209"/>
    </row>
    <row r="1999" spans="4:4" ht="12.75" x14ac:dyDescent="0.2">
      <c r="D1999" s="209"/>
    </row>
    <row r="2000" spans="4:4" ht="12.75" x14ac:dyDescent="0.2">
      <c r="D2000" s="209"/>
    </row>
    <row r="2001" spans="4:4" ht="12.75" x14ac:dyDescent="0.2">
      <c r="D2001" s="209"/>
    </row>
    <row r="2002" spans="4:4" ht="12.75" x14ac:dyDescent="0.2">
      <c r="D2002" s="209"/>
    </row>
    <row r="2003" spans="4:4" ht="12.75" x14ac:dyDescent="0.2">
      <c r="D2003" s="209"/>
    </row>
    <row r="2004" spans="4:4" ht="12.75" x14ac:dyDescent="0.2">
      <c r="D2004" s="209"/>
    </row>
    <row r="2005" spans="4:4" ht="12.75" x14ac:dyDescent="0.2">
      <c r="D2005" s="209"/>
    </row>
    <row r="2006" spans="4:4" ht="12.75" x14ac:dyDescent="0.2">
      <c r="D2006" s="209"/>
    </row>
    <row r="2007" spans="4:4" ht="12.75" x14ac:dyDescent="0.2">
      <c r="D2007" s="209"/>
    </row>
    <row r="2008" spans="4:4" ht="12.75" x14ac:dyDescent="0.2">
      <c r="D2008" s="209"/>
    </row>
    <row r="2009" spans="4:4" ht="12.75" x14ac:dyDescent="0.2">
      <c r="D2009" s="209"/>
    </row>
    <row r="2010" spans="4:4" ht="12.75" x14ac:dyDescent="0.2">
      <c r="D2010" s="209"/>
    </row>
    <row r="2011" spans="4:4" ht="12.75" x14ac:dyDescent="0.2">
      <c r="D2011" s="209"/>
    </row>
    <row r="2012" spans="4:4" ht="12.75" x14ac:dyDescent="0.2">
      <c r="D2012" s="209"/>
    </row>
    <row r="2013" spans="4:4" ht="12.75" x14ac:dyDescent="0.2">
      <c r="D2013" s="209"/>
    </row>
    <row r="2014" spans="4:4" ht="12.75" x14ac:dyDescent="0.2">
      <c r="D2014" s="209"/>
    </row>
    <row r="2015" spans="4:4" ht="12.75" x14ac:dyDescent="0.2">
      <c r="D2015" s="209"/>
    </row>
    <row r="2016" spans="4:4" ht="12.75" x14ac:dyDescent="0.2">
      <c r="D2016" s="209"/>
    </row>
    <row r="2017" spans="4:4" ht="12.75" x14ac:dyDescent="0.2">
      <c r="D2017" s="209"/>
    </row>
    <row r="2018" spans="4:4" ht="12.75" x14ac:dyDescent="0.2">
      <c r="D2018" s="209"/>
    </row>
    <row r="2019" spans="4:4" ht="12.75" x14ac:dyDescent="0.2">
      <c r="D2019" s="209"/>
    </row>
    <row r="2020" spans="4:4" ht="12.75" x14ac:dyDescent="0.2">
      <c r="D2020" s="209"/>
    </row>
    <row r="2021" spans="4:4" ht="12.75" x14ac:dyDescent="0.2">
      <c r="D2021" s="209"/>
    </row>
    <row r="2022" spans="4:4" ht="12.75" x14ac:dyDescent="0.2">
      <c r="D2022" s="209"/>
    </row>
    <row r="2023" spans="4:4" ht="12.75" x14ac:dyDescent="0.2">
      <c r="D2023" s="209"/>
    </row>
    <row r="2024" spans="4:4" ht="12.75" x14ac:dyDescent="0.2">
      <c r="D2024" s="209"/>
    </row>
    <row r="2025" spans="4:4" ht="12.75" x14ac:dyDescent="0.2">
      <c r="D2025" s="209"/>
    </row>
    <row r="2026" spans="4:4" ht="12.75" x14ac:dyDescent="0.2">
      <c r="D2026" s="209"/>
    </row>
    <row r="2027" spans="4:4" ht="12.75" x14ac:dyDescent="0.2">
      <c r="D2027" s="209"/>
    </row>
    <row r="2028" spans="4:4" ht="12.75" x14ac:dyDescent="0.2">
      <c r="D2028" s="209"/>
    </row>
    <row r="2029" spans="4:4" ht="12.75" x14ac:dyDescent="0.2">
      <c r="D2029" s="209"/>
    </row>
    <row r="2030" spans="4:4" ht="12.75" x14ac:dyDescent="0.2">
      <c r="D2030" s="209"/>
    </row>
    <row r="2031" spans="4:4" ht="12.75" x14ac:dyDescent="0.2">
      <c r="D2031" s="209"/>
    </row>
    <row r="2032" spans="4:4" ht="12.75" x14ac:dyDescent="0.2">
      <c r="D2032" s="209"/>
    </row>
    <row r="2033" spans="4:4" ht="12.75" x14ac:dyDescent="0.2">
      <c r="D2033" s="209"/>
    </row>
    <row r="2034" spans="4:4" ht="12.75" x14ac:dyDescent="0.2">
      <c r="D2034" s="209"/>
    </row>
    <row r="2035" spans="4:4" ht="12.75" x14ac:dyDescent="0.2">
      <c r="D2035" s="209"/>
    </row>
    <row r="2036" spans="4:4" ht="12.75" x14ac:dyDescent="0.2">
      <c r="D2036" s="209"/>
    </row>
    <row r="2037" spans="4:4" ht="12.75" x14ac:dyDescent="0.2">
      <c r="D2037" s="209"/>
    </row>
    <row r="2038" spans="4:4" ht="12.75" x14ac:dyDescent="0.2">
      <c r="D2038" s="209"/>
    </row>
    <row r="2039" spans="4:4" ht="12.75" x14ac:dyDescent="0.2">
      <c r="D2039" s="209"/>
    </row>
    <row r="2040" spans="4:4" ht="12.75" x14ac:dyDescent="0.2">
      <c r="D2040" s="209"/>
    </row>
    <row r="2041" spans="4:4" ht="12.75" x14ac:dyDescent="0.2">
      <c r="D2041" s="209"/>
    </row>
    <row r="2042" spans="4:4" ht="12.75" x14ac:dyDescent="0.2">
      <c r="D2042" s="209"/>
    </row>
    <row r="2043" spans="4:4" ht="12.75" x14ac:dyDescent="0.2">
      <c r="D2043" s="209"/>
    </row>
    <row r="2044" spans="4:4" ht="12.75" x14ac:dyDescent="0.2">
      <c r="D2044" s="209"/>
    </row>
    <row r="2045" spans="4:4" ht="12.75" x14ac:dyDescent="0.2">
      <c r="D2045" s="209"/>
    </row>
    <row r="2046" spans="4:4" ht="12.75" x14ac:dyDescent="0.2">
      <c r="D2046" s="209"/>
    </row>
    <row r="2047" spans="4:4" ht="12.75" x14ac:dyDescent="0.2">
      <c r="D2047" s="209"/>
    </row>
    <row r="2048" spans="4:4" ht="12.75" x14ac:dyDescent="0.2">
      <c r="D2048" s="209"/>
    </row>
    <row r="2049" spans="4:4" ht="12.75" x14ac:dyDescent="0.2">
      <c r="D2049" s="209"/>
    </row>
    <row r="2050" spans="4:4" ht="12.75" x14ac:dyDescent="0.2">
      <c r="D2050" s="209"/>
    </row>
    <row r="2051" spans="4:4" ht="12.75" x14ac:dyDescent="0.2">
      <c r="D2051" s="209"/>
    </row>
    <row r="2052" spans="4:4" ht="12.75" x14ac:dyDescent="0.2">
      <c r="D2052" s="209"/>
    </row>
    <row r="2053" spans="4:4" ht="12.75" x14ac:dyDescent="0.2">
      <c r="D2053" s="209"/>
    </row>
    <row r="2054" spans="4:4" ht="12.75" x14ac:dyDescent="0.2">
      <c r="D2054" s="209"/>
    </row>
    <row r="2055" spans="4:4" ht="12.75" x14ac:dyDescent="0.2">
      <c r="D2055" s="209"/>
    </row>
    <row r="2056" spans="4:4" ht="12.75" x14ac:dyDescent="0.2">
      <c r="D2056" s="209"/>
    </row>
    <row r="2057" spans="4:4" ht="12.75" x14ac:dyDescent="0.2">
      <c r="D2057" s="209"/>
    </row>
    <row r="2058" spans="4:4" ht="12.75" x14ac:dyDescent="0.2">
      <c r="D2058" s="209"/>
    </row>
    <row r="2059" spans="4:4" ht="12.75" x14ac:dyDescent="0.2">
      <c r="D2059" s="209"/>
    </row>
    <row r="2060" spans="4:4" ht="12.75" x14ac:dyDescent="0.2">
      <c r="D2060" s="209"/>
    </row>
    <row r="2061" spans="4:4" ht="12.75" x14ac:dyDescent="0.2">
      <c r="D2061" s="209"/>
    </row>
    <row r="2062" spans="4:4" ht="12.75" x14ac:dyDescent="0.2">
      <c r="D2062" s="209"/>
    </row>
    <row r="2063" spans="4:4" ht="12.75" x14ac:dyDescent="0.2">
      <c r="D2063" s="209"/>
    </row>
    <row r="2064" spans="4:4" ht="12.75" x14ac:dyDescent="0.2">
      <c r="D2064" s="209"/>
    </row>
    <row r="2065" spans="4:4" ht="12.75" x14ac:dyDescent="0.2">
      <c r="D2065" s="209"/>
    </row>
    <row r="2066" spans="4:4" ht="12.75" x14ac:dyDescent="0.2">
      <c r="D2066" s="209"/>
    </row>
    <row r="2067" spans="4:4" ht="12.75" x14ac:dyDescent="0.2">
      <c r="D2067" s="209"/>
    </row>
    <row r="2068" spans="4:4" ht="12.75" x14ac:dyDescent="0.2">
      <c r="D2068" s="209"/>
    </row>
    <row r="2069" spans="4:4" ht="12.75" x14ac:dyDescent="0.2">
      <c r="D2069" s="209"/>
    </row>
    <row r="2070" spans="4:4" ht="12.75" x14ac:dyDescent="0.2">
      <c r="D2070" s="209"/>
    </row>
    <row r="2071" spans="4:4" ht="12.75" x14ac:dyDescent="0.2">
      <c r="D2071" s="209"/>
    </row>
    <row r="2072" spans="4:4" ht="12.75" x14ac:dyDescent="0.2">
      <c r="D2072" s="209"/>
    </row>
    <row r="2073" spans="4:4" ht="12.75" x14ac:dyDescent="0.2">
      <c r="D2073" s="209"/>
    </row>
    <row r="2074" spans="4:4" ht="12.75" x14ac:dyDescent="0.2">
      <c r="D2074" s="209"/>
    </row>
    <row r="2075" spans="4:4" ht="12.75" x14ac:dyDescent="0.2">
      <c r="D2075" s="209"/>
    </row>
    <row r="2076" spans="4:4" ht="12.75" x14ac:dyDescent="0.2">
      <c r="D2076" s="209"/>
    </row>
    <row r="2077" spans="4:4" ht="12.75" x14ac:dyDescent="0.2">
      <c r="D2077" s="209"/>
    </row>
    <row r="2078" spans="4:4" ht="12.75" x14ac:dyDescent="0.2">
      <c r="D2078" s="209"/>
    </row>
    <row r="2079" spans="4:4" ht="12.75" x14ac:dyDescent="0.2">
      <c r="D2079" s="209"/>
    </row>
    <row r="2080" spans="4:4" ht="12.75" x14ac:dyDescent="0.2">
      <c r="D2080" s="209"/>
    </row>
    <row r="2081" spans="4:4" ht="12.75" x14ac:dyDescent="0.2">
      <c r="D2081" s="209"/>
    </row>
    <row r="2082" spans="4:4" ht="12.75" x14ac:dyDescent="0.2">
      <c r="D2082" s="209"/>
    </row>
    <row r="2083" spans="4:4" ht="12.75" x14ac:dyDescent="0.2">
      <c r="D2083" s="209"/>
    </row>
    <row r="2084" spans="4:4" ht="12.75" x14ac:dyDescent="0.2">
      <c r="D2084" s="209"/>
    </row>
    <row r="2085" spans="4:4" ht="12.75" x14ac:dyDescent="0.2">
      <c r="D2085" s="209"/>
    </row>
    <row r="2086" spans="4:4" ht="12.75" x14ac:dyDescent="0.2">
      <c r="D2086" s="209"/>
    </row>
    <row r="2087" spans="4:4" ht="12.75" x14ac:dyDescent="0.2">
      <c r="D2087" s="209"/>
    </row>
    <row r="2088" spans="4:4" ht="12.75" x14ac:dyDescent="0.2">
      <c r="D2088" s="209"/>
    </row>
    <row r="2089" spans="4:4" ht="12.75" x14ac:dyDescent="0.2">
      <c r="D2089" s="209"/>
    </row>
    <row r="2090" spans="4:4" ht="12.75" x14ac:dyDescent="0.2">
      <c r="D2090" s="209"/>
    </row>
    <row r="2091" spans="4:4" ht="12.75" x14ac:dyDescent="0.2">
      <c r="D2091" s="209"/>
    </row>
    <row r="2092" spans="4:4" ht="12.75" x14ac:dyDescent="0.2">
      <c r="D2092" s="209"/>
    </row>
    <row r="2093" spans="4:4" ht="12.75" x14ac:dyDescent="0.2">
      <c r="D2093" s="209"/>
    </row>
    <row r="2094" spans="4:4" ht="12.75" x14ac:dyDescent="0.2">
      <c r="D2094" s="209"/>
    </row>
    <row r="2095" spans="4:4" ht="12.75" x14ac:dyDescent="0.2">
      <c r="D2095" s="209"/>
    </row>
    <row r="2096" spans="4:4" ht="12.75" x14ac:dyDescent="0.2">
      <c r="D2096" s="209"/>
    </row>
    <row r="2097" spans="4:4" ht="12.75" x14ac:dyDescent="0.2">
      <c r="D2097" s="209"/>
    </row>
    <row r="2098" spans="4:4" ht="12.75" x14ac:dyDescent="0.2">
      <c r="D2098" s="209"/>
    </row>
    <row r="2099" spans="4:4" ht="12.75" x14ac:dyDescent="0.2">
      <c r="D2099" s="209"/>
    </row>
    <row r="2100" spans="4:4" ht="12.75" x14ac:dyDescent="0.2">
      <c r="D2100" s="209"/>
    </row>
    <row r="2101" spans="4:4" ht="12.75" x14ac:dyDescent="0.2">
      <c r="D2101" s="209"/>
    </row>
    <row r="2102" spans="4:4" ht="12.75" x14ac:dyDescent="0.2">
      <c r="D2102" s="209"/>
    </row>
    <row r="2103" spans="4:4" ht="12.75" x14ac:dyDescent="0.2">
      <c r="D2103" s="209"/>
    </row>
    <row r="2104" spans="4:4" ht="12.75" x14ac:dyDescent="0.2">
      <c r="D2104" s="209"/>
    </row>
    <row r="2105" spans="4:4" ht="12.75" x14ac:dyDescent="0.2">
      <c r="D2105" s="209"/>
    </row>
    <row r="2106" spans="4:4" ht="12.75" x14ac:dyDescent="0.2">
      <c r="D2106" s="209"/>
    </row>
    <row r="2107" spans="4:4" ht="12.75" x14ac:dyDescent="0.2">
      <c r="D2107" s="209"/>
    </row>
    <row r="2108" spans="4:4" ht="12.75" x14ac:dyDescent="0.2">
      <c r="D2108" s="209"/>
    </row>
    <row r="2109" spans="4:4" ht="12.75" x14ac:dyDescent="0.2">
      <c r="D2109" s="209"/>
    </row>
    <row r="2110" spans="4:4" ht="12.75" x14ac:dyDescent="0.2">
      <c r="D2110" s="209"/>
    </row>
    <row r="2111" spans="4:4" ht="12.75" x14ac:dyDescent="0.2">
      <c r="D2111" s="209"/>
    </row>
    <row r="2112" spans="4:4" ht="12.75" x14ac:dyDescent="0.2">
      <c r="D2112" s="209"/>
    </row>
    <row r="2113" spans="4:4" ht="12.75" x14ac:dyDescent="0.2">
      <c r="D2113" s="209"/>
    </row>
    <row r="2114" spans="4:4" ht="12.75" x14ac:dyDescent="0.2">
      <c r="D2114" s="209"/>
    </row>
    <row r="2115" spans="4:4" ht="12.75" x14ac:dyDescent="0.2">
      <c r="D2115" s="209"/>
    </row>
    <row r="2116" spans="4:4" ht="12.75" x14ac:dyDescent="0.2">
      <c r="D2116" s="209"/>
    </row>
    <row r="2117" spans="4:4" ht="12.75" x14ac:dyDescent="0.2">
      <c r="D2117" s="209"/>
    </row>
    <row r="2118" spans="4:4" ht="12.75" x14ac:dyDescent="0.2">
      <c r="D2118" s="209"/>
    </row>
    <row r="2119" spans="4:4" ht="12.75" x14ac:dyDescent="0.2">
      <c r="D2119" s="209"/>
    </row>
    <row r="2120" spans="4:4" ht="12.75" x14ac:dyDescent="0.2">
      <c r="D2120" s="209"/>
    </row>
    <row r="2121" spans="4:4" ht="12.75" x14ac:dyDescent="0.2">
      <c r="D2121" s="209"/>
    </row>
    <row r="2122" spans="4:4" ht="12.75" x14ac:dyDescent="0.2">
      <c r="D2122" s="209"/>
    </row>
    <row r="2123" spans="4:4" ht="12.75" x14ac:dyDescent="0.2">
      <c r="D2123" s="209"/>
    </row>
    <row r="2124" spans="4:4" ht="12.75" x14ac:dyDescent="0.2">
      <c r="D2124" s="209"/>
    </row>
    <row r="2125" spans="4:4" ht="12.75" x14ac:dyDescent="0.2">
      <c r="D2125" s="209"/>
    </row>
    <row r="2126" spans="4:4" ht="12.75" x14ac:dyDescent="0.2">
      <c r="D2126" s="209"/>
    </row>
    <row r="2127" spans="4:4" ht="12.75" x14ac:dyDescent="0.2">
      <c r="D2127" s="209"/>
    </row>
    <row r="2128" spans="4:4" ht="12.75" x14ac:dyDescent="0.2">
      <c r="D2128" s="209"/>
    </row>
    <row r="2129" spans="4:4" ht="12.75" x14ac:dyDescent="0.2">
      <c r="D2129" s="209"/>
    </row>
    <row r="2130" spans="4:4" ht="12.75" x14ac:dyDescent="0.2">
      <c r="D2130" s="209"/>
    </row>
    <row r="2131" spans="4:4" ht="12.75" x14ac:dyDescent="0.2">
      <c r="D2131" s="209"/>
    </row>
    <row r="2132" spans="4:4" ht="12.75" x14ac:dyDescent="0.2">
      <c r="D2132" s="209"/>
    </row>
    <row r="2133" spans="4:4" ht="12.75" x14ac:dyDescent="0.2">
      <c r="D2133" s="209"/>
    </row>
    <row r="2134" spans="4:4" ht="12.75" x14ac:dyDescent="0.2">
      <c r="D2134" s="209"/>
    </row>
    <row r="2135" spans="4:4" ht="12.75" x14ac:dyDescent="0.2">
      <c r="D2135" s="209"/>
    </row>
    <row r="2136" spans="4:4" ht="12.75" x14ac:dyDescent="0.2">
      <c r="D2136" s="209"/>
    </row>
    <row r="2137" spans="4:4" ht="12.75" x14ac:dyDescent="0.2">
      <c r="D2137" s="209"/>
    </row>
    <row r="2138" spans="4:4" ht="12.75" x14ac:dyDescent="0.2">
      <c r="D2138" s="209"/>
    </row>
    <row r="2139" spans="4:4" ht="12.75" x14ac:dyDescent="0.2">
      <c r="D2139" s="209"/>
    </row>
    <row r="2140" spans="4:4" ht="12.75" x14ac:dyDescent="0.2">
      <c r="D2140" s="209"/>
    </row>
    <row r="2141" spans="4:4" ht="12.75" x14ac:dyDescent="0.2">
      <c r="D2141" s="209"/>
    </row>
    <row r="2142" spans="4:4" ht="12.75" x14ac:dyDescent="0.2">
      <c r="D2142" s="209"/>
    </row>
    <row r="2143" spans="4:4" ht="12.75" x14ac:dyDescent="0.2">
      <c r="D2143" s="209"/>
    </row>
    <row r="2144" spans="4:4" ht="12.75" x14ac:dyDescent="0.2">
      <c r="D2144" s="209"/>
    </row>
    <row r="2145" spans="4:4" ht="12.75" x14ac:dyDescent="0.2">
      <c r="D2145" s="209"/>
    </row>
    <row r="2146" spans="4:4" ht="12.75" x14ac:dyDescent="0.2">
      <c r="D2146" s="209"/>
    </row>
    <row r="2147" spans="4:4" ht="12.75" x14ac:dyDescent="0.2">
      <c r="D2147" s="209"/>
    </row>
    <row r="2148" spans="4:4" ht="12.75" x14ac:dyDescent="0.2">
      <c r="D2148" s="209"/>
    </row>
    <row r="2149" spans="4:4" ht="12.75" x14ac:dyDescent="0.2">
      <c r="D2149" s="209"/>
    </row>
    <row r="2150" spans="4:4" ht="12.75" x14ac:dyDescent="0.2">
      <c r="D2150" s="209"/>
    </row>
    <row r="2151" spans="4:4" ht="12.75" x14ac:dyDescent="0.2">
      <c r="D2151" s="209"/>
    </row>
    <row r="2152" spans="4:4" ht="12.75" x14ac:dyDescent="0.2">
      <c r="D2152" s="209"/>
    </row>
    <row r="2153" spans="4:4" ht="12.75" x14ac:dyDescent="0.2">
      <c r="D2153" s="209"/>
    </row>
    <row r="2154" spans="4:4" ht="12.75" x14ac:dyDescent="0.2">
      <c r="D2154" s="209"/>
    </row>
    <row r="2155" spans="4:4" ht="12.75" x14ac:dyDescent="0.2">
      <c r="D2155" s="209"/>
    </row>
    <row r="2156" spans="4:4" ht="12.75" x14ac:dyDescent="0.2">
      <c r="D2156" s="209"/>
    </row>
    <row r="2157" spans="4:4" ht="12.75" x14ac:dyDescent="0.2">
      <c r="D2157" s="209"/>
    </row>
    <row r="2158" spans="4:4" ht="12.75" x14ac:dyDescent="0.2">
      <c r="D2158" s="209"/>
    </row>
    <row r="2159" spans="4:4" ht="12.75" x14ac:dyDescent="0.2">
      <c r="D2159" s="209"/>
    </row>
    <row r="2160" spans="4:4" ht="12.75" x14ac:dyDescent="0.2">
      <c r="D2160" s="209"/>
    </row>
    <row r="2161" spans="4:4" ht="12.75" x14ac:dyDescent="0.2">
      <c r="D2161" s="209"/>
    </row>
    <row r="2162" spans="4:4" ht="12.75" x14ac:dyDescent="0.2">
      <c r="D2162" s="209"/>
    </row>
    <row r="2163" spans="4:4" ht="12.75" x14ac:dyDescent="0.2">
      <c r="D2163" s="209"/>
    </row>
    <row r="2164" spans="4:4" ht="12.75" x14ac:dyDescent="0.2">
      <c r="D2164" s="209"/>
    </row>
    <row r="2165" spans="4:4" ht="12.75" x14ac:dyDescent="0.2">
      <c r="D2165" s="209"/>
    </row>
    <row r="2166" spans="4:4" ht="12.75" x14ac:dyDescent="0.2">
      <c r="D2166" s="209"/>
    </row>
    <row r="2167" spans="4:4" ht="12.75" x14ac:dyDescent="0.2">
      <c r="D2167" s="209"/>
    </row>
    <row r="2168" spans="4:4" ht="12.75" x14ac:dyDescent="0.2">
      <c r="D2168" s="209"/>
    </row>
    <row r="2169" spans="4:4" ht="12.75" x14ac:dyDescent="0.2">
      <c r="D2169" s="209"/>
    </row>
    <row r="2170" spans="4:4" ht="12.75" x14ac:dyDescent="0.2">
      <c r="D2170" s="209"/>
    </row>
    <row r="2171" spans="4:4" ht="12.75" x14ac:dyDescent="0.2">
      <c r="D2171" s="209"/>
    </row>
    <row r="2172" spans="4:4" ht="12.75" x14ac:dyDescent="0.2">
      <c r="D2172" s="209"/>
    </row>
    <row r="2173" spans="4:4" ht="12.75" x14ac:dyDescent="0.2">
      <c r="D2173" s="209"/>
    </row>
    <row r="2174" spans="4:4" ht="12.75" x14ac:dyDescent="0.2">
      <c r="D2174" s="209"/>
    </row>
    <row r="2175" spans="4:4" ht="12.75" x14ac:dyDescent="0.2">
      <c r="D2175" s="209"/>
    </row>
    <row r="2176" spans="4:4" ht="12.75" x14ac:dyDescent="0.2">
      <c r="D2176" s="209"/>
    </row>
    <row r="2177" spans="4:4" ht="12.75" x14ac:dyDescent="0.2">
      <c r="D2177" s="209"/>
    </row>
    <row r="2178" spans="4:4" ht="12.75" x14ac:dyDescent="0.2">
      <c r="D2178" s="209"/>
    </row>
    <row r="2179" spans="4:4" ht="12.75" x14ac:dyDescent="0.2">
      <c r="D2179" s="209"/>
    </row>
    <row r="2180" spans="4:4" ht="12.75" x14ac:dyDescent="0.2">
      <c r="D2180" s="209"/>
    </row>
    <row r="2181" spans="4:4" ht="12.75" x14ac:dyDescent="0.2">
      <c r="D2181" s="209"/>
    </row>
    <row r="2182" spans="4:4" ht="12.75" x14ac:dyDescent="0.2">
      <c r="D2182" s="209"/>
    </row>
    <row r="2183" spans="4:4" ht="12.75" x14ac:dyDescent="0.2">
      <c r="D2183" s="209"/>
    </row>
    <row r="2184" spans="4:4" ht="12.75" x14ac:dyDescent="0.2">
      <c r="D2184" s="209"/>
    </row>
    <row r="2185" spans="4:4" ht="12.75" x14ac:dyDescent="0.2">
      <c r="D2185" s="209"/>
    </row>
    <row r="2186" spans="4:4" ht="12.75" x14ac:dyDescent="0.2">
      <c r="D2186" s="209"/>
    </row>
    <row r="2187" spans="4:4" ht="12.75" x14ac:dyDescent="0.2">
      <c r="D2187" s="209"/>
    </row>
    <row r="2188" spans="4:4" ht="12.75" x14ac:dyDescent="0.2">
      <c r="D2188" s="209"/>
    </row>
    <row r="2189" spans="4:4" ht="12.75" x14ac:dyDescent="0.2">
      <c r="D2189" s="209"/>
    </row>
    <row r="2190" spans="4:4" ht="12.75" x14ac:dyDescent="0.2">
      <c r="D2190" s="209"/>
    </row>
    <row r="2191" spans="4:4" ht="12.75" x14ac:dyDescent="0.2">
      <c r="D2191" s="209"/>
    </row>
    <row r="2192" spans="4:4" ht="12.75" x14ac:dyDescent="0.2">
      <c r="D2192" s="209"/>
    </row>
    <row r="2193" spans="4:4" ht="12.75" x14ac:dyDescent="0.2">
      <c r="D2193" s="209"/>
    </row>
    <row r="2194" spans="4:4" ht="12.75" x14ac:dyDescent="0.2">
      <c r="D2194" s="209"/>
    </row>
    <row r="2195" spans="4:4" ht="12.75" x14ac:dyDescent="0.2">
      <c r="D2195" s="209"/>
    </row>
    <row r="2196" spans="4:4" ht="12.75" x14ac:dyDescent="0.2">
      <c r="D2196" s="209"/>
    </row>
    <row r="2197" spans="4:4" ht="12.75" x14ac:dyDescent="0.2">
      <c r="D2197" s="209"/>
    </row>
    <row r="2198" spans="4:4" ht="12.75" x14ac:dyDescent="0.2">
      <c r="D2198" s="209"/>
    </row>
    <row r="2199" spans="4:4" ht="12.75" x14ac:dyDescent="0.2">
      <c r="D2199" s="209"/>
    </row>
    <row r="2200" spans="4:4" ht="12.75" x14ac:dyDescent="0.2">
      <c r="D2200" s="209"/>
    </row>
    <row r="2201" spans="4:4" ht="12.75" x14ac:dyDescent="0.2">
      <c r="D2201" s="209"/>
    </row>
    <row r="2202" spans="4:4" ht="12.75" x14ac:dyDescent="0.2">
      <c r="D2202" s="209"/>
    </row>
    <row r="2203" spans="4:4" ht="12.75" x14ac:dyDescent="0.2">
      <c r="D2203" s="209"/>
    </row>
    <row r="2204" spans="4:4" ht="12.75" x14ac:dyDescent="0.2">
      <c r="D2204" s="209"/>
    </row>
    <row r="2205" spans="4:4" ht="12.75" x14ac:dyDescent="0.2">
      <c r="D2205" s="209"/>
    </row>
    <row r="2206" spans="4:4" ht="12.75" x14ac:dyDescent="0.2">
      <c r="D2206" s="209"/>
    </row>
    <row r="2207" spans="4:4" ht="12.75" x14ac:dyDescent="0.2">
      <c r="D2207" s="209"/>
    </row>
    <row r="2208" spans="4:4" ht="12.75" x14ac:dyDescent="0.2">
      <c r="D2208" s="209"/>
    </row>
    <row r="2209" spans="4:4" ht="12.75" x14ac:dyDescent="0.2">
      <c r="D2209" s="209"/>
    </row>
    <row r="2210" spans="4:4" ht="12.75" x14ac:dyDescent="0.2">
      <c r="D2210" s="209"/>
    </row>
    <row r="2211" spans="4:4" ht="12.75" x14ac:dyDescent="0.2">
      <c r="D2211" s="209"/>
    </row>
    <row r="2212" spans="4:4" ht="12.75" x14ac:dyDescent="0.2">
      <c r="D2212" s="209"/>
    </row>
    <row r="2213" spans="4:4" ht="12.75" x14ac:dyDescent="0.2">
      <c r="D2213" s="209"/>
    </row>
    <row r="2214" spans="4:4" ht="12.75" x14ac:dyDescent="0.2">
      <c r="D2214" s="209"/>
    </row>
    <row r="2215" spans="4:4" ht="12.75" x14ac:dyDescent="0.2">
      <c r="D2215" s="209"/>
    </row>
    <row r="2216" spans="4:4" ht="12.75" x14ac:dyDescent="0.2">
      <c r="D2216" s="209"/>
    </row>
    <row r="2217" spans="4:4" ht="12.75" x14ac:dyDescent="0.2">
      <c r="D2217" s="209"/>
    </row>
    <row r="2218" spans="4:4" ht="12.75" x14ac:dyDescent="0.2">
      <c r="D2218" s="209"/>
    </row>
    <row r="2219" spans="4:4" ht="12.75" x14ac:dyDescent="0.2">
      <c r="D2219" s="209"/>
    </row>
    <row r="2220" spans="4:4" ht="12.75" x14ac:dyDescent="0.2">
      <c r="D2220" s="209"/>
    </row>
    <row r="2221" spans="4:4" ht="12.75" x14ac:dyDescent="0.2">
      <c r="D2221" s="209"/>
    </row>
    <row r="2222" spans="4:4" ht="12.75" x14ac:dyDescent="0.2">
      <c r="D2222" s="209"/>
    </row>
    <row r="2223" spans="4:4" ht="12.75" x14ac:dyDescent="0.2">
      <c r="D2223" s="209"/>
    </row>
    <row r="2224" spans="4:4" ht="12.75" x14ac:dyDescent="0.2">
      <c r="D2224" s="209"/>
    </row>
    <row r="2225" spans="4:4" ht="12.75" x14ac:dyDescent="0.2">
      <c r="D2225" s="209"/>
    </row>
    <row r="2226" spans="4:4" ht="12.75" x14ac:dyDescent="0.2">
      <c r="D2226" s="209"/>
    </row>
    <row r="2227" spans="4:4" ht="12.75" x14ac:dyDescent="0.2">
      <c r="D2227" s="209"/>
    </row>
    <row r="2228" spans="4:4" ht="12.75" x14ac:dyDescent="0.2">
      <c r="D2228" s="209"/>
    </row>
    <row r="2229" spans="4:4" ht="12.75" x14ac:dyDescent="0.2">
      <c r="D2229" s="209"/>
    </row>
    <row r="2230" spans="4:4" ht="12.75" x14ac:dyDescent="0.2">
      <c r="D2230" s="209"/>
    </row>
    <row r="2231" spans="4:4" ht="12.75" x14ac:dyDescent="0.2">
      <c r="D2231" s="209"/>
    </row>
    <row r="2232" spans="4:4" ht="12.75" x14ac:dyDescent="0.2">
      <c r="D2232" s="209"/>
    </row>
    <row r="2233" spans="4:4" ht="12.75" x14ac:dyDescent="0.2">
      <c r="D2233" s="209"/>
    </row>
    <row r="2234" spans="4:4" ht="12.75" x14ac:dyDescent="0.2">
      <c r="D2234" s="209"/>
    </row>
    <row r="2235" spans="4:4" ht="12.75" x14ac:dyDescent="0.2">
      <c r="D2235" s="209"/>
    </row>
    <row r="2236" spans="4:4" ht="12.75" x14ac:dyDescent="0.2">
      <c r="D2236" s="209"/>
    </row>
    <row r="2237" spans="4:4" ht="12.75" x14ac:dyDescent="0.2">
      <c r="D2237" s="209"/>
    </row>
    <row r="2238" spans="4:4" ht="12.75" x14ac:dyDescent="0.2">
      <c r="D2238" s="209"/>
    </row>
    <row r="2239" spans="4:4" ht="12.75" x14ac:dyDescent="0.2">
      <c r="D2239" s="209"/>
    </row>
    <row r="2240" spans="4:4" ht="12.75" x14ac:dyDescent="0.2">
      <c r="D2240" s="209"/>
    </row>
    <row r="2241" spans="4:4" ht="12.75" x14ac:dyDescent="0.2">
      <c r="D2241" s="209"/>
    </row>
    <row r="2242" spans="4:4" ht="12.75" x14ac:dyDescent="0.2">
      <c r="D2242" s="209"/>
    </row>
    <row r="2243" spans="4:4" ht="12.75" x14ac:dyDescent="0.2">
      <c r="D2243" s="209"/>
    </row>
    <row r="2244" spans="4:4" ht="12.75" x14ac:dyDescent="0.2">
      <c r="D2244" s="209"/>
    </row>
    <row r="2245" spans="4:4" ht="12.75" x14ac:dyDescent="0.2">
      <c r="D2245" s="209"/>
    </row>
    <row r="2246" spans="4:4" ht="12.75" x14ac:dyDescent="0.2">
      <c r="D2246" s="209"/>
    </row>
    <row r="2247" spans="4:4" ht="12.75" x14ac:dyDescent="0.2">
      <c r="D2247" s="209"/>
    </row>
    <row r="2248" spans="4:4" ht="12.75" x14ac:dyDescent="0.2">
      <c r="D2248" s="209"/>
    </row>
    <row r="2249" spans="4:4" ht="12.75" x14ac:dyDescent="0.2">
      <c r="D2249" s="209"/>
    </row>
    <row r="2250" spans="4:4" ht="12.75" x14ac:dyDescent="0.2">
      <c r="D2250" s="209"/>
    </row>
    <row r="2251" spans="4:4" ht="12.75" x14ac:dyDescent="0.2">
      <c r="D2251" s="209"/>
    </row>
    <row r="2252" spans="4:4" ht="12.75" x14ac:dyDescent="0.2">
      <c r="D2252" s="209"/>
    </row>
    <row r="2253" spans="4:4" ht="12.75" x14ac:dyDescent="0.2">
      <c r="D2253" s="209"/>
    </row>
    <row r="2254" spans="4:4" ht="12.75" x14ac:dyDescent="0.2">
      <c r="D2254" s="209"/>
    </row>
    <row r="2255" spans="4:4" ht="12.75" x14ac:dyDescent="0.2">
      <c r="D2255" s="209"/>
    </row>
    <row r="2256" spans="4:4" ht="12.75" x14ac:dyDescent="0.2">
      <c r="D2256" s="209"/>
    </row>
    <row r="2257" spans="4:4" ht="12.75" x14ac:dyDescent="0.2">
      <c r="D2257" s="209"/>
    </row>
    <row r="2258" spans="4:4" ht="12.75" x14ac:dyDescent="0.2">
      <c r="D2258" s="209"/>
    </row>
    <row r="2259" spans="4:4" ht="12.75" x14ac:dyDescent="0.2">
      <c r="D2259" s="209"/>
    </row>
    <row r="2260" spans="4:4" ht="12.75" x14ac:dyDescent="0.2">
      <c r="D2260" s="209"/>
    </row>
    <row r="2261" spans="4:4" ht="12.75" x14ac:dyDescent="0.2">
      <c r="D2261" s="209"/>
    </row>
    <row r="2262" spans="4:4" ht="12.75" x14ac:dyDescent="0.2">
      <c r="D2262" s="209"/>
    </row>
    <row r="2263" spans="4:4" ht="12.75" x14ac:dyDescent="0.2">
      <c r="D2263" s="209"/>
    </row>
    <row r="2264" spans="4:4" ht="12.75" x14ac:dyDescent="0.2">
      <c r="D2264" s="209"/>
    </row>
    <row r="2265" spans="4:4" ht="12.75" x14ac:dyDescent="0.2">
      <c r="D2265" s="209"/>
    </row>
    <row r="2266" spans="4:4" ht="12.75" x14ac:dyDescent="0.2">
      <c r="D2266" s="209"/>
    </row>
    <row r="2267" spans="4:4" ht="12.75" x14ac:dyDescent="0.2">
      <c r="D2267" s="209"/>
    </row>
    <row r="2268" spans="4:4" ht="12.75" x14ac:dyDescent="0.2">
      <c r="D2268" s="209"/>
    </row>
    <row r="2269" spans="4:4" ht="12.75" x14ac:dyDescent="0.2">
      <c r="D2269" s="209"/>
    </row>
    <row r="2270" spans="4:4" ht="12.75" x14ac:dyDescent="0.2">
      <c r="D2270" s="209"/>
    </row>
    <row r="2271" spans="4:4" ht="12.75" x14ac:dyDescent="0.2">
      <c r="D2271" s="209"/>
    </row>
    <row r="2272" spans="4:4" ht="12.75" x14ac:dyDescent="0.2">
      <c r="D2272" s="209"/>
    </row>
    <row r="2273" spans="4:4" ht="12.75" x14ac:dyDescent="0.2">
      <c r="D2273" s="209"/>
    </row>
    <row r="2274" spans="4:4" ht="12.75" x14ac:dyDescent="0.2">
      <c r="D2274" s="209"/>
    </row>
    <row r="2275" spans="4:4" ht="12.75" x14ac:dyDescent="0.2">
      <c r="D2275" s="209"/>
    </row>
    <row r="2276" spans="4:4" ht="12.75" x14ac:dyDescent="0.2">
      <c r="D2276" s="209"/>
    </row>
    <row r="2277" spans="4:4" ht="12.75" x14ac:dyDescent="0.2">
      <c r="D2277" s="209"/>
    </row>
    <row r="2278" spans="4:4" ht="12.75" x14ac:dyDescent="0.2">
      <c r="D2278" s="209"/>
    </row>
    <row r="2279" spans="4:4" ht="12.75" x14ac:dyDescent="0.2">
      <c r="D2279" s="209"/>
    </row>
    <row r="2280" spans="4:4" ht="12.75" x14ac:dyDescent="0.2">
      <c r="D2280" s="209"/>
    </row>
    <row r="2281" spans="4:4" ht="12.75" x14ac:dyDescent="0.2">
      <c r="D2281" s="209"/>
    </row>
    <row r="2282" spans="4:4" ht="12.75" x14ac:dyDescent="0.2">
      <c r="D2282" s="209"/>
    </row>
    <row r="2283" spans="4:4" ht="12.75" x14ac:dyDescent="0.2">
      <c r="D2283" s="209"/>
    </row>
    <row r="2284" spans="4:4" ht="12.75" x14ac:dyDescent="0.2">
      <c r="D2284" s="209"/>
    </row>
    <row r="2285" spans="4:4" ht="12.75" x14ac:dyDescent="0.2">
      <c r="D2285" s="209"/>
    </row>
    <row r="2286" spans="4:4" ht="12.75" x14ac:dyDescent="0.2">
      <c r="D2286" s="209"/>
    </row>
    <row r="2287" spans="4:4" ht="12.75" x14ac:dyDescent="0.2">
      <c r="D2287" s="209"/>
    </row>
    <row r="2288" spans="4:4" ht="12.75" x14ac:dyDescent="0.2">
      <c r="D2288" s="209"/>
    </row>
    <row r="2289" spans="4:4" ht="12.75" x14ac:dyDescent="0.2">
      <c r="D2289" s="209"/>
    </row>
    <row r="2290" spans="4:4" ht="12.75" x14ac:dyDescent="0.2">
      <c r="D2290" s="209"/>
    </row>
    <row r="2291" spans="4:4" ht="12.75" x14ac:dyDescent="0.2">
      <c r="D2291" s="209"/>
    </row>
    <row r="2292" spans="4:4" ht="12.75" x14ac:dyDescent="0.2">
      <c r="D2292" s="209"/>
    </row>
    <row r="2293" spans="4:4" ht="12.75" x14ac:dyDescent="0.2">
      <c r="D2293" s="209"/>
    </row>
    <row r="2294" spans="4:4" ht="12.75" x14ac:dyDescent="0.2">
      <c r="D2294" s="209"/>
    </row>
    <row r="2295" spans="4:4" ht="12.75" x14ac:dyDescent="0.2">
      <c r="D2295" s="209"/>
    </row>
    <row r="2296" spans="4:4" ht="12.75" x14ac:dyDescent="0.2">
      <c r="D2296" s="209"/>
    </row>
    <row r="2297" spans="4:4" ht="12.75" x14ac:dyDescent="0.2">
      <c r="D2297" s="209"/>
    </row>
    <row r="2298" spans="4:4" ht="12.75" x14ac:dyDescent="0.2">
      <c r="D2298" s="209"/>
    </row>
    <row r="2299" spans="4:4" ht="12.75" x14ac:dyDescent="0.2">
      <c r="D2299" s="209"/>
    </row>
    <row r="2300" spans="4:4" ht="12.75" x14ac:dyDescent="0.2">
      <c r="D2300" s="209"/>
    </row>
    <row r="2301" spans="4:4" ht="12.75" x14ac:dyDescent="0.2">
      <c r="D2301" s="209"/>
    </row>
    <row r="2302" spans="4:4" ht="12.75" x14ac:dyDescent="0.2">
      <c r="D2302" s="209"/>
    </row>
    <row r="2303" spans="4:4" ht="12.75" x14ac:dyDescent="0.2">
      <c r="D2303" s="209"/>
    </row>
    <row r="2304" spans="4:4" ht="12.75" x14ac:dyDescent="0.2">
      <c r="D2304" s="209"/>
    </row>
    <row r="2305" spans="4:4" ht="12.75" x14ac:dyDescent="0.2">
      <c r="D2305" s="209"/>
    </row>
    <row r="2306" spans="4:4" ht="12.75" x14ac:dyDescent="0.2">
      <c r="D2306" s="209"/>
    </row>
    <row r="2307" spans="4:4" ht="12.75" x14ac:dyDescent="0.2">
      <c r="D2307" s="209"/>
    </row>
    <row r="2308" spans="4:4" ht="12.75" x14ac:dyDescent="0.2">
      <c r="D2308" s="209"/>
    </row>
    <row r="2309" spans="4:4" ht="12.75" x14ac:dyDescent="0.2">
      <c r="D2309" s="209"/>
    </row>
    <row r="2310" spans="4:4" ht="12.75" x14ac:dyDescent="0.2">
      <c r="D2310" s="209"/>
    </row>
    <row r="2311" spans="4:4" ht="12.75" x14ac:dyDescent="0.2">
      <c r="D2311" s="209"/>
    </row>
    <row r="2312" spans="4:4" ht="12.75" x14ac:dyDescent="0.2">
      <c r="D2312" s="209"/>
    </row>
    <row r="2313" spans="4:4" ht="12.75" x14ac:dyDescent="0.2">
      <c r="D2313" s="209"/>
    </row>
    <row r="2314" spans="4:4" ht="12.75" x14ac:dyDescent="0.2">
      <c r="D2314" s="209"/>
    </row>
    <row r="2315" spans="4:4" ht="12.75" x14ac:dyDescent="0.2">
      <c r="D2315" s="209"/>
    </row>
    <row r="2316" spans="4:4" ht="12.75" x14ac:dyDescent="0.2">
      <c r="D2316" s="209"/>
    </row>
    <row r="2317" spans="4:4" ht="12.75" x14ac:dyDescent="0.2">
      <c r="D2317" s="209"/>
    </row>
    <row r="2318" spans="4:4" ht="12.75" x14ac:dyDescent="0.2">
      <c r="D2318" s="209"/>
    </row>
    <row r="2319" spans="4:4" ht="12.75" x14ac:dyDescent="0.2">
      <c r="D2319" s="209"/>
    </row>
    <row r="2320" spans="4:4" ht="12.75" x14ac:dyDescent="0.2">
      <c r="D2320" s="209"/>
    </row>
    <row r="2321" spans="4:4" ht="12.75" x14ac:dyDescent="0.2">
      <c r="D2321" s="209"/>
    </row>
    <row r="2322" spans="4:4" ht="12.75" x14ac:dyDescent="0.2">
      <c r="D2322" s="209"/>
    </row>
    <row r="2323" spans="4:4" ht="12.75" x14ac:dyDescent="0.2">
      <c r="D2323" s="209"/>
    </row>
    <row r="2324" spans="4:4" ht="12.75" x14ac:dyDescent="0.2">
      <c r="D2324" s="209"/>
    </row>
    <row r="2325" spans="4:4" ht="12.75" x14ac:dyDescent="0.2">
      <c r="D2325" s="209"/>
    </row>
    <row r="2326" spans="4:4" ht="12.75" x14ac:dyDescent="0.2">
      <c r="D2326" s="209"/>
    </row>
    <row r="2327" spans="4:4" ht="12.75" x14ac:dyDescent="0.2">
      <c r="D2327" s="209"/>
    </row>
    <row r="2328" spans="4:4" ht="12.75" x14ac:dyDescent="0.2">
      <c r="D2328" s="209"/>
    </row>
    <row r="2329" spans="4:4" ht="12.75" x14ac:dyDescent="0.2">
      <c r="D2329" s="209"/>
    </row>
    <row r="2330" spans="4:4" ht="12.75" x14ac:dyDescent="0.2">
      <c r="D2330" s="209"/>
    </row>
    <row r="2331" spans="4:4" ht="12.75" x14ac:dyDescent="0.2">
      <c r="D2331" s="209"/>
    </row>
    <row r="2332" spans="4:4" ht="12.75" x14ac:dyDescent="0.2">
      <c r="D2332" s="209"/>
    </row>
    <row r="2333" spans="4:4" ht="12.75" x14ac:dyDescent="0.2">
      <c r="D2333" s="209"/>
    </row>
    <row r="2334" spans="4:4" ht="12.75" x14ac:dyDescent="0.2">
      <c r="D2334" s="209"/>
    </row>
    <row r="2335" spans="4:4" ht="12.75" x14ac:dyDescent="0.2">
      <c r="D2335" s="209"/>
    </row>
    <row r="2336" spans="4:4" ht="12.75" x14ac:dyDescent="0.2">
      <c r="D2336" s="209"/>
    </row>
    <row r="2337" spans="4:4" ht="12.75" x14ac:dyDescent="0.2">
      <c r="D2337" s="209"/>
    </row>
    <row r="2338" spans="4:4" ht="12.75" x14ac:dyDescent="0.2">
      <c r="D2338" s="209"/>
    </row>
    <row r="2339" spans="4:4" ht="12.75" x14ac:dyDescent="0.2">
      <c r="D2339" s="209"/>
    </row>
    <row r="2340" spans="4:4" ht="12.75" x14ac:dyDescent="0.2">
      <c r="D2340" s="209"/>
    </row>
    <row r="2341" spans="4:4" ht="12.75" x14ac:dyDescent="0.2">
      <c r="D2341" s="209"/>
    </row>
    <row r="2342" spans="4:4" ht="12.75" x14ac:dyDescent="0.2">
      <c r="D2342" s="209"/>
    </row>
    <row r="2343" spans="4:4" ht="12.75" x14ac:dyDescent="0.2">
      <c r="D2343" s="209"/>
    </row>
    <row r="2344" spans="4:4" ht="12.75" x14ac:dyDescent="0.2">
      <c r="D2344" s="209"/>
    </row>
    <row r="2345" spans="4:4" ht="12.75" x14ac:dyDescent="0.2">
      <c r="D2345" s="209"/>
    </row>
    <row r="2346" spans="4:4" ht="12.75" x14ac:dyDescent="0.2">
      <c r="D2346" s="209"/>
    </row>
    <row r="2347" spans="4:4" ht="12.75" x14ac:dyDescent="0.2">
      <c r="D2347" s="209"/>
    </row>
    <row r="2348" spans="4:4" ht="12.75" x14ac:dyDescent="0.2">
      <c r="D2348" s="209"/>
    </row>
    <row r="2349" spans="4:4" ht="12.75" x14ac:dyDescent="0.2">
      <c r="D2349" s="209"/>
    </row>
    <row r="2350" spans="4:4" ht="12.75" x14ac:dyDescent="0.2">
      <c r="D2350" s="209"/>
    </row>
    <row r="2351" spans="4:4" ht="12.75" x14ac:dyDescent="0.2">
      <c r="D2351" s="209"/>
    </row>
    <row r="2352" spans="4:4" ht="12.75" x14ac:dyDescent="0.2">
      <c r="D2352" s="209"/>
    </row>
    <row r="2353" spans="4:4" ht="12.75" x14ac:dyDescent="0.2">
      <c r="D2353" s="209"/>
    </row>
    <row r="2354" spans="4:4" ht="12.75" x14ac:dyDescent="0.2">
      <c r="D2354" s="209"/>
    </row>
    <row r="2355" spans="4:4" ht="12.75" x14ac:dyDescent="0.2">
      <c r="D2355" s="209"/>
    </row>
    <row r="2356" spans="4:4" ht="12.75" x14ac:dyDescent="0.2">
      <c r="D2356" s="209"/>
    </row>
    <row r="2357" spans="4:4" ht="12.75" x14ac:dyDescent="0.2">
      <c r="D2357" s="209"/>
    </row>
    <row r="2358" spans="4:4" ht="12.75" x14ac:dyDescent="0.2">
      <c r="D2358" s="209"/>
    </row>
    <row r="2359" spans="4:4" ht="12.75" x14ac:dyDescent="0.2">
      <c r="D2359" s="209"/>
    </row>
    <row r="2360" spans="4:4" ht="12.75" x14ac:dyDescent="0.2">
      <c r="D2360" s="209"/>
    </row>
    <row r="2361" spans="4:4" ht="12.75" x14ac:dyDescent="0.2">
      <c r="D2361" s="209"/>
    </row>
    <row r="2362" spans="4:4" ht="12.75" x14ac:dyDescent="0.2">
      <c r="D2362" s="209"/>
    </row>
    <row r="2363" spans="4:4" ht="12.75" x14ac:dyDescent="0.2">
      <c r="D2363" s="209"/>
    </row>
    <row r="2364" spans="4:4" ht="12.75" x14ac:dyDescent="0.2">
      <c r="D2364" s="209"/>
    </row>
    <row r="2365" spans="4:4" ht="12.75" x14ac:dyDescent="0.2">
      <c r="D2365" s="209"/>
    </row>
    <row r="2366" spans="4:4" ht="12.75" x14ac:dyDescent="0.2">
      <c r="D2366" s="209"/>
    </row>
    <row r="2367" spans="4:4" ht="12.75" x14ac:dyDescent="0.2">
      <c r="D2367" s="209"/>
    </row>
    <row r="2368" spans="4:4" ht="12.75" x14ac:dyDescent="0.2">
      <c r="D2368" s="209"/>
    </row>
    <row r="2369" spans="4:4" ht="12.75" x14ac:dyDescent="0.2">
      <c r="D2369" s="209"/>
    </row>
    <row r="2370" spans="4:4" ht="12.75" x14ac:dyDescent="0.2">
      <c r="D2370" s="209"/>
    </row>
    <row r="2371" spans="4:4" ht="12.75" x14ac:dyDescent="0.2">
      <c r="D2371" s="209"/>
    </row>
    <row r="2372" spans="4:4" ht="12.75" x14ac:dyDescent="0.2">
      <c r="D2372" s="209"/>
    </row>
    <row r="2373" spans="4:4" ht="12.75" x14ac:dyDescent="0.2">
      <c r="D2373" s="209"/>
    </row>
    <row r="2374" spans="4:4" ht="12.75" x14ac:dyDescent="0.2">
      <c r="D2374" s="209"/>
    </row>
    <row r="2375" spans="4:4" ht="12.75" x14ac:dyDescent="0.2">
      <c r="D2375" s="209"/>
    </row>
    <row r="2376" spans="4:4" ht="12.75" x14ac:dyDescent="0.2">
      <c r="D2376" s="209"/>
    </row>
    <row r="2377" spans="4:4" ht="12.75" x14ac:dyDescent="0.2">
      <c r="D2377" s="209"/>
    </row>
    <row r="2378" spans="4:4" ht="12.75" x14ac:dyDescent="0.2">
      <c r="D2378" s="209"/>
    </row>
    <row r="2379" spans="4:4" ht="12.75" x14ac:dyDescent="0.2">
      <c r="D2379" s="209"/>
    </row>
    <row r="2380" spans="4:4" ht="12.75" x14ac:dyDescent="0.2">
      <c r="D2380" s="209"/>
    </row>
    <row r="2381" spans="4:4" ht="12.75" x14ac:dyDescent="0.2">
      <c r="D2381" s="209"/>
    </row>
    <row r="2382" spans="4:4" ht="12.75" x14ac:dyDescent="0.2">
      <c r="D2382" s="209"/>
    </row>
    <row r="2383" spans="4:4" ht="12.75" x14ac:dyDescent="0.2">
      <c r="D2383" s="209"/>
    </row>
    <row r="2384" spans="4:4" ht="12.75" x14ac:dyDescent="0.2">
      <c r="D2384" s="209"/>
    </row>
    <row r="2385" spans="4:4" ht="12.75" x14ac:dyDescent="0.2">
      <c r="D2385" s="209"/>
    </row>
    <row r="2386" spans="4:4" ht="12.75" x14ac:dyDescent="0.2">
      <c r="D2386" s="209"/>
    </row>
    <row r="2387" spans="4:4" ht="12.75" x14ac:dyDescent="0.2">
      <c r="D2387" s="209"/>
    </row>
    <row r="2388" spans="4:4" ht="12.75" x14ac:dyDescent="0.2">
      <c r="D2388" s="209"/>
    </row>
    <row r="2389" spans="4:4" ht="12.75" x14ac:dyDescent="0.2">
      <c r="D2389" s="209"/>
    </row>
    <row r="2390" spans="4:4" ht="12.75" x14ac:dyDescent="0.2">
      <c r="D2390" s="209"/>
    </row>
    <row r="2391" spans="4:4" ht="12.75" x14ac:dyDescent="0.2">
      <c r="D2391" s="209"/>
    </row>
    <row r="2392" spans="4:4" ht="12.75" x14ac:dyDescent="0.2">
      <c r="D2392" s="209"/>
    </row>
    <row r="2393" spans="4:4" ht="12.75" x14ac:dyDescent="0.2">
      <c r="D2393" s="209"/>
    </row>
    <row r="2394" spans="4:4" ht="12.75" x14ac:dyDescent="0.2">
      <c r="D2394" s="209"/>
    </row>
    <row r="2395" spans="4:4" ht="12.75" x14ac:dyDescent="0.2">
      <c r="D2395" s="209"/>
    </row>
    <row r="2396" spans="4:4" ht="12.75" x14ac:dyDescent="0.2">
      <c r="D2396" s="209"/>
    </row>
    <row r="2397" spans="4:4" ht="12.75" x14ac:dyDescent="0.2">
      <c r="D2397" s="209"/>
    </row>
    <row r="2398" spans="4:4" ht="12.75" x14ac:dyDescent="0.2">
      <c r="D2398" s="209"/>
    </row>
    <row r="2399" spans="4:4" ht="12.75" x14ac:dyDescent="0.2">
      <c r="D2399" s="209"/>
    </row>
    <row r="2400" spans="4:4" ht="12.75" x14ac:dyDescent="0.2">
      <c r="D2400" s="209"/>
    </row>
    <row r="2401" spans="4:4" ht="12.75" x14ac:dyDescent="0.2">
      <c r="D2401" s="209"/>
    </row>
    <row r="2402" spans="4:4" ht="12.75" x14ac:dyDescent="0.2">
      <c r="D2402" s="209"/>
    </row>
    <row r="2403" spans="4:4" ht="12.75" x14ac:dyDescent="0.2">
      <c r="D2403" s="209"/>
    </row>
    <row r="2404" spans="4:4" ht="12.75" x14ac:dyDescent="0.2">
      <c r="D2404" s="209"/>
    </row>
    <row r="2405" spans="4:4" ht="12.75" x14ac:dyDescent="0.2">
      <c r="D2405" s="209"/>
    </row>
    <row r="2406" spans="4:4" ht="12.75" x14ac:dyDescent="0.2">
      <c r="D2406" s="209"/>
    </row>
    <row r="2407" spans="4:4" ht="12.75" x14ac:dyDescent="0.2">
      <c r="D2407" s="209"/>
    </row>
    <row r="2408" spans="4:4" ht="12.75" x14ac:dyDescent="0.2">
      <c r="D2408" s="209"/>
    </row>
    <row r="2409" spans="4:4" ht="12.75" x14ac:dyDescent="0.2">
      <c r="D2409" s="209"/>
    </row>
    <row r="2410" spans="4:4" ht="12.75" x14ac:dyDescent="0.2">
      <c r="D2410" s="209"/>
    </row>
    <row r="2411" spans="4:4" ht="12.75" x14ac:dyDescent="0.2">
      <c r="D2411" s="209"/>
    </row>
    <row r="2412" spans="4:4" ht="12.75" x14ac:dyDescent="0.2">
      <c r="D2412" s="209"/>
    </row>
    <row r="2413" spans="4:4" ht="12.75" x14ac:dyDescent="0.2">
      <c r="D2413" s="209"/>
    </row>
    <row r="2414" spans="4:4" ht="12.75" x14ac:dyDescent="0.2">
      <c r="D2414" s="209"/>
    </row>
    <row r="2415" spans="4:4" ht="12.75" x14ac:dyDescent="0.2">
      <c r="D2415" s="209"/>
    </row>
    <row r="2416" spans="4:4" ht="12.75" x14ac:dyDescent="0.2">
      <c r="D2416" s="209"/>
    </row>
    <row r="2417" spans="4:4" ht="12.75" x14ac:dyDescent="0.2">
      <c r="D2417" s="209"/>
    </row>
    <row r="2418" spans="4:4" ht="12.75" x14ac:dyDescent="0.2">
      <c r="D2418" s="209"/>
    </row>
    <row r="2419" spans="4:4" ht="12.75" x14ac:dyDescent="0.2">
      <c r="D2419" s="209"/>
    </row>
    <row r="2420" spans="4:4" ht="12.75" x14ac:dyDescent="0.2">
      <c r="D2420" s="209"/>
    </row>
    <row r="2421" spans="4:4" ht="12.75" x14ac:dyDescent="0.2">
      <c r="D2421" s="209"/>
    </row>
    <row r="2422" spans="4:4" ht="12.75" x14ac:dyDescent="0.2">
      <c r="D2422" s="209"/>
    </row>
    <row r="2423" spans="4:4" ht="12.75" x14ac:dyDescent="0.2">
      <c r="D2423" s="209"/>
    </row>
    <row r="2424" spans="4:4" ht="12.75" x14ac:dyDescent="0.2">
      <c r="D2424" s="209"/>
    </row>
    <row r="2425" spans="4:4" ht="12.75" x14ac:dyDescent="0.2">
      <c r="D2425" s="209"/>
    </row>
    <row r="2426" spans="4:4" ht="12.75" x14ac:dyDescent="0.2">
      <c r="D2426" s="209"/>
    </row>
    <row r="2427" spans="4:4" ht="12.75" x14ac:dyDescent="0.2">
      <c r="D2427" s="209"/>
    </row>
    <row r="2428" spans="4:4" ht="12.75" x14ac:dyDescent="0.2">
      <c r="D2428" s="209"/>
    </row>
    <row r="2429" spans="4:4" ht="12.75" x14ac:dyDescent="0.2">
      <c r="D2429" s="209"/>
    </row>
    <row r="2430" spans="4:4" ht="12.75" x14ac:dyDescent="0.2">
      <c r="D2430" s="209"/>
    </row>
    <row r="2431" spans="4:4" ht="12.75" x14ac:dyDescent="0.2">
      <c r="D2431" s="209"/>
    </row>
    <row r="2432" spans="4:4" ht="12.75" x14ac:dyDescent="0.2">
      <c r="D2432" s="209"/>
    </row>
    <row r="2433" spans="4:4" ht="12.75" x14ac:dyDescent="0.2">
      <c r="D2433" s="209"/>
    </row>
    <row r="2434" spans="4:4" ht="12.75" x14ac:dyDescent="0.2">
      <c r="D2434" s="209"/>
    </row>
    <row r="2435" spans="4:4" ht="12.75" x14ac:dyDescent="0.2">
      <c r="D2435" s="209"/>
    </row>
    <row r="2436" spans="4:4" ht="12.75" x14ac:dyDescent="0.2">
      <c r="D2436" s="209"/>
    </row>
    <row r="2437" spans="4:4" ht="12.75" x14ac:dyDescent="0.2">
      <c r="D2437" s="209"/>
    </row>
    <row r="2438" spans="4:4" ht="12.75" x14ac:dyDescent="0.2">
      <c r="D2438" s="209"/>
    </row>
    <row r="2439" spans="4:4" ht="12.75" x14ac:dyDescent="0.2">
      <c r="D2439" s="209"/>
    </row>
    <row r="2440" spans="4:4" ht="12.75" x14ac:dyDescent="0.2">
      <c r="D2440" s="209"/>
    </row>
    <row r="2441" spans="4:4" ht="12.75" x14ac:dyDescent="0.2">
      <c r="D2441" s="209"/>
    </row>
    <row r="2442" spans="4:4" ht="12.75" x14ac:dyDescent="0.2">
      <c r="D2442" s="209"/>
    </row>
    <row r="2443" spans="4:4" ht="12.75" x14ac:dyDescent="0.2">
      <c r="D2443" s="209"/>
    </row>
    <row r="2444" spans="4:4" ht="12.75" x14ac:dyDescent="0.2">
      <c r="D2444" s="209"/>
    </row>
    <row r="2445" spans="4:4" ht="12.75" x14ac:dyDescent="0.2">
      <c r="D2445" s="209"/>
    </row>
    <row r="2446" spans="4:4" ht="12.75" x14ac:dyDescent="0.2">
      <c r="D2446" s="209"/>
    </row>
    <row r="2447" spans="4:4" ht="12.75" x14ac:dyDescent="0.2">
      <c r="D2447" s="209"/>
    </row>
    <row r="2448" spans="4:4" ht="12.75" x14ac:dyDescent="0.2">
      <c r="D2448" s="209"/>
    </row>
    <row r="2449" spans="4:4" ht="12.75" x14ac:dyDescent="0.2">
      <c r="D2449" s="209"/>
    </row>
    <row r="2450" spans="4:4" ht="12.75" x14ac:dyDescent="0.2">
      <c r="D2450" s="209"/>
    </row>
    <row r="2451" spans="4:4" ht="12.75" x14ac:dyDescent="0.2">
      <c r="D2451" s="209"/>
    </row>
    <row r="2452" spans="4:4" ht="12.75" x14ac:dyDescent="0.2">
      <c r="D2452" s="209"/>
    </row>
    <row r="2453" spans="4:4" ht="12.75" x14ac:dyDescent="0.2">
      <c r="D2453" s="209"/>
    </row>
    <row r="2454" spans="4:4" ht="12.75" x14ac:dyDescent="0.2">
      <c r="D2454" s="209"/>
    </row>
    <row r="2455" spans="4:4" ht="12.75" x14ac:dyDescent="0.2">
      <c r="D2455" s="209"/>
    </row>
    <row r="2456" spans="4:4" ht="12.75" x14ac:dyDescent="0.2">
      <c r="D2456" s="209"/>
    </row>
    <row r="2457" spans="4:4" ht="12.75" x14ac:dyDescent="0.2">
      <c r="D2457" s="209"/>
    </row>
    <row r="2458" spans="4:4" ht="12.75" x14ac:dyDescent="0.2">
      <c r="D2458" s="209"/>
    </row>
    <row r="2459" spans="4:4" ht="12.75" x14ac:dyDescent="0.2">
      <c r="D2459" s="209"/>
    </row>
    <row r="2460" spans="4:4" ht="12.75" x14ac:dyDescent="0.2">
      <c r="D2460" s="209"/>
    </row>
    <row r="2461" spans="4:4" ht="12.75" x14ac:dyDescent="0.2">
      <c r="D2461" s="209"/>
    </row>
    <row r="2462" spans="4:4" ht="12.75" x14ac:dyDescent="0.2">
      <c r="D2462" s="209"/>
    </row>
    <row r="2463" spans="4:4" ht="12.75" x14ac:dyDescent="0.2">
      <c r="D2463" s="209"/>
    </row>
    <row r="2464" spans="4:4" ht="12.75" x14ac:dyDescent="0.2">
      <c r="D2464" s="209"/>
    </row>
    <row r="2465" spans="4:4" ht="12.75" x14ac:dyDescent="0.2">
      <c r="D2465" s="209"/>
    </row>
    <row r="2466" spans="4:4" ht="12.75" x14ac:dyDescent="0.2">
      <c r="D2466" s="209"/>
    </row>
    <row r="2467" spans="4:4" ht="12.75" x14ac:dyDescent="0.2">
      <c r="D2467" s="209"/>
    </row>
    <row r="2468" spans="4:4" ht="12.75" x14ac:dyDescent="0.2">
      <c r="D2468" s="209"/>
    </row>
    <row r="2469" spans="4:4" ht="12.75" x14ac:dyDescent="0.2">
      <c r="D2469" s="209"/>
    </row>
    <row r="2470" spans="4:4" ht="12.75" x14ac:dyDescent="0.2">
      <c r="D2470" s="209"/>
    </row>
    <row r="2471" spans="4:4" ht="12.75" x14ac:dyDescent="0.2">
      <c r="D2471" s="209"/>
    </row>
    <row r="2472" spans="4:4" ht="12.75" x14ac:dyDescent="0.2">
      <c r="D2472" s="209"/>
    </row>
    <row r="2473" spans="4:4" ht="12.75" x14ac:dyDescent="0.2">
      <c r="D2473" s="209"/>
    </row>
    <row r="2474" spans="4:4" ht="12.75" x14ac:dyDescent="0.2">
      <c r="D2474" s="209"/>
    </row>
    <row r="2475" spans="4:4" ht="12.75" x14ac:dyDescent="0.2">
      <c r="D2475" s="209"/>
    </row>
    <row r="2476" spans="4:4" ht="12.75" x14ac:dyDescent="0.2">
      <c r="D2476" s="209"/>
    </row>
    <row r="2477" spans="4:4" ht="12.75" x14ac:dyDescent="0.2">
      <c r="D2477" s="209"/>
    </row>
    <row r="2478" spans="4:4" ht="12.75" x14ac:dyDescent="0.2">
      <c r="D2478" s="209"/>
    </row>
    <row r="2479" spans="4:4" ht="12.75" x14ac:dyDescent="0.2">
      <c r="D2479" s="209"/>
    </row>
    <row r="2480" spans="4:4" ht="12.75" x14ac:dyDescent="0.2">
      <c r="D2480" s="209"/>
    </row>
    <row r="2481" spans="4:4" ht="12.75" x14ac:dyDescent="0.2">
      <c r="D2481" s="209"/>
    </row>
    <row r="2482" spans="4:4" ht="12.75" x14ac:dyDescent="0.2">
      <c r="D2482" s="209"/>
    </row>
    <row r="2483" spans="4:4" ht="12.75" x14ac:dyDescent="0.2">
      <c r="D2483" s="209"/>
    </row>
    <row r="2484" spans="4:4" ht="12.75" x14ac:dyDescent="0.2">
      <c r="D2484" s="209"/>
    </row>
    <row r="2485" spans="4:4" ht="12.75" x14ac:dyDescent="0.2">
      <c r="D2485" s="209"/>
    </row>
    <row r="2486" spans="4:4" ht="12.75" x14ac:dyDescent="0.2">
      <c r="D2486" s="209"/>
    </row>
    <row r="2487" spans="4:4" ht="12.75" x14ac:dyDescent="0.2">
      <c r="D2487" s="209"/>
    </row>
    <row r="2488" spans="4:4" ht="12.75" x14ac:dyDescent="0.2">
      <c r="D2488" s="209"/>
    </row>
    <row r="2489" spans="4:4" ht="12.75" x14ac:dyDescent="0.2">
      <c r="D2489" s="209"/>
    </row>
    <row r="2490" spans="4:4" ht="12.75" x14ac:dyDescent="0.2">
      <c r="D2490" s="209"/>
    </row>
    <row r="2491" spans="4:4" ht="12.75" x14ac:dyDescent="0.2">
      <c r="D2491" s="209"/>
    </row>
    <row r="2492" spans="4:4" ht="12.75" x14ac:dyDescent="0.2">
      <c r="D2492" s="209"/>
    </row>
    <row r="2493" spans="4:4" ht="12.75" x14ac:dyDescent="0.2">
      <c r="D2493" s="209"/>
    </row>
    <row r="2494" spans="4:4" ht="12.75" x14ac:dyDescent="0.2">
      <c r="D2494" s="209"/>
    </row>
    <row r="2495" spans="4:4" ht="12.75" x14ac:dyDescent="0.2">
      <c r="D2495" s="209"/>
    </row>
    <row r="2496" spans="4:4" ht="12.75" x14ac:dyDescent="0.2">
      <c r="D2496" s="209"/>
    </row>
    <row r="2497" spans="4:4" ht="12.75" x14ac:dyDescent="0.2">
      <c r="D2497" s="209"/>
    </row>
    <row r="2498" spans="4:4" ht="12.75" x14ac:dyDescent="0.2">
      <c r="D2498" s="209"/>
    </row>
    <row r="2499" spans="4:4" ht="12.75" x14ac:dyDescent="0.2">
      <c r="D2499" s="209"/>
    </row>
    <row r="2500" spans="4:4" ht="12.75" x14ac:dyDescent="0.2">
      <c r="D2500" s="209"/>
    </row>
    <row r="2501" spans="4:4" ht="12.75" x14ac:dyDescent="0.2">
      <c r="D2501" s="209"/>
    </row>
    <row r="2502" spans="4:4" ht="12.75" x14ac:dyDescent="0.2">
      <c r="D2502" s="209"/>
    </row>
    <row r="2503" spans="4:4" ht="12.75" x14ac:dyDescent="0.2">
      <c r="D2503" s="209"/>
    </row>
    <row r="2504" spans="4:4" ht="12.75" x14ac:dyDescent="0.2">
      <c r="D2504" s="209"/>
    </row>
    <row r="2505" spans="4:4" ht="12.75" x14ac:dyDescent="0.2">
      <c r="D2505" s="209"/>
    </row>
    <row r="2506" spans="4:4" ht="12.75" x14ac:dyDescent="0.2">
      <c r="D2506" s="209"/>
    </row>
    <row r="2507" spans="4:4" ht="12.75" x14ac:dyDescent="0.2">
      <c r="D2507" s="209"/>
    </row>
    <row r="2508" spans="4:4" ht="12.75" x14ac:dyDescent="0.2">
      <c r="D2508" s="209"/>
    </row>
    <row r="2509" spans="4:4" ht="12.75" x14ac:dyDescent="0.2">
      <c r="D2509" s="209"/>
    </row>
    <row r="2510" spans="4:4" ht="12.75" x14ac:dyDescent="0.2">
      <c r="D2510" s="209"/>
    </row>
    <row r="2511" spans="4:4" ht="12.75" x14ac:dyDescent="0.2">
      <c r="D2511" s="209"/>
    </row>
    <row r="2512" spans="4:4" ht="12.75" x14ac:dyDescent="0.2">
      <c r="D2512" s="209"/>
    </row>
    <row r="2513" spans="4:4" ht="12.75" x14ac:dyDescent="0.2">
      <c r="D2513" s="209"/>
    </row>
    <row r="2514" spans="4:4" ht="12.75" x14ac:dyDescent="0.2">
      <c r="D2514" s="209"/>
    </row>
    <row r="2515" spans="4:4" ht="12.75" x14ac:dyDescent="0.2">
      <c r="D2515" s="209"/>
    </row>
    <row r="2516" spans="4:4" ht="12.75" x14ac:dyDescent="0.2">
      <c r="D2516" s="209"/>
    </row>
    <row r="2517" spans="4:4" ht="12.75" x14ac:dyDescent="0.2">
      <c r="D2517" s="209"/>
    </row>
    <row r="2518" spans="4:4" ht="12.75" x14ac:dyDescent="0.2">
      <c r="D2518" s="209"/>
    </row>
    <row r="2519" spans="4:4" ht="12.75" x14ac:dyDescent="0.2">
      <c r="D2519" s="209"/>
    </row>
    <row r="2520" spans="4:4" ht="12.75" x14ac:dyDescent="0.2">
      <c r="D2520" s="209"/>
    </row>
    <row r="2521" spans="4:4" ht="12.75" x14ac:dyDescent="0.2">
      <c r="D2521" s="209"/>
    </row>
    <row r="2522" spans="4:4" ht="12.75" x14ac:dyDescent="0.2">
      <c r="D2522" s="209"/>
    </row>
    <row r="2523" spans="4:4" ht="12.75" x14ac:dyDescent="0.2">
      <c r="D2523" s="209"/>
    </row>
    <row r="2524" spans="4:4" ht="12.75" x14ac:dyDescent="0.2">
      <c r="D2524" s="209"/>
    </row>
    <row r="2525" spans="4:4" ht="12.75" x14ac:dyDescent="0.2">
      <c r="D2525" s="209"/>
    </row>
    <row r="2526" spans="4:4" ht="12.75" x14ac:dyDescent="0.2">
      <c r="D2526" s="209"/>
    </row>
    <row r="2527" spans="4:4" ht="12.75" x14ac:dyDescent="0.2">
      <c r="D2527" s="209"/>
    </row>
    <row r="2528" spans="4:4" ht="12.75" x14ac:dyDescent="0.2">
      <c r="D2528" s="209"/>
    </row>
    <row r="2529" spans="4:4" ht="12.75" x14ac:dyDescent="0.2">
      <c r="D2529" s="209"/>
    </row>
    <row r="2530" spans="4:4" ht="12.75" x14ac:dyDescent="0.2">
      <c r="D2530" s="209"/>
    </row>
    <row r="2531" spans="4:4" ht="12.75" x14ac:dyDescent="0.2">
      <c r="D2531" s="209"/>
    </row>
    <row r="2532" spans="4:4" ht="12.75" x14ac:dyDescent="0.2">
      <c r="D2532" s="209"/>
    </row>
    <row r="2533" spans="4:4" ht="12.75" x14ac:dyDescent="0.2">
      <c r="D2533" s="209"/>
    </row>
    <row r="2534" spans="4:4" ht="12.75" x14ac:dyDescent="0.2">
      <c r="D2534" s="209"/>
    </row>
    <row r="2535" spans="4:4" ht="12.75" x14ac:dyDescent="0.2">
      <c r="D2535" s="209"/>
    </row>
    <row r="2536" spans="4:4" ht="12.75" x14ac:dyDescent="0.2">
      <c r="D2536" s="209"/>
    </row>
    <row r="2537" spans="4:4" ht="12.75" x14ac:dyDescent="0.2">
      <c r="D2537" s="209"/>
    </row>
    <row r="2538" spans="4:4" ht="12.75" x14ac:dyDescent="0.2">
      <c r="D2538" s="209"/>
    </row>
    <row r="2539" spans="4:4" ht="12.75" x14ac:dyDescent="0.2">
      <c r="D2539" s="209"/>
    </row>
    <row r="2540" spans="4:4" ht="12.75" x14ac:dyDescent="0.2">
      <c r="D2540" s="209"/>
    </row>
    <row r="2541" spans="4:4" ht="12.75" x14ac:dyDescent="0.2">
      <c r="D2541" s="209"/>
    </row>
    <row r="2542" spans="4:4" ht="12.75" x14ac:dyDescent="0.2">
      <c r="D2542" s="209"/>
    </row>
    <row r="2543" spans="4:4" ht="12.75" x14ac:dyDescent="0.2">
      <c r="D2543" s="209"/>
    </row>
    <row r="2544" spans="4:4" ht="12.75" x14ac:dyDescent="0.2">
      <c r="D2544" s="209"/>
    </row>
    <row r="2545" spans="4:4" ht="12.75" x14ac:dyDescent="0.2">
      <c r="D2545" s="209"/>
    </row>
    <row r="2546" spans="4:4" ht="12.75" x14ac:dyDescent="0.2">
      <c r="D2546" s="209"/>
    </row>
    <row r="2547" spans="4:4" ht="12.75" x14ac:dyDescent="0.2">
      <c r="D2547" s="209"/>
    </row>
    <row r="2548" spans="4:4" ht="12.75" x14ac:dyDescent="0.2">
      <c r="D2548" s="209"/>
    </row>
    <row r="2549" spans="4:4" ht="12.75" x14ac:dyDescent="0.2">
      <c r="D2549" s="209"/>
    </row>
    <row r="2550" spans="4:4" ht="12.75" x14ac:dyDescent="0.2">
      <c r="D2550" s="209"/>
    </row>
    <row r="2551" spans="4:4" ht="12.75" x14ac:dyDescent="0.2">
      <c r="D2551" s="209"/>
    </row>
    <row r="2552" spans="4:4" ht="12.75" x14ac:dyDescent="0.2">
      <c r="D2552" s="209"/>
    </row>
    <row r="2553" spans="4:4" ht="12.75" x14ac:dyDescent="0.2">
      <c r="D2553" s="209"/>
    </row>
    <row r="2554" spans="4:4" ht="12.75" x14ac:dyDescent="0.2">
      <c r="D2554" s="209"/>
    </row>
    <row r="2555" spans="4:4" ht="12.75" x14ac:dyDescent="0.2">
      <c r="D2555" s="209"/>
    </row>
    <row r="2556" spans="4:4" ht="12.75" x14ac:dyDescent="0.2">
      <c r="D2556" s="209"/>
    </row>
    <row r="2557" spans="4:4" ht="12.75" x14ac:dyDescent="0.2">
      <c r="D2557" s="209"/>
    </row>
    <row r="2558" spans="4:4" ht="12.75" x14ac:dyDescent="0.2">
      <c r="D2558" s="209"/>
    </row>
    <row r="2559" spans="4:4" ht="12.75" x14ac:dyDescent="0.2">
      <c r="D2559" s="209"/>
    </row>
    <row r="2560" spans="4:4" ht="12.75" x14ac:dyDescent="0.2">
      <c r="D2560" s="209"/>
    </row>
    <row r="2561" spans="4:4" ht="12.75" x14ac:dyDescent="0.2">
      <c r="D2561" s="209"/>
    </row>
    <row r="2562" spans="4:4" ht="12.75" x14ac:dyDescent="0.2">
      <c r="D2562" s="209"/>
    </row>
    <row r="2563" spans="4:4" ht="12.75" x14ac:dyDescent="0.2">
      <c r="D2563" s="209"/>
    </row>
    <row r="2564" spans="4:4" ht="12.75" x14ac:dyDescent="0.2">
      <c r="D2564" s="209"/>
    </row>
    <row r="2565" spans="4:4" ht="12.75" x14ac:dyDescent="0.2">
      <c r="D2565" s="209"/>
    </row>
    <row r="2566" spans="4:4" ht="12.75" x14ac:dyDescent="0.2">
      <c r="D2566" s="209"/>
    </row>
    <row r="2567" spans="4:4" ht="12.75" x14ac:dyDescent="0.2">
      <c r="D2567" s="209"/>
    </row>
    <row r="2568" spans="4:4" ht="12.75" x14ac:dyDescent="0.2">
      <c r="D2568" s="209"/>
    </row>
    <row r="2569" spans="4:4" ht="12.75" x14ac:dyDescent="0.2">
      <c r="D2569" s="209"/>
    </row>
    <row r="2570" spans="4:4" ht="12.75" x14ac:dyDescent="0.2">
      <c r="D2570" s="209"/>
    </row>
    <row r="2571" spans="4:4" ht="12.75" x14ac:dyDescent="0.2">
      <c r="D2571" s="209"/>
    </row>
    <row r="2572" spans="4:4" ht="12.75" x14ac:dyDescent="0.2">
      <c r="D2572" s="209"/>
    </row>
    <row r="2573" spans="4:4" ht="12.75" x14ac:dyDescent="0.2">
      <c r="D2573" s="209"/>
    </row>
    <row r="2574" spans="4:4" ht="12.75" x14ac:dyDescent="0.2">
      <c r="D2574" s="209"/>
    </row>
    <row r="2575" spans="4:4" ht="12.75" x14ac:dyDescent="0.2">
      <c r="D2575" s="209"/>
    </row>
    <row r="2576" spans="4:4" ht="12.75" x14ac:dyDescent="0.2">
      <c r="D2576" s="209"/>
    </row>
    <row r="2577" spans="4:4" ht="12.75" x14ac:dyDescent="0.2">
      <c r="D2577" s="209"/>
    </row>
    <row r="2578" spans="4:4" ht="12.75" x14ac:dyDescent="0.2">
      <c r="D2578" s="209"/>
    </row>
    <row r="2579" spans="4:4" ht="12.75" x14ac:dyDescent="0.2">
      <c r="D2579" s="209"/>
    </row>
    <row r="2580" spans="4:4" ht="12.75" x14ac:dyDescent="0.2">
      <c r="D2580" s="209"/>
    </row>
    <row r="2581" spans="4:4" ht="12.75" x14ac:dyDescent="0.2">
      <c r="D2581" s="209"/>
    </row>
    <row r="2582" spans="4:4" ht="12.75" x14ac:dyDescent="0.2">
      <c r="D2582" s="209"/>
    </row>
    <row r="2583" spans="4:4" ht="12.75" x14ac:dyDescent="0.2">
      <c r="D2583" s="209"/>
    </row>
    <row r="2584" spans="4:4" ht="12.75" x14ac:dyDescent="0.2">
      <c r="D2584" s="209"/>
    </row>
    <row r="2585" spans="4:4" ht="12.75" x14ac:dyDescent="0.2">
      <c r="D2585" s="209"/>
    </row>
    <row r="2586" spans="4:4" ht="12.75" x14ac:dyDescent="0.2">
      <c r="D2586" s="209"/>
    </row>
    <row r="2587" spans="4:4" ht="12.75" x14ac:dyDescent="0.2">
      <c r="D2587" s="209"/>
    </row>
    <row r="2588" spans="4:4" ht="12.75" x14ac:dyDescent="0.2">
      <c r="D2588" s="209"/>
    </row>
    <row r="2589" spans="4:4" ht="12.75" x14ac:dyDescent="0.2">
      <c r="D2589" s="209"/>
    </row>
    <row r="2590" spans="4:4" ht="12.75" x14ac:dyDescent="0.2">
      <c r="D2590" s="209"/>
    </row>
    <row r="2591" spans="4:4" ht="12.75" x14ac:dyDescent="0.2">
      <c r="D2591" s="209"/>
    </row>
    <row r="2592" spans="4:4" ht="12.75" x14ac:dyDescent="0.2">
      <c r="D2592" s="209"/>
    </row>
    <row r="2593" spans="4:4" ht="12.75" x14ac:dyDescent="0.2">
      <c r="D2593" s="209"/>
    </row>
    <row r="2594" spans="4:4" ht="12.75" x14ac:dyDescent="0.2">
      <c r="D2594" s="209"/>
    </row>
    <row r="2595" spans="4:4" ht="12.75" x14ac:dyDescent="0.2">
      <c r="D2595" s="209"/>
    </row>
    <row r="2596" spans="4:4" ht="12.75" x14ac:dyDescent="0.2">
      <c r="D2596" s="209"/>
    </row>
    <row r="2597" spans="4:4" ht="12.75" x14ac:dyDescent="0.2">
      <c r="D2597" s="209"/>
    </row>
    <row r="2598" spans="4:4" ht="12.75" x14ac:dyDescent="0.2">
      <c r="D2598" s="209"/>
    </row>
    <row r="2599" spans="4:4" ht="12.75" x14ac:dyDescent="0.2">
      <c r="D2599" s="209"/>
    </row>
    <row r="2600" spans="4:4" ht="12.75" x14ac:dyDescent="0.2">
      <c r="D2600" s="209"/>
    </row>
    <row r="2601" spans="4:4" ht="12.75" x14ac:dyDescent="0.2">
      <c r="D2601" s="209"/>
    </row>
    <row r="2602" spans="4:4" ht="12.75" x14ac:dyDescent="0.2">
      <c r="D2602" s="209"/>
    </row>
    <row r="2603" spans="4:4" ht="12.75" x14ac:dyDescent="0.2">
      <c r="D2603" s="209"/>
    </row>
    <row r="2604" spans="4:4" ht="12.75" x14ac:dyDescent="0.2">
      <c r="D2604" s="209"/>
    </row>
    <row r="2605" spans="4:4" ht="12.75" x14ac:dyDescent="0.2">
      <c r="D2605" s="209"/>
    </row>
    <row r="2606" spans="4:4" ht="12.75" x14ac:dyDescent="0.2">
      <c r="D2606" s="209"/>
    </row>
    <row r="2607" spans="4:4" ht="12.75" x14ac:dyDescent="0.2">
      <c r="D2607" s="209"/>
    </row>
    <row r="2608" spans="4:4" ht="12.75" x14ac:dyDescent="0.2">
      <c r="D2608" s="209"/>
    </row>
    <row r="2609" spans="4:4" ht="12.75" x14ac:dyDescent="0.2">
      <c r="D2609" s="209"/>
    </row>
    <row r="2610" spans="4:4" ht="12.75" x14ac:dyDescent="0.2">
      <c r="D2610" s="209"/>
    </row>
    <row r="2611" spans="4:4" ht="12.75" x14ac:dyDescent="0.2">
      <c r="D2611" s="209"/>
    </row>
    <row r="2612" spans="4:4" ht="12.75" x14ac:dyDescent="0.2">
      <c r="D2612" s="209"/>
    </row>
    <row r="2613" spans="4:4" ht="12.75" x14ac:dyDescent="0.2">
      <c r="D2613" s="209"/>
    </row>
    <row r="2614" spans="4:4" ht="12.75" x14ac:dyDescent="0.2">
      <c r="D2614" s="209"/>
    </row>
    <row r="2615" spans="4:4" ht="12.75" x14ac:dyDescent="0.2">
      <c r="D2615" s="209"/>
    </row>
    <row r="2616" spans="4:4" ht="12.75" x14ac:dyDescent="0.2">
      <c r="D2616" s="209"/>
    </row>
    <row r="2617" spans="4:4" ht="12.75" x14ac:dyDescent="0.2">
      <c r="D2617" s="209"/>
    </row>
    <row r="2618" spans="4:4" ht="12.75" x14ac:dyDescent="0.2">
      <c r="D2618" s="209"/>
    </row>
    <row r="2619" spans="4:4" ht="12.75" x14ac:dyDescent="0.2">
      <c r="D2619" s="209"/>
    </row>
    <row r="2620" spans="4:4" ht="12.75" x14ac:dyDescent="0.2">
      <c r="D2620" s="209"/>
    </row>
    <row r="2621" spans="4:4" ht="12.75" x14ac:dyDescent="0.2">
      <c r="D2621" s="209"/>
    </row>
    <row r="2622" spans="4:4" ht="12.75" x14ac:dyDescent="0.2">
      <c r="D2622" s="209"/>
    </row>
    <row r="2623" spans="4:4" ht="12.75" x14ac:dyDescent="0.2">
      <c r="D2623" s="209"/>
    </row>
    <row r="2624" spans="4:4" ht="12.75" x14ac:dyDescent="0.2">
      <c r="D2624" s="209"/>
    </row>
    <row r="2625" spans="4:4" ht="12.75" x14ac:dyDescent="0.2">
      <c r="D2625" s="209"/>
    </row>
    <row r="2626" spans="4:4" ht="12.75" x14ac:dyDescent="0.2">
      <c r="D2626" s="209"/>
    </row>
    <row r="2627" spans="4:4" ht="12.75" x14ac:dyDescent="0.2">
      <c r="D2627" s="209"/>
    </row>
    <row r="2628" spans="4:4" ht="12.75" x14ac:dyDescent="0.2">
      <c r="D2628" s="209"/>
    </row>
    <row r="2629" spans="4:4" ht="12.75" x14ac:dyDescent="0.2">
      <c r="D2629" s="209"/>
    </row>
    <row r="2630" spans="4:4" ht="12.75" x14ac:dyDescent="0.2">
      <c r="D2630" s="209"/>
    </row>
    <row r="2631" spans="4:4" ht="12.75" x14ac:dyDescent="0.2">
      <c r="D2631" s="209"/>
    </row>
    <row r="2632" spans="4:4" ht="12.75" x14ac:dyDescent="0.2">
      <c r="D2632" s="209"/>
    </row>
    <row r="2633" spans="4:4" ht="12.75" x14ac:dyDescent="0.2">
      <c r="D2633" s="209"/>
    </row>
    <row r="2634" spans="4:4" ht="12.75" x14ac:dyDescent="0.2">
      <c r="D2634" s="209"/>
    </row>
    <row r="2635" spans="4:4" ht="12.75" x14ac:dyDescent="0.2">
      <c r="D2635" s="209"/>
    </row>
    <row r="2636" spans="4:4" ht="12.75" x14ac:dyDescent="0.2">
      <c r="D2636" s="209"/>
    </row>
    <row r="2637" spans="4:4" ht="12.75" x14ac:dyDescent="0.2">
      <c r="D2637" s="209"/>
    </row>
    <row r="2638" spans="4:4" ht="12.75" x14ac:dyDescent="0.2">
      <c r="D2638" s="209"/>
    </row>
    <row r="2639" spans="4:4" ht="12.75" x14ac:dyDescent="0.2">
      <c r="D2639" s="209"/>
    </row>
    <row r="2640" spans="4:4" ht="12.75" x14ac:dyDescent="0.2">
      <c r="D2640" s="209"/>
    </row>
    <row r="2641" spans="4:4" ht="12.75" x14ac:dyDescent="0.2">
      <c r="D2641" s="209"/>
    </row>
    <row r="2642" spans="4:4" ht="12.75" x14ac:dyDescent="0.2">
      <c r="D2642" s="209"/>
    </row>
    <row r="2643" spans="4:4" ht="12.75" x14ac:dyDescent="0.2">
      <c r="D2643" s="209"/>
    </row>
    <row r="2644" spans="4:4" ht="12.75" x14ac:dyDescent="0.2">
      <c r="D2644" s="209"/>
    </row>
    <row r="2645" spans="4:4" ht="12.75" x14ac:dyDescent="0.2">
      <c r="D2645" s="209"/>
    </row>
    <row r="2646" spans="4:4" ht="12.75" x14ac:dyDescent="0.2">
      <c r="D2646" s="209"/>
    </row>
    <row r="2647" spans="4:4" ht="12.75" x14ac:dyDescent="0.2">
      <c r="D2647" s="209"/>
    </row>
    <row r="2648" spans="4:4" ht="12.75" x14ac:dyDescent="0.2">
      <c r="D2648" s="209"/>
    </row>
    <row r="2649" spans="4:4" ht="12.75" x14ac:dyDescent="0.2">
      <c r="D2649" s="209"/>
    </row>
    <row r="2650" spans="4:4" ht="12.75" x14ac:dyDescent="0.2">
      <c r="D2650" s="209"/>
    </row>
    <row r="2651" spans="4:4" ht="12.75" x14ac:dyDescent="0.2">
      <c r="D2651" s="209"/>
    </row>
    <row r="2652" spans="4:4" ht="12.75" x14ac:dyDescent="0.2">
      <c r="D2652" s="209"/>
    </row>
    <row r="2653" spans="4:4" ht="12.75" x14ac:dyDescent="0.2">
      <c r="D2653" s="209"/>
    </row>
    <row r="2654" spans="4:4" ht="12.75" x14ac:dyDescent="0.2">
      <c r="D2654" s="209"/>
    </row>
    <row r="2655" spans="4:4" ht="12.75" x14ac:dyDescent="0.2">
      <c r="D2655" s="209"/>
    </row>
    <row r="2656" spans="4:4" ht="12.75" x14ac:dyDescent="0.2">
      <c r="D2656" s="209"/>
    </row>
    <row r="2657" spans="4:4" ht="12.75" x14ac:dyDescent="0.2">
      <c r="D2657" s="209"/>
    </row>
    <row r="2658" spans="4:4" ht="12.75" x14ac:dyDescent="0.2">
      <c r="D2658" s="209"/>
    </row>
    <row r="2659" spans="4:4" ht="12.75" x14ac:dyDescent="0.2">
      <c r="D2659" s="209"/>
    </row>
    <row r="2660" spans="4:4" ht="12.75" x14ac:dyDescent="0.2">
      <c r="D2660" s="209"/>
    </row>
    <row r="2661" spans="4:4" ht="12.75" x14ac:dyDescent="0.2">
      <c r="D2661" s="209"/>
    </row>
    <row r="2662" spans="4:4" ht="12.75" x14ac:dyDescent="0.2">
      <c r="D2662" s="209"/>
    </row>
    <row r="2663" spans="4:4" ht="12.75" x14ac:dyDescent="0.2">
      <c r="D2663" s="209"/>
    </row>
    <row r="2664" spans="4:4" ht="12.75" x14ac:dyDescent="0.2">
      <c r="D2664" s="209"/>
    </row>
    <row r="2665" spans="4:4" ht="12.75" x14ac:dyDescent="0.2">
      <c r="D2665" s="209"/>
    </row>
    <row r="2666" spans="4:4" ht="12.75" x14ac:dyDescent="0.2">
      <c r="D2666" s="209"/>
    </row>
    <row r="2667" spans="4:4" ht="12.75" x14ac:dyDescent="0.2">
      <c r="D2667" s="209"/>
    </row>
    <row r="2668" spans="4:4" ht="12.75" x14ac:dyDescent="0.2">
      <c r="D2668" s="209"/>
    </row>
    <row r="2669" spans="4:4" ht="12.75" x14ac:dyDescent="0.2">
      <c r="D2669" s="209"/>
    </row>
    <row r="2670" spans="4:4" ht="12.75" x14ac:dyDescent="0.2">
      <c r="D2670" s="209"/>
    </row>
    <row r="2671" spans="4:4" ht="12.75" x14ac:dyDescent="0.2">
      <c r="D2671" s="209"/>
    </row>
    <row r="2672" spans="4:4" ht="12.75" x14ac:dyDescent="0.2">
      <c r="D2672" s="209"/>
    </row>
    <row r="2673" spans="4:4" ht="12.75" x14ac:dyDescent="0.2">
      <c r="D2673" s="209"/>
    </row>
    <row r="2674" spans="4:4" ht="12.75" x14ac:dyDescent="0.2">
      <c r="D2674" s="209"/>
    </row>
    <row r="2675" spans="4:4" ht="12.75" x14ac:dyDescent="0.2">
      <c r="D2675" s="209"/>
    </row>
    <row r="2676" spans="4:4" ht="12.75" x14ac:dyDescent="0.2">
      <c r="D2676" s="209"/>
    </row>
    <row r="2677" spans="4:4" ht="12.75" x14ac:dyDescent="0.2">
      <c r="D2677" s="209"/>
    </row>
    <row r="2678" spans="4:4" ht="12.75" x14ac:dyDescent="0.2">
      <c r="D2678" s="209"/>
    </row>
    <row r="2679" spans="4:4" ht="12.75" x14ac:dyDescent="0.2">
      <c r="D2679" s="209"/>
    </row>
    <row r="2680" spans="4:4" ht="12.75" x14ac:dyDescent="0.2">
      <c r="D2680" s="209"/>
    </row>
    <row r="2681" spans="4:4" ht="12.75" x14ac:dyDescent="0.2">
      <c r="D2681" s="209"/>
    </row>
    <row r="2682" spans="4:4" ht="12.75" x14ac:dyDescent="0.2">
      <c r="D2682" s="209"/>
    </row>
    <row r="2683" spans="4:4" ht="12.75" x14ac:dyDescent="0.2">
      <c r="D2683" s="209"/>
    </row>
    <row r="2684" spans="4:4" ht="12.75" x14ac:dyDescent="0.2">
      <c r="D2684" s="209"/>
    </row>
    <row r="2685" spans="4:4" ht="12.75" x14ac:dyDescent="0.2">
      <c r="D2685" s="209"/>
    </row>
    <row r="2686" spans="4:4" ht="12.75" x14ac:dyDescent="0.2">
      <c r="D2686" s="209"/>
    </row>
    <row r="2687" spans="4:4" ht="12.75" x14ac:dyDescent="0.2">
      <c r="D2687" s="209"/>
    </row>
    <row r="2688" spans="4:4" ht="12.75" x14ac:dyDescent="0.2">
      <c r="D2688" s="209"/>
    </row>
    <row r="2689" spans="4:4" ht="12.75" x14ac:dyDescent="0.2">
      <c r="D2689" s="209"/>
    </row>
    <row r="2690" spans="4:4" ht="12.75" x14ac:dyDescent="0.2">
      <c r="D2690" s="209"/>
    </row>
    <row r="2691" spans="4:4" ht="12.75" x14ac:dyDescent="0.2">
      <c r="D2691" s="209"/>
    </row>
    <row r="2692" spans="4:4" ht="12.75" x14ac:dyDescent="0.2">
      <c r="D2692" s="209"/>
    </row>
    <row r="2693" spans="4:4" ht="12.75" x14ac:dyDescent="0.2">
      <c r="D2693" s="209"/>
    </row>
    <row r="2694" spans="4:4" ht="12.75" x14ac:dyDescent="0.2">
      <c r="D2694" s="209"/>
    </row>
    <row r="2695" spans="4:4" ht="12.75" x14ac:dyDescent="0.2">
      <c r="D2695" s="209"/>
    </row>
    <row r="2696" spans="4:4" ht="12.75" x14ac:dyDescent="0.2">
      <c r="D2696" s="209"/>
    </row>
    <row r="2697" spans="4:4" ht="12.75" x14ac:dyDescent="0.2">
      <c r="D2697" s="209"/>
    </row>
    <row r="2698" spans="4:4" ht="12.75" x14ac:dyDescent="0.2">
      <c r="D2698" s="209"/>
    </row>
    <row r="2699" spans="4:4" ht="12.75" x14ac:dyDescent="0.2">
      <c r="D2699" s="209"/>
    </row>
    <row r="2700" spans="4:4" ht="12.75" x14ac:dyDescent="0.2">
      <c r="D2700" s="209"/>
    </row>
    <row r="2701" spans="4:4" ht="12.75" x14ac:dyDescent="0.2">
      <c r="D2701" s="209"/>
    </row>
    <row r="2702" spans="4:4" ht="12.75" x14ac:dyDescent="0.2">
      <c r="D2702" s="209"/>
    </row>
    <row r="2703" spans="4:4" ht="12.75" x14ac:dyDescent="0.2">
      <c r="D2703" s="209"/>
    </row>
    <row r="2704" spans="4:4" ht="12.75" x14ac:dyDescent="0.2">
      <c r="D2704" s="209"/>
    </row>
    <row r="2705" spans="4:4" ht="12.75" x14ac:dyDescent="0.2">
      <c r="D2705" s="209"/>
    </row>
    <row r="2706" spans="4:4" ht="12.75" x14ac:dyDescent="0.2">
      <c r="D2706" s="209"/>
    </row>
    <row r="2707" spans="4:4" ht="12.75" x14ac:dyDescent="0.2">
      <c r="D2707" s="209"/>
    </row>
    <row r="2708" spans="4:4" ht="12.75" x14ac:dyDescent="0.2">
      <c r="D2708" s="209"/>
    </row>
    <row r="2709" spans="4:4" ht="12.75" x14ac:dyDescent="0.2">
      <c r="D2709" s="209"/>
    </row>
    <row r="2710" spans="4:4" ht="12.75" x14ac:dyDescent="0.2">
      <c r="D2710" s="209"/>
    </row>
    <row r="2711" spans="4:4" ht="12.75" x14ac:dyDescent="0.2">
      <c r="D2711" s="209"/>
    </row>
    <row r="2712" spans="4:4" ht="12.75" x14ac:dyDescent="0.2">
      <c r="D2712" s="209"/>
    </row>
    <row r="2713" spans="4:4" ht="12.75" x14ac:dyDescent="0.2">
      <c r="D2713" s="209"/>
    </row>
    <row r="2714" spans="4:4" ht="12.75" x14ac:dyDescent="0.2">
      <c r="D2714" s="209"/>
    </row>
    <row r="2715" spans="4:4" ht="12.75" x14ac:dyDescent="0.2">
      <c r="D2715" s="209"/>
    </row>
    <row r="2716" spans="4:4" ht="12.75" x14ac:dyDescent="0.2">
      <c r="D2716" s="209"/>
    </row>
    <row r="2717" spans="4:4" ht="12.75" x14ac:dyDescent="0.2">
      <c r="D2717" s="209"/>
    </row>
    <row r="2718" spans="4:4" ht="12.75" x14ac:dyDescent="0.2">
      <c r="D2718" s="209"/>
    </row>
    <row r="2719" spans="4:4" ht="12.75" x14ac:dyDescent="0.2">
      <c r="D2719" s="209"/>
    </row>
    <row r="2720" spans="4:4" ht="12.75" x14ac:dyDescent="0.2">
      <c r="D2720" s="209"/>
    </row>
    <row r="2721" spans="4:4" ht="12.75" x14ac:dyDescent="0.2">
      <c r="D2721" s="209"/>
    </row>
    <row r="2722" spans="4:4" ht="12.75" x14ac:dyDescent="0.2">
      <c r="D2722" s="209"/>
    </row>
    <row r="2723" spans="4:4" ht="12.75" x14ac:dyDescent="0.2">
      <c r="D2723" s="209"/>
    </row>
    <row r="2724" spans="4:4" ht="12.75" x14ac:dyDescent="0.2">
      <c r="D2724" s="209"/>
    </row>
    <row r="2725" spans="4:4" ht="12.75" x14ac:dyDescent="0.2">
      <c r="D2725" s="209"/>
    </row>
    <row r="2726" spans="4:4" ht="12.75" x14ac:dyDescent="0.2">
      <c r="D2726" s="209"/>
    </row>
    <row r="2727" spans="4:4" ht="12.75" x14ac:dyDescent="0.2">
      <c r="D2727" s="209"/>
    </row>
    <row r="2728" spans="4:4" ht="12.75" x14ac:dyDescent="0.2">
      <c r="D2728" s="209"/>
    </row>
    <row r="2729" spans="4:4" ht="12.75" x14ac:dyDescent="0.2">
      <c r="D2729" s="209"/>
    </row>
    <row r="2730" spans="4:4" ht="12.75" x14ac:dyDescent="0.2">
      <c r="D2730" s="209"/>
    </row>
    <row r="2731" spans="4:4" ht="12.75" x14ac:dyDescent="0.2">
      <c r="D2731" s="209"/>
    </row>
    <row r="2732" spans="4:4" ht="12.75" x14ac:dyDescent="0.2">
      <c r="D2732" s="209"/>
    </row>
    <row r="2733" spans="4:4" ht="12.75" x14ac:dyDescent="0.2">
      <c r="D2733" s="209"/>
    </row>
    <row r="2734" spans="4:4" ht="12.75" x14ac:dyDescent="0.2">
      <c r="D2734" s="209"/>
    </row>
    <row r="2735" spans="4:4" ht="12.75" x14ac:dyDescent="0.2">
      <c r="D2735" s="209"/>
    </row>
    <row r="2736" spans="4:4" ht="12.75" x14ac:dyDescent="0.2">
      <c r="D2736" s="209"/>
    </row>
    <row r="2737" spans="4:4" ht="12.75" x14ac:dyDescent="0.2">
      <c r="D2737" s="209"/>
    </row>
    <row r="2738" spans="4:4" ht="12.75" x14ac:dyDescent="0.2">
      <c r="D2738" s="209"/>
    </row>
    <row r="2739" spans="4:4" ht="12.75" x14ac:dyDescent="0.2">
      <c r="D2739" s="209"/>
    </row>
    <row r="2740" spans="4:4" ht="12.75" x14ac:dyDescent="0.2">
      <c r="D2740" s="209"/>
    </row>
    <row r="2741" spans="4:4" ht="12.75" x14ac:dyDescent="0.2">
      <c r="D2741" s="209"/>
    </row>
    <row r="2742" spans="4:4" ht="12.75" x14ac:dyDescent="0.2">
      <c r="D2742" s="209"/>
    </row>
    <row r="2743" spans="4:4" ht="12.75" x14ac:dyDescent="0.2">
      <c r="D2743" s="209"/>
    </row>
    <row r="2744" spans="4:4" ht="12.75" x14ac:dyDescent="0.2">
      <c r="D2744" s="209"/>
    </row>
    <row r="2745" spans="4:4" ht="12.75" x14ac:dyDescent="0.2">
      <c r="D2745" s="209"/>
    </row>
    <row r="2746" spans="4:4" ht="12.75" x14ac:dyDescent="0.2">
      <c r="D2746" s="209"/>
    </row>
    <row r="2747" spans="4:4" ht="12.75" x14ac:dyDescent="0.2">
      <c r="D2747" s="209"/>
    </row>
    <row r="2748" spans="4:4" ht="12.75" x14ac:dyDescent="0.2">
      <c r="D2748" s="209"/>
    </row>
    <row r="2749" spans="4:4" ht="12.75" x14ac:dyDescent="0.2">
      <c r="D2749" s="209"/>
    </row>
    <row r="2750" spans="4:4" ht="12.75" x14ac:dyDescent="0.2">
      <c r="D2750" s="209"/>
    </row>
    <row r="2751" spans="4:4" ht="12.75" x14ac:dyDescent="0.2">
      <c r="D2751" s="209"/>
    </row>
    <row r="2752" spans="4:4" ht="12.75" x14ac:dyDescent="0.2">
      <c r="D2752" s="209"/>
    </row>
    <row r="2753" spans="4:4" ht="12.75" x14ac:dyDescent="0.2">
      <c r="D2753" s="209"/>
    </row>
    <row r="2754" spans="4:4" ht="12.75" x14ac:dyDescent="0.2">
      <c r="D2754" s="209"/>
    </row>
    <row r="2755" spans="4:4" ht="12.75" x14ac:dyDescent="0.2">
      <c r="D2755" s="209"/>
    </row>
    <row r="2756" spans="4:4" ht="12.75" x14ac:dyDescent="0.2">
      <c r="D2756" s="209"/>
    </row>
    <row r="2757" spans="4:4" ht="12.75" x14ac:dyDescent="0.2">
      <c r="D2757" s="209"/>
    </row>
    <row r="2758" spans="4:4" ht="12.75" x14ac:dyDescent="0.2">
      <c r="D2758" s="209"/>
    </row>
    <row r="2759" spans="4:4" ht="12.75" x14ac:dyDescent="0.2">
      <c r="D2759" s="209"/>
    </row>
    <row r="2760" spans="4:4" ht="12.75" x14ac:dyDescent="0.2">
      <c r="D2760" s="209"/>
    </row>
    <row r="2761" spans="4:4" ht="12.75" x14ac:dyDescent="0.2">
      <c r="D2761" s="209"/>
    </row>
    <row r="2762" spans="4:4" ht="12.75" x14ac:dyDescent="0.2">
      <c r="D2762" s="209"/>
    </row>
    <row r="2763" spans="4:4" ht="12.75" x14ac:dyDescent="0.2">
      <c r="D2763" s="209"/>
    </row>
    <row r="2764" spans="4:4" ht="12.75" x14ac:dyDescent="0.2">
      <c r="D2764" s="209"/>
    </row>
    <row r="2765" spans="4:4" ht="12.75" x14ac:dyDescent="0.2">
      <c r="D2765" s="209"/>
    </row>
    <row r="2766" spans="4:4" ht="12.75" x14ac:dyDescent="0.2">
      <c r="D2766" s="209"/>
    </row>
    <row r="2767" spans="4:4" ht="12.75" x14ac:dyDescent="0.2">
      <c r="D2767" s="209"/>
    </row>
    <row r="2768" spans="4:4" ht="12.75" x14ac:dyDescent="0.2">
      <c r="D2768" s="209"/>
    </row>
    <row r="2769" spans="4:4" ht="12.75" x14ac:dyDescent="0.2">
      <c r="D2769" s="209"/>
    </row>
    <row r="2770" spans="4:4" ht="12.75" x14ac:dyDescent="0.2">
      <c r="D2770" s="209"/>
    </row>
    <row r="2771" spans="4:4" ht="12.75" x14ac:dyDescent="0.2">
      <c r="D2771" s="209"/>
    </row>
    <row r="2772" spans="4:4" ht="12.75" x14ac:dyDescent="0.2">
      <c r="D2772" s="209"/>
    </row>
    <row r="2773" spans="4:4" ht="12.75" x14ac:dyDescent="0.2">
      <c r="D2773" s="209"/>
    </row>
    <row r="2774" spans="4:4" ht="12.75" x14ac:dyDescent="0.2">
      <c r="D2774" s="209"/>
    </row>
    <row r="2775" spans="4:4" ht="12.75" x14ac:dyDescent="0.2">
      <c r="D2775" s="209"/>
    </row>
    <row r="2776" spans="4:4" ht="12.75" x14ac:dyDescent="0.2">
      <c r="D2776" s="209"/>
    </row>
    <row r="2777" spans="4:4" ht="12.75" x14ac:dyDescent="0.2">
      <c r="D2777" s="209"/>
    </row>
    <row r="2778" spans="4:4" ht="12.75" x14ac:dyDescent="0.2">
      <c r="D2778" s="209"/>
    </row>
    <row r="2779" spans="4:4" ht="12.75" x14ac:dyDescent="0.2">
      <c r="D2779" s="209"/>
    </row>
    <row r="2780" spans="4:4" ht="12.75" x14ac:dyDescent="0.2">
      <c r="D2780" s="209"/>
    </row>
    <row r="2781" spans="4:4" ht="12.75" x14ac:dyDescent="0.2">
      <c r="D2781" s="209"/>
    </row>
    <row r="2782" spans="4:4" ht="12.75" x14ac:dyDescent="0.2">
      <c r="D2782" s="209"/>
    </row>
    <row r="2783" spans="4:4" ht="12.75" x14ac:dyDescent="0.2">
      <c r="D2783" s="209"/>
    </row>
    <row r="2784" spans="4:4" ht="12.75" x14ac:dyDescent="0.2">
      <c r="D2784" s="209"/>
    </row>
    <row r="2785" spans="4:4" ht="12.75" x14ac:dyDescent="0.2">
      <c r="D2785" s="209"/>
    </row>
    <row r="2786" spans="4:4" ht="12.75" x14ac:dyDescent="0.2">
      <c r="D2786" s="209"/>
    </row>
    <row r="2787" spans="4:4" ht="12.75" x14ac:dyDescent="0.2">
      <c r="D2787" s="209"/>
    </row>
    <row r="2788" spans="4:4" ht="12.75" x14ac:dyDescent="0.2">
      <c r="D2788" s="209"/>
    </row>
    <row r="2789" spans="4:4" ht="12.75" x14ac:dyDescent="0.2">
      <c r="D2789" s="209"/>
    </row>
    <row r="2790" spans="4:4" ht="12.75" x14ac:dyDescent="0.2">
      <c r="D2790" s="209"/>
    </row>
    <row r="2791" spans="4:4" ht="12.75" x14ac:dyDescent="0.2">
      <c r="D2791" s="209"/>
    </row>
    <row r="2792" spans="4:4" ht="12.75" x14ac:dyDescent="0.2">
      <c r="D2792" s="209"/>
    </row>
    <row r="2793" spans="4:4" ht="12.75" x14ac:dyDescent="0.2">
      <c r="D2793" s="209"/>
    </row>
    <row r="2794" spans="4:4" ht="12.75" x14ac:dyDescent="0.2">
      <c r="D2794" s="209"/>
    </row>
    <row r="2795" spans="4:4" ht="12.75" x14ac:dyDescent="0.2">
      <c r="D2795" s="209"/>
    </row>
    <row r="2796" spans="4:4" ht="12.75" x14ac:dyDescent="0.2">
      <c r="D2796" s="209"/>
    </row>
    <row r="2797" spans="4:4" ht="12.75" x14ac:dyDescent="0.2">
      <c r="D2797" s="209"/>
    </row>
    <row r="2798" spans="4:4" ht="12.75" x14ac:dyDescent="0.2">
      <c r="D2798" s="209"/>
    </row>
    <row r="2799" spans="4:4" ht="12.75" x14ac:dyDescent="0.2">
      <c r="D2799" s="209"/>
    </row>
    <row r="2800" spans="4:4" ht="12.75" x14ac:dyDescent="0.2">
      <c r="D2800" s="209"/>
    </row>
    <row r="2801" spans="4:4" ht="12.75" x14ac:dyDescent="0.2">
      <c r="D2801" s="209"/>
    </row>
    <row r="2802" spans="4:4" ht="12.75" x14ac:dyDescent="0.2">
      <c r="D2802" s="209"/>
    </row>
    <row r="2803" spans="4:4" ht="12.75" x14ac:dyDescent="0.2">
      <c r="D2803" s="209"/>
    </row>
    <row r="2804" spans="4:4" ht="12.75" x14ac:dyDescent="0.2">
      <c r="D2804" s="209"/>
    </row>
    <row r="2805" spans="4:4" ht="12.75" x14ac:dyDescent="0.2">
      <c r="D2805" s="209"/>
    </row>
    <row r="2806" spans="4:4" ht="12.75" x14ac:dyDescent="0.2">
      <c r="D2806" s="209"/>
    </row>
    <row r="2807" spans="4:4" ht="12.75" x14ac:dyDescent="0.2">
      <c r="D2807" s="209"/>
    </row>
    <row r="2808" spans="4:4" ht="12.75" x14ac:dyDescent="0.2">
      <c r="D2808" s="209"/>
    </row>
    <row r="2809" spans="4:4" ht="12.75" x14ac:dyDescent="0.2">
      <c r="D2809" s="209"/>
    </row>
    <row r="2810" spans="4:4" ht="12.75" x14ac:dyDescent="0.2">
      <c r="D2810" s="209"/>
    </row>
    <row r="2811" spans="4:4" ht="12.75" x14ac:dyDescent="0.2">
      <c r="D2811" s="209"/>
    </row>
    <row r="2812" spans="4:4" ht="12.75" x14ac:dyDescent="0.2">
      <c r="D2812" s="209"/>
    </row>
    <row r="2813" spans="4:4" ht="12.75" x14ac:dyDescent="0.2">
      <c r="D2813" s="209"/>
    </row>
    <row r="2814" spans="4:4" ht="12.75" x14ac:dyDescent="0.2">
      <c r="D2814" s="209"/>
    </row>
    <row r="2815" spans="4:4" ht="12.75" x14ac:dyDescent="0.2">
      <c r="D2815" s="209"/>
    </row>
    <row r="2816" spans="4:4" ht="12.75" x14ac:dyDescent="0.2">
      <c r="D2816" s="209"/>
    </row>
    <row r="2817" spans="4:4" ht="12.75" x14ac:dyDescent="0.2">
      <c r="D2817" s="209"/>
    </row>
    <row r="2818" spans="4:4" ht="12.75" x14ac:dyDescent="0.2">
      <c r="D2818" s="209"/>
    </row>
    <row r="2819" spans="4:4" ht="12.75" x14ac:dyDescent="0.2">
      <c r="D2819" s="209"/>
    </row>
    <row r="2820" spans="4:4" ht="12.75" x14ac:dyDescent="0.2">
      <c r="D2820" s="209"/>
    </row>
    <row r="2821" spans="4:4" ht="12.75" x14ac:dyDescent="0.2">
      <c r="D2821" s="209"/>
    </row>
    <row r="2822" spans="4:4" ht="12.75" x14ac:dyDescent="0.2">
      <c r="D2822" s="209"/>
    </row>
    <row r="2823" spans="4:4" ht="12.75" x14ac:dyDescent="0.2">
      <c r="D2823" s="209"/>
    </row>
    <row r="2824" spans="4:4" ht="12.75" x14ac:dyDescent="0.2">
      <c r="D2824" s="209"/>
    </row>
    <row r="2825" spans="4:4" ht="12.75" x14ac:dyDescent="0.2">
      <c r="D2825" s="209"/>
    </row>
    <row r="2826" spans="4:4" ht="12.75" x14ac:dyDescent="0.2">
      <c r="D2826" s="209"/>
    </row>
    <row r="2827" spans="4:4" ht="12.75" x14ac:dyDescent="0.2">
      <c r="D2827" s="209"/>
    </row>
    <row r="2828" spans="4:4" ht="12.75" x14ac:dyDescent="0.2">
      <c r="D2828" s="209"/>
    </row>
    <row r="2829" spans="4:4" ht="12.75" x14ac:dyDescent="0.2">
      <c r="D2829" s="209"/>
    </row>
    <row r="2830" spans="4:4" ht="12.75" x14ac:dyDescent="0.2">
      <c r="D2830" s="209"/>
    </row>
    <row r="2831" spans="4:4" ht="12.75" x14ac:dyDescent="0.2">
      <c r="D2831" s="209"/>
    </row>
    <row r="2832" spans="4:4" ht="12.75" x14ac:dyDescent="0.2">
      <c r="D2832" s="209"/>
    </row>
    <row r="2833" spans="4:4" ht="12.75" x14ac:dyDescent="0.2">
      <c r="D2833" s="209"/>
    </row>
    <row r="2834" spans="4:4" ht="12.75" x14ac:dyDescent="0.2">
      <c r="D2834" s="209"/>
    </row>
    <row r="2835" spans="4:4" ht="12.75" x14ac:dyDescent="0.2">
      <c r="D2835" s="209"/>
    </row>
    <row r="2836" spans="4:4" ht="12.75" x14ac:dyDescent="0.2">
      <c r="D2836" s="209"/>
    </row>
    <row r="2837" spans="4:4" ht="12.75" x14ac:dyDescent="0.2">
      <c r="D2837" s="209"/>
    </row>
    <row r="2838" spans="4:4" ht="12.75" x14ac:dyDescent="0.2">
      <c r="D2838" s="209"/>
    </row>
    <row r="2839" spans="4:4" ht="12.75" x14ac:dyDescent="0.2">
      <c r="D2839" s="209"/>
    </row>
    <row r="2840" spans="4:4" ht="12.75" x14ac:dyDescent="0.2">
      <c r="D2840" s="209"/>
    </row>
    <row r="2841" spans="4:4" ht="12.75" x14ac:dyDescent="0.2">
      <c r="D2841" s="209"/>
    </row>
    <row r="2842" spans="4:4" ht="12.75" x14ac:dyDescent="0.2">
      <c r="D2842" s="209"/>
    </row>
    <row r="2843" spans="4:4" ht="12.75" x14ac:dyDescent="0.2">
      <c r="D2843" s="209"/>
    </row>
    <row r="2844" spans="4:4" ht="12.75" x14ac:dyDescent="0.2">
      <c r="D2844" s="209"/>
    </row>
    <row r="2845" spans="4:4" ht="12.75" x14ac:dyDescent="0.2">
      <c r="D2845" s="209"/>
    </row>
    <row r="2846" spans="4:4" ht="12.75" x14ac:dyDescent="0.2">
      <c r="D2846" s="209"/>
    </row>
    <row r="2847" spans="4:4" ht="12.75" x14ac:dyDescent="0.2">
      <c r="D2847" s="209"/>
    </row>
    <row r="2848" spans="4:4" ht="12.75" x14ac:dyDescent="0.2">
      <c r="D2848" s="209"/>
    </row>
    <row r="2849" spans="4:4" ht="12.75" x14ac:dyDescent="0.2">
      <c r="D2849" s="209"/>
    </row>
    <row r="2850" spans="4:4" ht="12.75" x14ac:dyDescent="0.2">
      <c r="D2850" s="209"/>
    </row>
    <row r="2851" spans="4:4" ht="12.75" x14ac:dyDescent="0.2">
      <c r="D2851" s="209"/>
    </row>
    <row r="2852" spans="4:4" ht="12.75" x14ac:dyDescent="0.2">
      <c r="D2852" s="209"/>
    </row>
    <row r="2853" spans="4:4" ht="12.75" x14ac:dyDescent="0.2">
      <c r="D2853" s="209"/>
    </row>
    <row r="2854" spans="4:4" ht="12.75" x14ac:dyDescent="0.2">
      <c r="D2854" s="209"/>
    </row>
    <row r="2855" spans="4:4" ht="12.75" x14ac:dyDescent="0.2">
      <c r="D2855" s="209"/>
    </row>
    <row r="2856" spans="4:4" ht="12.75" x14ac:dyDescent="0.2">
      <c r="D2856" s="209"/>
    </row>
    <row r="2857" spans="4:4" ht="12.75" x14ac:dyDescent="0.2">
      <c r="D2857" s="209"/>
    </row>
    <row r="2858" spans="4:4" ht="12.75" x14ac:dyDescent="0.2">
      <c r="D2858" s="209"/>
    </row>
    <row r="2859" spans="4:4" ht="12.75" x14ac:dyDescent="0.2">
      <c r="D2859" s="209"/>
    </row>
    <row r="2860" spans="4:4" ht="12.75" x14ac:dyDescent="0.2">
      <c r="D2860" s="209"/>
    </row>
    <row r="2861" spans="4:4" ht="12.75" x14ac:dyDescent="0.2">
      <c r="D2861" s="209"/>
    </row>
    <row r="2862" spans="4:4" ht="12.75" x14ac:dyDescent="0.2">
      <c r="D2862" s="209"/>
    </row>
    <row r="2863" spans="4:4" ht="12.75" x14ac:dyDescent="0.2">
      <c r="D2863" s="209"/>
    </row>
    <row r="2864" spans="4:4" ht="12.75" x14ac:dyDescent="0.2">
      <c r="D2864" s="209"/>
    </row>
    <row r="2865" spans="4:4" ht="12.75" x14ac:dyDescent="0.2">
      <c r="D2865" s="209"/>
    </row>
    <row r="2866" spans="4:4" ht="12.75" x14ac:dyDescent="0.2">
      <c r="D2866" s="209"/>
    </row>
    <row r="2867" spans="4:4" ht="12.75" x14ac:dyDescent="0.2">
      <c r="D2867" s="209"/>
    </row>
    <row r="2868" spans="4:4" ht="12.75" x14ac:dyDescent="0.2">
      <c r="D2868" s="209"/>
    </row>
    <row r="2869" spans="4:4" ht="12.75" x14ac:dyDescent="0.2">
      <c r="D2869" s="209"/>
    </row>
    <row r="2870" spans="4:4" ht="12.75" x14ac:dyDescent="0.2">
      <c r="D2870" s="209"/>
    </row>
    <row r="2871" spans="4:4" ht="12.75" x14ac:dyDescent="0.2">
      <c r="D2871" s="209"/>
    </row>
    <row r="2872" spans="4:4" ht="12.75" x14ac:dyDescent="0.2">
      <c r="D2872" s="209"/>
    </row>
    <row r="2873" spans="4:4" ht="12.75" x14ac:dyDescent="0.2">
      <c r="D2873" s="209"/>
    </row>
    <row r="2874" spans="4:4" ht="12.75" x14ac:dyDescent="0.2">
      <c r="D2874" s="209"/>
    </row>
    <row r="2875" spans="4:4" ht="12.75" x14ac:dyDescent="0.2">
      <c r="D2875" s="209"/>
    </row>
    <row r="2876" spans="4:4" ht="12.75" x14ac:dyDescent="0.2">
      <c r="D2876" s="209"/>
    </row>
    <row r="2877" spans="4:4" ht="12.75" x14ac:dyDescent="0.2">
      <c r="D2877" s="209"/>
    </row>
    <row r="2878" spans="4:4" ht="12.75" x14ac:dyDescent="0.2">
      <c r="D2878" s="209"/>
    </row>
    <row r="2879" spans="4:4" ht="12.75" x14ac:dyDescent="0.2">
      <c r="D2879" s="209"/>
    </row>
    <row r="2880" spans="4:4" ht="12.75" x14ac:dyDescent="0.2">
      <c r="D2880" s="209"/>
    </row>
    <row r="2881" spans="4:4" ht="12.75" x14ac:dyDescent="0.2">
      <c r="D2881" s="209"/>
    </row>
    <row r="2882" spans="4:4" ht="12.75" x14ac:dyDescent="0.2">
      <c r="D2882" s="209"/>
    </row>
    <row r="2883" spans="4:4" ht="12.75" x14ac:dyDescent="0.2">
      <c r="D2883" s="209"/>
    </row>
    <row r="2884" spans="4:4" ht="12.75" x14ac:dyDescent="0.2">
      <c r="D2884" s="209"/>
    </row>
    <row r="2885" spans="4:4" ht="12.75" x14ac:dyDescent="0.2">
      <c r="D2885" s="209"/>
    </row>
    <row r="2886" spans="4:4" ht="12.75" x14ac:dyDescent="0.2">
      <c r="D2886" s="209"/>
    </row>
    <row r="2887" spans="4:4" ht="12.75" x14ac:dyDescent="0.2">
      <c r="D2887" s="209"/>
    </row>
    <row r="2888" spans="4:4" ht="12.75" x14ac:dyDescent="0.2">
      <c r="D2888" s="209"/>
    </row>
    <row r="2889" spans="4:4" ht="12.75" x14ac:dyDescent="0.2">
      <c r="D2889" s="209"/>
    </row>
    <row r="2890" spans="4:4" ht="12.75" x14ac:dyDescent="0.2">
      <c r="D2890" s="209"/>
    </row>
    <row r="2891" spans="4:4" ht="12.75" x14ac:dyDescent="0.2">
      <c r="D2891" s="209"/>
    </row>
    <row r="2892" spans="4:4" ht="12.75" x14ac:dyDescent="0.2">
      <c r="D2892" s="209"/>
    </row>
    <row r="2893" spans="4:4" ht="12.75" x14ac:dyDescent="0.2">
      <c r="D2893" s="209"/>
    </row>
    <row r="2894" spans="4:4" ht="12.75" x14ac:dyDescent="0.2">
      <c r="D2894" s="209"/>
    </row>
    <row r="2895" spans="4:4" ht="12.75" x14ac:dyDescent="0.2">
      <c r="D2895" s="209"/>
    </row>
    <row r="2896" spans="4:4" ht="12.75" x14ac:dyDescent="0.2">
      <c r="D2896" s="209"/>
    </row>
    <row r="2897" spans="4:4" ht="12.75" x14ac:dyDescent="0.2">
      <c r="D2897" s="209"/>
    </row>
    <row r="2898" spans="4:4" ht="12.75" x14ac:dyDescent="0.2">
      <c r="D2898" s="209"/>
    </row>
    <row r="2899" spans="4:4" ht="12.75" x14ac:dyDescent="0.2">
      <c r="D2899" s="209"/>
    </row>
    <row r="2900" spans="4:4" ht="12.75" x14ac:dyDescent="0.2">
      <c r="D2900" s="209"/>
    </row>
    <row r="2901" spans="4:4" ht="12.75" x14ac:dyDescent="0.2">
      <c r="D2901" s="209"/>
    </row>
    <row r="2902" spans="4:4" ht="12.75" x14ac:dyDescent="0.2">
      <c r="D2902" s="209"/>
    </row>
    <row r="2903" spans="4:4" ht="12.75" x14ac:dyDescent="0.2">
      <c r="D2903" s="209"/>
    </row>
    <row r="2904" spans="4:4" ht="12.75" x14ac:dyDescent="0.2">
      <c r="D2904" s="209"/>
    </row>
    <row r="2905" spans="4:4" ht="12.75" x14ac:dyDescent="0.2">
      <c r="D2905" s="209"/>
    </row>
    <row r="2906" spans="4:4" ht="12.75" x14ac:dyDescent="0.2">
      <c r="D2906" s="209"/>
    </row>
    <row r="2907" spans="4:4" ht="12.75" x14ac:dyDescent="0.2">
      <c r="D2907" s="209"/>
    </row>
    <row r="2908" spans="4:4" ht="12.75" x14ac:dyDescent="0.2">
      <c r="D2908" s="209"/>
    </row>
    <row r="2909" spans="4:4" ht="12.75" x14ac:dyDescent="0.2">
      <c r="D2909" s="209"/>
    </row>
    <row r="2910" spans="4:4" ht="12.75" x14ac:dyDescent="0.2">
      <c r="D2910" s="209"/>
    </row>
    <row r="2911" spans="4:4" ht="12.75" x14ac:dyDescent="0.2">
      <c r="D2911" s="209"/>
    </row>
    <row r="2912" spans="4:4" ht="12.75" x14ac:dyDescent="0.2">
      <c r="D2912" s="209"/>
    </row>
    <row r="2913" spans="4:4" ht="12.75" x14ac:dyDescent="0.2">
      <c r="D2913" s="209"/>
    </row>
    <row r="2914" spans="4:4" ht="12.75" x14ac:dyDescent="0.2">
      <c r="D2914" s="209"/>
    </row>
    <row r="2915" spans="4:4" ht="12.75" x14ac:dyDescent="0.2">
      <c r="D2915" s="209"/>
    </row>
    <row r="2916" spans="4:4" ht="12.75" x14ac:dyDescent="0.2">
      <c r="D2916" s="209"/>
    </row>
    <row r="2917" spans="4:4" ht="12.75" x14ac:dyDescent="0.2">
      <c r="D2917" s="209"/>
    </row>
    <row r="2918" spans="4:4" ht="12.75" x14ac:dyDescent="0.2">
      <c r="D2918" s="209"/>
    </row>
    <row r="2919" spans="4:4" ht="12.75" x14ac:dyDescent="0.2">
      <c r="D2919" s="209"/>
    </row>
    <row r="2920" spans="4:4" ht="12.75" x14ac:dyDescent="0.2">
      <c r="D2920" s="209"/>
    </row>
    <row r="2921" spans="4:4" ht="12.75" x14ac:dyDescent="0.2">
      <c r="D2921" s="209"/>
    </row>
    <row r="2922" spans="4:4" ht="12.75" x14ac:dyDescent="0.2">
      <c r="D2922" s="209"/>
    </row>
    <row r="2923" spans="4:4" ht="12.75" x14ac:dyDescent="0.2">
      <c r="D2923" s="209"/>
    </row>
    <row r="2924" spans="4:4" ht="12.75" x14ac:dyDescent="0.2">
      <c r="D2924" s="209"/>
    </row>
    <row r="2925" spans="4:4" ht="12.75" x14ac:dyDescent="0.2">
      <c r="D2925" s="209"/>
    </row>
    <row r="2926" spans="4:4" ht="12.75" x14ac:dyDescent="0.2">
      <c r="D2926" s="209"/>
    </row>
    <row r="2927" spans="4:4" ht="12.75" x14ac:dyDescent="0.2">
      <c r="D2927" s="209"/>
    </row>
    <row r="2928" spans="4:4" ht="12.75" x14ac:dyDescent="0.2">
      <c r="D2928" s="209"/>
    </row>
    <row r="2929" spans="4:4" ht="12.75" x14ac:dyDescent="0.2">
      <c r="D2929" s="209"/>
    </row>
    <row r="2930" spans="4:4" ht="12.75" x14ac:dyDescent="0.2">
      <c r="D2930" s="209"/>
    </row>
    <row r="2931" spans="4:4" ht="12.75" x14ac:dyDescent="0.2">
      <c r="D2931" s="209"/>
    </row>
    <row r="2932" spans="4:4" ht="12.75" x14ac:dyDescent="0.2">
      <c r="D2932" s="209"/>
    </row>
    <row r="2933" spans="4:4" ht="12.75" x14ac:dyDescent="0.2">
      <c r="D2933" s="209"/>
    </row>
    <row r="2934" spans="4:4" ht="12.75" x14ac:dyDescent="0.2">
      <c r="D2934" s="209"/>
    </row>
    <row r="2935" spans="4:4" ht="12.75" x14ac:dyDescent="0.2">
      <c r="D2935" s="209"/>
    </row>
    <row r="2936" spans="4:4" ht="12.75" x14ac:dyDescent="0.2">
      <c r="D2936" s="209"/>
    </row>
    <row r="2937" spans="4:4" ht="12.75" x14ac:dyDescent="0.2">
      <c r="D2937" s="209"/>
    </row>
    <row r="2938" spans="4:4" ht="12.75" x14ac:dyDescent="0.2">
      <c r="D2938" s="209"/>
    </row>
    <row r="2939" spans="4:4" ht="12.75" x14ac:dyDescent="0.2">
      <c r="D2939" s="209"/>
    </row>
    <row r="2940" spans="4:4" ht="12.75" x14ac:dyDescent="0.2">
      <c r="D2940" s="209"/>
    </row>
    <row r="2941" spans="4:4" ht="12.75" x14ac:dyDescent="0.2">
      <c r="D2941" s="209"/>
    </row>
    <row r="2942" spans="4:4" ht="12.75" x14ac:dyDescent="0.2">
      <c r="D2942" s="209"/>
    </row>
    <row r="2943" spans="4:4" ht="12.75" x14ac:dyDescent="0.2">
      <c r="D2943" s="209"/>
    </row>
    <row r="2944" spans="4:4" ht="12.75" x14ac:dyDescent="0.2">
      <c r="D2944" s="209"/>
    </row>
    <row r="2945" spans="4:4" ht="12.75" x14ac:dyDescent="0.2">
      <c r="D2945" s="209"/>
    </row>
    <row r="2946" spans="4:4" ht="12.75" x14ac:dyDescent="0.2">
      <c r="D2946" s="209"/>
    </row>
    <row r="2947" spans="4:4" ht="12.75" x14ac:dyDescent="0.2">
      <c r="D2947" s="209"/>
    </row>
    <row r="2948" spans="4:4" ht="12.75" x14ac:dyDescent="0.2">
      <c r="D2948" s="209"/>
    </row>
    <row r="2949" spans="4:4" ht="12.75" x14ac:dyDescent="0.2">
      <c r="D2949" s="209"/>
    </row>
    <row r="2950" spans="4:4" ht="12.75" x14ac:dyDescent="0.2">
      <c r="D2950" s="209"/>
    </row>
    <row r="2951" spans="4:4" ht="12.75" x14ac:dyDescent="0.2">
      <c r="D2951" s="209"/>
    </row>
    <row r="2952" spans="4:4" ht="12.75" x14ac:dyDescent="0.2">
      <c r="D2952" s="209"/>
    </row>
    <row r="2953" spans="4:4" ht="12.75" x14ac:dyDescent="0.2">
      <c r="D2953" s="209"/>
    </row>
    <row r="2954" spans="4:4" ht="12.75" x14ac:dyDescent="0.2">
      <c r="D2954" s="209"/>
    </row>
    <row r="2955" spans="4:4" ht="12.75" x14ac:dyDescent="0.2">
      <c r="D2955" s="209"/>
    </row>
    <row r="2956" spans="4:4" ht="12.75" x14ac:dyDescent="0.2">
      <c r="D2956" s="209"/>
    </row>
    <row r="2957" spans="4:4" ht="12.75" x14ac:dyDescent="0.2">
      <c r="D2957" s="209"/>
    </row>
    <row r="2958" spans="4:4" ht="12.75" x14ac:dyDescent="0.2">
      <c r="D2958" s="209"/>
    </row>
    <row r="2959" spans="4:4" ht="12.75" x14ac:dyDescent="0.2">
      <c r="D2959" s="209"/>
    </row>
    <row r="2960" spans="4:4" ht="12.75" x14ac:dyDescent="0.2">
      <c r="D2960" s="209"/>
    </row>
    <row r="2961" spans="4:4" ht="12.75" x14ac:dyDescent="0.2">
      <c r="D2961" s="209"/>
    </row>
    <row r="2962" spans="4:4" ht="12.75" x14ac:dyDescent="0.2">
      <c r="D2962" s="209"/>
    </row>
    <row r="2963" spans="4:4" ht="12.75" x14ac:dyDescent="0.2">
      <c r="D2963" s="209"/>
    </row>
    <row r="2964" spans="4:4" ht="12.75" x14ac:dyDescent="0.2">
      <c r="D2964" s="209"/>
    </row>
    <row r="2965" spans="4:4" ht="12.75" x14ac:dyDescent="0.2">
      <c r="D2965" s="209"/>
    </row>
    <row r="2966" spans="4:4" ht="12.75" x14ac:dyDescent="0.2">
      <c r="D2966" s="209"/>
    </row>
    <row r="2967" spans="4:4" ht="12.75" x14ac:dyDescent="0.2">
      <c r="D2967" s="209"/>
    </row>
    <row r="2968" spans="4:4" ht="12.75" x14ac:dyDescent="0.2">
      <c r="D2968" s="209"/>
    </row>
    <row r="2969" spans="4:4" ht="12.75" x14ac:dyDescent="0.2">
      <c r="D2969" s="209"/>
    </row>
    <row r="2970" spans="4:4" ht="12.75" x14ac:dyDescent="0.2">
      <c r="D2970" s="209"/>
    </row>
    <row r="2971" spans="4:4" ht="12.75" x14ac:dyDescent="0.2">
      <c r="D2971" s="209"/>
    </row>
    <row r="2972" spans="4:4" ht="12.75" x14ac:dyDescent="0.2">
      <c r="D2972" s="209"/>
    </row>
    <row r="2973" spans="4:4" ht="12.75" x14ac:dyDescent="0.2">
      <c r="D2973" s="209"/>
    </row>
    <row r="2974" spans="4:4" ht="12.75" x14ac:dyDescent="0.2">
      <c r="D2974" s="209"/>
    </row>
    <row r="2975" spans="4:4" ht="12.75" x14ac:dyDescent="0.2">
      <c r="D2975" s="209"/>
    </row>
    <row r="2976" spans="4:4" ht="12.75" x14ac:dyDescent="0.2">
      <c r="D2976" s="209"/>
    </row>
    <row r="2977" spans="4:4" ht="12.75" x14ac:dyDescent="0.2">
      <c r="D2977" s="209"/>
    </row>
    <row r="2978" spans="4:4" ht="12.75" x14ac:dyDescent="0.2">
      <c r="D2978" s="209"/>
    </row>
    <row r="2979" spans="4:4" ht="12.75" x14ac:dyDescent="0.2">
      <c r="D2979" s="209"/>
    </row>
    <row r="2980" spans="4:4" ht="12.75" x14ac:dyDescent="0.2">
      <c r="D2980" s="209"/>
    </row>
    <row r="2981" spans="4:4" ht="12.75" x14ac:dyDescent="0.2">
      <c r="D2981" s="209"/>
    </row>
    <row r="2982" spans="4:4" ht="12.75" x14ac:dyDescent="0.2">
      <c r="D2982" s="209"/>
    </row>
    <row r="2983" spans="4:4" ht="12.75" x14ac:dyDescent="0.2">
      <c r="D2983" s="209"/>
    </row>
    <row r="2984" spans="4:4" ht="12.75" x14ac:dyDescent="0.2">
      <c r="D2984" s="209"/>
    </row>
    <row r="2985" spans="4:4" ht="12.75" x14ac:dyDescent="0.2">
      <c r="D2985" s="209"/>
    </row>
    <row r="2986" spans="4:4" ht="12.75" x14ac:dyDescent="0.2">
      <c r="D2986" s="209"/>
    </row>
    <row r="2987" spans="4:4" ht="12.75" x14ac:dyDescent="0.2">
      <c r="D2987" s="209"/>
    </row>
    <row r="2988" spans="4:4" ht="12.75" x14ac:dyDescent="0.2">
      <c r="D2988" s="209"/>
    </row>
    <row r="2989" spans="4:4" ht="12.75" x14ac:dyDescent="0.2">
      <c r="D2989" s="209"/>
    </row>
    <row r="2990" spans="4:4" ht="12.75" x14ac:dyDescent="0.2">
      <c r="D2990" s="209"/>
    </row>
    <row r="2991" spans="4:4" ht="12.75" x14ac:dyDescent="0.2">
      <c r="D2991" s="209"/>
    </row>
    <row r="2992" spans="4:4" ht="12.75" x14ac:dyDescent="0.2">
      <c r="D2992" s="209"/>
    </row>
    <row r="2993" spans="4:4" ht="12.75" x14ac:dyDescent="0.2">
      <c r="D2993" s="209"/>
    </row>
    <row r="2994" spans="4:4" ht="12.75" x14ac:dyDescent="0.2">
      <c r="D2994" s="209"/>
    </row>
    <row r="2995" spans="4:4" ht="12.75" x14ac:dyDescent="0.2">
      <c r="D2995" s="209"/>
    </row>
    <row r="2996" spans="4:4" ht="12.75" x14ac:dyDescent="0.2">
      <c r="D2996" s="209"/>
    </row>
    <row r="2997" spans="4:4" ht="12.75" x14ac:dyDescent="0.2">
      <c r="D2997" s="209"/>
    </row>
    <row r="2998" spans="4:4" ht="12.75" x14ac:dyDescent="0.2">
      <c r="D2998" s="209"/>
    </row>
    <row r="2999" spans="4:4" ht="12.75" x14ac:dyDescent="0.2">
      <c r="D2999" s="209"/>
    </row>
    <row r="3000" spans="4:4" ht="12.75" x14ac:dyDescent="0.2">
      <c r="D3000" s="209"/>
    </row>
    <row r="3001" spans="4:4" ht="12.75" x14ac:dyDescent="0.2">
      <c r="D3001" s="209"/>
    </row>
    <row r="3002" spans="4:4" ht="12.75" x14ac:dyDescent="0.2">
      <c r="D3002" s="209"/>
    </row>
    <row r="3003" spans="4:4" ht="12.75" x14ac:dyDescent="0.2">
      <c r="D3003" s="209"/>
    </row>
    <row r="3004" spans="4:4" ht="12.75" x14ac:dyDescent="0.2">
      <c r="D3004" s="209"/>
    </row>
    <row r="3005" spans="4:4" ht="12.75" x14ac:dyDescent="0.2">
      <c r="D3005" s="209"/>
    </row>
    <row r="3006" spans="4:4" ht="12.75" x14ac:dyDescent="0.2">
      <c r="D3006" s="209"/>
    </row>
    <row r="3007" spans="4:4" ht="12.75" x14ac:dyDescent="0.2">
      <c r="D3007" s="209"/>
    </row>
    <row r="3008" spans="4:4" ht="12.75" x14ac:dyDescent="0.2">
      <c r="D3008" s="209"/>
    </row>
    <row r="3009" spans="4:4" ht="12.75" x14ac:dyDescent="0.2">
      <c r="D3009" s="209"/>
    </row>
    <row r="3010" spans="4:4" ht="12.75" x14ac:dyDescent="0.2">
      <c r="D3010" s="209"/>
    </row>
    <row r="3011" spans="4:4" ht="12.75" x14ac:dyDescent="0.2">
      <c r="D3011" s="209"/>
    </row>
    <row r="3012" spans="4:4" ht="12.75" x14ac:dyDescent="0.2">
      <c r="D3012" s="209"/>
    </row>
    <row r="3013" spans="4:4" ht="12.75" x14ac:dyDescent="0.2">
      <c r="D3013" s="209"/>
    </row>
    <row r="3014" spans="4:4" ht="12.75" x14ac:dyDescent="0.2">
      <c r="D3014" s="209"/>
    </row>
    <row r="3015" spans="4:4" ht="12.75" x14ac:dyDescent="0.2">
      <c r="D3015" s="209"/>
    </row>
    <row r="3016" spans="4:4" ht="12.75" x14ac:dyDescent="0.2">
      <c r="D3016" s="209"/>
    </row>
    <row r="3017" spans="4:4" ht="12.75" x14ac:dyDescent="0.2">
      <c r="D3017" s="209"/>
    </row>
    <row r="3018" spans="4:4" ht="12.75" x14ac:dyDescent="0.2">
      <c r="D3018" s="209"/>
    </row>
    <row r="3019" spans="4:4" ht="12.75" x14ac:dyDescent="0.2">
      <c r="D3019" s="209"/>
    </row>
    <row r="3020" spans="4:4" ht="12.75" x14ac:dyDescent="0.2">
      <c r="D3020" s="209"/>
    </row>
    <row r="3021" spans="4:4" ht="12.75" x14ac:dyDescent="0.2">
      <c r="D3021" s="209"/>
    </row>
    <row r="3022" spans="4:4" ht="12.75" x14ac:dyDescent="0.2">
      <c r="D3022" s="209"/>
    </row>
    <row r="3023" spans="4:4" ht="12.75" x14ac:dyDescent="0.2">
      <c r="D3023" s="209"/>
    </row>
    <row r="3024" spans="4:4" ht="12.75" x14ac:dyDescent="0.2">
      <c r="D3024" s="209"/>
    </row>
    <row r="3025" spans="4:4" ht="12.75" x14ac:dyDescent="0.2">
      <c r="D3025" s="209"/>
    </row>
    <row r="3026" spans="4:4" ht="12.75" x14ac:dyDescent="0.2">
      <c r="D3026" s="209"/>
    </row>
    <row r="3027" spans="4:4" ht="12.75" x14ac:dyDescent="0.2">
      <c r="D3027" s="209"/>
    </row>
    <row r="3028" spans="4:4" ht="12.75" x14ac:dyDescent="0.2">
      <c r="D3028" s="209"/>
    </row>
    <row r="3029" spans="4:4" ht="12.75" x14ac:dyDescent="0.2">
      <c r="D3029" s="209"/>
    </row>
    <row r="3030" spans="4:4" ht="12.75" x14ac:dyDescent="0.2">
      <c r="D3030" s="209"/>
    </row>
    <row r="3031" spans="4:4" ht="12.75" x14ac:dyDescent="0.2">
      <c r="D3031" s="209"/>
    </row>
    <row r="3032" spans="4:4" ht="12.75" x14ac:dyDescent="0.2">
      <c r="D3032" s="209"/>
    </row>
    <row r="3033" spans="4:4" ht="12.75" x14ac:dyDescent="0.2">
      <c r="D3033" s="209"/>
    </row>
    <row r="3034" spans="4:4" ht="12.75" x14ac:dyDescent="0.2">
      <c r="D3034" s="209"/>
    </row>
    <row r="3035" spans="4:4" ht="12.75" x14ac:dyDescent="0.2">
      <c r="D3035" s="209"/>
    </row>
    <row r="3036" spans="4:4" ht="12.75" x14ac:dyDescent="0.2">
      <c r="D3036" s="209"/>
    </row>
    <row r="3037" spans="4:4" ht="12.75" x14ac:dyDescent="0.2">
      <c r="D3037" s="209"/>
    </row>
    <row r="3038" spans="4:4" ht="12.75" x14ac:dyDescent="0.2">
      <c r="D3038" s="209"/>
    </row>
    <row r="3039" spans="4:4" ht="12.75" x14ac:dyDescent="0.2">
      <c r="D3039" s="209"/>
    </row>
    <row r="3040" spans="4:4" ht="12.75" x14ac:dyDescent="0.2">
      <c r="D3040" s="209"/>
    </row>
    <row r="3041" spans="4:4" ht="12.75" x14ac:dyDescent="0.2">
      <c r="D3041" s="209"/>
    </row>
    <row r="3042" spans="4:4" ht="12.75" x14ac:dyDescent="0.2">
      <c r="D3042" s="209"/>
    </row>
    <row r="3043" spans="4:4" ht="12.75" x14ac:dyDescent="0.2">
      <c r="D3043" s="209"/>
    </row>
    <row r="3044" spans="4:4" ht="12.75" x14ac:dyDescent="0.2">
      <c r="D3044" s="209"/>
    </row>
    <row r="3045" spans="4:4" ht="12.75" x14ac:dyDescent="0.2">
      <c r="D3045" s="209"/>
    </row>
    <row r="3046" spans="4:4" ht="12.75" x14ac:dyDescent="0.2">
      <c r="D3046" s="209"/>
    </row>
    <row r="3047" spans="4:4" ht="12.75" x14ac:dyDescent="0.2">
      <c r="D3047" s="209"/>
    </row>
    <row r="3048" spans="4:4" ht="12.75" x14ac:dyDescent="0.2">
      <c r="D3048" s="209"/>
    </row>
    <row r="3049" spans="4:4" ht="12.75" x14ac:dyDescent="0.2">
      <c r="D3049" s="209"/>
    </row>
    <row r="3050" spans="4:4" ht="12.75" x14ac:dyDescent="0.2">
      <c r="D3050" s="209"/>
    </row>
    <row r="3051" spans="4:4" ht="12.75" x14ac:dyDescent="0.2">
      <c r="D3051" s="209"/>
    </row>
    <row r="3052" spans="4:4" ht="12.75" x14ac:dyDescent="0.2">
      <c r="D3052" s="209"/>
    </row>
    <row r="3053" spans="4:4" ht="12.75" x14ac:dyDescent="0.2">
      <c r="D3053" s="209"/>
    </row>
    <row r="3054" spans="4:4" ht="12.75" x14ac:dyDescent="0.2">
      <c r="D3054" s="209"/>
    </row>
    <row r="3055" spans="4:4" ht="12.75" x14ac:dyDescent="0.2">
      <c r="D3055" s="209"/>
    </row>
    <row r="3056" spans="4:4" ht="12.75" x14ac:dyDescent="0.2">
      <c r="D3056" s="209"/>
    </row>
    <row r="3057" spans="4:4" ht="12.75" x14ac:dyDescent="0.2">
      <c r="D3057" s="209"/>
    </row>
    <row r="3058" spans="4:4" ht="12.75" x14ac:dyDescent="0.2">
      <c r="D3058" s="209"/>
    </row>
    <row r="3059" spans="4:4" ht="12.75" x14ac:dyDescent="0.2">
      <c r="D3059" s="209"/>
    </row>
    <row r="3060" spans="4:4" ht="12.75" x14ac:dyDescent="0.2">
      <c r="D3060" s="209"/>
    </row>
    <row r="3061" spans="4:4" ht="12.75" x14ac:dyDescent="0.2">
      <c r="D3061" s="209"/>
    </row>
    <row r="3062" spans="4:4" ht="12.75" x14ac:dyDescent="0.2">
      <c r="D3062" s="209"/>
    </row>
    <row r="3063" spans="4:4" ht="12.75" x14ac:dyDescent="0.2">
      <c r="D3063" s="209"/>
    </row>
    <row r="3064" spans="4:4" ht="12.75" x14ac:dyDescent="0.2">
      <c r="D3064" s="209"/>
    </row>
    <row r="3065" spans="4:4" ht="12.75" x14ac:dyDescent="0.2">
      <c r="D3065" s="209"/>
    </row>
    <row r="3066" spans="4:4" ht="12.75" x14ac:dyDescent="0.2">
      <c r="D3066" s="209"/>
    </row>
    <row r="3067" spans="4:4" ht="12.75" x14ac:dyDescent="0.2">
      <c r="D3067" s="209"/>
    </row>
    <row r="3068" spans="4:4" ht="12.75" x14ac:dyDescent="0.2">
      <c r="D3068" s="209"/>
    </row>
    <row r="3069" spans="4:4" ht="12.75" x14ac:dyDescent="0.2">
      <c r="D3069" s="209"/>
    </row>
    <row r="3070" spans="4:4" ht="12.75" x14ac:dyDescent="0.2">
      <c r="D3070" s="209"/>
    </row>
    <row r="3071" spans="4:4" ht="12.75" x14ac:dyDescent="0.2">
      <c r="D3071" s="209"/>
    </row>
    <row r="3072" spans="4:4" ht="12.75" x14ac:dyDescent="0.2">
      <c r="D3072" s="209"/>
    </row>
    <row r="3073" spans="4:4" ht="12.75" x14ac:dyDescent="0.2">
      <c r="D3073" s="209"/>
    </row>
    <row r="3074" spans="4:4" ht="12.75" x14ac:dyDescent="0.2">
      <c r="D3074" s="209"/>
    </row>
    <row r="3075" spans="4:4" ht="12.75" x14ac:dyDescent="0.2">
      <c r="D3075" s="209"/>
    </row>
    <row r="3076" spans="4:4" ht="12.75" x14ac:dyDescent="0.2">
      <c r="D3076" s="209"/>
    </row>
    <row r="3077" spans="4:4" ht="12.75" x14ac:dyDescent="0.2">
      <c r="D3077" s="209"/>
    </row>
    <row r="3078" spans="4:4" ht="12.75" x14ac:dyDescent="0.2">
      <c r="D3078" s="209"/>
    </row>
    <row r="3079" spans="4:4" ht="12.75" x14ac:dyDescent="0.2">
      <c r="D3079" s="209"/>
    </row>
    <row r="3080" spans="4:4" ht="12.75" x14ac:dyDescent="0.2">
      <c r="D3080" s="209"/>
    </row>
    <row r="3081" spans="4:4" ht="12.75" x14ac:dyDescent="0.2">
      <c r="D3081" s="209"/>
    </row>
    <row r="3082" spans="4:4" ht="12.75" x14ac:dyDescent="0.2">
      <c r="D3082" s="209"/>
    </row>
    <row r="3083" spans="4:4" ht="12.75" x14ac:dyDescent="0.2">
      <c r="D3083" s="209"/>
    </row>
    <row r="3084" spans="4:4" ht="12.75" x14ac:dyDescent="0.2">
      <c r="D3084" s="209"/>
    </row>
    <row r="3085" spans="4:4" ht="12.75" x14ac:dyDescent="0.2">
      <c r="D3085" s="209"/>
    </row>
    <row r="3086" spans="4:4" ht="12.75" x14ac:dyDescent="0.2">
      <c r="D3086" s="209"/>
    </row>
    <row r="3087" spans="4:4" ht="12.75" x14ac:dyDescent="0.2">
      <c r="D3087" s="209"/>
    </row>
    <row r="3088" spans="4:4" ht="12.75" x14ac:dyDescent="0.2">
      <c r="D3088" s="209"/>
    </row>
    <row r="3089" spans="4:4" ht="12.75" x14ac:dyDescent="0.2">
      <c r="D3089" s="209"/>
    </row>
    <row r="3090" spans="4:4" ht="12.75" x14ac:dyDescent="0.2">
      <c r="D3090" s="209"/>
    </row>
    <row r="3091" spans="4:4" ht="12.75" x14ac:dyDescent="0.2">
      <c r="D3091" s="209"/>
    </row>
    <row r="3092" spans="4:4" ht="12.75" x14ac:dyDescent="0.2">
      <c r="D3092" s="209"/>
    </row>
    <row r="3093" spans="4:4" ht="12.75" x14ac:dyDescent="0.2">
      <c r="D3093" s="209"/>
    </row>
    <row r="3094" spans="4:4" ht="12.75" x14ac:dyDescent="0.2">
      <c r="D3094" s="209"/>
    </row>
    <row r="3095" spans="4:4" ht="12.75" x14ac:dyDescent="0.2">
      <c r="D3095" s="209"/>
    </row>
    <row r="3096" spans="4:4" ht="12.75" x14ac:dyDescent="0.2">
      <c r="D3096" s="209"/>
    </row>
    <row r="3097" spans="4:4" ht="12.75" x14ac:dyDescent="0.2">
      <c r="D3097" s="209"/>
    </row>
    <row r="3098" spans="4:4" ht="12.75" x14ac:dyDescent="0.2">
      <c r="D3098" s="209"/>
    </row>
    <row r="3099" spans="4:4" ht="12.75" x14ac:dyDescent="0.2">
      <c r="D3099" s="209"/>
    </row>
    <row r="3100" spans="4:4" ht="12.75" x14ac:dyDescent="0.2">
      <c r="D3100" s="209"/>
    </row>
    <row r="3101" spans="4:4" ht="12.75" x14ac:dyDescent="0.2">
      <c r="D3101" s="209"/>
    </row>
    <row r="3102" spans="4:4" ht="12.75" x14ac:dyDescent="0.2">
      <c r="D3102" s="209"/>
    </row>
    <row r="3103" spans="4:4" ht="12.75" x14ac:dyDescent="0.2">
      <c r="D3103" s="209"/>
    </row>
    <row r="3104" spans="4:4" ht="12.75" x14ac:dyDescent="0.2">
      <c r="D3104" s="209"/>
    </row>
    <row r="3105" spans="4:4" ht="12.75" x14ac:dyDescent="0.2">
      <c r="D3105" s="209"/>
    </row>
    <row r="3106" spans="4:4" ht="12.75" x14ac:dyDescent="0.2">
      <c r="D3106" s="209"/>
    </row>
    <row r="3107" spans="4:4" ht="12.75" x14ac:dyDescent="0.2">
      <c r="D3107" s="209"/>
    </row>
    <row r="3108" spans="4:4" ht="12.75" x14ac:dyDescent="0.2">
      <c r="D3108" s="209"/>
    </row>
    <row r="3109" spans="4:4" ht="12.75" x14ac:dyDescent="0.2">
      <c r="D3109" s="209"/>
    </row>
    <row r="3110" spans="4:4" ht="12.75" x14ac:dyDescent="0.2">
      <c r="D3110" s="209"/>
    </row>
    <row r="3111" spans="4:4" ht="12.75" x14ac:dyDescent="0.2">
      <c r="D3111" s="209"/>
    </row>
    <row r="3112" spans="4:4" ht="12.75" x14ac:dyDescent="0.2">
      <c r="D3112" s="209"/>
    </row>
    <row r="3113" spans="4:4" ht="12.75" x14ac:dyDescent="0.2">
      <c r="D3113" s="209"/>
    </row>
    <row r="3114" spans="4:4" ht="12.75" x14ac:dyDescent="0.2">
      <c r="D3114" s="209"/>
    </row>
    <row r="3115" spans="4:4" ht="12.75" x14ac:dyDescent="0.2">
      <c r="D3115" s="209"/>
    </row>
    <row r="3116" spans="4:4" ht="12.75" x14ac:dyDescent="0.2">
      <c r="D3116" s="209"/>
    </row>
    <row r="3117" spans="4:4" ht="12.75" x14ac:dyDescent="0.2">
      <c r="D3117" s="209"/>
    </row>
    <row r="3118" spans="4:4" ht="12.75" x14ac:dyDescent="0.2">
      <c r="D3118" s="209"/>
    </row>
    <row r="3119" spans="4:4" ht="12.75" x14ac:dyDescent="0.2">
      <c r="D3119" s="209"/>
    </row>
    <row r="3120" spans="4:4" ht="12.75" x14ac:dyDescent="0.2">
      <c r="D3120" s="209"/>
    </row>
    <row r="3121" spans="4:4" ht="12.75" x14ac:dyDescent="0.2">
      <c r="D3121" s="209"/>
    </row>
    <row r="3122" spans="4:4" ht="12.75" x14ac:dyDescent="0.2">
      <c r="D3122" s="209"/>
    </row>
    <row r="3123" spans="4:4" ht="12.75" x14ac:dyDescent="0.2">
      <c r="D3123" s="209"/>
    </row>
    <row r="3124" spans="4:4" ht="12.75" x14ac:dyDescent="0.2">
      <c r="D3124" s="209"/>
    </row>
    <row r="3125" spans="4:4" ht="12.75" x14ac:dyDescent="0.2">
      <c r="D3125" s="209"/>
    </row>
    <row r="3126" spans="4:4" ht="12.75" x14ac:dyDescent="0.2">
      <c r="D3126" s="209"/>
    </row>
    <row r="3127" spans="4:4" ht="12.75" x14ac:dyDescent="0.2">
      <c r="D3127" s="209"/>
    </row>
    <row r="3128" spans="4:4" ht="12.75" x14ac:dyDescent="0.2">
      <c r="D3128" s="209"/>
    </row>
    <row r="3129" spans="4:4" ht="12.75" x14ac:dyDescent="0.2">
      <c r="D3129" s="209"/>
    </row>
    <row r="3130" spans="4:4" ht="12.75" x14ac:dyDescent="0.2">
      <c r="D3130" s="209"/>
    </row>
    <row r="3131" spans="4:4" ht="12.75" x14ac:dyDescent="0.2">
      <c r="D3131" s="209"/>
    </row>
    <row r="3132" spans="4:4" ht="12.75" x14ac:dyDescent="0.2">
      <c r="D3132" s="209"/>
    </row>
    <row r="3133" spans="4:4" ht="12.75" x14ac:dyDescent="0.2">
      <c r="D3133" s="209"/>
    </row>
    <row r="3134" spans="4:4" ht="12.75" x14ac:dyDescent="0.2">
      <c r="D3134" s="209"/>
    </row>
    <row r="3135" spans="4:4" ht="12.75" x14ac:dyDescent="0.2">
      <c r="D3135" s="209"/>
    </row>
    <row r="3136" spans="4:4" ht="12.75" x14ac:dyDescent="0.2">
      <c r="D3136" s="209"/>
    </row>
    <row r="3137" spans="4:4" ht="12.75" x14ac:dyDescent="0.2">
      <c r="D3137" s="209"/>
    </row>
    <row r="3138" spans="4:4" ht="12.75" x14ac:dyDescent="0.2">
      <c r="D3138" s="209"/>
    </row>
    <row r="3139" spans="4:4" ht="12.75" x14ac:dyDescent="0.2">
      <c r="D3139" s="209"/>
    </row>
    <row r="3140" spans="4:4" ht="12.75" x14ac:dyDescent="0.2">
      <c r="D3140" s="209"/>
    </row>
    <row r="3141" spans="4:4" ht="12.75" x14ac:dyDescent="0.2">
      <c r="D3141" s="209"/>
    </row>
    <row r="3142" spans="4:4" ht="12.75" x14ac:dyDescent="0.2">
      <c r="D3142" s="209"/>
    </row>
    <row r="3143" spans="4:4" ht="12.75" x14ac:dyDescent="0.2">
      <c r="D3143" s="209"/>
    </row>
    <row r="3144" spans="4:4" ht="12.75" x14ac:dyDescent="0.2">
      <c r="D3144" s="209"/>
    </row>
    <row r="3145" spans="4:4" ht="12.75" x14ac:dyDescent="0.2">
      <c r="D3145" s="209"/>
    </row>
    <row r="3146" spans="4:4" ht="12.75" x14ac:dyDescent="0.2">
      <c r="D3146" s="209"/>
    </row>
    <row r="3147" spans="4:4" ht="12.75" x14ac:dyDescent="0.2">
      <c r="D3147" s="209"/>
    </row>
    <row r="3148" spans="4:4" ht="12.75" x14ac:dyDescent="0.2">
      <c r="D3148" s="209"/>
    </row>
    <row r="3149" spans="4:4" ht="12.75" x14ac:dyDescent="0.2">
      <c r="D3149" s="209"/>
    </row>
    <row r="3150" spans="4:4" ht="12.75" x14ac:dyDescent="0.2">
      <c r="D3150" s="209"/>
    </row>
    <row r="3151" spans="4:4" ht="12.75" x14ac:dyDescent="0.2">
      <c r="D3151" s="209"/>
    </row>
    <row r="3152" spans="4:4" ht="12.75" x14ac:dyDescent="0.2">
      <c r="D3152" s="209"/>
    </row>
    <row r="3153" spans="4:4" ht="12.75" x14ac:dyDescent="0.2">
      <c r="D3153" s="209"/>
    </row>
    <row r="3154" spans="4:4" ht="12.75" x14ac:dyDescent="0.2">
      <c r="D3154" s="209"/>
    </row>
    <row r="3155" spans="4:4" ht="12.75" x14ac:dyDescent="0.2">
      <c r="D3155" s="209"/>
    </row>
    <row r="3156" spans="4:4" ht="12.75" x14ac:dyDescent="0.2">
      <c r="D3156" s="209"/>
    </row>
    <row r="3157" spans="4:4" ht="12.75" x14ac:dyDescent="0.2">
      <c r="D3157" s="209"/>
    </row>
    <row r="3158" spans="4:4" ht="12.75" x14ac:dyDescent="0.2">
      <c r="D3158" s="209"/>
    </row>
    <row r="3159" spans="4:4" ht="12.75" x14ac:dyDescent="0.2">
      <c r="D3159" s="209"/>
    </row>
    <row r="3160" spans="4:4" ht="12.75" x14ac:dyDescent="0.2">
      <c r="D3160" s="209"/>
    </row>
    <row r="3161" spans="4:4" ht="12.75" x14ac:dyDescent="0.2">
      <c r="D3161" s="209"/>
    </row>
    <row r="3162" spans="4:4" ht="12.75" x14ac:dyDescent="0.2">
      <c r="D3162" s="209"/>
    </row>
    <row r="3163" spans="4:4" ht="12.75" x14ac:dyDescent="0.2">
      <c r="D3163" s="209"/>
    </row>
    <row r="3164" spans="4:4" ht="12.75" x14ac:dyDescent="0.2">
      <c r="D3164" s="209"/>
    </row>
    <row r="3165" spans="4:4" ht="12.75" x14ac:dyDescent="0.2">
      <c r="D3165" s="209"/>
    </row>
    <row r="3166" spans="4:4" ht="12.75" x14ac:dyDescent="0.2">
      <c r="D3166" s="209"/>
    </row>
    <row r="3167" spans="4:4" ht="12.75" x14ac:dyDescent="0.2">
      <c r="D3167" s="209"/>
    </row>
    <row r="3168" spans="4:4" ht="12.75" x14ac:dyDescent="0.2">
      <c r="D3168" s="209"/>
    </row>
    <row r="3169" spans="4:4" ht="12.75" x14ac:dyDescent="0.2">
      <c r="D3169" s="209"/>
    </row>
    <row r="3170" spans="4:4" ht="12.75" x14ac:dyDescent="0.2">
      <c r="D3170" s="209"/>
    </row>
    <row r="3171" spans="4:4" ht="12.75" x14ac:dyDescent="0.2">
      <c r="D3171" s="209"/>
    </row>
    <row r="3172" spans="4:4" ht="12.75" x14ac:dyDescent="0.2">
      <c r="D3172" s="209"/>
    </row>
    <row r="3173" spans="4:4" ht="12.75" x14ac:dyDescent="0.2">
      <c r="D3173" s="209"/>
    </row>
    <row r="3174" spans="4:4" ht="12.75" x14ac:dyDescent="0.2">
      <c r="D3174" s="209"/>
    </row>
    <row r="3175" spans="4:4" ht="12.75" x14ac:dyDescent="0.2">
      <c r="D3175" s="209"/>
    </row>
    <row r="3176" spans="4:4" ht="12.75" x14ac:dyDescent="0.2">
      <c r="D3176" s="209"/>
    </row>
    <row r="3177" spans="4:4" ht="12.75" x14ac:dyDescent="0.2">
      <c r="D3177" s="209"/>
    </row>
    <row r="3178" spans="4:4" ht="12.75" x14ac:dyDescent="0.2">
      <c r="D3178" s="209"/>
    </row>
    <row r="3179" spans="4:4" ht="12.75" x14ac:dyDescent="0.2">
      <c r="D3179" s="209"/>
    </row>
    <row r="3180" spans="4:4" ht="12.75" x14ac:dyDescent="0.2">
      <c r="D3180" s="209"/>
    </row>
    <row r="3181" spans="4:4" ht="12.75" x14ac:dyDescent="0.2">
      <c r="D3181" s="209"/>
    </row>
    <row r="3182" spans="4:4" ht="12.75" x14ac:dyDescent="0.2">
      <c r="D3182" s="209"/>
    </row>
    <row r="3183" spans="4:4" ht="12.75" x14ac:dyDescent="0.2">
      <c r="D3183" s="209"/>
    </row>
    <row r="3184" spans="4:4" ht="12.75" x14ac:dyDescent="0.2">
      <c r="D3184" s="209"/>
    </row>
    <row r="3185" spans="4:4" ht="12.75" x14ac:dyDescent="0.2">
      <c r="D3185" s="209"/>
    </row>
    <row r="3186" spans="4:4" ht="12.75" x14ac:dyDescent="0.2">
      <c r="D3186" s="209"/>
    </row>
    <row r="3187" spans="4:4" ht="12.75" x14ac:dyDescent="0.2">
      <c r="D3187" s="209"/>
    </row>
    <row r="3188" spans="4:4" ht="12.75" x14ac:dyDescent="0.2">
      <c r="D3188" s="209"/>
    </row>
    <row r="3189" spans="4:4" ht="12.75" x14ac:dyDescent="0.2">
      <c r="D3189" s="209"/>
    </row>
    <row r="3190" spans="4:4" ht="12.75" x14ac:dyDescent="0.2">
      <c r="D3190" s="209"/>
    </row>
    <row r="3191" spans="4:4" ht="12.75" x14ac:dyDescent="0.2">
      <c r="D3191" s="209"/>
    </row>
    <row r="3192" spans="4:4" ht="12.75" x14ac:dyDescent="0.2">
      <c r="D3192" s="209"/>
    </row>
    <row r="3193" spans="4:4" ht="12.75" x14ac:dyDescent="0.2">
      <c r="D3193" s="209"/>
    </row>
    <row r="3194" spans="4:4" ht="12.75" x14ac:dyDescent="0.2">
      <c r="D3194" s="209"/>
    </row>
    <row r="3195" spans="4:4" ht="12.75" x14ac:dyDescent="0.2">
      <c r="D3195" s="209"/>
    </row>
    <row r="3196" spans="4:4" ht="12.75" x14ac:dyDescent="0.2">
      <c r="D3196" s="209"/>
    </row>
    <row r="3197" spans="4:4" ht="12.75" x14ac:dyDescent="0.2">
      <c r="D3197" s="209"/>
    </row>
    <row r="3198" spans="4:4" ht="12.75" x14ac:dyDescent="0.2">
      <c r="D3198" s="209"/>
    </row>
    <row r="3199" spans="4:4" ht="12.75" x14ac:dyDescent="0.2">
      <c r="D3199" s="209"/>
    </row>
    <row r="3200" spans="4:4" ht="12.75" x14ac:dyDescent="0.2">
      <c r="D3200" s="209"/>
    </row>
    <row r="3201" spans="4:4" ht="12.75" x14ac:dyDescent="0.2">
      <c r="D3201" s="209"/>
    </row>
    <row r="3202" spans="4:4" ht="12.75" x14ac:dyDescent="0.2">
      <c r="D3202" s="209"/>
    </row>
    <row r="3203" spans="4:4" ht="12.75" x14ac:dyDescent="0.2">
      <c r="D3203" s="209"/>
    </row>
    <row r="3204" spans="4:4" ht="12.75" x14ac:dyDescent="0.2">
      <c r="D3204" s="209"/>
    </row>
    <row r="3205" spans="4:4" ht="12.75" x14ac:dyDescent="0.2">
      <c r="D3205" s="209"/>
    </row>
    <row r="3206" spans="4:4" ht="12.75" x14ac:dyDescent="0.2">
      <c r="D3206" s="209"/>
    </row>
    <row r="3207" spans="4:4" ht="12.75" x14ac:dyDescent="0.2">
      <c r="D3207" s="209"/>
    </row>
    <row r="3208" spans="4:4" ht="12.75" x14ac:dyDescent="0.2">
      <c r="D3208" s="209"/>
    </row>
    <row r="3209" spans="4:4" ht="12.75" x14ac:dyDescent="0.2">
      <c r="D3209" s="209"/>
    </row>
    <row r="3210" spans="4:4" ht="12.75" x14ac:dyDescent="0.2">
      <c r="D3210" s="209"/>
    </row>
    <row r="3211" spans="4:4" ht="12.75" x14ac:dyDescent="0.2">
      <c r="D3211" s="209"/>
    </row>
    <row r="3212" spans="4:4" ht="12.75" x14ac:dyDescent="0.2">
      <c r="D3212" s="209"/>
    </row>
    <row r="3213" spans="4:4" ht="12.75" x14ac:dyDescent="0.2">
      <c r="D3213" s="209"/>
    </row>
    <row r="3214" spans="4:4" ht="12.75" x14ac:dyDescent="0.2">
      <c r="D3214" s="209"/>
    </row>
    <row r="3215" spans="4:4" ht="12.75" x14ac:dyDescent="0.2">
      <c r="D3215" s="209"/>
    </row>
    <row r="3216" spans="4:4" ht="12.75" x14ac:dyDescent="0.2">
      <c r="D3216" s="209"/>
    </row>
    <row r="3217" spans="4:4" ht="12.75" x14ac:dyDescent="0.2">
      <c r="D3217" s="209"/>
    </row>
    <row r="3218" spans="4:4" ht="12.75" x14ac:dyDescent="0.2">
      <c r="D3218" s="209"/>
    </row>
    <row r="3219" spans="4:4" ht="12.75" x14ac:dyDescent="0.2">
      <c r="D3219" s="209"/>
    </row>
    <row r="3220" spans="4:4" ht="12.75" x14ac:dyDescent="0.2">
      <c r="D3220" s="209"/>
    </row>
    <row r="3221" spans="4:4" ht="12.75" x14ac:dyDescent="0.2">
      <c r="D3221" s="209"/>
    </row>
    <row r="3222" spans="4:4" ht="12.75" x14ac:dyDescent="0.2">
      <c r="D3222" s="209"/>
    </row>
    <row r="3223" spans="4:4" ht="12.75" x14ac:dyDescent="0.2">
      <c r="D3223" s="209"/>
    </row>
    <row r="3224" spans="4:4" ht="12.75" x14ac:dyDescent="0.2">
      <c r="D3224" s="209"/>
    </row>
    <row r="3225" spans="4:4" ht="12.75" x14ac:dyDescent="0.2">
      <c r="D3225" s="209"/>
    </row>
    <row r="3226" spans="4:4" ht="12.75" x14ac:dyDescent="0.2">
      <c r="D3226" s="209"/>
    </row>
    <row r="3227" spans="4:4" ht="12.75" x14ac:dyDescent="0.2">
      <c r="D3227" s="209"/>
    </row>
    <row r="3228" spans="4:4" ht="12.75" x14ac:dyDescent="0.2">
      <c r="D3228" s="209"/>
    </row>
    <row r="3229" spans="4:4" ht="12.75" x14ac:dyDescent="0.2">
      <c r="D3229" s="209"/>
    </row>
    <row r="3230" spans="4:4" ht="12.75" x14ac:dyDescent="0.2">
      <c r="D3230" s="209"/>
    </row>
    <row r="3231" spans="4:4" ht="12.75" x14ac:dyDescent="0.2">
      <c r="D3231" s="209"/>
    </row>
    <row r="3232" spans="4:4" ht="12.75" x14ac:dyDescent="0.2">
      <c r="D3232" s="209"/>
    </row>
    <row r="3233" spans="4:4" ht="12.75" x14ac:dyDescent="0.2">
      <c r="D3233" s="209"/>
    </row>
    <row r="3234" spans="4:4" ht="12.75" x14ac:dyDescent="0.2">
      <c r="D3234" s="209"/>
    </row>
    <row r="3235" spans="4:4" ht="12.75" x14ac:dyDescent="0.2">
      <c r="D3235" s="209"/>
    </row>
    <row r="3236" spans="4:4" ht="12.75" x14ac:dyDescent="0.2">
      <c r="D3236" s="209"/>
    </row>
    <row r="3237" spans="4:4" ht="12.75" x14ac:dyDescent="0.2">
      <c r="D3237" s="209"/>
    </row>
    <row r="3238" spans="4:4" ht="12.75" x14ac:dyDescent="0.2">
      <c r="D3238" s="209"/>
    </row>
    <row r="3239" spans="4:4" ht="12.75" x14ac:dyDescent="0.2">
      <c r="D3239" s="209"/>
    </row>
    <row r="3240" spans="4:4" ht="12.75" x14ac:dyDescent="0.2">
      <c r="D3240" s="209"/>
    </row>
    <row r="3241" spans="4:4" ht="12.75" x14ac:dyDescent="0.2">
      <c r="D3241" s="209"/>
    </row>
    <row r="3242" spans="4:4" ht="12.75" x14ac:dyDescent="0.2">
      <c r="D3242" s="209"/>
    </row>
    <row r="3243" spans="4:4" ht="12.75" x14ac:dyDescent="0.2">
      <c r="D3243" s="209"/>
    </row>
    <row r="3244" spans="4:4" ht="12.75" x14ac:dyDescent="0.2">
      <c r="D3244" s="209"/>
    </row>
    <row r="3245" spans="4:4" ht="12.75" x14ac:dyDescent="0.2">
      <c r="D3245" s="209"/>
    </row>
    <row r="3246" spans="4:4" ht="12.75" x14ac:dyDescent="0.2">
      <c r="D3246" s="209"/>
    </row>
    <row r="3247" spans="4:4" ht="12.75" x14ac:dyDescent="0.2">
      <c r="D3247" s="209"/>
    </row>
    <row r="3248" spans="4:4" ht="12.75" x14ac:dyDescent="0.2">
      <c r="D3248" s="209"/>
    </row>
    <row r="3249" spans="4:4" ht="12.75" x14ac:dyDescent="0.2">
      <c r="D3249" s="209"/>
    </row>
    <row r="3250" spans="4:4" ht="12.75" x14ac:dyDescent="0.2">
      <c r="D3250" s="209"/>
    </row>
    <row r="3251" spans="4:4" ht="12.75" x14ac:dyDescent="0.2">
      <c r="D3251" s="209"/>
    </row>
    <row r="3252" spans="4:4" ht="12.75" x14ac:dyDescent="0.2">
      <c r="D3252" s="209"/>
    </row>
    <row r="3253" spans="4:4" ht="12.75" x14ac:dyDescent="0.2">
      <c r="D3253" s="209"/>
    </row>
    <row r="3254" spans="4:4" ht="12.75" x14ac:dyDescent="0.2">
      <c r="D3254" s="209"/>
    </row>
    <row r="3255" spans="4:4" ht="12.75" x14ac:dyDescent="0.2">
      <c r="D3255" s="209"/>
    </row>
    <row r="3256" spans="4:4" ht="12.75" x14ac:dyDescent="0.2">
      <c r="D3256" s="209"/>
    </row>
    <row r="3257" spans="4:4" ht="12.75" x14ac:dyDescent="0.2">
      <c r="D3257" s="209"/>
    </row>
    <row r="3258" spans="4:4" ht="12.75" x14ac:dyDescent="0.2">
      <c r="D3258" s="209"/>
    </row>
    <row r="3259" spans="4:4" ht="12.75" x14ac:dyDescent="0.2">
      <c r="D3259" s="209"/>
    </row>
    <row r="3260" spans="4:4" ht="12.75" x14ac:dyDescent="0.2">
      <c r="D3260" s="209"/>
    </row>
    <row r="3261" spans="4:4" ht="12.75" x14ac:dyDescent="0.2">
      <c r="D3261" s="209"/>
    </row>
    <row r="3262" spans="4:4" ht="12.75" x14ac:dyDescent="0.2">
      <c r="D3262" s="209"/>
    </row>
    <row r="3263" spans="4:4" ht="12.75" x14ac:dyDescent="0.2">
      <c r="D3263" s="209"/>
    </row>
    <row r="3264" spans="4:4" ht="12.75" x14ac:dyDescent="0.2">
      <c r="D3264" s="209"/>
    </row>
    <row r="3265" spans="4:4" ht="12.75" x14ac:dyDescent="0.2">
      <c r="D3265" s="209"/>
    </row>
    <row r="3266" spans="4:4" ht="12.75" x14ac:dyDescent="0.2">
      <c r="D3266" s="209"/>
    </row>
    <row r="3267" spans="4:4" ht="12.75" x14ac:dyDescent="0.2">
      <c r="D3267" s="209"/>
    </row>
    <row r="3268" spans="4:4" ht="12.75" x14ac:dyDescent="0.2">
      <c r="D3268" s="209"/>
    </row>
    <row r="3269" spans="4:4" ht="12.75" x14ac:dyDescent="0.2">
      <c r="D3269" s="209"/>
    </row>
    <row r="3270" spans="4:4" ht="12.75" x14ac:dyDescent="0.2">
      <c r="D3270" s="209"/>
    </row>
    <row r="3271" spans="4:4" ht="12.75" x14ac:dyDescent="0.2">
      <c r="D3271" s="209"/>
    </row>
    <row r="3272" spans="4:4" ht="12.75" x14ac:dyDescent="0.2">
      <c r="D3272" s="209"/>
    </row>
    <row r="3273" spans="4:4" ht="12.75" x14ac:dyDescent="0.2">
      <c r="D3273" s="209"/>
    </row>
    <row r="3274" spans="4:4" ht="12.75" x14ac:dyDescent="0.2">
      <c r="D3274" s="209"/>
    </row>
    <row r="3275" spans="4:4" ht="12.75" x14ac:dyDescent="0.2">
      <c r="D3275" s="209"/>
    </row>
    <row r="3276" spans="4:4" ht="12.75" x14ac:dyDescent="0.2">
      <c r="D3276" s="209"/>
    </row>
    <row r="3277" spans="4:4" ht="12.75" x14ac:dyDescent="0.2">
      <c r="D3277" s="209"/>
    </row>
    <row r="3278" spans="4:4" ht="12.75" x14ac:dyDescent="0.2">
      <c r="D3278" s="209"/>
    </row>
    <row r="3279" spans="4:4" ht="12.75" x14ac:dyDescent="0.2">
      <c r="D3279" s="209"/>
    </row>
    <row r="3280" spans="4:4" ht="12.75" x14ac:dyDescent="0.2">
      <c r="D3280" s="209"/>
    </row>
    <row r="3281" spans="4:4" ht="12.75" x14ac:dyDescent="0.2">
      <c r="D3281" s="209"/>
    </row>
    <row r="3282" spans="4:4" ht="12.75" x14ac:dyDescent="0.2">
      <c r="D3282" s="209"/>
    </row>
    <row r="3283" spans="4:4" ht="12.75" x14ac:dyDescent="0.2">
      <c r="D3283" s="209"/>
    </row>
    <row r="3284" spans="4:4" ht="12.75" x14ac:dyDescent="0.2">
      <c r="D3284" s="209"/>
    </row>
    <row r="3285" spans="4:4" ht="12.75" x14ac:dyDescent="0.2">
      <c r="D3285" s="209"/>
    </row>
    <row r="3286" spans="4:4" ht="12.75" x14ac:dyDescent="0.2">
      <c r="D3286" s="209"/>
    </row>
    <row r="3287" spans="4:4" ht="12.75" x14ac:dyDescent="0.2">
      <c r="D3287" s="209"/>
    </row>
    <row r="3288" spans="4:4" ht="12.75" x14ac:dyDescent="0.2">
      <c r="D3288" s="209"/>
    </row>
    <row r="3289" spans="4:4" ht="12.75" x14ac:dyDescent="0.2">
      <c r="D3289" s="209"/>
    </row>
    <row r="3290" spans="4:4" ht="12.75" x14ac:dyDescent="0.2">
      <c r="D3290" s="209"/>
    </row>
    <row r="3291" spans="4:4" ht="12.75" x14ac:dyDescent="0.2">
      <c r="D3291" s="209"/>
    </row>
    <row r="3292" spans="4:4" ht="12.75" x14ac:dyDescent="0.2">
      <c r="D3292" s="209"/>
    </row>
    <row r="3293" spans="4:4" ht="12.75" x14ac:dyDescent="0.2">
      <c r="D3293" s="209"/>
    </row>
    <row r="3294" spans="4:4" ht="12.75" x14ac:dyDescent="0.2">
      <c r="D3294" s="209"/>
    </row>
    <row r="3295" spans="4:4" ht="12.75" x14ac:dyDescent="0.2">
      <c r="D3295" s="209"/>
    </row>
    <row r="3296" spans="4:4" ht="12.75" x14ac:dyDescent="0.2">
      <c r="D3296" s="209"/>
    </row>
    <row r="3297" spans="4:4" ht="12.75" x14ac:dyDescent="0.2">
      <c r="D3297" s="209"/>
    </row>
    <row r="3298" spans="4:4" ht="12.75" x14ac:dyDescent="0.2">
      <c r="D3298" s="209"/>
    </row>
    <row r="3299" spans="4:4" ht="12.75" x14ac:dyDescent="0.2">
      <c r="D3299" s="209"/>
    </row>
    <row r="3300" spans="4:4" ht="12.75" x14ac:dyDescent="0.2">
      <c r="D3300" s="209"/>
    </row>
    <row r="3301" spans="4:4" ht="12.75" x14ac:dyDescent="0.2">
      <c r="D3301" s="209"/>
    </row>
    <row r="3302" spans="4:4" ht="12.75" x14ac:dyDescent="0.2">
      <c r="D3302" s="209"/>
    </row>
    <row r="3303" spans="4:4" ht="12.75" x14ac:dyDescent="0.2">
      <c r="D3303" s="209"/>
    </row>
    <row r="3304" spans="4:4" ht="12.75" x14ac:dyDescent="0.2">
      <c r="D3304" s="209"/>
    </row>
    <row r="3305" spans="4:4" ht="12.75" x14ac:dyDescent="0.2">
      <c r="D3305" s="209"/>
    </row>
    <row r="3306" spans="4:4" ht="12.75" x14ac:dyDescent="0.2">
      <c r="D3306" s="209"/>
    </row>
    <row r="3307" spans="4:4" ht="12.75" x14ac:dyDescent="0.2">
      <c r="D3307" s="209"/>
    </row>
    <row r="3308" spans="4:4" ht="12.75" x14ac:dyDescent="0.2">
      <c r="D3308" s="209"/>
    </row>
    <row r="3309" spans="4:4" ht="12.75" x14ac:dyDescent="0.2">
      <c r="D3309" s="209"/>
    </row>
    <row r="3310" spans="4:4" ht="12.75" x14ac:dyDescent="0.2">
      <c r="D3310" s="209"/>
    </row>
    <row r="3311" spans="4:4" ht="12.75" x14ac:dyDescent="0.2">
      <c r="D3311" s="209"/>
    </row>
    <row r="3312" spans="4:4" ht="12.75" x14ac:dyDescent="0.2">
      <c r="D3312" s="209"/>
    </row>
    <row r="3313" spans="4:4" ht="12.75" x14ac:dyDescent="0.2">
      <c r="D3313" s="209"/>
    </row>
    <row r="3314" spans="4:4" ht="12.75" x14ac:dyDescent="0.2">
      <c r="D3314" s="209"/>
    </row>
    <row r="3315" spans="4:4" ht="12.75" x14ac:dyDescent="0.2">
      <c r="D3315" s="209"/>
    </row>
    <row r="3316" spans="4:4" ht="12.75" x14ac:dyDescent="0.2">
      <c r="D3316" s="209"/>
    </row>
    <row r="3317" spans="4:4" ht="12.75" x14ac:dyDescent="0.2">
      <c r="D3317" s="209"/>
    </row>
    <row r="3318" spans="4:4" ht="12.75" x14ac:dyDescent="0.2">
      <c r="D3318" s="209"/>
    </row>
    <row r="3319" spans="4:4" ht="12.75" x14ac:dyDescent="0.2">
      <c r="D3319" s="209"/>
    </row>
    <row r="3320" spans="4:4" ht="12.75" x14ac:dyDescent="0.2">
      <c r="D3320" s="209"/>
    </row>
    <row r="3321" spans="4:4" ht="12.75" x14ac:dyDescent="0.2">
      <c r="D3321" s="209"/>
    </row>
    <row r="3322" spans="4:4" ht="12.75" x14ac:dyDescent="0.2">
      <c r="D3322" s="209"/>
    </row>
    <row r="3323" spans="4:4" ht="12.75" x14ac:dyDescent="0.2">
      <c r="D3323" s="209"/>
    </row>
    <row r="3324" spans="4:4" ht="12.75" x14ac:dyDescent="0.2">
      <c r="D3324" s="209"/>
    </row>
    <row r="3325" spans="4:4" ht="12.75" x14ac:dyDescent="0.2">
      <c r="D3325" s="209"/>
    </row>
    <row r="3326" spans="4:4" ht="12.75" x14ac:dyDescent="0.2">
      <c r="D3326" s="209"/>
    </row>
    <row r="3327" spans="4:4" ht="12.75" x14ac:dyDescent="0.2">
      <c r="D3327" s="209"/>
    </row>
    <row r="3328" spans="4:4" ht="12.75" x14ac:dyDescent="0.2">
      <c r="D3328" s="209"/>
    </row>
    <row r="3329" spans="4:4" ht="12.75" x14ac:dyDescent="0.2">
      <c r="D3329" s="209"/>
    </row>
    <row r="3330" spans="4:4" ht="12.75" x14ac:dyDescent="0.2">
      <c r="D3330" s="209"/>
    </row>
    <row r="3331" spans="4:4" ht="12.75" x14ac:dyDescent="0.2">
      <c r="D3331" s="209"/>
    </row>
    <row r="3332" spans="4:4" ht="12.75" x14ac:dyDescent="0.2">
      <c r="D3332" s="209"/>
    </row>
    <row r="3333" spans="4:4" ht="12.75" x14ac:dyDescent="0.2">
      <c r="D3333" s="209"/>
    </row>
    <row r="3334" spans="4:4" ht="12.75" x14ac:dyDescent="0.2">
      <c r="D3334" s="209"/>
    </row>
    <row r="3335" spans="4:4" ht="12.75" x14ac:dyDescent="0.2">
      <c r="D3335" s="209"/>
    </row>
    <row r="3336" spans="4:4" ht="12.75" x14ac:dyDescent="0.2">
      <c r="D3336" s="209"/>
    </row>
    <row r="3337" spans="4:4" ht="12.75" x14ac:dyDescent="0.2">
      <c r="D3337" s="209"/>
    </row>
    <row r="3338" spans="4:4" ht="12.75" x14ac:dyDescent="0.2">
      <c r="D3338" s="209"/>
    </row>
    <row r="3339" spans="4:4" ht="12.75" x14ac:dyDescent="0.2">
      <c r="D3339" s="209"/>
    </row>
    <row r="3340" spans="4:4" ht="12.75" x14ac:dyDescent="0.2">
      <c r="D3340" s="209"/>
    </row>
    <row r="3341" spans="4:4" ht="12.75" x14ac:dyDescent="0.2">
      <c r="D3341" s="209"/>
    </row>
    <row r="3342" spans="4:4" ht="12.75" x14ac:dyDescent="0.2">
      <c r="D3342" s="209"/>
    </row>
    <row r="3343" spans="4:4" ht="12.75" x14ac:dyDescent="0.2">
      <c r="D3343" s="209"/>
    </row>
    <row r="3344" spans="4:4" ht="12.75" x14ac:dyDescent="0.2">
      <c r="D3344" s="209"/>
    </row>
    <row r="3345" spans="4:4" ht="12.75" x14ac:dyDescent="0.2">
      <c r="D3345" s="209"/>
    </row>
    <row r="3346" spans="4:4" ht="12.75" x14ac:dyDescent="0.2">
      <c r="D3346" s="209"/>
    </row>
    <row r="3347" spans="4:4" ht="12.75" x14ac:dyDescent="0.2">
      <c r="D3347" s="209"/>
    </row>
    <row r="3348" spans="4:4" ht="12.75" x14ac:dyDescent="0.2">
      <c r="D3348" s="209"/>
    </row>
    <row r="3349" spans="4:4" ht="12.75" x14ac:dyDescent="0.2">
      <c r="D3349" s="209"/>
    </row>
    <row r="3350" spans="4:4" ht="12.75" x14ac:dyDescent="0.2">
      <c r="D3350" s="209"/>
    </row>
    <row r="3351" spans="4:4" ht="12.75" x14ac:dyDescent="0.2">
      <c r="D3351" s="209"/>
    </row>
    <row r="3352" spans="4:4" ht="12.75" x14ac:dyDescent="0.2">
      <c r="D3352" s="209"/>
    </row>
    <row r="3353" spans="4:4" ht="12.75" x14ac:dyDescent="0.2">
      <c r="D3353" s="209"/>
    </row>
    <row r="3354" spans="4:4" ht="12.75" x14ac:dyDescent="0.2">
      <c r="D3354" s="209"/>
    </row>
    <row r="3355" spans="4:4" ht="12.75" x14ac:dyDescent="0.2">
      <c r="D3355" s="209"/>
    </row>
    <row r="3356" spans="4:4" ht="12.75" x14ac:dyDescent="0.2">
      <c r="D3356" s="209"/>
    </row>
    <row r="3357" spans="4:4" ht="12.75" x14ac:dyDescent="0.2">
      <c r="D3357" s="209"/>
    </row>
    <row r="3358" spans="4:4" ht="12.75" x14ac:dyDescent="0.2">
      <c r="D3358" s="209"/>
    </row>
    <row r="3359" spans="4:4" ht="12.75" x14ac:dyDescent="0.2">
      <c r="D3359" s="209"/>
    </row>
    <row r="3360" spans="4:4" ht="12.75" x14ac:dyDescent="0.2">
      <c r="D3360" s="209"/>
    </row>
    <row r="3361" spans="4:4" ht="12.75" x14ac:dyDescent="0.2">
      <c r="D3361" s="209"/>
    </row>
    <row r="3362" spans="4:4" ht="12.75" x14ac:dyDescent="0.2">
      <c r="D3362" s="209"/>
    </row>
    <row r="3363" spans="4:4" ht="12.75" x14ac:dyDescent="0.2">
      <c r="D3363" s="209"/>
    </row>
    <row r="3364" spans="4:4" ht="12.75" x14ac:dyDescent="0.2">
      <c r="D3364" s="209"/>
    </row>
    <row r="3365" spans="4:4" ht="12.75" x14ac:dyDescent="0.2">
      <c r="D3365" s="209"/>
    </row>
    <row r="3366" spans="4:4" ht="12.75" x14ac:dyDescent="0.2">
      <c r="D3366" s="209"/>
    </row>
    <row r="3367" spans="4:4" ht="12.75" x14ac:dyDescent="0.2">
      <c r="D3367" s="209"/>
    </row>
    <row r="3368" spans="4:4" ht="12.75" x14ac:dyDescent="0.2">
      <c r="D3368" s="209"/>
    </row>
    <row r="3369" spans="4:4" ht="12.75" x14ac:dyDescent="0.2">
      <c r="D3369" s="209"/>
    </row>
    <row r="3370" spans="4:4" ht="12.75" x14ac:dyDescent="0.2">
      <c r="D3370" s="209"/>
    </row>
    <row r="3371" spans="4:4" ht="12.75" x14ac:dyDescent="0.2">
      <c r="D3371" s="209"/>
    </row>
    <row r="3372" spans="4:4" ht="12.75" x14ac:dyDescent="0.2">
      <c r="D3372" s="209"/>
    </row>
    <row r="3373" spans="4:4" ht="12.75" x14ac:dyDescent="0.2">
      <c r="D3373" s="209"/>
    </row>
    <row r="3374" spans="4:4" ht="12.75" x14ac:dyDescent="0.2">
      <c r="D3374" s="209"/>
    </row>
    <row r="3375" spans="4:4" ht="12.75" x14ac:dyDescent="0.2">
      <c r="D3375" s="209"/>
    </row>
    <row r="3376" spans="4:4" ht="12.75" x14ac:dyDescent="0.2">
      <c r="D3376" s="209"/>
    </row>
    <row r="3377" spans="4:4" ht="12.75" x14ac:dyDescent="0.2">
      <c r="D3377" s="209"/>
    </row>
    <row r="3378" spans="4:4" ht="12.75" x14ac:dyDescent="0.2">
      <c r="D3378" s="209"/>
    </row>
    <row r="3379" spans="4:4" ht="12.75" x14ac:dyDescent="0.2">
      <c r="D3379" s="209"/>
    </row>
    <row r="3380" spans="4:4" ht="12.75" x14ac:dyDescent="0.2">
      <c r="D3380" s="209"/>
    </row>
    <row r="3381" spans="4:4" ht="12.75" x14ac:dyDescent="0.2">
      <c r="D3381" s="209"/>
    </row>
    <row r="3382" spans="4:4" ht="12.75" x14ac:dyDescent="0.2">
      <c r="D3382" s="209"/>
    </row>
    <row r="3383" spans="4:4" ht="12.75" x14ac:dyDescent="0.2">
      <c r="D3383" s="209"/>
    </row>
    <row r="3384" spans="4:4" ht="12.75" x14ac:dyDescent="0.2">
      <c r="D3384" s="209"/>
    </row>
    <row r="3385" spans="4:4" ht="12.75" x14ac:dyDescent="0.2">
      <c r="D3385" s="209"/>
    </row>
    <row r="3386" spans="4:4" ht="12.75" x14ac:dyDescent="0.2">
      <c r="D3386" s="209"/>
    </row>
    <row r="3387" spans="4:4" ht="12.75" x14ac:dyDescent="0.2">
      <c r="D3387" s="209"/>
    </row>
    <row r="3388" spans="4:4" ht="12.75" x14ac:dyDescent="0.2">
      <c r="D3388" s="209"/>
    </row>
    <row r="3389" spans="4:4" ht="12.75" x14ac:dyDescent="0.2">
      <c r="D3389" s="209"/>
    </row>
    <row r="3390" spans="4:4" ht="12.75" x14ac:dyDescent="0.2">
      <c r="D3390" s="209"/>
    </row>
    <row r="3391" spans="4:4" ht="12.75" x14ac:dyDescent="0.2">
      <c r="D3391" s="209"/>
    </row>
    <row r="3392" spans="4:4" ht="12.75" x14ac:dyDescent="0.2">
      <c r="D3392" s="209"/>
    </row>
    <row r="3393" spans="4:4" ht="12.75" x14ac:dyDescent="0.2">
      <c r="D3393" s="209"/>
    </row>
    <row r="3394" spans="4:4" ht="12.75" x14ac:dyDescent="0.2">
      <c r="D3394" s="209"/>
    </row>
    <row r="3395" spans="4:4" ht="12.75" x14ac:dyDescent="0.2">
      <c r="D3395" s="209"/>
    </row>
    <row r="3396" spans="4:4" ht="12.75" x14ac:dyDescent="0.2">
      <c r="D3396" s="209"/>
    </row>
    <row r="3397" spans="4:4" ht="12.75" x14ac:dyDescent="0.2">
      <c r="D3397" s="209"/>
    </row>
    <row r="3398" spans="4:4" ht="12.75" x14ac:dyDescent="0.2">
      <c r="D3398" s="209"/>
    </row>
    <row r="3399" spans="4:4" ht="12.75" x14ac:dyDescent="0.2">
      <c r="D3399" s="209"/>
    </row>
    <row r="3400" spans="4:4" ht="12.75" x14ac:dyDescent="0.2">
      <c r="D3400" s="209"/>
    </row>
    <row r="3401" spans="4:4" ht="12.75" x14ac:dyDescent="0.2">
      <c r="D3401" s="209"/>
    </row>
    <row r="3402" spans="4:4" ht="12.75" x14ac:dyDescent="0.2">
      <c r="D3402" s="209"/>
    </row>
    <row r="3403" spans="4:4" ht="12.75" x14ac:dyDescent="0.2">
      <c r="D3403" s="209"/>
    </row>
    <row r="3404" spans="4:4" ht="12.75" x14ac:dyDescent="0.2">
      <c r="D3404" s="209"/>
    </row>
    <row r="3405" spans="4:4" ht="12.75" x14ac:dyDescent="0.2">
      <c r="D3405" s="209"/>
    </row>
    <row r="3406" spans="4:4" ht="12.75" x14ac:dyDescent="0.2">
      <c r="D3406" s="209"/>
    </row>
    <row r="3407" spans="4:4" ht="12.75" x14ac:dyDescent="0.2">
      <c r="D3407" s="209"/>
    </row>
    <row r="3408" spans="4:4" ht="12.75" x14ac:dyDescent="0.2">
      <c r="D3408" s="209"/>
    </row>
    <row r="3409" spans="4:4" ht="12.75" x14ac:dyDescent="0.2">
      <c r="D3409" s="209"/>
    </row>
    <row r="3410" spans="4:4" ht="12.75" x14ac:dyDescent="0.2">
      <c r="D3410" s="209"/>
    </row>
    <row r="3411" spans="4:4" ht="12.75" x14ac:dyDescent="0.2">
      <c r="D3411" s="209"/>
    </row>
    <row r="3412" spans="4:4" ht="12.75" x14ac:dyDescent="0.2">
      <c r="D3412" s="209"/>
    </row>
    <row r="3413" spans="4:4" ht="12.75" x14ac:dyDescent="0.2">
      <c r="D3413" s="209"/>
    </row>
    <row r="3414" spans="4:4" ht="12.75" x14ac:dyDescent="0.2">
      <c r="D3414" s="209"/>
    </row>
    <row r="3415" spans="4:4" ht="12.75" x14ac:dyDescent="0.2">
      <c r="D3415" s="209"/>
    </row>
    <row r="3416" spans="4:4" ht="12.75" x14ac:dyDescent="0.2">
      <c r="D3416" s="209"/>
    </row>
    <row r="3417" spans="4:4" ht="12.75" x14ac:dyDescent="0.2">
      <c r="D3417" s="209"/>
    </row>
    <row r="3418" spans="4:4" ht="12.75" x14ac:dyDescent="0.2">
      <c r="D3418" s="209"/>
    </row>
    <row r="3419" spans="4:4" ht="12.75" x14ac:dyDescent="0.2">
      <c r="D3419" s="209"/>
    </row>
    <row r="3420" spans="4:4" ht="12.75" x14ac:dyDescent="0.2">
      <c r="D3420" s="209"/>
    </row>
    <row r="3421" spans="4:4" ht="12.75" x14ac:dyDescent="0.2">
      <c r="D3421" s="209"/>
    </row>
    <row r="3422" spans="4:4" ht="12.75" x14ac:dyDescent="0.2">
      <c r="D3422" s="209"/>
    </row>
    <row r="3423" spans="4:4" ht="12.75" x14ac:dyDescent="0.2">
      <c r="D3423" s="209"/>
    </row>
    <row r="3424" spans="4:4" ht="12.75" x14ac:dyDescent="0.2">
      <c r="D3424" s="209"/>
    </row>
    <row r="3425" spans="4:4" ht="12.75" x14ac:dyDescent="0.2">
      <c r="D3425" s="209"/>
    </row>
    <row r="3426" spans="4:4" ht="12.75" x14ac:dyDescent="0.2">
      <c r="D3426" s="209"/>
    </row>
    <row r="3427" spans="4:4" ht="12.75" x14ac:dyDescent="0.2">
      <c r="D3427" s="209"/>
    </row>
    <row r="3428" spans="4:4" ht="12.75" x14ac:dyDescent="0.2">
      <c r="D3428" s="209"/>
    </row>
    <row r="3429" spans="4:4" ht="12.75" x14ac:dyDescent="0.2">
      <c r="D3429" s="209"/>
    </row>
    <row r="3430" spans="4:4" ht="12.75" x14ac:dyDescent="0.2">
      <c r="D3430" s="209"/>
    </row>
    <row r="3431" spans="4:4" ht="12.75" x14ac:dyDescent="0.2">
      <c r="D3431" s="209"/>
    </row>
    <row r="3432" spans="4:4" ht="12.75" x14ac:dyDescent="0.2">
      <c r="D3432" s="209"/>
    </row>
    <row r="3433" spans="4:4" ht="12.75" x14ac:dyDescent="0.2">
      <c r="D3433" s="209"/>
    </row>
    <row r="3434" spans="4:4" ht="12.75" x14ac:dyDescent="0.2">
      <c r="D3434" s="209"/>
    </row>
    <row r="3435" spans="4:4" ht="12.75" x14ac:dyDescent="0.2">
      <c r="D3435" s="209"/>
    </row>
    <row r="3436" spans="4:4" ht="12.75" x14ac:dyDescent="0.2">
      <c r="D3436" s="209"/>
    </row>
    <row r="3437" spans="4:4" ht="12.75" x14ac:dyDescent="0.2">
      <c r="D3437" s="209"/>
    </row>
    <row r="3438" spans="4:4" ht="12.75" x14ac:dyDescent="0.2">
      <c r="D3438" s="209"/>
    </row>
    <row r="3439" spans="4:4" ht="12.75" x14ac:dyDescent="0.2">
      <c r="D3439" s="209"/>
    </row>
    <row r="3440" spans="4:4" ht="12.75" x14ac:dyDescent="0.2">
      <c r="D3440" s="209"/>
    </row>
    <row r="3441" spans="4:4" ht="12.75" x14ac:dyDescent="0.2">
      <c r="D3441" s="209"/>
    </row>
    <row r="3442" spans="4:4" ht="12.75" x14ac:dyDescent="0.2">
      <c r="D3442" s="209"/>
    </row>
    <row r="3443" spans="4:4" ht="12.75" x14ac:dyDescent="0.2">
      <c r="D3443" s="209"/>
    </row>
    <row r="3444" spans="4:4" ht="12.75" x14ac:dyDescent="0.2">
      <c r="D3444" s="209"/>
    </row>
    <row r="3445" spans="4:4" ht="12.75" x14ac:dyDescent="0.2">
      <c r="D3445" s="209"/>
    </row>
    <row r="3446" spans="4:4" ht="12.75" x14ac:dyDescent="0.2">
      <c r="D3446" s="209"/>
    </row>
    <row r="3447" spans="4:4" ht="12.75" x14ac:dyDescent="0.2">
      <c r="D3447" s="209"/>
    </row>
    <row r="3448" spans="4:4" ht="12.75" x14ac:dyDescent="0.2">
      <c r="D3448" s="209"/>
    </row>
    <row r="3449" spans="4:4" ht="12.75" x14ac:dyDescent="0.2">
      <c r="D3449" s="209"/>
    </row>
    <row r="3450" spans="4:4" ht="12.75" x14ac:dyDescent="0.2">
      <c r="D3450" s="209"/>
    </row>
    <row r="3451" spans="4:4" ht="12.75" x14ac:dyDescent="0.2">
      <c r="D3451" s="209"/>
    </row>
    <row r="3452" spans="4:4" ht="12.75" x14ac:dyDescent="0.2">
      <c r="D3452" s="209"/>
    </row>
    <row r="3453" spans="4:4" ht="12.75" x14ac:dyDescent="0.2">
      <c r="D3453" s="209"/>
    </row>
    <row r="3454" spans="4:4" ht="12.75" x14ac:dyDescent="0.2">
      <c r="D3454" s="209"/>
    </row>
    <row r="3455" spans="4:4" ht="12.75" x14ac:dyDescent="0.2">
      <c r="D3455" s="209"/>
    </row>
    <row r="3456" spans="4:4" ht="12.75" x14ac:dyDescent="0.2">
      <c r="D3456" s="209"/>
    </row>
    <row r="3457" spans="4:4" ht="12.75" x14ac:dyDescent="0.2">
      <c r="D3457" s="209"/>
    </row>
    <row r="3458" spans="4:4" ht="12.75" x14ac:dyDescent="0.2">
      <c r="D3458" s="209"/>
    </row>
    <row r="3459" spans="4:4" ht="12.75" x14ac:dyDescent="0.2">
      <c r="D3459" s="209"/>
    </row>
    <row r="3460" spans="4:4" ht="12.75" x14ac:dyDescent="0.2">
      <c r="D3460" s="209"/>
    </row>
    <row r="3461" spans="4:4" ht="12.75" x14ac:dyDescent="0.2">
      <c r="D3461" s="209"/>
    </row>
    <row r="3462" spans="4:4" ht="12.75" x14ac:dyDescent="0.2">
      <c r="D3462" s="209"/>
    </row>
    <row r="3463" spans="4:4" ht="12.75" x14ac:dyDescent="0.2">
      <c r="D3463" s="209"/>
    </row>
    <row r="3464" spans="4:4" ht="12.75" x14ac:dyDescent="0.2">
      <c r="D3464" s="209"/>
    </row>
    <row r="3465" spans="4:4" ht="12.75" x14ac:dyDescent="0.2">
      <c r="D3465" s="209"/>
    </row>
    <row r="3466" spans="4:4" ht="12.75" x14ac:dyDescent="0.2">
      <c r="D3466" s="209"/>
    </row>
    <row r="3467" spans="4:4" ht="12.75" x14ac:dyDescent="0.2">
      <c r="D3467" s="209"/>
    </row>
    <row r="3468" spans="4:4" ht="12.75" x14ac:dyDescent="0.2">
      <c r="D3468" s="209"/>
    </row>
    <row r="3469" spans="4:4" ht="12.75" x14ac:dyDescent="0.2">
      <c r="D3469" s="209"/>
    </row>
    <row r="3470" spans="4:4" ht="12.75" x14ac:dyDescent="0.2">
      <c r="D3470" s="209"/>
    </row>
    <row r="3471" spans="4:4" ht="12.75" x14ac:dyDescent="0.2">
      <c r="D3471" s="209"/>
    </row>
    <row r="3472" spans="4:4" ht="12.75" x14ac:dyDescent="0.2">
      <c r="D3472" s="209"/>
    </row>
    <row r="3473" spans="4:4" ht="12.75" x14ac:dyDescent="0.2">
      <c r="D3473" s="209"/>
    </row>
    <row r="3474" spans="4:4" ht="12.75" x14ac:dyDescent="0.2">
      <c r="D3474" s="209"/>
    </row>
    <row r="3475" spans="4:4" ht="12.75" x14ac:dyDescent="0.2">
      <c r="D3475" s="209"/>
    </row>
    <row r="3476" spans="4:4" ht="12.75" x14ac:dyDescent="0.2">
      <c r="D3476" s="209"/>
    </row>
    <row r="3477" spans="4:4" ht="12.75" x14ac:dyDescent="0.2">
      <c r="D3477" s="209"/>
    </row>
    <row r="3478" spans="4:4" ht="12.75" x14ac:dyDescent="0.2">
      <c r="D3478" s="209"/>
    </row>
    <row r="3479" spans="4:4" ht="12.75" x14ac:dyDescent="0.2">
      <c r="D3479" s="209"/>
    </row>
    <row r="3480" spans="4:4" ht="12.75" x14ac:dyDescent="0.2">
      <c r="D3480" s="209"/>
    </row>
    <row r="3481" spans="4:4" ht="12.75" x14ac:dyDescent="0.2">
      <c r="D3481" s="209"/>
    </row>
    <row r="3482" spans="4:4" ht="12.75" x14ac:dyDescent="0.2">
      <c r="D3482" s="209"/>
    </row>
    <row r="3483" spans="4:4" ht="12.75" x14ac:dyDescent="0.2">
      <c r="D3483" s="209"/>
    </row>
    <row r="3484" spans="4:4" ht="12.75" x14ac:dyDescent="0.2">
      <c r="D3484" s="209"/>
    </row>
    <row r="3485" spans="4:4" ht="12.75" x14ac:dyDescent="0.2">
      <c r="D3485" s="209"/>
    </row>
    <row r="3486" spans="4:4" ht="12.75" x14ac:dyDescent="0.2">
      <c r="D3486" s="209"/>
    </row>
    <row r="3487" spans="4:4" ht="12.75" x14ac:dyDescent="0.2">
      <c r="D3487" s="209"/>
    </row>
    <row r="3488" spans="4:4" ht="12.75" x14ac:dyDescent="0.2">
      <c r="D3488" s="209"/>
    </row>
    <row r="3489" spans="4:4" ht="12.75" x14ac:dyDescent="0.2">
      <c r="D3489" s="209"/>
    </row>
    <row r="3490" spans="4:4" ht="12.75" x14ac:dyDescent="0.2">
      <c r="D3490" s="209"/>
    </row>
    <row r="3491" spans="4:4" ht="12.75" x14ac:dyDescent="0.2">
      <c r="D3491" s="209"/>
    </row>
    <row r="3492" spans="4:4" ht="12.75" x14ac:dyDescent="0.2">
      <c r="D3492" s="209"/>
    </row>
    <row r="3493" spans="4:4" ht="12.75" x14ac:dyDescent="0.2">
      <c r="D3493" s="209"/>
    </row>
    <row r="3494" spans="4:4" ht="12.75" x14ac:dyDescent="0.2">
      <c r="D3494" s="209"/>
    </row>
    <row r="3495" spans="4:4" ht="12.75" x14ac:dyDescent="0.2">
      <c r="D3495" s="209"/>
    </row>
    <row r="3496" spans="4:4" ht="12.75" x14ac:dyDescent="0.2">
      <c r="D3496" s="209"/>
    </row>
    <row r="3497" spans="4:4" ht="12.75" x14ac:dyDescent="0.2">
      <c r="D3497" s="209"/>
    </row>
    <row r="3498" spans="4:4" ht="12.75" x14ac:dyDescent="0.2">
      <c r="D3498" s="209"/>
    </row>
    <row r="3499" spans="4:4" ht="12.75" x14ac:dyDescent="0.2">
      <c r="D3499" s="209"/>
    </row>
    <row r="3500" spans="4:4" ht="12.75" x14ac:dyDescent="0.2">
      <c r="D3500" s="209"/>
    </row>
    <row r="3501" spans="4:4" ht="12.75" x14ac:dyDescent="0.2">
      <c r="D3501" s="209"/>
    </row>
    <row r="3502" spans="4:4" ht="12.75" x14ac:dyDescent="0.2">
      <c r="D3502" s="209"/>
    </row>
    <row r="3503" spans="4:4" ht="12.75" x14ac:dyDescent="0.2">
      <c r="D3503" s="209"/>
    </row>
    <row r="3504" spans="4:4" ht="12.75" x14ac:dyDescent="0.2">
      <c r="D3504" s="209"/>
    </row>
    <row r="3505" spans="4:4" ht="12.75" x14ac:dyDescent="0.2">
      <c r="D3505" s="209"/>
    </row>
    <row r="3506" spans="4:4" ht="12.75" x14ac:dyDescent="0.2">
      <c r="D3506" s="209"/>
    </row>
    <row r="3507" spans="4:4" ht="12.75" x14ac:dyDescent="0.2">
      <c r="D3507" s="209"/>
    </row>
    <row r="3508" spans="4:4" ht="12.75" x14ac:dyDescent="0.2">
      <c r="D3508" s="209"/>
    </row>
    <row r="3509" spans="4:4" ht="12.75" x14ac:dyDescent="0.2">
      <c r="D3509" s="209"/>
    </row>
    <row r="3510" spans="4:4" ht="12.75" x14ac:dyDescent="0.2">
      <c r="D3510" s="209"/>
    </row>
    <row r="3511" spans="4:4" ht="12.75" x14ac:dyDescent="0.2">
      <c r="D3511" s="209"/>
    </row>
    <row r="3512" spans="4:4" ht="12.75" x14ac:dyDescent="0.2">
      <c r="D3512" s="209"/>
    </row>
    <row r="3513" spans="4:4" ht="12.75" x14ac:dyDescent="0.2">
      <c r="D3513" s="209"/>
    </row>
    <row r="3514" spans="4:4" ht="12.75" x14ac:dyDescent="0.2">
      <c r="D3514" s="209"/>
    </row>
    <row r="3515" spans="4:4" ht="12.75" x14ac:dyDescent="0.2">
      <c r="D3515" s="209"/>
    </row>
    <row r="3516" spans="4:4" ht="12.75" x14ac:dyDescent="0.2">
      <c r="D3516" s="209"/>
    </row>
    <row r="3517" spans="4:4" ht="12.75" x14ac:dyDescent="0.2">
      <c r="D3517" s="209"/>
    </row>
    <row r="3518" spans="4:4" ht="12.75" x14ac:dyDescent="0.2">
      <c r="D3518" s="209"/>
    </row>
    <row r="3519" spans="4:4" ht="12.75" x14ac:dyDescent="0.2">
      <c r="D3519" s="209"/>
    </row>
    <row r="3520" spans="4:4" ht="12.75" x14ac:dyDescent="0.2">
      <c r="D3520" s="209"/>
    </row>
    <row r="3521" spans="4:4" ht="12.75" x14ac:dyDescent="0.2">
      <c r="D3521" s="209"/>
    </row>
    <row r="3522" spans="4:4" ht="12.75" x14ac:dyDescent="0.2">
      <c r="D3522" s="209"/>
    </row>
    <row r="3523" spans="4:4" ht="12.75" x14ac:dyDescent="0.2">
      <c r="D3523" s="209"/>
    </row>
    <row r="3524" spans="4:4" ht="12.75" x14ac:dyDescent="0.2">
      <c r="D3524" s="209"/>
    </row>
    <row r="3525" spans="4:4" ht="12.75" x14ac:dyDescent="0.2">
      <c r="D3525" s="209"/>
    </row>
    <row r="3526" spans="4:4" ht="12.75" x14ac:dyDescent="0.2">
      <c r="D3526" s="209"/>
    </row>
    <row r="3527" spans="4:4" ht="12.75" x14ac:dyDescent="0.2">
      <c r="D3527" s="209"/>
    </row>
    <row r="3528" spans="4:4" ht="12.75" x14ac:dyDescent="0.2">
      <c r="D3528" s="209"/>
    </row>
    <row r="3529" spans="4:4" ht="12.75" x14ac:dyDescent="0.2">
      <c r="D3529" s="209"/>
    </row>
    <row r="3530" spans="4:4" ht="12.75" x14ac:dyDescent="0.2">
      <c r="D3530" s="209"/>
    </row>
    <row r="3531" spans="4:4" ht="12.75" x14ac:dyDescent="0.2">
      <c r="D3531" s="209"/>
    </row>
    <row r="3532" spans="4:4" ht="12.75" x14ac:dyDescent="0.2">
      <c r="D3532" s="209"/>
    </row>
    <row r="3533" spans="4:4" ht="12.75" x14ac:dyDescent="0.2">
      <c r="D3533" s="209"/>
    </row>
    <row r="3534" spans="4:4" ht="12.75" x14ac:dyDescent="0.2">
      <c r="D3534" s="209"/>
    </row>
    <row r="3535" spans="4:4" ht="12.75" x14ac:dyDescent="0.2">
      <c r="D3535" s="209"/>
    </row>
    <row r="3536" spans="4:4" ht="12.75" x14ac:dyDescent="0.2">
      <c r="D3536" s="209"/>
    </row>
    <row r="3537" spans="4:4" ht="12.75" x14ac:dyDescent="0.2">
      <c r="D3537" s="209"/>
    </row>
    <row r="3538" spans="4:4" ht="12.75" x14ac:dyDescent="0.2">
      <c r="D3538" s="209"/>
    </row>
    <row r="3539" spans="4:4" ht="12.75" x14ac:dyDescent="0.2">
      <c r="D3539" s="209"/>
    </row>
    <row r="3540" spans="4:4" ht="12.75" x14ac:dyDescent="0.2">
      <c r="D3540" s="209"/>
    </row>
    <row r="3541" spans="4:4" ht="12.75" x14ac:dyDescent="0.2">
      <c r="D3541" s="209"/>
    </row>
    <row r="3542" spans="4:4" ht="12.75" x14ac:dyDescent="0.2">
      <c r="D3542" s="209"/>
    </row>
    <row r="3543" spans="4:4" ht="12.75" x14ac:dyDescent="0.2">
      <c r="D3543" s="209"/>
    </row>
    <row r="3544" spans="4:4" ht="12.75" x14ac:dyDescent="0.2">
      <c r="D3544" s="209"/>
    </row>
    <row r="3545" spans="4:4" ht="12.75" x14ac:dyDescent="0.2">
      <c r="D3545" s="209"/>
    </row>
    <row r="3546" spans="4:4" ht="12.75" x14ac:dyDescent="0.2">
      <c r="D3546" s="209"/>
    </row>
    <row r="3547" spans="4:4" ht="12.75" x14ac:dyDescent="0.2">
      <c r="D3547" s="209"/>
    </row>
    <row r="3548" spans="4:4" ht="12.75" x14ac:dyDescent="0.2">
      <c r="D3548" s="209"/>
    </row>
    <row r="3549" spans="4:4" ht="12.75" x14ac:dyDescent="0.2">
      <c r="D3549" s="209"/>
    </row>
    <row r="3550" spans="4:4" ht="12.75" x14ac:dyDescent="0.2">
      <c r="D3550" s="209"/>
    </row>
    <row r="3551" spans="4:4" ht="12.75" x14ac:dyDescent="0.2">
      <c r="D3551" s="209"/>
    </row>
    <row r="3552" spans="4:4" ht="12.75" x14ac:dyDescent="0.2">
      <c r="D3552" s="209"/>
    </row>
    <row r="3553" spans="4:4" ht="12.75" x14ac:dyDescent="0.2">
      <c r="D3553" s="209"/>
    </row>
    <row r="3554" spans="4:4" ht="12.75" x14ac:dyDescent="0.2">
      <c r="D3554" s="209"/>
    </row>
    <row r="3555" spans="4:4" ht="12.75" x14ac:dyDescent="0.2">
      <c r="D3555" s="209"/>
    </row>
    <row r="3556" spans="4:4" ht="12.75" x14ac:dyDescent="0.2">
      <c r="D3556" s="209"/>
    </row>
    <row r="3557" spans="4:4" ht="12.75" x14ac:dyDescent="0.2">
      <c r="D3557" s="209"/>
    </row>
    <row r="3558" spans="4:4" ht="12.75" x14ac:dyDescent="0.2">
      <c r="D3558" s="209"/>
    </row>
    <row r="3559" spans="4:4" ht="12.75" x14ac:dyDescent="0.2">
      <c r="D3559" s="209"/>
    </row>
    <row r="3560" spans="4:4" ht="12.75" x14ac:dyDescent="0.2">
      <c r="D3560" s="209"/>
    </row>
    <row r="3561" spans="4:4" ht="12.75" x14ac:dyDescent="0.2">
      <c r="D3561" s="209"/>
    </row>
    <row r="3562" spans="4:4" ht="12.75" x14ac:dyDescent="0.2">
      <c r="D3562" s="209"/>
    </row>
    <row r="3563" spans="4:4" ht="12.75" x14ac:dyDescent="0.2">
      <c r="D3563" s="209"/>
    </row>
    <row r="3564" spans="4:4" ht="12.75" x14ac:dyDescent="0.2">
      <c r="D3564" s="209"/>
    </row>
    <row r="3565" spans="4:4" ht="12.75" x14ac:dyDescent="0.2">
      <c r="D3565" s="209"/>
    </row>
    <row r="3566" spans="4:4" ht="12.75" x14ac:dyDescent="0.2">
      <c r="D3566" s="209"/>
    </row>
    <row r="3567" spans="4:4" ht="12.75" x14ac:dyDescent="0.2">
      <c r="D3567" s="209"/>
    </row>
    <row r="3568" spans="4:4" ht="12.75" x14ac:dyDescent="0.2">
      <c r="D3568" s="209"/>
    </row>
    <row r="3569" spans="4:4" ht="12.75" x14ac:dyDescent="0.2">
      <c r="D3569" s="209"/>
    </row>
    <row r="3570" spans="4:4" ht="12.75" x14ac:dyDescent="0.2">
      <c r="D3570" s="209"/>
    </row>
    <row r="3571" spans="4:4" ht="12.75" x14ac:dyDescent="0.2">
      <c r="D3571" s="209"/>
    </row>
    <row r="3572" spans="4:4" ht="12.75" x14ac:dyDescent="0.2">
      <c r="D3572" s="209"/>
    </row>
    <row r="3573" spans="4:4" ht="12.75" x14ac:dyDescent="0.2">
      <c r="D3573" s="209"/>
    </row>
    <row r="3574" spans="4:4" ht="12.75" x14ac:dyDescent="0.2">
      <c r="D3574" s="209"/>
    </row>
    <row r="3575" spans="4:4" ht="12.75" x14ac:dyDescent="0.2">
      <c r="D3575" s="209"/>
    </row>
    <row r="3576" spans="4:4" ht="12.75" x14ac:dyDescent="0.2">
      <c r="D3576" s="209"/>
    </row>
    <row r="3577" spans="4:4" ht="12.75" x14ac:dyDescent="0.2">
      <c r="D3577" s="209"/>
    </row>
    <row r="3578" spans="4:4" ht="12.75" x14ac:dyDescent="0.2">
      <c r="D3578" s="209"/>
    </row>
    <row r="3579" spans="4:4" ht="12.75" x14ac:dyDescent="0.2">
      <c r="D3579" s="209"/>
    </row>
    <row r="3580" spans="4:4" ht="12.75" x14ac:dyDescent="0.2">
      <c r="D3580" s="209"/>
    </row>
    <row r="3581" spans="4:4" ht="12.75" x14ac:dyDescent="0.2">
      <c r="D3581" s="209"/>
    </row>
    <row r="3582" spans="4:4" ht="12.75" x14ac:dyDescent="0.2">
      <c r="D3582" s="209"/>
    </row>
    <row r="3583" spans="4:4" ht="12.75" x14ac:dyDescent="0.2">
      <c r="D3583" s="209"/>
    </row>
    <row r="3584" spans="4:4" ht="12.75" x14ac:dyDescent="0.2">
      <c r="D3584" s="209"/>
    </row>
    <row r="3585" spans="4:4" ht="12.75" x14ac:dyDescent="0.2">
      <c r="D3585" s="209"/>
    </row>
    <row r="3586" spans="4:4" ht="12.75" x14ac:dyDescent="0.2">
      <c r="D3586" s="209"/>
    </row>
    <row r="3587" spans="4:4" ht="12.75" x14ac:dyDescent="0.2">
      <c r="D3587" s="209"/>
    </row>
    <row r="3588" spans="4:4" ht="12.75" x14ac:dyDescent="0.2">
      <c r="D3588" s="209"/>
    </row>
    <row r="3589" spans="4:4" ht="12.75" x14ac:dyDescent="0.2">
      <c r="D3589" s="209"/>
    </row>
    <row r="3590" spans="4:4" ht="12.75" x14ac:dyDescent="0.2">
      <c r="D3590" s="209"/>
    </row>
    <row r="3591" spans="4:4" ht="12.75" x14ac:dyDescent="0.2">
      <c r="D3591" s="209"/>
    </row>
    <row r="3592" spans="4:4" ht="12.75" x14ac:dyDescent="0.2">
      <c r="D3592" s="209"/>
    </row>
    <row r="3593" spans="4:4" ht="12.75" x14ac:dyDescent="0.2">
      <c r="D3593" s="209"/>
    </row>
    <row r="3594" spans="4:4" ht="12.75" x14ac:dyDescent="0.2">
      <c r="D3594" s="209"/>
    </row>
    <row r="3595" spans="4:4" ht="12.75" x14ac:dyDescent="0.2">
      <c r="D3595" s="209"/>
    </row>
    <row r="3596" spans="4:4" ht="12.75" x14ac:dyDescent="0.2">
      <c r="D3596" s="209"/>
    </row>
    <row r="3597" spans="4:4" ht="12.75" x14ac:dyDescent="0.2">
      <c r="D3597" s="209"/>
    </row>
    <row r="3598" spans="4:4" ht="12.75" x14ac:dyDescent="0.2">
      <c r="D3598" s="209"/>
    </row>
    <row r="3599" spans="4:4" ht="12.75" x14ac:dyDescent="0.2">
      <c r="D3599" s="209"/>
    </row>
    <row r="3600" spans="4:4" ht="12.75" x14ac:dyDescent="0.2">
      <c r="D3600" s="209"/>
    </row>
    <row r="3601" spans="4:4" ht="12.75" x14ac:dyDescent="0.2">
      <c r="D3601" s="209"/>
    </row>
    <row r="3602" spans="4:4" ht="12.75" x14ac:dyDescent="0.2">
      <c r="D3602" s="209"/>
    </row>
    <row r="3603" spans="4:4" ht="12.75" x14ac:dyDescent="0.2">
      <c r="D3603" s="209"/>
    </row>
    <row r="3604" spans="4:4" ht="12.75" x14ac:dyDescent="0.2">
      <c r="D3604" s="209"/>
    </row>
    <row r="3605" spans="4:4" ht="12.75" x14ac:dyDescent="0.2">
      <c r="D3605" s="209"/>
    </row>
    <row r="3606" spans="4:4" ht="12.75" x14ac:dyDescent="0.2">
      <c r="D3606" s="209"/>
    </row>
    <row r="3607" spans="4:4" ht="12.75" x14ac:dyDescent="0.2">
      <c r="D3607" s="209"/>
    </row>
    <row r="3608" spans="4:4" ht="12.75" x14ac:dyDescent="0.2">
      <c r="D3608" s="209"/>
    </row>
    <row r="3609" spans="4:4" ht="12.75" x14ac:dyDescent="0.2">
      <c r="D3609" s="209"/>
    </row>
    <row r="3610" spans="4:4" ht="12.75" x14ac:dyDescent="0.2">
      <c r="D3610" s="209"/>
    </row>
    <row r="3611" spans="4:4" ht="12.75" x14ac:dyDescent="0.2">
      <c r="D3611" s="209"/>
    </row>
    <row r="3612" spans="4:4" ht="12.75" x14ac:dyDescent="0.2">
      <c r="D3612" s="209"/>
    </row>
    <row r="3613" spans="4:4" ht="12.75" x14ac:dyDescent="0.2">
      <c r="D3613" s="209"/>
    </row>
    <row r="3614" spans="4:4" ht="12.75" x14ac:dyDescent="0.2">
      <c r="D3614" s="209"/>
    </row>
    <row r="3615" spans="4:4" ht="12.75" x14ac:dyDescent="0.2">
      <c r="D3615" s="209"/>
    </row>
    <row r="3616" spans="4:4" ht="12.75" x14ac:dyDescent="0.2">
      <c r="D3616" s="209"/>
    </row>
    <row r="3617" spans="4:4" ht="12.75" x14ac:dyDescent="0.2">
      <c r="D3617" s="209"/>
    </row>
    <row r="3618" spans="4:4" ht="12.75" x14ac:dyDescent="0.2">
      <c r="D3618" s="209"/>
    </row>
    <row r="3619" spans="4:4" ht="12.75" x14ac:dyDescent="0.2">
      <c r="D3619" s="209"/>
    </row>
    <row r="3620" spans="4:4" ht="12.75" x14ac:dyDescent="0.2">
      <c r="D3620" s="209"/>
    </row>
    <row r="3621" spans="4:4" ht="12.75" x14ac:dyDescent="0.2">
      <c r="D3621" s="209"/>
    </row>
    <row r="3622" spans="4:4" ht="12.75" x14ac:dyDescent="0.2">
      <c r="D3622" s="209"/>
    </row>
    <row r="3623" spans="4:4" ht="12.75" x14ac:dyDescent="0.2">
      <c r="D3623" s="209"/>
    </row>
    <row r="3624" spans="4:4" ht="12.75" x14ac:dyDescent="0.2">
      <c r="D3624" s="209"/>
    </row>
    <row r="3625" spans="4:4" ht="12.75" x14ac:dyDescent="0.2">
      <c r="D3625" s="209"/>
    </row>
    <row r="3626" spans="4:4" ht="12.75" x14ac:dyDescent="0.2">
      <c r="D3626" s="209"/>
    </row>
    <row r="3627" spans="4:4" ht="12.75" x14ac:dyDescent="0.2">
      <c r="D3627" s="209"/>
    </row>
    <row r="3628" spans="4:4" ht="12.75" x14ac:dyDescent="0.2">
      <c r="D3628" s="209"/>
    </row>
    <row r="3629" spans="4:4" ht="12.75" x14ac:dyDescent="0.2">
      <c r="D3629" s="209"/>
    </row>
    <row r="3630" spans="4:4" ht="12.75" x14ac:dyDescent="0.2">
      <c r="D3630" s="209"/>
    </row>
    <row r="3631" spans="4:4" ht="12.75" x14ac:dyDescent="0.2">
      <c r="D3631" s="209"/>
    </row>
    <row r="3632" spans="4:4" ht="12.75" x14ac:dyDescent="0.2">
      <c r="D3632" s="209"/>
    </row>
    <row r="3633" spans="4:4" ht="12.75" x14ac:dyDescent="0.2">
      <c r="D3633" s="209"/>
    </row>
    <row r="3634" spans="4:4" ht="12.75" x14ac:dyDescent="0.2">
      <c r="D3634" s="209"/>
    </row>
    <row r="3635" spans="4:4" ht="12.75" x14ac:dyDescent="0.2">
      <c r="D3635" s="209"/>
    </row>
    <row r="3636" spans="4:4" ht="12.75" x14ac:dyDescent="0.2">
      <c r="D3636" s="209"/>
    </row>
    <row r="3637" spans="4:4" ht="12.75" x14ac:dyDescent="0.2">
      <c r="D3637" s="209"/>
    </row>
    <row r="3638" spans="4:4" ht="12.75" x14ac:dyDescent="0.2">
      <c r="D3638" s="209"/>
    </row>
    <row r="3639" spans="4:4" ht="12.75" x14ac:dyDescent="0.2">
      <c r="D3639" s="209"/>
    </row>
    <row r="3640" spans="4:4" ht="12.75" x14ac:dyDescent="0.2">
      <c r="D3640" s="209"/>
    </row>
    <row r="3641" spans="4:4" ht="12.75" x14ac:dyDescent="0.2">
      <c r="D3641" s="209"/>
    </row>
    <row r="3642" spans="4:4" ht="12.75" x14ac:dyDescent="0.2">
      <c r="D3642" s="209"/>
    </row>
    <row r="3643" spans="4:4" ht="12.75" x14ac:dyDescent="0.2">
      <c r="D3643" s="209"/>
    </row>
    <row r="3644" spans="4:4" ht="12.75" x14ac:dyDescent="0.2">
      <c r="D3644" s="209"/>
    </row>
    <row r="3645" spans="4:4" ht="12.75" x14ac:dyDescent="0.2">
      <c r="D3645" s="209"/>
    </row>
    <row r="3646" spans="4:4" ht="12.75" x14ac:dyDescent="0.2">
      <c r="D3646" s="209"/>
    </row>
    <row r="3647" spans="4:4" ht="12.75" x14ac:dyDescent="0.2">
      <c r="D3647" s="209"/>
    </row>
    <row r="3648" spans="4:4" ht="12.75" x14ac:dyDescent="0.2">
      <c r="D3648" s="209"/>
    </row>
    <row r="3649" spans="4:4" ht="12.75" x14ac:dyDescent="0.2">
      <c r="D3649" s="209"/>
    </row>
    <row r="3650" spans="4:4" ht="12.75" x14ac:dyDescent="0.2">
      <c r="D3650" s="209"/>
    </row>
    <row r="3651" spans="4:4" ht="12.75" x14ac:dyDescent="0.2">
      <c r="D3651" s="209"/>
    </row>
    <row r="3652" spans="4:4" ht="12.75" x14ac:dyDescent="0.2">
      <c r="D3652" s="209"/>
    </row>
    <row r="3653" spans="4:4" ht="12.75" x14ac:dyDescent="0.2">
      <c r="D3653" s="209"/>
    </row>
    <row r="3654" spans="4:4" ht="12.75" x14ac:dyDescent="0.2">
      <c r="D3654" s="209"/>
    </row>
    <row r="3655" spans="4:4" ht="12.75" x14ac:dyDescent="0.2">
      <c r="D3655" s="209"/>
    </row>
    <row r="3656" spans="4:4" ht="12.75" x14ac:dyDescent="0.2">
      <c r="D3656" s="209"/>
    </row>
    <row r="3657" spans="4:4" ht="12.75" x14ac:dyDescent="0.2">
      <c r="D3657" s="209"/>
    </row>
    <row r="3658" spans="4:4" ht="12.75" x14ac:dyDescent="0.2">
      <c r="D3658" s="209"/>
    </row>
    <row r="3659" spans="4:4" ht="12.75" x14ac:dyDescent="0.2">
      <c r="D3659" s="209"/>
    </row>
    <row r="3660" spans="4:4" ht="12.75" x14ac:dyDescent="0.2">
      <c r="D3660" s="209"/>
    </row>
    <row r="3661" spans="4:4" ht="12.75" x14ac:dyDescent="0.2">
      <c r="D3661" s="209"/>
    </row>
    <row r="3662" spans="4:4" ht="12.75" x14ac:dyDescent="0.2">
      <c r="D3662" s="209"/>
    </row>
    <row r="3663" spans="4:4" ht="12.75" x14ac:dyDescent="0.2">
      <c r="D3663" s="209"/>
    </row>
    <row r="3664" spans="4:4" ht="12.75" x14ac:dyDescent="0.2">
      <c r="D3664" s="209"/>
    </row>
    <row r="3665" spans="4:4" ht="12.75" x14ac:dyDescent="0.2">
      <c r="D3665" s="209"/>
    </row>
    <row r="3666" spans="4:4" ht="12.75" x14ac:dyDescent="0.2">
      <c r="D3666" s="209"/>
    </row>
    <row r="3667" spans="4:4" ht="12.75" x14ac:dyDescent="0.2">
      <c r="D3667" s="209"/>
    </row>
    <row r="3668" spans="4:4" ht="12.75" x14ac:dyDescent="0.2">
      <c r="D3668" s="209"/>
    </row>
    <row r="3669" spans="4:4" ht="12.75" x14ac:dyDescent="0.2">
      <c r="D3669" s="209"/>
    </row>
    <row r="3670" spans="4:4" ht="12.75" x14ac:dyDescent="0.2">
      <c r="D3670" s="209"/>
    </row>
    <row r="3671" spans="4:4" ht="12.75" x14ac:dyDescent="0.2">
      <c r="D3671" s="209"/>
    </row>
    <row r="3672" spans="4:4" ht="12.75" x14ac:dyDescent="0.2">
      <c r="D3672" s="209"/>
    </row>
    <row r="3673" spans="4:4" ht="12.75" x14ac:dyDescent="0.2">
      <c r="D3673" s="209"/>
    </row>
    <row r="3674" spans="4:4" ht="12.75" x14ac:dyDescent="0.2">
      <c r="D3674" s="209"/>
    </row>
    <row r="3675" spans="4:4" ht="12.75" x14ac:dyDescent="0.2">
      <c r="D3675" s="209"/>
    </row>
    <row r="3676" spans="4:4" ht="12.75" x14ac:dyDescent="0.2">
      <c r="D3676" s="209"/>
    </row>
    <row r="3677" spans="4:4" ht="12.75" x14ac:dyDescent="0.2">
      <c r="D3677" s="209"/>
    </row>
    <row r="3678" spans="4:4" ht="12.75" x14ac:dyDescent="0.2">
      <c r="D3678" s="209"/>
    </row>
    <row r="3679" spans="4:4" ht="12.75" x14ac:dyDescent="0.2">
      <c r="D3679" s="209"/>
    </row>
    <row r="3680" spans="4:4" ht="12.75" x14ac:dyDescent="0.2">
      <c r="D3680" s="209"/>
    </row>
    <row r="3681" spans="4:4" ht="12.75" x14ac:dyDescent="0.2">
      <c r="D3681" s="209"/>
    </row>
    <row r="3682" spans="4:4" ht="12.75" x14ac:dyDescent="0.2">
      <c r="D3682" s="209"/>
    </row>
    <row r="3683" spans="4:4" ht="12.75" x14ac:dyDescent="0.2">
      <c r="D3683" s="209"/>
    </row>
    <row r="3684" spans="4:4" ht="12.75" x14ac:dyDescent="0.2">
      <c r="D3684" s="209"/>
    </row>
    <row r="3685" spans="4:4" ht="12.75" x14ac:dyDescent="0.2">
      <c r="D3685" s="209"/>
    </row>
    <row r="3686" spans="4:4" ht="12.75" x14ac:dyDescent="0.2">
      <c r="D3686" s="209"/>
    </row>
    <row r="3687" spans="4:4" ht="12.75" x14ac:dyDescent="0.2">
      <c r="D3687" s="209"/>
    </row>
    <row r="3688" spans="4:4" ht="12.75" x14ac:dyDescent="0.2">
      <c r="D3688" s="209"/>
    </row>
    <row r="3689" spans="4:4" ht="12.75" x14ac:dyDescent="0.2">
      <c r="D3689" s="209"/>
    </row>
    <row r="3690" spans="4:4" ht="12.75" x14ac:dyDescent="0.2">
      <c r="D3690" s="209"/>
    </row>
    <row r="3691" spans="4:4" ht="12.75" x14ac:dyDescent="0.2">
      <c r="D3691" s="209"/>
    </row>
    <row r="3692" spans="4:4" ht="12.75" x14ac:dyDescent="0.2">
      <c r="D3692" s="209"/>
    </row>
    <row r="3693" spans="4:4" ht="12.75" x14ac:dyDescent="0.2">
      <c r="D3693" s="209"/>
    </row>
    <row r="3694" spans="4:4" ht="12.75" x14ac:dyDescent="0.2">
      <c r="D3694" s="209"/>
    </row>
    <row r="3695" spans="4:4" ht="12.75" x14ac:dyDescent="0.2">
      <c r="D3695" s="209"/>
    </row>
    <row r="3696" spans="4:4" ht="12.75" x14ac:dyDescent="0.2">
      <c r="D3696" s="209"/>
    </row>
    <row r="3697" spans="4:4" ht="12.75" x14ac:dyDescent="0.2">
      <c r="D3697" s="209"/>
    </row>
    <row r="3698" spans="4:4" ht="12.75" x14ac:dyDescent="0.2">
      <c r="D3698" s="209"/>
    </row>
    <row r="3699" spans="4:4" ht="12.75" x14ac:dyDescent="0.2">
      <c r="D3699" s="209"/>
    </row>
    <row r="3700" spans="4:4" ht="12.75" x14ac:dyDescent="0.2">
      <c r="D3700" s="209"/>
    </row>
    <row r="3701" spans="4:4" ht="12.75" x14ac:dyDescent="0.2">
      <c r="D3701" s="209"/>
    </row>
    <row r="3702" spans="4:4" ht="12.75" x14ac:dyDescent="0.2">
      <c r="D3702" s="209"/>
    </row>
    <row r="3703" spans="4:4" ht="12.75" x14ac:dyDescent="0.2">
      <c r="D3703" s="209"/>
    </row>
    <row r="3704" spans="4:4" ht="12.75" x14ac:dyDescent="0.2">
      <c r="D3704" s="209"/>
    </row>
    <row r="3705" spans="4:4" ht="12.75" x14ac:dyDescent="0.2">
      <c r="D3705" s="209"/>
    </row>
    <row r="3706" spans="4:4" ht="12.75" x14ac:dyDescent="0.2">
      <c r="D3706" s="209"/>
    </row>
    <row r="3707" spans="4:4" ht="12.75" x14ac:dyDescent="0.2">
      <c r="D3707" s="209"/>
    </row>
    <row r="3708" spans="4:4" ht="12.75" x14ac:dyDescent="0.2">
      <c r="D3708" s="209"/>
    </row>
    <row r="3709" spans="4:4" ht="12.75" x14ac:dyDescent="0.2">
      <c r="D3709" s="209"/>
    </row>
    <row r="3710" spans="4:4" ht="12.75" x14ac:dyDescent="0.2">
      <c r="D3710" s="209"/>
    </row>
    <row r="3711" spans="4:4" ht="12.75" x14ac:dyDescent="0.2">
      <c r="D3711" s="209"/>
    </row>
    <row r="3712" spans="4:4" ht="12.75" x14ac:dyDescent="0.2">
      <c r="D3712" s="209"/>
    </row>
    <row r="3713" spans="4:4" ht="12.75" x14ac:dyDescent="0.2">
      <c r="D3713" s="209"/>
    </row>
    <row r="3714" spans="4:4" ht="12.75" x14ac:dyDescent="0.2">
      <c r="D3714" s="209"/>
    </row>
    <row r="3715" spans="4:4" ht="12.75" x14ac:dyDescent="0.2">
      <c r="D3715" s="209"/>
    </row>
    <row r="3716" spans="4:4" ht="12.75" x14ac:dyDescent="0.2">
      <c r="D3716" s="209"/>
    </row>
    <row r="3717" spans="4:4" ht="12.75" x14ac:dyDescent="0.2">
      <c r="D3717" s="209"/>
    </row>
    <row r="3718" spans="4:4" ht="12.75" x14ac:dyDescent="0.2">
      <c r="D3718" s="209"/>
    </row>
    <row r="3719" spans="4:4" ht="12.75" x14ac:dyDescent="0.2">
      <c r="D3719" s="209"/>
    </row>
    <row r="3720" spans="4:4" ht="12.75" x14ac:dyDescent="0.2">
      <c r="D3720" s="209"/>
    </row>
    <row r="3721" spans="4:4" ht="12.75" x14ac:dyDescent="0.2">
      <c r="D3721" s="209"/>
    </row>
    <row r="3722" spans="4:4" ht="12.75" x14ac:dyDescent="0.2">
      <c r="D3722" s="209"/>
    </row>
    <row r="3723" spans="4:4" ht="12.75" x14ac:dyDescent="0.2">
      <c r="D3723" s="209"/>
    </row>
    <row r="3724" spans="4:4" ht="12.75" x14ac:dyDescent="0.2">
      <c r="D3724" s="209"/>
    </row>
    <row r="3725" spans="4:4" ht="12.75" x14ac:dyDescent="0.2">
      <c r="D3725" s="209"/>
    </row>
    <row r="3726" spans="4:4" ht="12.75" x14ac:dyDescent="0.2">
      <c r="D3726" s="209"/>
    </row>
    <row r="3727" spans="4:4" ht="12.75" x14ac:dyDescent="0.2">
      <c r="D3727" s="209"/>
    </row>
    <row r="3728" spans="4:4" ht="12.75" x14ac:dyDescent="0.2">
      <c r="D3728" s="209"/>
    </row>
    <row r="3729" spans="4:4" ht="12.75" x14ac:dyDescent="0.2">
      <c r="D3729" s="209"/>
    </row>
    <row r="3730" spans="4:4" ht="12.75" x14ac:dyDescent="0.2">
      <c r="D3730" s="209"/>
    </row>
    <row r="3731" spans="4:4" ht="12.75" x14ac:dyDescent="0.2">
      <c r="D3731" s="209"/>
    </row>
    <row r="3732" spans="4:4" ht="12.75" x14ac:dyDescent="0.2">
      <c r="D3732" s="209"/>
    </row>
    <row r="3733" spans="4:4" ht="12.75" x14ac:dyDescent="0.2">
      <c r="D3733" s="209"/>
    </row>
    <row r="3734" spans="4:4" ht="12.75" x14ac:dyDescent="0.2">
      <c r="D3734" s="209"/>
    </row>
    <row r="3735" spans="4:4" ht="12.75" x14ac:dyDescent="0.2">
      <c r="D3735" s="209"/>
    </row>
    <row r="3736" spans="4:4" ht="12.75" x14ac:dyDescent="0.2">
      <c r="D3736" s="209"/>
    </row>
    <row r="3737" spans="4:4" ht="12.75" x14ac:dyDescent="0.2">
      <c r="D3737" s="209"/>
    </row>
    <row r="3738" spans="4:4" ht="12.75" x14ac:dyDescent="0.2">
      <c r="D3738" s="209"/>
    </row>
    <row r="3739" spans="4:4" ht="12.75" x14ac:dyDescent="0.2">
      <c r="D3739" s="209"/>
    </row>
    <row r="3740" spans="4:4" ht="12.75" x14ac:dyDescent="0.2">
      <c r="D3740" s="209"/>
    </row>
    <row r="3741" spans="4:4" ht="12.75" x14ac:dyDescent="0.2">
      <c r="D3741" s="209"/>
    </row>
    <row r="3742" spans="4:4" ht="12.75" x14ac:dyDescent="0.2">
      <c r="D3742" s="209"/>
    </row>
    <row r="3743" spans="4:4" ht="12.75" x14ac:dyDescent="0.2">
      <c r="D3743" s="209"/>
    </row>
    <row r="3744" spans="4:4" ht="12.75" x14ac:dyDescent="0.2">
      <c r="D3744" s="209"/>
    </row>
    <row r="3745" spans="4:4" ht="12.75" x14ac:dyDescent="0.2">
      <c r="D3745" s="209"/>
    </row>
    <row r="3746" spans="4:4" ht="12.75" x14ac:dyDescent="0.2">
      <c r="D3746" s="209"/>
    </row>
    <row r="3747" spans="4:4" ht="12.75" x14ac:dyDescent="0.2">
      <c r="D3747" s="209"/>
    </row>
    <row r="3748" spans="4:4" ht="12.75" x14ac:dyDescent="0.2">
      <c r="D3748" s="209"/>
    </row>
    <row r="3749" spans="4:4" ht="12.75" x14ac:dyDescent="0.2">
      <c r="D3749" s="209"/>
    </row>
    <row r="3750" spans="4:4" ht="12.75" x14ac:dyDescent="0.2">
      <c r="D3750" s="209"/>
    </row>
    <row r="3751" spans="4:4" ht="12.75" x14ac:dyDescent="0.2">
      <c r="D3751" s="209"/>
    </row>
    <row r="3752" spans="4:4" ht="12.75" x14ac:dyDescent="0.2">
      <c r="D3752" s="209"/>
    </row>
    <row r="3753" spans="4:4" ht="12.75" x14ac:dyDescent="0.2">
      <c r="D3753" s="209"/>
    </row>
    <row r="3754" spans="4:4" ht="12.75" x14ac:dyDescent="0.2">
      <c r="D3754" s="209"/>
    </row>
    <row r="3755" spans="4:4" ht="12.75" x14ac:dyDescent="0.2">
      <c r="D3755" s="209"/>
    </row>
    <row r="3756" spans="4:4" ht="12.75" x14ac:dyDescent="0.2">
      <c r="D3756" s="209"/>
    </row>
    <row r="3757" spans="4:4" ht="12.75" x14ac:dyDescent="0.2">
      <c r="D3757" s="209"/>
    </row>
    <row r="3758" spans="4:4" ht="12.75" x14ac:dyDescent="0.2">
      <c r="D3758" s="209"/>
    </row>
    <row r="3759" spans="4:4" ht="12.75" x14ac:dyDescent="0.2">
      <c r="D3759" s="209"/>
    </row>
    <row r="3760" spans="4:4" ht="12.75" x14ac:dyDescent="0.2">
      <c r="D3760" s="209"/>
    </row>
    <row r="3761" spans="4:4" ht="12.75" x14ac:dyDescent="0.2">
      <c r="D3761" s="209"/>
    </row>
    <row r="3762" spans="4:4" ht="12.75" x14ac:dyDescent="0.2">
      <c r="D3762" s="209"/>
    </row>
    <row r="3763" spans="4:4" ht="12.75" x14ac:dyDescent="0.2">
      <c r="D3763" s="209"/>
    </row>
    <row r="3764" spans="4:4" ht="12.75" x14ac:dyDescent="0.2">
      <c r="D3764" s="209"/>
    </row>
    <row r="3765" spans="4:4" ht="12.75" x14ac:dyDescent="0.2">
      <c r="D3765" s="209"/>
    </row>
    <row r="3766" spans="4:4" ht="12.75" x14ac:dyDescent="0.2">
      <c r="D3766" s="209"/>
    </row>
    <row r="3767" spans="4:4" ht="12.75" x14ac:dyDescent="0.2">
      <c r="D3767" s="209"/>
    </row>
    <row r="3768" spans="4:4" ht="12.75" x14ac:dyDescent="0.2">
      <c r="D3768" s="209"/>
    </row>
    <row r="3769" spans="4:4" ht="12.75" x14ac:dyDescent="0.2">
      <c r="D3769" s="209"/>
    </row>
    <row r="3770" spans="4:4" ht="12.75" x14ac:dyDescent="0.2">
      <c r="D3770" s="209"/>
    </row>
    <row r="3771" spans="4:4" ht="12.75" x14ac:dyDescent="0.2">
      <c r="D3771" s="209"/>
    </row>
    <row r="3772" spans="4:4" ht="12.75" x14ac:dyDescent="0.2">
      <c r="D3772" s="209"/>
    </row>
    <row r="3773" spans="4:4" ht="12.75" x14ac:dyDescent="0.2">
      <c r="D3773" s="209"/>
    </row>
    <row r="3774" spans="4:4" ht="12.75" x14ac:dyDescent="0.2">
      <c r="D3774" s="209"/>
    </row>
    <row r="3775" spans="4:4" ht="12.75" x14ac:dyDescent="0.2">
      <c r="D3775" s="209"/>
    </row>
    <row r="3776" spans="4:4" ht="12.75" x14ac:dyDescent="0.2">
      <c r="D3776" s="209"/>
    </row>
    <row r="3777" spans="4:4" ht="12.75" x14ac:dyDescent="0.2">
      <c r="D3777" s="209"/>
    </row>
    <row r="3778" spans="4:4" ht="12.75" x14ac:dyDescent="0.2">
      <c r="D3778" s="209"/>
    </row>
    <row r="3779" spans="4:4" ht="12.75" x14ac:dyDescent="0.2">
      <c r="D3779" s="209"/>
    </row>
    <row r="3780" spans="4:4" ht="12.75" x14ac:dyDescent="0.2">
      <c r="D3780" s="209"/>
    </row>
    <row r="3781" spans="4:4" ht="12.75" x14ac:dyDescent="0.2">
      <c r="D3781" s="209"/>
    </row>
    <row r="3782" spans="4:4" ht="12.75" x14ac:dyDescent="0.2">
      <c r="D3782" s="209"/>
    </row>
    <row r="3783" spans="4:4" ht="12.75" x14ac:dyDescent="0.2">
      <c r="D3783" s="209"/>
    </row>
    <row r="3784" spans="4:4" ht="12.75" x14ac:dyDescent="0.2">
      <c r="D3784" s="209"/>
    </row>
    <row r="3785" spans="4:4" ht="12.75" x14ac:dyDescent="0.2">
      <c r="D3785" s="209"/>
    </row>
    <row r="3786" spans="4:4" ht="12.75" x14ac:dyDescent="0.2">
      <c r="D3786" s="209"/>
    </row>
    <row r="3787" spans="4:4" ht="12.75" x14ac:dyDescent="0.2">
      <c r="D3787" s="209"/>
    </row>
    <row r="3788" spans="4:4" ht="12.75" x14ac:dyDescent="0.2">
      <c r="D3788" s="209"/>
    </row>
    <row r="3789" spans="4:4" ht="12.75" x14ac:dyDescent="0.2">
      <c r="D3789" s="209"/>
    </row>
    <row r="3790" spans="4:4" ht="12.75" x14ac:dyDescent="0.2">
      <c r="D3790" s="209"/>
    </row>
    <row r="3791" spans="4:4" ht="12.75" x14ac:dyDescent="0.2">
      <c r="D3791" s="209"/>
    </row>
    <row r="3792" spans="4:4" ht="12.75" x14ac:dyDescent="0.2">
      <c r="D3792" s="209"/>
    </row>
    <row r="3793" spans="4:4" ht="12.75" x14ac:dyDescent="0.2">
      <c r="D3793" s="209"/>
    </row>
    <row r="3794" spans="4:4" ht="12.75" x14ac:dyDescent="0.2">
      <c r="D3794" s="209"/>
    </row>
    <row r="3795" spans="4:4" ht="12.75" x14ac:dyDescent="0.2">
      <c r="D3795" s="209"/>
    </row>
    <row r="3796" spans="4:4" ht="12.75" x14ac:dyDescent="0.2">
      <c r="D3796" s="209"/>
    </row>
    <row r="3797" spans="4:4" ht="12.75" x14ac:dyDescent="0.2">
      <c r="D3797" s="209"/>
    </row>
    <row r="3798" spans="4:4" ht="12.75" x14ac:dyDescent="0.2">
      <c r="D3798" s="209"/>
    </row>
    <row r="3799" spans="4:4" ht="12.75" x14ac:dyDescent="0.2">
      <c r="D3799" s="209"/>
    </row>
    <row r="3800" spans="4:4" ht="12.75" x14ac:dyDescent="0.2">
      <c r="D3800" s="209"/>
    </row>
    <row r="3801" spans="4:4" ht="12.75" x14ac:dyDescent="0.2">
      <c r="D3801" s="209"/>
    </row>
    <row r="3802" spans="4:4" ht="12.75" x14ac:dyDescent="0.2">
      <c r="D3802" s="209"/>
    </row>
    <row r="3803" spans="4:4" ht="12.75" x14ac:dyDescent="0.2">
      <c r="D3803" s="209"/>
    </row>
    <row r="3804" spans="4:4" ht="12.75" x14ac:dyDescent="0.2">
      <c r="D3804" s="209"/>
    </row>
    <row r="3805" spans="4:4" ht="12.75" x14ac:dyDescent="0.2">
      <c r="D3805" s="209"/>
    </row>
    <row r="3806" spans="4:4" ht="12.75" x14ac:dyDescent="0.2">
      <c r="D3806" s="209"/>
    </row>
    <row r="3807" spans="4:4" ht="12.75" x14ac:dyDescent="0.2">
      <c r="D3807" s="209"/>
    </row>
    <row r="3808" spans="4:4" ht="12.75" x14ac:dyDescent="0.2">
      <c r="D3808" s="209"/>
    </row>
    <row r="3809" spans="4:4" ht="12.75" x14ac:dyDescent="0.2">
      <c r="D3809" s="209"/>
    </row>
    <row r="3810" spans="4:4" ht="12.75" x14ac:dyDescent="0.2">
      <c r="D3810" s="209"/>
    </row>
    <row r="3811" spans="4:4" ht="12.75" x14ac:dyDescent="0.2">
      <c r="D3811" s="209"/>
    </row>
    <row r="3812" spans="4:4" ht="12.75" x14ac:dyDescent="0.2">
      <c r="D3812" s="209"/>
    </row>
    <row r="3813" spans="4:4" ht="12.75" x14ac:dyDescent="0.2">
      <c r="D3813" s="209"/>
    </row>
    <row r="3814" spans="4:4" ht="12.75" x14ac:dyDescent="0.2">
      <c r="D3814" s="209"/>
    </row>
    <row r="3815" spans="4:4" ht="12.75" x14ac:dyDescent="0.2">
      <c r="D3815" s="209"/>
    </row>
    <row r="3816" spans="4:4" ht="12.75" x14ac:dyDescent="0.2">
      <c r="D3816" s="209"/>
    </row>
    <row r="3817" spans="4:4" ht="12.75" x14ac:dyDescent="0.2">
      <c r="D3817" s="209"/>
    </row>
    <row r="3818" spans="4:4" ht="12.75" x14ac:dyDescent="0.2">
      <c r="D3818" s="209"/>
    </row>
    <row r="3819" spans="4:4" ht="12.75" x14ac:dyDescent="0.2">
      <c r="D3819" s="209"/>
    </row>
    <row r="3820" spans="4:4" ht="12.75" x14ac:dyDescent="0.2">
      <c r="D3820" s="209"/>
    </row>
    <row r="3821" spans="4:4" ht="12.75" x14ac:dyDescent="0.2">
      <c r="D3821" s="209"/>
    </row>
    <row r="3822" spans="4:4" ht="12.75" x14ac:dyDescent="0.2">
      <c r="D3822" s="209"/>
    </row>
    <row r="3823" spans="4:4" ht="12.75" x14ac:dyDescent="0.2">
      <c r="D3823" s="209"/>
    </row>
    <row r="3824" spans="4:4" ht="12.75" x14ac:dyDescent="0.2">
      <c r="D3824" s="209"/>
    </row>
    <row r="3825" spans="4:4" ht="12.75" x14ac:dyDescent="0.2">
      <c r="D3825" s="209"/>
    </row>
    <row r="3826" spans="4:4" ht="12.75" x14ac:dyDescent="0.2">
      <c r="D3826" s="209"/>
    </row>
    <row r="3827" spans="4:4" ht="12.75" x14ac:dyDescent="0.2">
      <c r="D3827" s="209"/>
    </row>
    <row r="3828" spans="4:4" ht="12.75" x14ac:dyDescent="0.2">
      <c r="D3828" s="209"/>
    </row>
    <row r="3829" spans="4:4" ht="12.75" x14ac:dyDescent="0.2">
      <c r="D3829" s="209"/>
    </row>
    <row r="3830" spans="4:4" ht="12.75" x14ac:dyDescent="0.2">
      <c r="D3830" s="209"/>
    </row>
    <row r="3831" spans="4:4" ht="12.75" x14ac:dyDescent="0.2">
      <c r="D3831" s="209"/>
    </row>
    <row r="3832" spans="4:4" ht="12.75" x14ac:dyDescent="0.2">
      <c r="D3832" s="209"/>
    </row>
    <row r="3833" spans="4:4" ht="12.75" x14ac:dyDescent="0.2">
      <c r="D3833" s="209"/>
    </row>
    <row r="3834" spans="4:4" ht="12.75" x14ac:dyDescent="0.2">
      <c r="D3834" s="209"/>
    </row>
    <row r="3835" spans="4:4" ht="12.75" x14ac:dyDescent="0.2">
      <c r="D3835" s="209"/>
    </row>
    <row r="3836" spans="4:4" ht="12.75" x14ac:dyDescent="0.2">
      <c r="D3836" s="209"/>
    </row>
    <row r="3837" spans="4:4" ht="12.75" x14ac:dyDescent="0.2">
      <c r="D3837" s="209"/>
    </row>
    <row r="3838" spans="4:4" ht="12.75" x14ac:dyDescent="0.2">
      <c r="D3838" s="209"/>
    </row>
    <row r="3839" spans="4:4" ht="12.75" x14ac:dyDescent="0.2">
      <c r="D3839" s="209"/>
    </row>
    <row r="3840" spans="4:4" ht="12.75" x14ac:dyDescent="0.2">
      <c r="D3840" s="209"/>
    </row>
    <row r="3841" spans="4:4" ht="12.75" x14ac:dyDescent="0.2">
      <c r="D3841" s="209"/>
    </row>
    <row r="3842" spans="4:4" ht="12.75" x14ac:dyDescent="0.2">
      <c r="D3842" s="209"/>
    </row>
    <row r="3843" spans="4:4" ht="12.75" x14ac:dyDescent="0.2">
      <c r="D3843" s="209"/>
    </row>
    <row r="3844" spans="4:4" ht="12.75" x14ac:dyDescent="0.2">
      <c r="D3844" s="209"/>
    </row>
    <row r="3845" spans="4:4" ht="12.75" x14ac:dyDescent="0.2">
      <c r="D3845" s="209"/>
    </row>
    <row r="3846" spans="4:4" ht="12.75" x14ac:dyDescent="0.2">
      <c r="D3846" s="209"/>
    </row>
    <row r="3847" spans="4:4" ht="12.75" x14ac:dyDescent="0.2">
      <c r="D3847" s="209"/>
    </row>
    <row r="3848" spans="4:4" ht="12.75" x14ac:dyDescent="0.2">
      <c r="D3848" s="209"/>
    </row>
    <row r="3849" spans="4:4" ht="12.75" x14ac:dyDescent="0.2">
      <c r="D3849" s="209"/>
    </row>
    <row r="3850" spans="4:4" ht="12.75" x14ac:dyDescent="0.2">
      <c r="D3850" s="209"/>
    </row>
    <row r="3851" spans="4:4" ht="12.75" x14ac:dyDescent="0.2">
      <c r="D3851" s="209"/>
    </row>
    <row r="3852" spans="4:4" ht="12.75" x14ac:dyDescent="0.2">
      <c r="D3852" s="209"/>
    </row>
    <row r="3853" spans="4:4" ht="12.75" x14ac:dyDescent="0.2">
      <c r="D3853" s="209"/>
    </row>
    <row r="3854" spans="4:4" ht="12.75" x14ac:dyDescent="0.2">
      <c r="D3854" s="209"/>
    </row>
    <row r="3855" spans="4:4" ht="12.75" x14ac:dyDescent="0.2">
      <c r="D3855" s="209"/>
    </row>
    <row r="3856" spans="4:4" ht="12.75" x14ac:dyDescent="0.2">
      <c r="D3856" s="209"/>
    </row>
    <row r="3857" spans="4:4" ht="12.75" x14ac:dyDescent="0.2">
      <c r="D3857" s="209"/>
    </row>
    <row r="3858" spans="4:4" ht="12.75" x14ac:dyDescent="0.2">
      <c r="D3858" s="209"/>
    </row>
    <row r="3859" spans="4:4" ht="12.75" x14ac:dyDescent="0.2">
      <c r="D3859" s="209"/>
    </row>
    <row r="3860" spans="4:4" ht="12.75" x14ac:dyDescent="0.2">
      <c r="D3860" s="209"/>
    </row>
    <row r="3861" spans="4:4" ht="12.75" x14ac:dyDescent="0.2">
      <c r="D3861" s="209"/>
    </row>
    <row r="3862" spans="4:4" ht="12.75" x14ac:dyDescent="0.2">
      <c r="D3862" s="209"/>
    </row>
    <row r="3863" spans="4:4" ht="12.75" x14ac:dyDescent="0.2">
      <c r="D3863" s="209"/>
    </row>
    <row r="3864" spans="4:4" ht="12.75" x14ac:dyDescent="0.2">
      <c r="D3864" s="209"/>
    </row>
    <row r="3865" spans="4:4" ht="12.75" x14ac:dyDescent="0.2">
      <c r="D3865" s="209"/>
    </row>
    <row r="3866" spans="4:4" ht="12.75" x14ac:dyDescent="0.2">
      <c r="D3866" s="209"/>
    </row>
    <row r="3867" spans="4:4" ht="12.75" x14ac:dyDescent="0.2">
      <c r="D3867" s="209"/>
    </row>
    <row r="3868" spans="4:4" ht="12.75" x14ac:dyDescent="0.2">
      <c r="D3868" s="209"/>
    </row>
    <row r="3869" spans="4:4" ht="12.75" x14ac:dyDescent="0.2">
      <c r="D3869" s="209"/>
    </row>
    <row r="3870" spans="4:4" ht="12.75" x14ac:dyDescent="0.2">
      <c r="D3870" s="209"/>
    </row>
    <row r="3871" spans="4:4" ht="12.75" x14ac:dyDescent="0.2">
      <c r="D3871" s="209"/>
    </row>
    <row r="3872" spans="4:4" ht="12.75" x14ac:dyDescent="0.2">
      <c r="D3872" s="209"/>
    </row>
    <row r="3873" spans="4:4" ht="12.75" x14ac:dyDescent="0.2">
      <c r="D3873" s="209"/>
    </row>
    <row r="3874" spans="4:4" ht="12.75" x14ac:dyDescent="0.2">
      <c r="D3874" s="209"/>
    </row>
    <row r="3875" spans="4:4" ht="12.75" x14ac:dyDescent="0.2">
      <c r="D3875" s="209"/>
    </row>
    <row r="3876" spans="4:4" ht="12.75" x14ac:dyDescent="0.2">
      <c r="D3876" s="209"/>
    </row>
    <row r="3877" spans="4:4" ht="12.75" x14ac:dyDescent="0.2">
      <c r="D3877" s="209"/>
    </row>
    <row r="3878" spans="4:4" ht="12.75" x14ac:dyDescent="0.2">
      <c r="D3878" s="209"/>
    </row>
    <row r="3879" spans="4:4" ht="12.75" x14ac:dyDescent="0.2">
      <c r="D3879" s="209"/>
    </row>
    <row r="3880" spans="4:4" ht="12.75" x14ac:dyDescent="0.2">
      <c r="D3880" s="209"/>
    </row>
    <row r="3881" spans="4:4" ht="12.75" x14ac:dyDescent="0.2">
      <c r="D3881" s="209"/>
    </row>
    <row r="3882" spans="4:4" ht="12.75" x14ac:dyDescent="0.2">
      <c r="D3882" s="209"/>
    </row>
    <row r="3883" spans="4:4" ht="12.75" x14ac:dyDescent="0.2">
      <c r="D3883" s="209"/>
    </row>
    <row r="3884" spans="4:4" ht="12.75" x14ac:dyDescent="0.2">
      <c r="D3884" s="209"/>
    </row>
    <row r="3885" spans="4:4" ht="12.75" x14ac:dyDescent="0.2">
      <c r="D3885" s="209"/>
    </row>
    <row r="3886" spans="4:4" ht="12.75" x14ac:dyDescent="0.2">
      <c r="D3886" s="209"/>
    </row>
    <row r="3887" spans="4:4" ht="12.75" x14ac:dyDescent="0.2">
      <c r="D3887" s="209"/>
    </row>
    <row r="3888" spans="4:4" ht="12.75" x14ac:dyDescent="0.2">
      <c r="D3888" s="209"/>
    </row>
    <row r="3889" spans="4:4" ht="12.75" x14ac:dyDescent="0.2">
      <c r="D3889" s="209"/>
    </row>
    <row r="3890" spans="4:4" ht="12.75" x14ac:dyDescent="0.2">
      <c r="D3890" s="209"/>
    </row>
    <row r="3891" spans="4:4" ht="12.75" x14ac:dyDescent="0.2">
      <c r="D3891" s="209"/>
    </row>
    <row r="3892" spans="4:4" ht="12.75" x14ac:dyDescent="0.2">
      <c r="D3892" s="209"/>
    </row>
    <row r="3893" spans="4:4" ht="12.75" x14ac:dyDescent="0.2">
      <c r="D3893" s="209"/>
    </row>
    <row r="3894" spans="4:4" ht="12.75" x14ac:dyDescent="0.2">
      <c r="D3894" s="209"/>
    </row>
    <row r="3895" spans="4:4" ht="12.75" x14ac:dyDescent="0.2">
      <c r="D3895" s="209"/>
    </row>
    <row r="3896" spans="4:4" ht="12.75" x14ac:dyDescent="0.2">
      <c r="D3896" s="209"/>
    </row>
    <row r="3897" spans="4:4" ht="12.75" x14ac:dyDescent="0.2">
      <c r="D3897" s="209"/>
    </row>
    <row r="3898" spans="4:4" ht="12.75" x14ac:dyDescent="0.2">
      <c r="D3898" s="209"/>
    </row>
    <row r="3899" spans="4:4" ht="12.75" x14ac:dyDescent="0.2">
      <c r="D3899" s="209"/>
    </row>
    <row r="3900" spans="4:4" ht="12.75" x14ac:dyDescent="0.2">
      <c r="D3900" s="209"/>
    </row>
    <row r="3901" spans="4:4" ht="12.75" x14ac:dyDescent="0.2">
      <c r="D3901" s="209"/>
    </row>
    <row r="3902" spans="4:4" ht="12.75" x14ac:dyDescent="0.2">
      <c r="D3902" s="209"/>
    </row>
    <row r="3903" spans="4:4" ht="12.75" x14ac:dyDescent="0.2">
      <c r="D3903" s="209"/>
    </row>
    <row r="3904" spans="4:4" ht="12.75" x14ac:dyDescent="0.2">
      <c r="D3904" s="209"/>
    </row>
    <row r="3905" spans="4:4" ht="12.75" x14ac:dyDescent="0.2">
      <c r="D3905" s="209"/>
    </row>
    <row r="3906" spans="4:4" ht="12.75" x14ac:dyDescent="0.2">
      <c r="D3906" s="209"/>
    </row>
    <row r="3907" spans="4:4" ht="12.75" x14ac:dyDescent="0.2">
      <c r="D3907" s="209"/>
    </row>
    <row r="3908" spans="4:4" ht="12.75" x14ac:dyDescent="0.2">
      <c r="D3908" s="209"/>
    </row>
    <row r="3909" spans="4:4" ht="12.75" x14ac:dyDescent="0.2">
      <c r="D3909" s="209"/>
    </row>
    <row r="3910" spans="4:4" ht="12.75" x14ac:dyDescent="0.2">
      <c r="D3910" s="209"/>
    </row>
    <row r="3911" spans="4:4" ht="12.75" x14ac:dyDescent="0.2">
      <c r="D3911" s="209"/>
    </row>
    <row r="3912" spans="4:4" ht="12.75" x14ac:dyDescent="0.2">
      <c r="D3912" s="209"/>
    </row>
    <row r="3913" spans="4:4" ht="12.75" x14ac:dyDescent="0.2">
      <c r="D3913" s="209"/>
    </row>
    <row r="3914" spans="4:4" ht="12.75" x14ac:dyDescent="0.2">
      <c r="D3914" s="209"/>
    </row>
    <row r="3915" spans="4:4" ht="12.75" x14ac:dyDescent="0.2">
      <c r="D3915" s="209"/>
    </row>
    <row r="3916" spans="4:4" ht="12.75" x14ac:dyDescent="0.2">
      <c r="D3916" s="209"/>
    </row>
    <row r="3917" spans="4:4" ht="12.75" x14ac:dyDescent="0.2">
      <c r="D3917" s="209"/>
    </row>
    <row r="3918" spans="4:4" ht="12.75" x14ac:dyDescent="0.2">
      <c r="D3918" s="209"/>
    </row>
    <row r="3919" spans="4:4" ht="12.75" x14ac:dyDescent="0.2">
      <c r="D3919" s="209"/>
    </row>
    <row r="3920" spans="4:4" ht="12.75" x14ac:dyDescent="0.2">
      <c r="D3920" s="209"/>
    </row>
    <row r="3921" spans="4:4" ht="12.75" x14ac:dyDescent="0.2">
      <c r="D3921" s="209"/>
    </row>
    <row r="3922" spans="4:4" ht="12.75" x14ac:dyDescent="0.2">
      <c r="D3922" s="209"/>
    </row>
    <row r="3923" spans="4:4" ht="12.75" x14ac:dyDescent="0.2">
      <c r="D3923" s="209"/>
    </row>
    <row r="3924" spans="4:4" ht="12.75" x14ac:dyDescent="0.2">
      <c r="D3924" s="209"/>
    </row>
    <row r="3925" spans="4:4" ht="12.75" x14ac:dyDescent="0.2">
      <c r="D3925" s="209"/>
    </row>
    <row r="3926" spans="4:4" ht="12.75" x14ac:dyDescent="0.2">
      <c r="D3926" s="209"/>
    </row>
    <row r="3927" spans="4:4" ht="12.75" x14ac:dyDescent="0.2">
      <c r="D3927" s="209"/>
    </row>
    <row r="3928" spans="4:4" ht="12.75" x14ac:dyDescent="0.2">
      <c r="D3928" s="209"/>
    </row>
    <row r="3929" spans="4:4" ht="12.75" x14ac:dyDescent="0.2">
      <c r="D3929" s="209"/>
    </row>
    <row r="3930" spans="4:4" ht="12.75" x14ac:dyDescent="0.2">
      <c r="D3930" s="209"/>
    </row>
    <row r="3931" spans="4:4" ht="12.75" x14ac:dyDescent="0.2">
      <c r="D3931" s="209"/>
    </row>
    <row r="3932" spans="4:4" ht="12.75" x14ac:dyDescent="0.2">
      <c r="D3932" s="209"/>
    </row>
    <row r="3933" spans="4:4" ht="12.75" x14ac:dyDescent="0.2">
      <c r="D3933" s="209"/>
    </row>
    <row r="3934" spans="4:4" ht="12.75" x14ac:dyDescent="0.2">
      <c r="D3934" s="209"/>
    </row>
    <row r="3935" spans="4:4" ht="12.75" x14ac:dyDescent="0.2">
      <c r="D3935" s="209"/>
    </row>
    <row r="3936" spans="4:4" ht="12.75" x14ac:dyDescent="0.2">
      <c r="D3936" s="209"/>
    </row>
    <row r="3937" spans="4:4" ht="12.75" x14ac:dyDescent="0.2">
      <c r="D3937" s="209"/>
    </row>
    <row r="3938" spans="4:4" ht="12.75" x14ac:dyDescent="0.2">
      <c r="D3938" s="209"/>
    </row>
    <row r="3939" spans="4:4" ht="12.75" x14ac:dyDescent="0.2">
      <c r="D3939" s="209"/>
    </row>
    <row r="3940" spans="4:4" ht="12.75" x14ac:dyDescent="0.2">
      <c r="D3940" s="209"/>
    </row>
    <row r="3941" spans="4:4" ht="12.75" x14ac:dyDescent="0.2">
      <c r="D3941" s="209"/>
    </row>
    <row r="3942" spans="4:4" ht="12.75" x14ac:dyDescent="0.2">
      <c r="D3942" s="209"/>
    </row>
    <row r="3943" spans="4:4" ht="12.75" x14ac:dyDescent="0.2">
      <c r="D3943" s="209"/>
    </row>
    <row r="3944" spans="4:4" ht="12.75" x14ac:dyDescent="0.2">
      <c r="D3944" s="209"/>
    </row>
    <row r="3945" spans="4:4" ht="12.75" x14ac:dyDescent="0.2">
      <c r="D3945" s="209"/>
    </row>
    <row r="3946" spans="4:4" ht="12.75" x14ac:dyDescent="0.2">
      <c r="D3946" s="209"/>
    </row>
    <row r="3947" spans="4:4" ht="12.75" x14ac:dyDescent="0.2">
      <c r="D3947" s="209"/>
    </row>
    <row r="3948" spans="4:4" ht="12.75" x14ac:dyDescent="0.2">
      <c r="D3948" s="209"/>
    </row>
    <row r="3949" spans="4:4" ht="12.75" x14ac:dyDescent="0.2">
      <c r="D3949" s="209"/>
    </row>
    <row r="3950" spans="4:4" ht="12.75" x14ac:dyDescent="0.2">
      <c r="D3950" s="209"/>
    </row>
    <row r="3951" spans="4:4" ht="12.75" x14ac:dyDescent="0.2">
      <c r="D3951" s="209"/>
    </row>
    <row r="3952" spans="4:4" ht="12.75" x14ac:dyDescent="0.2">
      <c r="D3952" s="209"/>
    </row>
    <row r="3953" spans="4:4" ht="12.75" x14ac:dyDescent="0.2">
      <c r="D3953" s="209"/>
    </row>
    <row r="3954" spans="4:4" ht="12.75" x14ac:dyDescent="0.2">
      <c r="D3954" s="209"/>
    </row>
    <row r="3955" spans="4:4" ht="12.75" x14ac:dyDescent="0.2">
      <c r="D3955" s="209"/>
    </row>
    <row r="3956" spans="4:4" ht="12.75" x14ac:dyDescent="0.2">
      <c r="D3956" s="209"/>
    </row>
    <row r="3957" spans="4:4" ht="12.75" x14ac:dyDescent="0.2">
      <c r="D3957" s="209"/>
    </row>
    <row r="3958" spans="4:4" ht="12.75" x14ac:dyDescent="0.2">
      <c r="D3958" s="209"/>
    </row>
    <row r="3959" spans="4:4" ht="12.75" x14ac:dyDescent="0.2">
      <c r="D3959" s="209"/>
    </row>
    <row r="3960" spans="4:4" ht="12.75" x14ac:dyDescent="0.2">
      <c r="D3960" s="209"/>
    </row>
    <row r="3961" spans="4:4" ht="12.75" x14ac:dyDescent="0.2">
      <c r="D3961" s="209"/>
    </row>
    <row r="3962" spans="4:4" ht="12.75" x14ac:dyDescent="0.2">
      <c r="D3962" s="209"/>
    </row>
    <row r="3963" spans="4:4" ht="12.75" x14ac:dyDescent="0.2">
      <c r="D3963" s="209"/>
    </row>
    <row r="3964" spans="4:4" ht="12.75" x14ac:dyDescent="0.2">
      <c r="D3964" s="209"/>
    </row>
    <row r="3965" spans="4:4" ht="12.75" x14ac:dyDescent="0.2">
      <c r="D3965" s="209"/>
    </row>
    <row r="3966" spans="4:4" ht="12.75" x14ac:dyDescent="0.2">
      <c r="D3966" s="209"/>
    </row>
    <row r="3967" spans="4:4" ht="12.75" x14ac:dyDescent="0.2">
      <c r="D3967" s="209"/>
    </row>
    <row r="3968" spans="4:4" ht="12.75" x14ac:dyDescent="0.2">
      <c r="D3968" s="209"/>
    </row>
    <row r="3969" spans="4:4" ht="12.75" x14ac:dyDescent="0.2">
      <c r="D3969" s="209"/>
    </row>
    <row r="3970" spans="4:4" ht="12.75" x14ac:dyDescent="0.2">
      <c r="D3970" s="209"/>
    </row>
    <row r="3971" spans="4:4" ht="12.75" x14ac:dyDescent="0.2">
      <c r="D3971" s="209"/>
    </row>
    <row r="3972" spans="4:4" ht="12.75" x14ac:dyDescent="0.2">
      <c r="D3972" s="209"/>
    </row>
    <row r="3973" spans="4:4" ht="12.75" x14ac:dyDescent="0.2">
      <c r="D3973" s="209"/>
    </row>
    <row r="3974" spans="4:4" ht="12.75" x14ac:dyDescent="0.2">
      <c r="D3974" s="209"/>
    </row>
    <row r="3975" spans="4:4" ht="12.75" x14ac:dyDescent="0.2">
      <c r="D3975" s="209"/>
    </row>
    <row r="3976" spans="4:4" ht="12.75" x14ac:dyDescent="0.2">
      <c r="D3976" s="209"/>
    </row>
    <row r="3977" spans="4:4" ht="12.75" x14ac:dyDescent="0.2">
      <c r="D3977" s="209"/>
    </row>
    <row r="3978" spans="4:4" ht="12.75" x14ac:dyDescent="0.2">
      <c r="D3978" s="209"/>
    </row>
    <row r="3979" spans="4:4" ht="12.75" x14ac:dyDescent="0.2">
      <c r="D3979" s="209"/>
    </row>
    <row r="3980" spans="4:4" ht="12.75" x14ac:dyDescent="0.2">
      <c r="D3980" s="209"/>
    </row>
    <row r="3981" spans="4:4" ht="12.75" x14ac:dyDescent="0.2">
      <c r="D3981" s="209"/>
    </row>
    <row r="3982" spans="4:4" ht="12.75" x14ac:dyDescent="0.2">
      <c r="D3982" s="209"/>
    </row>
    <row r="3983" spans="4:4" ht="12.75" x14ac:dyDescent="0.2">
      <c r="D3983" s="209"/>
    </row>
    <row r="3984" spans="4:4" ht="12.75" x14ac:dyDescent="0.2">
      <c r="D3984" s="209"/>
    </row>
    <row r="3985" spans="4:4" ht="12.75" x14ac:dyDescent="0.2">
      <c r="D3985" s="209"/>
    </row>
    <row r="3986" spans="4:4" ht="12.75" x14ac:dyDescent="0.2">
      <c r="D3986" s="209"/>
    </row>
    <row r="3987" spans="4:4" ht="12.75" x14ac:dyDescent="0.2">
      <c r="D3987" s="209"/>
    </row>
    <row r="3988" spans="4:4" ht="12.75" x14ac:dyDescent="0.2">
      <c r="D3988" s="209"/>
    </row>
    <row r="3989" spans="4:4" ht="12.75" x14ac:dyDescent="0.2">
      <c r="D3989" s="209"/>
    </row>
    <row r="3990" spans="4:4" ht="12.75" x14ac:dyDescent="0.2">
      <c r="D3990" s="209"/>
    </row>
    <row r="3991" spans="4:4" ht="12.75" x14ac:dyDescent="0.2">
      <c r="D3991" s="209"/>
    </row>
    <row r="3992" spans="4:4" ht="12.75" x14ac:dyDescent="0.2">
      <c r="D3992" s="209"/>
    </row>
    <row r="3993" spans="4:4" ht="12.75" x14ac:dyDescent="0.2">
      <c r="D3993" s="209"/>
    </row>
    <row r="3994" spans="4:4" ht="12.75" x14ac:dyDescent="0.2">
      <c r="D3994" s="209"/>
    </row>
    <row r="3995" spans="4:4" ht="12.75" x14ac:dyDescent="0.2">
      <c r="D3995" s="209"/>
    </row>
    <row r="3996" spans="4:4" ht="12.75" x14ac:dyDescent="0.2">
      <c r="D3996" s="209"/>
    </row>
    <row r="3997" spans="4:4" ht="12.75" x14ac:dyDescent="0.2">
      <c r="D3997" s="209"/>
    </row>
    <row r="3998" spans="4:4" ht="12.75" x14ac:dyDescent="0.2">
      <c r="D3998" s="209"/>
    </row>
    <row r="3999" spans="4:4" ht="12.75" x14ac:dyDescent="0.2">
      <c r="D3999" s="209"/>
    </row>
    <row r="4000" spans="4:4" ht="12.75" x14ac:dyDescent="0.2">
      <c r="D4000" s="209"/>
    </row>
    <row r="4001" spans="4:4" ht="12.75" x14ac:dyDescent="0.2">
      <c r="D4001" s="209"/>
    </row>
    <row r="4002" spans="4:4" ht="12.75" x14ac:dyDescent="0.2">
      <c r="D4002" s="209"/>
    </row>
    <row r="4003" spans="4:4" ht="12.75" x14ac:dyDescent="0.2">
      <c r="D4003" s="209"/>
    </row>
    <row r="4004" spans="4:4" ht="12.75" x14ac:dyDescent="0.2">
      <c r="D4004" s="209"/>
    </row>
    <row r="4005" spans="4:4" ht="12.75" x14ac:dyDescent="0.2">
      <c r="D4005" s="209"/>
    </row>
    <row r="4006" spans="4:4" ht="12.75" x14ac:dyDescent="0.2">
      <c r="D4006" s="209"/>
    </row>
    <row r="4007" spans="4:4" ht="12.75" x14ac:dyDescent="0.2">
      <c r="D4007" s="209"/>
    </row>
    <row r="4008" spans="4:4" ht="12.75" x14ac:dyDescent="0.2">
      <c r="D4008" s="209"/>
    </row>
    <row r="4009" spans="4:4" ht="12.75" x14ac:dyDescent="0.2">
      <c r="D4009" s="209"/>
    </row>
    <row r="4010" spans="4:4" ht="12.75" x14ac:dyDescent="0.2">
      <c r="D4010" s="209"/>
    </row>
    <row r="4011" spans="4:4" ht="12.75" x14ac:dyDescent="0.2">
      <c r="D4011" s="209"/>
    </row>
    <row r="4012" spans="4:4" ht="12.75" x14ac:dyDescent="0.2">
      <c r="D4012" s="209"/>
    </row>
    <row r="4013" spans="4:4" ht="12.75" x14ac:dyDescent="0.2">
      <c r="D4013" s="209"/>
    </row>
    <row r="4014" spans="4:4" ht="12.75" x14ac:dyDescent="0.2">
      <c r="D4014" s="209"/>
    </row>
    <row r="4015" spans="4:4" ht="12.75" x14ac:dyDescent="0.2">
      <c r="D4015" s="209"/>
    </row>
    <row r="4016" spans="4:4" ht="12.75" x14ac:dyDescent="0.2">
      <c r="D4016" s="209"/>
    </row>
    <row r="4017" spans="4:4" ht="12.75" x14ac:dyDescent="0.2">
      <c r="D4017" s="209"/>
    </row>
    <row r="4018" spans="4:4" ht="12.75" x14ac:dyDescent="0.2">
      <c r="D4018" s="209"/>
    </row>
    <row r="4019" spans="4:4" ht="12.75" x14ac:dyDescent="0.2">
      <c r="D4019" s="209"/>
    </row>
    <row r="4020" spans="4:4" ht="12.75" x14ac:dyDescent="0.2">
      <c r="D4020" s="209"/>
    </row>
    <row r="4021" spans="4:4" ht="12.75" x14ac:dyDescent="0.2">
      <c r="D4021" s="209"/>
    </row>
    <row r="4022" spans="4:4" ht="12.75" x14ac:dyDescent="0.2">
      <c r="D4022" s="209"/>
    </row>
    <row r="4023" spans="4:4" ht="12.75" x14ac:dyDescent="0.2">
      <c r="D4023" s="209"/>
    </row>
    <row r="4024" spans="4:4" ht="12.75" x14ac:dyDescent="0.2">
      <c r="D4024" s="209"/>
    </row>
    <row r="4025" spans="4:4" ht="12.75" x14ac:dyDescent="0.2">
      <c r="D4025" s="209"/>
    </row>
    <row r="4026" spans="4:4" ht="12.75" x14ac:dyDescent="0.2">
      <c r="D4026" s="209"/>
    </row>
    <row r="4027" spans="4:4" ht="12.75" x14ac:dyDescent="0.2">
      <c r="D4027" s="209"/>
    </row>
    <row r="4028" spans="4:4" ht="12.75" x14ac:dyDescent="0.2">
      <c r="D4028" s="209"/>
    </row>
    <row r="4029" spans="4:4" ht="12.75" x14ac:dyDescent="0.2">
      <c r="D4029" s="209"/>
    </row>
    <row r="4030" spans="4:4" ht="12.75" x14ac:dyDescent="0.2">
      <c r="D4030" s="209"/>
    </row>
    <row r="4031" spans="4:4" ht="12.75" x14ac:dyDescent="0.2">
      <c r="D4031" s="209"/>
    </row>
    <row r="4032" spans="4:4" ht="12.75" x14ac:dyDescent="0.2">
      <c r="D4032" s="209"/>
    </row>
    <row r="4033" spans="4:4" ht="12.75" x14ac:dyDescent="0.2">
      <c r="D4033" s="209"/>
    </row>
    <row r="4034" spans="4:4" ht="12.75" x14ac:dyDescent="0.2">
      <c r="D4034" s="209"/>
    </row>
    <row r="4035" spans="4:4" ht="12.75" x14ac:dyDescent="0.2">
      <c r="D4035" s="209"/>
    </row>
    <row r="4036" spans="4:4" ht="12.75" x14ac:dyDescent="0.2">
      <c r="D4036" s="209"/>
    </row>
    <row r="4037" spans="4:4" ht="12.75" x14ac:dyDescent="0.2">
      <c r="D4037" s="209"/>
    </row>
    <row r="4038" spans="4:4" ht="12.75" x14ac:dyDescent="0.2">
      <c r="D4038" s="209"/>
    </row>
    <row r="4039" spans="4:4" ht="12.75" x14ac:dyDescent="0.2">
      <c r="D4039" s="209"/>
    </row>
    <row r="4040" spans="4:4" ht="12.75" x14ac:dyDescent="0.2">
      <c r="D4040" s="209"/>
    </row>
    <row r="4041" spans="4:4" ht="12.75" x14ac:dyDescent="0.2">
      <c r="D4041" s="209"/>
    </row>
    <row r="4042" spans="4:4" ht="12.75" x14ac:dyDescent="0.2">
      <c r="D4042" s="209"/>
    </row>
    <row r="4043" spans="4:4" ht="12.75" x14ac:dyDescent="0.2">
      <c r="D4043" s="209"/>
    </row>
    <row r="4044" spans="4:4" ht="12.75" x14ac:dyDescent="0.2">
      <c r="D4044" s="209"/>
    </row>
    <row r="4045" spans="4:4" ht="12.75" x14ac:dyDescent="0.2">
      <c r="D4045" s="209"/>
    </row>
    <row r="4046" spans="4:4" ht="12.75" x14ac:dyDescent="0.2">
      <c r="D4046" s="209"/>
    </row>
    <row r="4047" spans="4:4" ht="12.75" x14ac:dyDescent="0.2">
      <c r="D4047" s="209"/>
    </row>
    <row r="4048" spans="4:4" ht="12.75" x14ac:dyDescent="0.2">
      <c r="D4048" s="209"/>
    </row>
    <row r="4049" spans="4:4" ht="12.75" x14ac:dyDescent="0.2">
      <c r="D4049" s="209"/>
    </row>
    <row r="4050" spans="4:4" ht="12.75" x14ac:dyDescent="0.2">
      <c r="D4050" s="209"/>
    </row>
    <row r="4051" spans="4:4" ht="12.75" x14ac:dyDescent="0.2">
      <c r="D4051" s="209"/>
    </row>
    <row r="4052" spans="4:4" ht="12.75" x14ac:dyDescent="0.2">
      <c r="D4052" s="209"/>
    </row>
    <row r="4053" spans="4:4" ht="12.75" x14ac:dyDescent="0.2">
      <c r="D4053" s="209"/>
    </row>
    <row r="4054" spans="4:4" ht="12.75" x14ac:dyDescent="0.2">
      <c r="D4054" s="209"/>
    </row>
    <row r="4055" spans="4:4" ht="12.75" x14ac:dyDescent="0.2">
      <c r="D4055" s="209"/>
    </row>
    <row r="4056" spans="4:4" ht="12.75" x14ac:dyDescent="0.2">
      <c r="D4056" s="209"/>
    </row>
    <row r="4057" spans="4:4" ht="12.75" x14ac:dyDescent="0.2">
      <c r="D4057" s="209"/>
    </row>
    <row r="4058" spans="4:4" ht="12.75" x14ac:dyDescent="0.2">
      <c r="D4058" s="209"/>
    </row>
    <row r="4059" spans="4:4" ht="12.75" x14ac:dyDescent="0.2">
      <c r="D4059" s="209"/>
    </row>
    <row r="4060" spans="4:4" ht="12.75" x14ac:dyDescent="0.2">
      <c r="D4060" s="209"/>
    </row>
    <row r="4061" spans="4:4" ht="12.75" x14ac:dyDescent="0.2">
      <c r="D4061" s="209"/>
    </row>
    <row r="4062" spans="4:4" ht="12.75" x14ac:dyDescent="0.2">
      <c r="D4062" s="209"/>
    </row>
    <row r="4063" spans="4:4" ht="12.75" x14ac:dyDescent="0.2">
      <c r="D4063" s="209"/>
    </row>
    <row r="4064" spans="4:4" ht="12.75" x14ac:dyDescent="0.2">
      <c r="D4064" s="209"/>
    </row>
    <row r="4065" spans="4:4" ht="12.75" x14ac:dyDescent="0.2">
      <c r="D4065" s="209"/>
    </row>
    <row r="4066" spans="4:4" ht="12.75" x14ac:dyDescent="0.2">
      <c r="D4066" s="209"/>
    </row>
    <row r="4067" spans="4:4" ht="12.75" x14ac:dyDescent="0.2">
      <c r="D4067" s="209"/>
    </row>
    <row r="4068" spans="4:4" ht="12.75" x14ac:dyDescent="0.2">
      <c r="D4068" s="209"/>
    </row>
    <row r="4069" spans="4:4" ht="12.75" x14ac:dyDescent="0.2">
      <c r="D4069" s="209"/>
    </row>
    <row r="4070" spans="4:4" ht="12.75" x14ac:dyDescent="0.2">
      <c r="D4070" s="209"/>
    </row>
    <row r="4071" spans="4:4" ht="12.75" x14ac:dyDescent="0.2">
      <c r="D4071" s="209"/>
    </row>
    <row r="4072" spans="4:4" ht="12.75" x14ac:dyDescent="0.2">
      <c r="D4072" s="209"/>
    </row>
    <row r="4073" spans="4:4" ht="12.75" x14ac:dyDescent="0.2">
      <c r="D4073" s="209"/>
    </row>
    <row r="4074" spans="4:4" ht="12.75" x14ac:dyDescent="0.2">
      <c r="D4074" s="209"/>
    </row>
    <row r="4075" spans="4:4" ht="12.75" x14ac:dyDescent="0.2">
      <c r="D4075" s="209"/>
    </row>
    <row r="4076" spans="4:4" ht="12.75" x14ac:dyDescent="0.2">
      <c r="D4076" s="209"/>
    </row>
    <row r="4077" spans="4:4" ht="12.75" x14ac:dyDescent="0.2">
      <c r="D4077" s="209"/>
    </row>
    <row r="4078" spans="4:4" ht="12.75" x14ac:dyDescent="0.2">
      <c r="D4078" s="209"/>
    </row>
    <row r="4079" spans="4:4" ht="12.75" x14ac:dyDescent="0.2">
      <c r="D4079" s="209"/>
    </row>
    <row r="4080" spans="4:4" ht="12.75" x14ac:dyDescent="0.2">
      <c r="D4080" s="209"/>
    </row>
    <row r="4081" spans="4:4" ht="12.75" x14ac:dyDescent="0.2">
      <c r="D4081" s="209"/>
    </row>
    <row r="4082" spans="4:4" ht="12.75" x14ac:dyDescent="0.2">
      <c r="D4082" s="209"/>
    </row>
    <row r="4083" spans="4:4" ht="12.75" x14ac:dyDescent="0.2">
      <c r="D4083" s="209"/>
    </row>
    <row r="4084" spans="4:4" ht="12.75" x14ac:dyDescent="0.2">
      <c r="D4084" s="209"/>
    </row>
    <row r="4085" spans="4:4" ht="12.75" x14ac:dyDescent="0.2">
      <c r="D4085" s="209"/>
    </row>
    <row r="4086" spans="4:4" ht="12.75" x14ac:dyDescent="0.2">
      <c r="D4086" s="209"/>
    </row>
    <row r="4087" spans="4:4" ht="12.75" x14ac:dyDescent="0.2">
      <c r="D4087" s="209"/>
    </row>
    <row r="4088" spans="4:4" ht="12.75" x14ac:dyDescent="0.2">
      <c r="D4088" s="209"/>
    </row>
    <row r="4089" spans="4:4" ht="12.75" x14ac:dyDescent="0.2">
      <c r="D4089" s="209"/>
    </row>
    <row r="4090" spans="4:4" ht="12.75" x14ac:dyDescent="0.2">
      <c r="D4090" s="209"/>
    </row>
    <row r="4091" spans="4:4" ht="12.75" x14ac:dyDescent="0.2">
      <c r="D4091" s="209"/>
    </row>
    <row r="4092" spans="4:4" ht="12.75" x14ac:dyDescent="0.2">
      <c r="D4092" s="209"/>
    </row>
    <row r="4093" spans="4:4" ht="12.75" x14ac:dyDescent="0.2">
      <c r="D4093" s="209"/>
    </row>
    <row r="4094" spans="4:4" ht="12.75" x14ac:dyDescent="0.2">
      <c r="D4094" s="209"/>
    </row>
    <row r="4095" spans="4:4" ht="12.75" x14ac:dyDescent="0.2">
      <c r="D4095" s="209"/>
    </row>
    <row r="4096" spans="4:4" ht="12.75" x14ac:dyDescent="0.2">
      <c r="D4096" s="209"/>
    </row>
    <row r="4097" spans="4:4" ht="12.75" x14ac:dyDescent="0.2">
      <c r="D4097" s="209"/>
    </row>
    <row r="4098" spans="4:4" ht="12.75" x14ac:dyDescent="0.2">
      <c r="D4098" s="209"/>
    </row>
    <row r="4099" spans="4:4" ht="12.75" x14ac:dyDescent="0.2">
      <c r="D4099" s="209"/>
    </row>
    <row r="4100" spans="4:4" ht="12.75" x14ac:dyDescent="0.2">
      <c r="D4100" s="209"/>
    </row>
    <row r="4101" spans="4:4" ht="12.75" x14ac:dyDescent="0.2">
      <c r="D4101" s="209"/>
    </row>
    <row r="4102" spans="4:4" ht="12.75" x14ac:dyDescent="0.2">
      <c r="D4102" s="209"/>
    </row>
    <row r="4103" spans="4:4" ht="12.75" x14ac:dyDescent="0.2">
      <c r="D4103" s="209"/>
    </row>
    <row r="4104" spans="4:4" ht="12.75" x14ac:dyDescent="0.2">
      <c r="D4104" s="209"/>
    </row>
    <row r="4105" spans="4:4" ht="12.75" x14ac:dyDescent="0.2">
      <c r="D4105" s="209"/>
    </row>
    <row r="4106" spans="4:4" ht="12.75" x14ac:dyDescent="0.2">
      <c r="D4106" s="209"/>
    </row>
    <row r="4107" spans="4:4" ht="12.75" x14ac:dyDescent="0.2">
      <c r="D4107" s="209"/>
    </row>
    <row r="4108" spans="4:4" ht="12.75" x14ac:dyDescent="0.2">
      <c r="D4108" s="209"/>
    </row>
    <row r="4109" spans="4:4" ht="12.75" x14ac:dyDescent="0.2">
      <c r="D4109" s="209"/>
    </row>
    <row r="4110" spans="4:4" ht="12.75" x14ac:dyDescent="0.2">
      <c r="D4110" s="209"/>
    </row>
    <row r="4111" spans="4:4" ht="12.75" x14ac:dyDescent="0.2">
      <c r="D4111" s="209"/>
    </row>
    <row r="4112" spans="4:4" ht="12.75" x14ac:dyDescent="0.2">
      <c r="D4112" s="209"/>
    </row>
    <row r="4113" spans="4:4" ht="12.75" x14ac:dyDescent="0.2">
      <c r="D4113" s="209"/>
    </row>
    <row r="4114" spans="4:4" ht="12.75" x14ac:dyDescent="0.2">
      <c r="D4114" s="209"/>
    </row>
    <row r="4115" spans="4:4" ht="12.75" x14ac:dyDescent="0.2">
      <c r="D4115" s="209"/>
    </row>
    <row r="4116" spans="4:4" ht="12.75" x14ac:dyDescent="0.2">
      <c r="D4116" s="209"/>
    </row>
    <row r="4117" spans="4:4" ht="12.75" x14ac:dyDescent="0.2">
      <c r="D4117" s="209"/>
    </row>
    <row r="4118" spans="4:4" ht="12.75" x14ac:dyDescent="0.2">
      <c r="D4118" s="209"/>
    </row>
    <row r="4119" spans="4:4" ht="12.75" x14ac:dyDescent="0.2">
      <c r="D4119" s="209"/>
    </row>
    <row r="4120" spans="4:4" ht="12.75" x14ac:dyDescent="0.2">
      <c r="D4120" s="209"/>
    </row>
    <row r="4121" spans="4:4" ht="12.75" x14ac:dyDescent="0.2">
      <c r="D4121" s="209"/>
    </row>
    <row r="4122" spans="4:4" ht="12.75" x14ac:dyDescent="0.2">
      <c r="D4122" s="209"/>
    </row>
    <row r="4123" spans="4:4" ht="12.75" x14ac:dyDescent="0.2">
      <c r="D4123" s="209"/>
    </row>
    <row r="4124" spans="4:4" ht="12.75" x14ac:dyDescent="0.2">
      <c r="D4124" s="209"/>
    </row>
    <row r="4125" spans="4:4" ht="12.75" x14ac:dyDescent="0.2">
      <c r="D4125" s="209"/>
    </row>
    <row r="4126" spans="4:4" ht="12.75" x14ac:dyDescent="0.2">
      <c r="D4126" s="209"/>
    </row>
    <row r="4127" spans="4:4" ht="12.75" x14ac:dyDescent="0.2">
      <c r="D4127" s="209"/>
    </row>
    <row r="4128" spans="4:4" ht="12.75" x14ac:dyDescent="0.2">
      <c r="D4128" s="209"/>
    </row>
    <row r="4129" spans="4:4" ht="12.75" x14ac:dyDescent="0.2">
      <c r="D4129" s="209"/>
    </row>
    <row r="4130" spans="4:4" ht="12.75" x14ac:dyDescent="0.2">
      <c r="D4130" s="209"/>
    </row>
    <row r="4131" spans="4:4" ht="12.75" x14ac:dyDescent="0.2">
      <c r="D4131" s="209"/>
    </row>
    <row r="4132" spans="4:4" ht="12.75" x14ac:dyDescent="0.2">
      <c r="D4132" s="209"/>
    </row>
    <row r="4133" spans="4:4" ht="12.75" x14ac:dyDescent="0.2">
      <c r="D4133" s="209"/>
    </row>
    <row r="4134" spans="4:4" ht="12.75" x14ac:dyDescent="0.2">
      <c r="D4134" s="209"/>
    </row>
    <row r="4135" spans="4:4" ht="12.75" x14ac:dyDescent="0.2">
      <c r="D4135" s="209"/>
    </row>
    <row r="4136" spans="4:4" ht="12.75" x14ac:dyDescent="0.2">
      <c r="D4136" s="209"/>
    </row>
    <row r="4137" spans="4:4" ht="12.75" x14ac:dyDescent="0.2">
      <c r="D4137" s="209"/>
    </row>
    <row r="4138" spans="4:4" ht="12.75" x14ac:dyDescent="0.2">
      <c r="D4138" s="209"/>
    </row>
    <row r="4139" spans="4:4" ht="12.75" x14ac:dyDescent="0.2">
      <c r="D4139" s="209"/>
    </row>
    <row r="4140" spans="4:4" ht="12.75" x14ac:dyDescent="0.2">
      <c r="D4140" s="209"/>
    </row>
    <row r="4141" spans="4:4" ht="12.75" x14ac:dyDescent="0.2">
      <c r="D4141" s="209"/>
    </row>
    <row r="4142" spans="4:4" ht="12.75" x14ac:dyDescent="0.2">
      <c r="D4142" s="209"/>
    </row>
    <row r="4143" spans="4:4" ht="12.75" x14ac:dyDescent="0.2">
      <c r="D4143" s="209"/>
    </row>
    <row r="4144" spans="4:4" ht="12.75" x14ac:dyDescent="0.2">
      <c r="D4144" s="209"/>
    </row>
    <row r="4145" spans="4:4" ht="12.75" x14ac:dyDescent="0.2">
      <c r="D4145" s="209"/>
    </row>
    <row r="4146" spans="4:4" ht="12.75" x14ac:dyDescent="0.2">
      <c r="D4146" s="209"/>
    </row>
    <row r="4147" spans="4:4" ht="12.75" x14ac:dyDescent="0.2">
      <c r="D4147" s="209"/>
    </row>
    <row r="4148" spans="4:4" ht="12.75" x14ac:dyDescent="0.2">
      <c r="D4148" s="209"/>
    </row>
    <row r="4149" spans="4:4" ht="12.75" x14ac:dyDescent="0.2">
      <c r="D4149" s="209"/>
    </row>
    <row r="4150" spans="4:4" ht="12.75" x14ac:dyDescent="0.2">
      <c r="D4150" s="209"/>
    </row>
    <row r="4151" spans="4:4" ht="12.75" x14ac:dyDescent="0.2">
      <c r="D4151" s="209"/>
    </row>
    <row r="4152" spans="4:4" ht="12.75" x14ac:dyDescent="0.2">
      <c r="D4152" s="209"/>
    </row>
    <row r="4153" spans="4:4" ht="12.75" x14ac:dyDescent="0.2">
      <c r="D4153" s="209"/>
    </row>
    <row r="4154" spans="4:4" ht="12.75" x14ac:dyDescent="0.2">
      <c r="D4154" s="209"/>
    </row>
    <row r="4155" spans="4:4" ht="12.75" x14ac:dyDescent="0.2">
      <c r="D4155" s="209"/>
    </row>
    <row r="4156" spans="4:4" ht="12.75" x14ac:dyDescent="0.2">
      <c r="D4156" s="209"/>
    </row>
    <row r="4157" spans="4:4" ht="12.75" x14ac:dyDescent="0.2">
      <c r="D4157" s="209"/>
    </row>
    <row r="4158" spans="4:4" ht="12.75" x14ac:dyDescent="0.2">
      <c r="D4158" s="209"/>
    </row>
    <row r="4159" spans="4:4" ht="12.75" x14ac:dyDescent="0.2">
      <c r="D4159" s="209"/>
    </row>
    <row r="4160" spans="4:4" ht="12.75" x14ac:dyDescent="0.2">
      <c r="D4160" s="209"/>
    </row>
    <row r="4161" spans="4:4" ht="12.75" x14ac:dyDescent="0.2">
      <c r="D4161" s="209"/>
    </row>
    <row r="4162" spans="4:4" ht="12.75" x14ac:dyDescent="0.2">
      <c r="D4162" s="209"/>
    </row>
    <row r="4163" spans="4:4" ht="12.75" x14ac:dyDescent="0.2">
      <c r="D4163" s="209"/>
    </row>
    <row r="4164" spans="4:4" ht="12.75" x14ac:dyDescent="0.2">
      <c r="D4164" s="209"/>
    </row>
    <row r="4165" spans="4:4" ht="12.75" x14ac:dyDescent="0.2">
      <c r="D4165" s="209"/>
    </row>
    <row r="4166" spans="4:4" ht="12.75" x14ac:dyDescent="0.2">
      <c r="D4166" s="209"/>
    </row>
    <row r="4167" spans="4:4" ht="12.75" x14ac:dyDescent="0.2">
      <c r="D4167" s="209"/>
    </row>
    <row r="4168" spans="4:4" ht="12.75" x14ac:dyDescent="0.2">
      <c r="D4168" s="209"/>
    </row>
    <row r="4169" spans="4:4" ht="12.75" x14ac:dyDescent="0.2">
      <c r="D4169" s="209"/>
    </row>
    <row r="4170" spans="4:4" ht="12.75" x14ac:dyDescent="0.2">
      <c r="D4170" s="209"/>
    </row>
    <row r="4171" spans="4:4" ht="12.75" x14ac:dyDescent="0.2">
      <c r="D4171" s="209"/>
    </row>
    <row r="4172" spans="4:4" ht="12.75" x14ac:dyDescent="0.2">
      <c r="D4172" s="209"/>
    </row>
    <row r="4173" spans="4:4" ht="12.75" x14ac:dyDescent="0.2">
      <c r="D4173" s="209"/>
    </row>
    <row r="4174" spans="4:4" ht="12.75" x14ac:dyDescent="0.2">
      <c r="D4174" s="209"/>
    </row>
    <row r="4175" spans="4:4" ht="12.75" x14ac:dyDescent="0.2">
      <c r="D4175" s="209"/>
    </row>
    <row r="4176" spans="4:4" ht="12.75" x14ac:dyDescent="0.2">
      <c r="D4176" s="209"/>
    </row>
    <row r="4177" spans="4:4" ht="12.75" x14ac:dyDescent="0.2">
      <c r="D4177" s="209"/>
    </row>
    <row r="4178" spans="4:4" ht="12.75" x14ac:dyDescent="0.2">
      <c r="D4178" s="209"/>
    </row>
    <row r="4179" spans="4:4" ht="12.75" x14ac:dyDescent="0.2">
      <c r="D4179" s="209"/>
    </row>
    <row r="4180" spans="4:4" ht="12.75" x14ac:dyDescent="0.2">
      <c r="D4180" s="209"/>
    </row>
    <row r="4181" spans="4:4" ht="12.75" x14ac:dyDescent="0.2">
      <c r="D4181" s="209"/>
    </row>
    <row r="4182" spans="4:4" ht="12.75" x14ac:dyDescent="0.2">
      <c r="D4182" s="209"/>
    </row>
    <row r="4183" spans="4:4" ht="12.75" x14ac:dyDescent="0.2">
      <c r="D4183" s="209"/>
    </row>
    <row r="4184" spans="4:4" ht="12.75" x14ac:dyDescent="0.2">
      <c r="D4184" s="209"/>
    </row>
    <row r="4185" spans="4:4" ht="12.75" x14ac:dyDescent="0.2">
      <c r="D4185" s="209"/>
    </row>
    <row r="4186" spans="4:4" ht="12.75" x14ac:dyDescent="0.2">
      <c r="D4186" s="209"/>
    </row>
    <row r="4187" spans="4:4" ht="12.75" x14ac:dyDescent="0.2">
      <c r="D4187" s="209"/>
    </row>
    <row r="4188" spans="4:4" ht="12.75" x14ac:dyDescent="0.2">
      <c r="D4188" s="209"/>
    </row>
    <row r="4189" spans="4:4" ht="12.75" x14ac:dyDescent="0.2">
      <c r="D4189" s="209"/>
    </row>
    <row r="4190" spans="4:4" ht="12.75" x14ac:dyDescent="0.2">
      <c r="D4190" s="209"/>
    </row>
    <row r="4191" spans="4:4" ht="12.75" x14ac:dyDescent="0.2">
      <c r="D4191" s="209"/>
    </row>
    <row r="4192" spans="4:4" ht="12.75" x14ac:dyDescent="0.2">
      <c r="D4192" s="209"/>
    </row>
    <row r="4193" spans="4:4" ht="12.75" x14ac:dyDescent="0.2">
      <c r="D4193" s="209"/>
    </row>
    <row r="4194" spans="4:4" ht="12.75" x14ac:dyDescent="0.2">
      <c r="D4194" s="209"/>
    </row>
    <row r="4195" spans="4:4" ht="12.75" x14ac:dyDescent="0.2">
      <c r="D4195" s="209"/>
    </row>
    <row r="4196" spans="4:4" ht="12.75" x14ac:dyDescent="0.2">
      <c r="D4196" s="209"/>
    </row>
    <row r="4197" spans="4:4" ht="12.75" x14ac:dyDescent="0.2">
      <c r="D4197" s="209"/>
    </row>
    <row r="4198" spans="4:4" ht="12.75" x14ac:dyDescent="0.2">
      <c r="D4198" s="209"/>
    </row>
    <row r="4199" spans="4:4" ht="12.75" x14ac:dyDescent="0.2">
      <c r="D4199" s="209"/>
    </row>
    <row r="4200" spans="4:4" ht="12.75" x14ac:dyDescent="0.2">
      <c r="D4200" s="209"/>
    </row>
    <row r="4201" spans="4:4" ht="12.75" x14ac:dyDescent="0.2">
      <c r="D4201" s="209"/>
    </row>
    <row r="4202" spans="4:4" ht="12.75" x14ac:dyDescent="0.2">
      <c r="D4202" s="209"/>
    </row>
    <row r="4203" spans="4:4" ht="12.75" x14ac:dyDescent="0.2">
      <c r="D4203" s="209"/>
    </row>
    <row r="4204" spans="4:4" ht="12.75" x14ac:dyDescent="0.2">
      <c r="D4204" s="209"/>
    </row>
    <row r="4205" spans="4:4" ht="12.75" x14ac:dyDescent="0.2">
      <c r="D4205" s="209"/>
    </row>
    <row r="4206" spans="4:4" ht="12.75" x14ac:dyDescent="0.2">
      <c r="D4206" s="209"/>
    </row>
    <row r="4207" spans="4:4" ht="12.75" x14ac:dyDescent="0.2">
      <c r="D4207" s="209"/>
    </row>
    <row r="4208" spans="4:4" ht="12.75" x14ac:dyDescent="0.2">
      <c r="D4208" s="209"/>
    </row>
    <row r="4209" spans="4:4" ht="12.75" x14ac:dyDescent="0.2">
      <c r="D4209" s="209"/>
    </row>
    <row r="4210" spans="4:4" ht="12.75" x14ac:dyDescent="0.2">
      <c r="D4210" s="209"/>
    </row>
    <row r="4211" spans="4:4" ht="12.75" x14ac:dyDescent="0.2">
      <c r="D4211" s="209"/>
    </row>
    <row r="4212" spans="4:4" ht="12.75" x14ac:dyDescent="0.2">
      <c r="D4212" s="209"/>
    </row>
    <row r="4213" spans="4:4" ht="12.75" x14ac:dyDescent="0.2">
      <c r="D4213" s="209"/>
    </row>
    <row r="4214" spans="4:4" ht="12.75" x14ac:dyDescent="0.2">
      <c r="D4214" s="209"/>
    </row>
    <row r="4215" spans="4:4" ht="12.75" x14ac:dyDescent="0.2">
      <c r="D4215" s="209"/>
    </row>
    <row r="4216" spans="4:4" ht="12.75" x14ac:dyDescent="0.2">
      <c r="D4216" s="209"/>
    </row>
    <row r="4217" spans="4:4" ht="12.75" x14ac:dyDescent="0.2">
      <c r="D4217" s="209"/>
    </row>
    <row r="4218" spans="4:4" ht="12.75" x14ac:dyDescent="0.2">
      <c r="D4218" s="209"/>
    </row>
    <row r="4219" spans="4:4" ht="12.75" x14ac:dyDescent="0.2">
      <c r="D4219" s="209"/>
    </row>
    <row r="4220" spans="4:4" ht="12.75" x14ac:dyDescent="0.2">
      <c r="D4220" s="209"/>
    </row>
    <row r="4221" spans="4:4" ht="12.75" x14ac:dyDescent="0.2">
      <c r="D4221" s="209"/>
    </row>
    <row r="4222" spans="4:4" ht="12.75" x14ac:dyDescent="0.2">
      <c r="D4222" s="209"/>
    </row>
    <row r="4223" spans="4:4" ht="12.75" x14ac:dyDescent="0.2">
      <c r="D4223" s="209"/>
    </row>
    <row r="4224" spans="4:4" ht="12.75" x14ac:dyDescent="0.2">
      <c r="D4224" s="209"/>
    </row>
    <row r="4225" spans="4:4" ht="12.75" x14ac:dyDescent="0.2">
      <c r="D4225" s="209"/>
    </row>
    <row r="4226" spans="4:4" ht="12.75" x14ac:dyDescent="0.2">
      <c r="D4226" s="209"/>
    </row>
    <row r="4227" spans="4:4" ht="12.75" x14ac:dyDescent="0.2">
      <c r="D4227" s="209"/>
    </row>
    <row r="4228" spans="4:4" ht="12.75" x14ac:dyDescent="0.2">
      <c r="D4228" s="209"/>
    </row>
    <row r="4229" spans="4:4" ht="12.75" x14ac:dyDescent="0.2">
      <c r="D4229" s="209"/>
    </row>
    <row r="4230" spans="4:4" ht="12.75" x14ac:dyDescent="0.2">
      <c r="D4230" s="209"/>
    </row>
    <row r="4231" spans="4:4" ht="12.75" x14ac:dyDescent="0.2">
      <c r="D4231" s="209"/>
    </row>
    <row r="4232" spans="4:4" ht="12.75" x14ac:dyDescent="0.2">
      <c r="D4232" s="209"/>
    </row>
    <row r="4233" spans="4:4" ht="12.75" x14ac:dyDescent="0.2">
      <c r="D4233" s="209"/>
    </row>
    <row r="4234" spans="4:4" ht="12.75" x14ac:dyDescent="0.2">
      <c r="D4234" s="209"/>
    </row>
    <row r="4235" spans="4:4" ht="12.75" x14ac:dyDescent="0.2">
      <c r="D4235" s="209"/>
    </row>
    <row r="4236" spans="4:4" ht="12.75" x14ac:dyDescent="0.2">
      <c r="D4236" s="209"/>
    </row>
    <row r="4237" spans="4:4" ht="12.75" x14ac:dyDescent="0.2">
      <c r="D4237" s="209"/>
    </row>
    <row r="4238" spans="4:4" ht="12.75" x14ac:dyDescent="0.2">
      <c r="D4238" s="209"/>
    </row>
    <row r="4239" spans="4:4" ht="12.75" x14ac:dyDescent="0.2">
      <c r="D4239" s="209"/>
    </row>
    <row r="4240" spans="4:4" ht="12.75" x14ac:dyDescent="0.2">
      <c r="D4240" s="209"/>
    </row>
    <row r="4241" spans="4:4" ht="12.75" x14ac:dyDescent="0.2">
      <c r="D4241" s="209"/>
    </row>
    <row r="4242" spans="4:4" ht="12.75" x14ac:dyDescent="0.2">
      <c r="D4242" s="209"/>
    </row>
    <row r="4243" spans="4:4" ht="12.75" x14ac:dyDescent="0.2">
      <c r="D4243" s="209"/>
    </row>
    <row r="4244" spans="4:4" ht="12.75" x14ac:dyDescent="0.2">
      <c r="D4244" s="209"/>
    </row>
    <row r="4245" spans="4:4" ht="12.75" x14ac:dyDescent="0.2">
      <c r="D4245" s="209"/>
    </row>
    <row r="4246" spans="4:4" ht="12.75" x14ac:dyDescent="0.2">
      <c r="D4246" s="209"/>
    </row>
    <row r="4247" spans="4:4" ht="12.75" x14ac:dyDescent="0.2">
      <c r="D4247" s="209"/>
    </row>
    <row r="4248" spans="4:4" ht="12.75" x14ac:dyDescent="0.2">
      <c r="D4248" s="209"/>
    </row>
    <row r="4249" spans="4:4" ht="12.75" x14ac:dyDescent="0.2">
      <c r="D4249" s="209"/>
    </row>
    <row r="4250" spans="4:4" ht="12.75" x14ac:dyDescent="0.2">
      <c r="D4250" s="209"/>
    </row>
    <row r="4251" spans="4:4" ht="12.75" x14ac:dyDescent="0.2">
      <c r="D4251" s="209"/>
    </row>
    <row r="4252" spans="4:4" ht="12.75" x14ac:dyDescent="0.2">
      <c r="D4252" s="209"/>
    </row>
    <row r="4253" spans="4:4" ht="12.75" x14ac:dyDescent="0.2">
      <c r="D4253" s="209"/>
    </row>
    <row r="4254" spans="4:4" ht="12.75" x14ac:dyDescent="0.2">
      <c r="D4254" s="209"/>
    </row>
    <row r="4255" spans="4:4" ht="12.75" x14ac:dyDescent="0.2">
      <c r="D4255" s="209"/>
    </row>
    <row r="4256" spans="4:4" ht="12.75" x14ac:dyDescent="0.2">
      <c r="D4256" s="209"/>
    </row>
    <row r="4257" spans="4:4" ht="12.75" x14ac:dyDescent="0.2">
      <c r="D4257" s="209"/>
    </row>
    <row r="4258" spans="4:4" ht="12.75" x14ac:dyDescent="0.2">
      <c r="D4258" s="209"/>
    </row>
    <row r="4259" spans="4:4" ht="12.75" x14ac:dyDescent="0.2">
      <c r="D4259" s="209"/>
    </row>
    <row r="4260" spans="4:4" ht="12.75" x14ac:dyDescent="0.2">
      <c r="D4260" s="209"/>
    </row>
    <row r="4261" spans="4:4" ht="12.75" x14ac:dyDescent="0.2">
      <c r="D4261" s="209"/>
    </row>
    <row r="4262" spans="4:4" ht="12.75" x14ac:dyDescent="0.2">
      <c r="D4262" s="209"/>
    </row>
    <row r="4263" spans="4:4" ht="12.75" x14ac:dyDescent="0.2">
      <c r="D4263" s="209"/>
    </row>
    <row r="4264" spans="4:4" ht="12.75" x14ac:dyDescent="0.2">
      <c r="D4264" s="209"/>
    </row>
    <row r="4265" spans="4:4" ht="12.75" x14ac:dyDescent="0.2">
      <c r="D4265" s="209"/>
    </row>
    <row r="4266" spans="4:4" ht="12.75" x14ac:dyDescent="0.2">
      <c r="D4266" s="209"/>
    </row>
    <row r="4267" spans="4:4" ht="12.75" x14ac:dyDescent="0.2">
      <c r="D4267" s="209"/>
    </row>
    <row r="4268" spans="4:4" ht="12.75" x14ac:dyDescent="0.2">
      <c r="D4268" s="209"/>
    </row>
    <row r="4269" spans="4:4" ht="12.75" x14ac:dyDescent="0.2">
      <c r="D4269" s="209"/>
    </row>
    <row r="4270" spans="4:4" ht="12.75" x14ac:dyDescent="0.2">
      <c r="D4270" s="209"/>
    </row>
    <row r="4271" spans="4:4" ht="12.75" x14ac:dyDescent="0.2">
      <c r="D4271" s="209"/>
    </row>
    <row r="4272" spans="4:4" ht="12.75" x14ac:dyDescent="0.2">
      <c r="D4272" s="209"/>
    </row>
    <row r="4273" spans="4:4" ht="12.75" x14ac:dyDescent="0.2">
      <c r="D4273" s="209"/>
    </row>
    <row r="4274" spans="4:4" ht="12.75" x14ac:dyDescent="0.2">
      <c r="D4274" s="209"/>
    </row>
    <row r="4275" spans="4:4" ht="12.75" x14ac:dyDescent="0.2">
      <c r="D4275" s="209"/>
    </row>
    <row r="4276" spans="4:4" ht="12.75" x14ac:dyDescent="0.2">
      <c r="D4276" s="209"/>
    </row>
    <row r="4277" spans="4:4" ht="12.75" x14ac:dyDescent="0.2">
      <c r="D4277" s="209"/>
    </row>
    <row r="4278" spans="4:4" ht="12.75" x14ac:dyDescent="0.2">
      <c r="D4278" s="209"/>
    </row>
    <row r="4279" spans="4:4" ht="12.75" x14ac:dyDescent="0.2">
      <c r="D4279" s="209"/>
    </row>
    <row r="4280" spans="4:4" ht="12.75" x14ac:dyDescent="0.2">
      <c r="D4280" s="209"/>
    </row>
    <row r="4281" spans="4:4" ht="12.75" x14ac:dyDescent="0.2">
      <c r="D4281" s="209"/>
    </row>
    <row r="4282" spans="4:4" ht="12.75" x14ac:dyDescent="0.2">
      <c r="D4282" s="209"/>
    </row>
    <row r="4283" spans="4:4" ht="12.75" x14ac:dyDescent="0.2">
      <c r="D4283" s="209"/>
    </row>
    <row r="4284" spans="4:4" ht="12.75" x14ac:dyDescent="0.2">
      <c r="D4284" s="209"/>
    </row>
    <row r="4285" spans="4:4" ht="12.75" x14ac:dyDescent="0.2">
      <c r="D4285" s="209"/>
    </row>
    <row r="4286" spans="4:4" ht="12.75" x14ac:dyDescent="0.2">
      <c r="D4286" s="209"/>
    </row>
    <row r="4287" spans="4:4" ht="12.75" x14ac:dyDescent="0.2">
      <c r="D4287" s="209"/>
    </row>
    <row r="4288" spans="4:4" ht="12.75" x14ac:dyDescent="0.2">
      <c r="D4288" s="209"/>
    </row>
    <row r="4289" spans="4:4" ht="12.75" x14ac:dyDescent="0.2">
      <c r="D4289" s="209"/>
    </row>
    <row r="4290" spans="4:4" ht="12.75" x14ac:dyDescent="0.2">
      <c r="D4290" s="209"/>
    </row>
    <row r="4291" spans="4:4" ht="12.75" x14ac:dyDescent="0.2">
      <c r="D4291" s="209"/>
    </row>
    <row r="4292" spans="4:4" ht="12.75" x14ac:dyDescent="0.2">
      <c r="D4292" s="209"/>
    </row>
    <row r="4293" spans="4:4" ht="12.75" x14ac:dyDescent="0.2">
      <c r="D4293" s="209"/>
    </row>
    <row r="4294" spans="4:4" ht="12.75" x14ac:dyDescent="0.2">
      <c r="D4294" s="209"/>
    </row>
    <row r="4295" spans="4:4" ht="12.75" x14ac:dyDescent="0.2">
      <c r="D4295" s="209"/>
    </row>
    <row r="4296" spans="4:4" ht="12.75" x14ac:dyDescent="0.2">
      <c r="D4296" s="209"/>
    </row>
    <row r="4297" spans="4:4" ht="12.75" x14ac:dyDescent="0.2">
      <c r="D4297" s="209"/>
    </row>
    <row r="4298" spans="4:4" ht="12.75" x14ac:dyDescent="0.2">
      <c r="D4298" s="209"/>
    </row>
    <row r="4299" spans="4:4" ht="12.75" x14ac:dyDescent="0.2">
      <c r="D4299" s="209"/>
    </row>
    <row r="4300" spans="4:4" ht="12.75" x14ac:dyDescent="0.2">
      <c r="D4300" s="209"/>
    </row>
    <row r="4301" spans="4:4" ht="12.75" x14ac:dyDescent="0.2">
      <c r="D4301" s="209"/>
    </row>
    <row r="4302" spans="4:4" ht="12.75" x14ac:dyDescent="0.2">
      <c r="D4302" s="209"/>
    </row>
    <row r="4303" spans="4:4" ht="12.75" x14ac:dyDescent="0.2">
      <c r="D4303" s="209"/>
    </row>
    <row r="4304" spans="4:4" ht="12.75" x14ac:dyDescent="0.2">
      <c r="D4304" s="209"/>
    </row>
    <row r="4305" spans="4:4" ht="12.75" x14ac:dyDescent="0.2">
      <c r="D4305" s="209"/>
    </row>
    <row r="4306" spans="4:4" ht="12.75" x14ac:dyDescent="0.2">
      <c r="D4306" s="209"/>
    </row>
    <row r="4307" spans="4:4" ht="12.75" x14ac:dyDescent="0.2">
      <c r="D4307" s="209"/>
    </row>
    <row r="4308" spans="4:4" ht="12.75" x14ac:dyDescent="0.2">
      <c r="D4308" s="209"/>
    </row>
    <row r="4309" spans="4:4" ht="12.75" x14ac:dyDescent="0.2">
      <c r="D4309" s="209"/>
    </row>
    <row r="4310" spans="4:4" ht="12.75" x14ac:dyDescent="0.2">
      <c r="D4310" s="209"/>
    </row>
    <row r="4311" spans="4:4" ht="12.75" x14ac:dyDescent="0.2">
      <c r="D4311" s="209"/>
    </row>
    <row r="4312" spans="4:4" ht="12.75" x14ac:dyDescent="0.2">
      <c r="D4312" s="209"/>
    </row>
    <row r="4313" spans="4:4" ht="12.75" x14ac:dyDescent="0.2">
      <c r="D4313" s="209"/>
    </row>
    <row r="4314" spans="4:4" ht="12.75" x14ac:dyDescent="0.2">
      <c r="D4314" s="209"/>
    </row>
    <row r="4315" spans="4:4" ht="12.75" x14ac:dyDescent="0.2">
      <c r="D4315" s="209"/>
    </row>
    <row r="4316" spans="4:4" ht="12.75" x14ac:dyDescent="0.2">
      <c r="D4316" s="209"/>
    </row>
    <row r="4317" spans="4:4" ht="12.75" x14ac:dyDescent="0.2">
      <c r="D4317" s="209"/>
    </row>
    <row r="4318" spans="4:4" ht="12.75" x14ac:dyDescent="0.2">
      <c r="D4318" s="209"/>
    </row>
    <row r="4319" spans="4:4" ht="12.75" x14ac:dyDescent="0.2">
      <c r="D4319" s="209"/>
    </row>
    <row r="4320" spans="4:4" ht="12.75" x14ac:dyDescent="0.2">
      <c r="D4320" s="209"/>
    </row>
    <row r="4321" spans="4:4" ht="12.75" x14ac:dyDescent="0.2">
      <c r="D4321" s="209"/>
    </row>
    <row r="4322" spans="4:4" ht="12.75" x14ac:dyDescent="0.2">
      <c r="D4322" s="209"/>
    </row>
    <row r="4323" spans="4:4" ht="12.75" x14ac:dyDescent="0.2">
      <c r="D4323" s="209"/>
    </row>
    <row r="4324" spans="4:4" ht="12.75" x14ac:dyDescent="0.2">
      <c r="D4324" s="209"/>
    </row>
    <row r="4325" spans="4:4" ht="12.75" x14ac:dyDescent="0.2">
      <c r="D4325" s="209"/>
    </row>
    <row r="4326" spans="4:4" ht="12.75" x14ac:dyDescent="0.2">
      <c r="D4326" s="209"/>
    </row>
    <row r="4327" spans="4:4" ht="12.75" x14ac:dyDescent="0.2">
      <c r="D4327" s="209"/>
    </row>
    <row r="4328" spans="4:4" ht="12.75" x14ac:dyDescent="0.2">
      <c r="D4328" s="209"/>
    </row>
    <row r="4329" spans="4:4" ht="12.75" x14ac:dyDescent="0.2">
      <c r="D4329" s="209"/>
    </row>
    <row r="4330" spans="4:4" ht="12.75" x14ac:dyDescent="0.2">
      <c r="D4330" s="209"/>
    </row>
    <row r="4331" spans="4:4" ht="12.75" x14ac:dyDescent="0.2">
      <c r="D4331" s="209"/>
    </row>
    <row r="4332" spans="4:4" ht="12.75" x14ac:dyDescent="0.2">
      <c r="D4332" s="209"/>
    </row>
    <row r="4333" spans="4:4" ht="12.75" x14ac:dyDescent="0.2">
      <c r="D4333" s="209"/>
    </row>
    <row r="4334" spans="4:4" ht="12.75" x14ac:dyDescent="0.2">
      <c r="D4334" s="209"/>
    </row>
    <row r="4335" spans="4:4" ht="12.75" x14ac:dyDescent="0.2">
      <c r="D4335" s="209"/>
    </row>
    <row r="4336" spans="4:4" ht="12.75" x14ac:dyDescent="0.2">
      <c r="D4336" s="209"/>
    </row>
    <row r="4337" spans="4:4" ht="12.75" x14ac:dyDescent="0.2">
      <c r="D4337" s="209"/>
    </row>
    <row r="4338" spans="4:4" ht="12.75" x14ac:dyDescent="0.2">
      <c r="D4338" s="209"/>
    </row>
    <row r="4339" spans="4:4" ht="12.75" x14ac:dyDescent="0.2">
      <c r="D4339" s="209"/>
    </row>
    <row r="4340" spans="4:4" ht="12.75" x14ac:dyDescent="0.2">
      <c r="D4340" s="209"/>
    </row>
    <row r="4341" spans="4:4" ht="12.75" x14ac:dyDescent="0.2">
      <c r="D4341" s="209"/>
    </row>
    <row r="4342" spans="4:4" ht="12.75" x14ac:dyDescent="0.2">
      <c r="D4342" s="209"/>
    </row>
    <row r="4343" spans="4:4" ht="12.75" x14ac:dyDescent="0.2">
      <c r="D4343" s="209"/>
    </row>
    <row r="4344" spans="4:4" ht="12.75" x14ac:dyDescent="0.2">
      <c r="D4344" s="209"/>
    </row>
    <row r="4345" spans="4:4" ht="12.75" x14ac:dyDescent="0.2">
      <c r="D4345" s="209"/>
    </row>
    <row r="4346" spans="4:4" ht="12.75" x14ac:dyDescent="0.2">
      <c r="D4346" s="209"/>
    </row>
    <row r="4347" spans="4:4" ht="12.75" x14ac:dyDescent="0.2">
      <c r="D4347" s="209"/>
    </row>
    <row r="4348" spans="4:4" ht="12.75" x14ac:dyDescent="0.2">
      <c r="D4348" s="209"/>
    </row>
    <row r="4349" spans="4:4" ht="12.75" x14ac:dyDescent="0.2">
      <c r="D4349" s="209"/>
    </row>
    <row r="4350" spans="4:4" ht="12.75" x14ac:dyDescent="0.2">
      <c r="D4350" s="209"/>
    </row>
    <row r="4351" spans="4:4" ht="12.75" x14ac:dyDescent="0.2">
      <c r="D4351" s="209"/>
    </row>
    <row r="4352" spans="4:4" ht="12.75" x14ac:dyDescent="0.2">
      <c r="D4352" s="209"/>
    </row>
    <row r="4353" spans="4:4" ht="12.75" x14ac:dyDescent="0.2">
      <c r="D4353" s="209"/>
    </row>
    <row r="4354" spans="4:4" ht="12.75" x14ac:dyDescent="0.2">
      <c r="D4354" s="209"/>
    </row>
    <row r="4355" spans="4:4" ht="12.75" x14ac:dyDescent="0.2">
      <c r="D4355" s="209"/>
    </row>
    <row r="4356" spans="4:4" ht="12.75" x14ac:dyDescent="0.2">
      <c r="D4356" s="209"/>
    </row>
    <row r="4357" spans="4:4" ht="12.75" x14ac:dyDescent="0.2">
      <c r="D4357" s="209"/>
    </row>
    <row r="4358" spans="4:4" ht="12.75" x14ac:dyDescent="0.2">
      <c r="D4358" s="209"/>
    </row>
    <row r="4359" spans="4:4" ht="12.75" x14ac:dyDescent="0.2">
      <c r="D4359" s="209"/>
    </row>
    <row r="4360" spans="4:4" ht="12.75" x14ac:dyDescent="0.2">
      <c r="D4360" s="209"/>
    </row>
    <row r="4361" spans="4:4" ht="12.75" x14ac:dyDescent="0.2">
      <c r="D4361" s="209"/>
    </row>
    <row r="4362" spans="4:4" ht="12.75" x14ac:dyDescent="0.2">
      <c r="D4362" s="209"/>
    </row>
    <row r="4363" spans="4:4" ht="12.75" x14ac:dyDescent="0.2">
      <c r="D4363" s="209"/>
    </row>
    <row r="4364" spans="4:4" ht="12.75" x14ac:dyDescent="0.2">
      <c r="D4364" s="209"/>
    </row>
    <row r="4365" spans="4:4" ht="12.75" x14ac:dyDescent="0.2">
      <c r="D4365" s="209"/>
    </row>
    <row r="4366" spans="4:4" ht="12.75" x14ac:dyDescent="0.2">
      <c r="D4366" s="209"/>
    </row>
    <row r="4367" spans="4:4" ht="12.75" x14ac:dyDescent="0.2">
      <c r="D4367" s="209"/>
    </row>
    <row r="4368" spans="4:4" ht="12.75" x14ac:dyDescent="0.2">
      <c r="D4368" s="209"/>
    </row>
    <row r="4369" spans="4:4" ht="12.75" x14ac:dyDescent="0.2">
      <c r="D4369" s="209"/>
    </row>
    <row r="4370" spans="4:4" ht="12.75" x14ac:dyDescent="0.2">
      <c r="D4370" s="209"/>
    </row>
    <row r="4371" spans="4:4" ht="12.75" x14ac:dyDescent="0.2">
      <c r="D4371" s="209"/>
    </row>
    <row r="4372" spans="4:4" ht="12.75" x14ac:dyDescent="0.2">
      <c r="D4372" s="209"/>
    </row>
    <row r="4373" spans="4:4" ht="12.75" x14ac:dyDescent="0.2">
      <c r="D4373" s="209"/>
    </row>
    <row r="4374" spans="4:4" ht="12.75" x14ac:dyDescent="0.2">
      <c r="D4374" s="209"/>
    </row>
    <row r="4375" spans="4:4" ht="12.75" x14ac:dyDescent="0.2">
      <c r="D4375" s="209"/>
    </row>
    <row r="4376" spans="4:4" ht="12.75" x14ac:dyDescent="0.2">
      <c r="D4376" s="209"/>
    </row>
    <row r="4377" spans="4:4" ht="12.75" x14ac:dyDescent="0.2">
      <c r="D4377" s="209"/>
    </row>
    <row r="4378" spans="4:4" ht="12.75" x14ac:dyDescent="0.2">
      <c r="D4378" s="209"/>
    </row>
    <row r="4379" spans="4:4" ht="12.75" x14ac:dyDescent="0.2">
      <c r="D4379" s="209"/>
    </row>
    <row r="4380" spans="4:4" ht="12.75" x14ac:dyDescent="0.2">
      <c r="D4380" s="209"/>
    </row>
    <row r="4381" spans="4:4" ht="12.75" x14ac:dyDescent="0.2">
      <c r="D4381" s="209"/>
    </row>
    <row r="4382" spans="4:4" ht="12.75" x14ac:dyDescent="0.2">
      <c r="D4382" s="209"/>
    </row>
    <row r="4383" spans="4:4" ht="12.75" x14ac:dyDescent="0.2">
      <c r="D4383" s="209"/>
    </row>
    <row r="4384" spans="4:4" ht="12.75" x14ac:dyDescent="0.2">
      <c r="D4384" s="209"/>
    </row>
    <row r="4385" spans="4:4" ht="12.75" x14ac:dyDescent="0.2">
      <c r="D4385" s="209"/>
    </row>
    <row r="4386" spans="4:4" ht="12.75" x14ac:dyDescent="0.2">
      <c r="D4386" s="209"/>
    </row>
    <row r="4387" spans="4:4" ht="12.75" x14ac:dyDescent="0.2">
      <c r="D4387" s="209"/>
    </row>
    <row r="4388" spans="4:4" ht="12.75" x14ac:dyDescent="0.2">
      <c r="D4388" s="209"/>
    </row>
    <row r="4389" spans="4:4" ht="12.75" x14ac:dyDescent="0.2">
      <c r="D4389" s="209"/>
    </row>
    <row r="4390" spans="4:4" ht="12.75" x14ac:dyDescent="0.2">
      <c r="D4390" s="209"/>
    </row>
    <row r="4391" spans="4:4" ht="12.75" x14ac:dyDescent="0.2">
      <c r="D4391" s="209"/>
    </row>
    <row r="4392" spans="4:4" ht="12.75" x14ac:dyDescent="0.2">
      <c r="D4392" s="209"/>
    </row>
    <row r="4393" spans="4:4" ht="12.75" x14ac:dyDescent="0.2">
      <c r="D4393" s="209"/>
    </row>
    <row r="4394" spans="4:4" ht="12.75" x14ac:dyDescent="0.2">
      <c r="D4394" s="209"/>
    </row>
    <row r="4395" spans="4:4" ht="12.75" x14ac:dyDescent="0.2">
      <c r="D4395" s="209"/>
    </row>
    <row r="4396" spans="4:4" ht="12.75" x14ac:dyDescent="0.2">
      <c r="D4396" s="209"/>
    </row>
    <row r="4397" spans="4:4" ht="12.75" x14ac:dyDescent="0.2">
      <c r="D4397" s="209"/>
    </row>
    <row r="4398" spans="4:4" ht="12.75" x14ac:dyDescent="0.2">
      <c r="D4398" s="209"/>
    </row>
    <row r="4399" spans="4:4" ht="12.75" x14ac:dyDescent="0.2">
      <c r="D4399" s="209"/>
    </row>
    <row r="4400" spans="4:4" ht="12.75" x14ac:dyDescent="0.2">
      <c r="D4400" s="209"/>
    </row>
    <row r="4401" spans="4:4" ht="12.75" x14ac:dyDescent="0.2">
      <c r="D4401" s="209"/>
    </row>
    <row r="4402" spans="4:4" ht="12.75" x14ac:dyDescent="0.2">
      <c r="D4402" s="209"/>
    </row>
    <row r="4403" spans="4:4" ht="12.75" x14ac:dyDescent="0.2">
      <c r="D4403" s="209"/>
    </row>
    <row r="4404" spans="4:4" ht="12.75" x14ac:dyDescent="0.2">
      <c r="D4404" s="209"/>
    </row>
    <row r="4405" spans="4:4" ht="12.75" x14ac:dyDescent="0.2">
      <c r="D4405" s="209"/>
    </row>
    <row r="4406" spans="4:4" ht="12.75" x14ac:dyDescent="0.2">
      <c r="D4406" s="209"/>
    </row>
    <row r="4407" spans="4:4" ht="12.75" x14ac:dyDescent="0.2">
      <c r="D4407" s="209"/>
    </row>
    <row r="4408" spans="4:4" ht="12.75" x14ac:dyDescent="0.2">
      <c r="D4408" s="209"/>
    </row>
    <row r="4409" spans="4:4" ht="12.75" x14ac:dyDescent="0.2">
      <c r="D4409" s="209"/>
    </row>
    <row r="4410" spans="4:4" ht="12.75" x14ac:dyDescent="0.2">
      <c r="D4410" s="209"/>
    </row>
    <row r="4411" spans="4:4" ht="12.75" x14ac:dyDescent="0.2">
      <c r="D4411" s="209"/>
    </row>
    <row r="4412" spans="4:4" ht="12.75" x14ac:dyDescent="0.2">
      <c r="D4412" s="209"/>
    </row>
    <row r="4413" spans="4:4" ht="12.75" x14ac:dyDescent="0.2">
      <c r="D4413" s="209"/>
    </row>
    <row r="4414" spans="4:4" ht="12.75" x14ac:dyDescent="0.2">
      <c r="D4414" s="209"/>
    </row>
    <row r="4415" spans="4:4" ht="12.75" x14ac:dyDescent="0.2">
      <c r="D4415" s="209"/>
    </row>
    <row r="4416" spans="4:4" ht="12.75" x14ac:dyDescent="0.2">
      <c r="D4416" s="209"/>
    </row>
    <row r="4417" spans="4:4" ht="12.75" x14ac:dyDescent="0.2">
      <c r="D4417" s="209"/>
    </row>
    <row r="4418" spans="4:4" ht="12.75" x14ac:dyDescent="0.2">
      <c r="D4418" s="209"/>
    </row>
    <row r="4419" spans="4:4" ht="12.75" x14ac:dyDescent="0.2">
      <c r="D4419" s="209"/>
    </row>
    <row r="4420" spans="4:4" ht="12.75" x14ac:dyDescent="0.2">
      <c r="D4420" s="209"/>
    </row>
    <row r="4421" spans="4:4" ht="12.75" x14ac:dyDescent="0.2">
      <c r="D4421" s="209"/>
    </row>
    <row r="4422" spans="4:4" ht="12.75" x14ac:dyDescent="0.2">
      <c r="D4422" s="209"/>
    </row>
    <row r="4423" spans="4:4" ht="12.75" x14ac:dyDescent="0.2">
      <c r="D4423" s="209"/>
    </row>
    <row r="4424" spans="4:4" ht="12.75" x14ac:dyDescent="0.2">
      <c r="D4424" s="209"/>
    </row>
    <row r="4425" spans="4:4" ht="12.75" x14ac:dyDescent="0.2">
      <c r="D4425" s="209"/>
    </row>
    <row r="4426" spans="4:4" ht="12.75" x14ac:dyDescent="0.2">
      <c r="D4426" s="209"/>
    </row>
    <row r="4427" spans="4:4" ht="12.75" x14ac:dyDescent="0.2">
      <c r="D4427" s="209"/>
    </row>
    <row r="4428" spans="4:4" ht="12.75" x14ac:dyDescent="0.2">
      <c r="D4428" s="209"/>
    </row>
    <row r="4429" spans="4:4" ht="12.75" x14ac:dyDescent="0.2">
      <c r="D4429" s="209"/>
    </row>
    <row r="4430" spans="4:4" ht="12.75" x14ac:dyDescent="0.2">
      <c r="D4430" s="209"/>
    </row>
    <row r="4431" spans="4:4" ht="12.75" x14ac:dyDescent="0.2">
      <c r="D4431" s="209"/>
    </row>
    <row r="4432" spans="4:4" ht="12.75" x14ac:dyDescent="0.2">
      <c r="D4432" s="209"/>
    </row>
    <row r="4433" spans="4:4" ht="12.75" x14ac:dyDescent="0.2">
      <c r="D4433" s="209"/>
    </row>
    <row r="4434" spans="4:4" ht="12.75" x14ac:dyDescent="0.2">
      <c r="D4434" s="209"/>
    </row>
    <row r="4435" spans="4:4" ht="12.75" x14ac:dyDescent="0.2">
      <c r="D4435" s="209"/>
    </row>
    <row r="4436" spans="4:4" ht="12.75" x14ac:dyDescent="0.2">
      <c r="D4436" s="209"/>
    </row>
    <row r="4437" spans="4:4" ht="12.75" x14ac:dyDescent="0.2">
      <c r="D4437" s="209"/>
    </row>
    <row r="4438" spans="4:4" ht="12.75" x14ac:dyDescent="0.2">
      <c r="D4438" s="209"/>
    </row>
    <row r="4439" spans="4:4" ht="12.75" x14ac:dyDescent="0.2">
      <c r="D4439" s="209"/>
    </row>
    <row r="4440" spans="4:4" ht="12.75" x14ac:dyDescent="0.2">
      <c r="D4440" s="209"/>
    </row>
    <row r="4441" spans="4:4" ht="12.75" x14ac:dyDescent="0.2">
      <c r="D4441" s="209"/>
    </row>
    <row r="4442" spans="4:4" ht="12.75" x14ac:dyDescent="0.2">
      <c r="D4442" s="209"/>
    </row>
    <row r="4443" spans="4:4" ht="12.75" x14ac:dyDescent="0.2">
      <c r="D4443" s="209"/>
    </row>
    <row r="4444" spans="4:4" ht="12.75" x14ac:dyDescent="0.2">
      <c r="D4444" s="209"/>
    </row>
    <row r="4445" spans="4:4" ht="12.75" x14ac:dyDescent="0.2">
      <c r="D4445" s="209"/>
    </row>
    <row r="4446" spans="4:4" ht="12.75" x14ac:dyDescent="0.2">
      <c r="D4446" s="209"/>
    </row>
    <row r="4447" spans="4:4" ht="12.75" x14ac:dyDescent="0.2">
      <c r="D4447" s="209"/>
    </row>
    <row r="4448" spans="4:4" ht="12.75" x14ac:dyDescent="0.2">
      <c r="D4448" s="209"/>
    </row>
    <row r="4449" spans="4:4" ht="12.75" x14ac:dyDescent="0.2">
      <c r="D4449" s="209"/>
    </row>
    <row r="4450" spans="4:4" ht="12.75" x14ac:dyDescent="0.2">
      <c r="D4450" s="209"/>
    </row>
    <row r="4451" spans="4:4" ht="12.75" x14ac:dyDescent="0.2">
      <c r="D4451" s="209"/>
    </row>
    <row r="4452" spans="4:4" ht="12.75" x14ac:dyDescent="0.2">
      <c r="D4452" s="209"/>
    </row>
    <row r="4453" spans="4:4" ht="12.75" x14ac:dyDescent="0.2">
      <c r="D4453" s="209"/>
    </row>
    <row r="4454" spans="4:4" ht="12.75" x14ac:dyDescent="0.2">
      <c r="D4454" s="209"/>
    </row>
    <row r="4455" spans="4:4" ht="12.75" x14ac:dyDescent="0.2">
      <c r="D4455" s="209"/>
    </row>
    <row r="4456" spans="4:4" ht="12.75" x14ac:dyDescent="0.2">
      <c r="D4456" s="209"/>
    </row>
    <row r="4457" spans="4:4" ht="12.75" x14ac:dyDescent="0.2">
      <c r="D4457" s="209"/>
    </row>
    <row r="4458" spans="4:4" ht="12.75" x14ac:dyDescent="0.2">
      <c r="D4458" s="209"/>
    </row>
    <row r="4459" spans="4:4" ht="12.75" x14ac:dyDescent="0.2">
      <c r="D4459" s="209"/>
    </row>
    <row r="4460" spans="4:4" ht="12.75" x14ac:dyDescent="0.2">
      <c r="D4460" s="209"/>
    </row>
    <row r="4461" spans="4:4" ht="12.75" x14ac:dyDescent="0.2">
      <c r="D4461" s="209"/>
    </row>
    <row r="4462" spans="4:4" ht="12.75" x14ac:dyDescent="0.2">
      <c r="D4462" s="209"/>
    </row>
    <row r="4463" spans="4:4" ht="12.75" x14ac:dyDescent="0.2">
      <c r="D4463" s="209"/>
    </row>
    <row r="4464" spans="4:4" ht="12.75" x14ac:dyDescent="0.2">
      <c r="D4464" s="209"/>
    </row>
    <row r="4465" spans="4:4" ht="12.75" x14ac:dyDescent="0.2">
      <c r="D4465" s="209"/>
    </row>
    <row r="4466" spans="4:4" ht="12.75" x14ac:dyDescent="0.2">
      <c r="D4466" s="209"/>
    </row>
    <row r="4467" spans="4:4" ht="12.75" x14ac:dyDescent="0.2">
      <c r="D4467" s="209"/>
    </row>
    <row r="4468" spans="4:4" ht="12.75" x14ac:dyDescent="0.2">
      <c r="D4468" s="209"/>
    </row>
    <row r="4469" spans="4:4" ht="12.75" x14ac:dyDescent="0.2">
      <c r="D4469" s="209"/>
    </row>
    <row r="4470" spans="4:4" ht="12.75" x14ac:dyDescent="0.2">
      <c r="D4470" s="209"/>
    </row>
    <row r="4471" spans="4:4" ht="12.75" x14ac:dyDescent="0.2">
      <c r="D4471" s="209"/>
    </row>
    <row r="4472" spans="4:4" ht="12.75" x14ac:dyDescent="0.2">
      <c r="D4472" s="209"/>
    </row>
    <row r="4473" spans="4:4" ht="12.75" x14ac:dyDescent="0.2">
      <c r="D4473" s="209"/>
    </row>
    <row r="4474" spans="4:4" ht="12.75" x14ac:dyDescent="0.2">
      <c r="D4474" s="209"/>
    </row>
    <row r="4475" spans="4:4" ht="12.75" x14ac:dyDescent="0.2">
      <c r="D4475" s="209"/>
    </row>
    <row r="4476" spans="4:4" ht="12.75" x14ac:dyDescent="0.2">
      <c r="D4476" s="209"/>
    </row>
    <row r="4477" spans="4:4" ht="12.75" x14ac:dyDescent="0.2">
      <c r="D4477" s="209"/>
    </row>
    <row r="4478" spans="4:4" ht="12.75" x14ac:dyDescent="0.2">
      <c r="D4478" s="209"/>
    </row>
    <row r="4479" spans="4:4" ht="12.75" x14ac:dyDescent="0.2">
      <c r="D4479" s="209"/>
    </row>
    <row r="4480" spans="4:4" ht="12.75" x14ac:dyDescent="0.2">
      <c r="D4480" s="209"/>
    </row>
    <row r="4481" spans="4:4" ht="12.75" x14ac:dyDescent="0.2">
      <c r="D4481" s="209"/>
    </row>
    <row r="4482" spans="4:4" ht="12.75" x14ac:dyDescent="0.2">
      <c r="D4482" s="209"/>
    </row>
    <row r="4483" spans="4:4" ht="12.75" x14ac:dyDescent="0.2">
      <c r="D4483" s="209"/>
    </row>
    <row r="4484" spans="4:4" ht="12.75" x14ac:dyDescent="0.2">
      <c r="D4484" s="209"/>
    </row>
    <row r="4485" spans="4:4" ht="12.75" x14ac:dyDescent="0.2">
      <c r="D4485" s="209"/>
    </row>
    <row r="4486" spans="4:4" ht="12.75" x14ac:dyDescent="0.2">
      <c r="D4486" s="209"/>
    </row>
    <row r="4487" spans="4:4" ht="12.75" x14ac:dyDescent="0.2">
      <c r="D4487" s="209"/>
    </row>
    <row r="4488" spans="4:4" ht="12.75" x14ac:dyDescent="0.2">
      <c r="D4488" s="209"/>
    </row>
    <row r="4489" spans="4:4" ht="12.75" x14ac:dyDescent="0.2">
      <c r="D4489" s="209"/>
    </row>
    <row r="4490" spans="4:4" ht="12.75" x14ac:dyDescent="0.2">
      <c r="D4490" s="209"/>
    </row>
    <row r="4491" spans="4:4" ht="12.75" x14ac:dyDescent="0.2">
      <c r="D4491" s="209"/>
    </row>
    <row r="4492" spans="4:4" ht="12.75" x14ac:dyDescent="0.2">
      <c r="D4492" s="209"/>
    </row>
    <row r="4493" spans="4:4" ht="12.75" x14ac:dyDescent="0.2">
      <c r="D4493" s="209"/>
    </row>
    <row r="4494" spans="4:4" ht="12.75" x14ac:dyDescent="0.2">
      <c r="D4494" s="209"/>
    </row>
    <row r="4495" spans="4:4" ht="12.75" x14ac:dyDescent="0.2">
      <c r="D4495" s="209"/>
    </row>
    <row r="4496" spans="4:4" ht="12.75" x14ac:dyDescent="0.2">
      <c r="D4496" s="209"/>
    </row>
    <row r="4497" spans="4:4" ht="12.75" x14ac:dyDescent="0.2">
      <c r="D4497" s="209"/>
    </row>
    <row r="4498" spans="4:4" ht="12.75" x14ac:dyDescent="0.2">
      <c r="D4498" s="209"/>
    </row>
    <row r="4499" spans="4:4" ht="12.75" x14ac:dyDescent="0.2">
      <c r="D4499" s="209"/>
    </row>
    <row r="4500" spans="4:4" ht="12.75" x14ac:dyDescent="0.2">
      <c r="D4500" s="209"/>
    </row>
    <row r="4501" spans="4:4" ht="12.75" x14ac:dyDescent="0.2">
      <c r="D4501" s="209"/>
    </row>
    <row r="4502" spans="4:4" ht="12.75" x14ac:dyDescent="0.2">
      <c r="D4502" s="209"/>
    </row>
    <row r="4503" spans="4:4" ht="12.75" x14ac:dyDescent="0.2">
      <c r="D4503" s="209"/>
    </row>
    <row r="4504" spans="4:4" ht="12.75" x14ac:dyDescent="0.2">
      <c r="D4504" s="209"/>
    </row>
    <row r="4505" spans="4:4" ht="12.75" x14ac:dyDescent="0.2">
      <c r="D4505" s="209"/>
    </row>
    <row r="4506" spans="4:4" ht="12.75" x14ac:dyDescent="0.2">
      <c r="D4506" s="209"/>
    </row>
    <row r="4507" spans="4:4" ht="12.75" x14ac:dyDescent="0.2">
      <c r="D4507" s="209"/>
    </row>
    <row r="4508" spans="4:4" ht="12.75" x14ac:dyDescent="0.2">
      <c r="D4508" s="209"/>
    </row>
    <row r="4509" spans="4:4" ht="12.75" x14ac:dyDescent="0.2">
      <c r="D4509" s="209"/>
    </row>
    <row r="4510" spans="4:4" ht="12.75" x14ac:dyDescent="0.2">
      <c r="D4510" s="209"/>
    </row>
    <row r="4511" spans="4:4" ht="12.75" x14ac:dyDescent="0.2">
      <c r="D4511" s="209"/>
    </row>
    <row r="4512" spans="4:4" ht="12.75" x14ac:dyDescent="0.2">
      <c r="D4512" s="209"/>
    </row>
    <row r="4513" spans="4:4" ht="12.75" x14ac:dyDescent="0.2">
      <c r="D4513" s="209"/>
    </row>
    <row r="4514" spans="4:4" ht="12.75" x14ac:dyDescent="0.2">
      <c r="D4514" s="209"/>
    </row>
    <row r="4515" spans="4:4" ht="12.75" x14ac:dyDescent="0.2">
      <c r="D4515" s="209"/>
    </row>
    <row r="4516" spans="4:4" ht="12.75" x14ac:dyDescent="0.2">
      <c r="D4516" s="209"/>
    </row>
    <row r="4517" spans="4:4" ht="12.75" x14ac:dyDescent="0.2">
      <c r="D4517" s="209"/>
    </row>
    <row r="4518" spans="4:4" ht="12.75" x14ac:dyDescent="0.2">
      <c r="D4518" s="209"/>
    </row>
    <row r="4519" spans="4:4" ht="12.75" x14ac:dyDescent="0.2">
      <c r="D4519" s="209"/>
    </row>
    <row r="4520" spans="4:4" ht="12.75" x14ac:dyDescent="0.2">
      <c r="D4520" s="209"/>
    </row>
    <row r="4521" spans="4:4" ht="12.75" x14ac:dyDescent="0.2">
      <c r="D4521" s="209"/>
    </row>
    <row r="4522" spans="4:4" ht="12.75" x14ac:dyDescent="0.2">
      <c r="D4522" s="209"/>
    </row>
    <row r="4523" spans="4:4" ht="12.75" x14ac:dyDescent="0.2">
      <c r="D4523" s="209"/>
    </row>
    <row r="4524" spans="4:4" ht="12.75" x14ac:dyDescent="0.2">
      <c r="D4524" s="209"/>
    </row>
    <row r="4525" spans="4:4" ht="12.75" x14ac:dyDescent="0.2">
      <c r="D4525" s="209"/>
    </row>
    <row r="4526" spans="4:4" ht="12.75" x14ac:dyDescent="0.2">
      <c r="D4526" s="209"/>
    </row>
    <row r="4527" spans="4:4" ht="12.75" x14ac:dyDescent="0.2">
      <c r="D4527" s="209"/>
    </row>
    <row r="4528" spans="4:4" ht="12.75" x14ac:dyDescent="0.2">
      <c r="D4528" s="209"/>
    </row>
    <row r="4529" spans="4:4" ht="12.75" x14ac:dyDescent="0.2">
      <c r="D4529" s="209"/>
    </row>
    <row r="4530" spans="4:4" ht="12.75" x14ac:dyDescent="0.2">
      <c r="D4530" s="209"/>
    </row>
    <row r="4531" spans="4:4" ht="12.75" x14ac:dyDescent="0.2">
      <c r="D4531" s="209"/>
    </row>
    <row r="4532" spans="4:4" ht="12.75" x14ac:dyDescent="0.2">
      <c r="D4532" s="209"/>
    </row>
    <row r="4533" spans="4:4" ht="12.75" x14ac:dyDescent="0.2">
      <c r="D4533" s="209"/>
    </row>
    <row r="4534" spans="4:4" ht="12.75" x14ac:dyDescent="0.2">
      <c r="D4534" s="209"/>
    </row>
    <row r="4535" spans="4:4" ht="12.75" x14ac:dyDescent="0.2">
      <c r="D4535" s="209"/>
    </row>
    <row r="4536" spans="4:4" ht="12.75" x14ac:dyDescent="0.2">
      <c r="D4536" s="209"/>
    </row>
    <row r="4537" spans="4:4" ht="12.75" x14ac:dyDescent="0.2">
      <c r="D4537" s="209"/>
    </row>
    <row r="4538" spans="4:4" ht="12.75" x14ac:dyDescent="0.2">
      <c r="D4538" s="209"/>
    </row>
    <row r="4539" spans="4:4" ht="12.75" x14ac:dyDescent="0.2">
      <c r="D4539" s="209"/>
    </row>
    <row r="4540" spans="4:4" ht="12.75" x14ac:dyDescent="0.2">
      <c r="D4540" s="209"/>
    </row>
    <row r="4541" spans="4:4" ht="12.75" x14ac:dyDescent="0.2">
      <c r="D4541" s="209"/>
    </row>
    <row r="4542" spans="4:4" ht="12.75" x14ac:dyDescent="0.2">
      <c r="D4542" s="209"/>
    </row>
    <row r="4543" spans="4:4" ht="12.75" x14ac:dyDescent="0.2">
      <c r="D4543" s="209"/>
    </row>
    <row r="4544" spans="4:4" ht="12.75" x14ac:dyDescent="0.2">
      <c r="D4544" s="209"/>
    </row>
    <row r="4545" spans="4:4" ht="12.75" x14ac:dyDescent="0.2">
      <c r="D4545" s="209"/>
    </row>
    <row r="4546" spans="4:4" ht="12.75" x14ac:dyDescent="0.2">
      <c r="D4546" s="209"/>
    </row>
    <row r="4547" spans="4:4" ht="12.75" x14ac:dyDescent="0.2">
      <c r="D4547" s="209"/>
    </row>
    <row r="4548" spans="4:4" ht="12.75" x14ac:dyDescent="0.2">
      <c r="D4548" s="209"/>
    </row>
    <row r="4549" spans="4:4" ht="12.75" x14ac:dyDescent="0.2">
      <c r="D4549" s="209"/>
    </row>
    <row r="4550" spans="4:4" ht="12.75" x14ac:dyDescent="0.2">
      <c r="D4550" s="209"/>
    </row>
    <row r="4551" spans="4:4" ht="12.75" x14ac:dyDescent="0.2">
      <c r="D4551" s="209"/>
    </row>
    <row r="4552" spans="4:4" ht="12.75" x14ac:dyDescent="0.2">
      <c r="D4552" s="209"/>
    </row>
    <row r="4553" spans="4:4" ht="12.75" x14ac:dyDescent="0.2">
      <c r="D4553" s="209"/>
    </row>
    <row r="4554" spans="4:4" ht="12.75" x14ac:dyDescent="0.2">
      <c r="D4554" s="209"/>
    </row>
    <row r="4555" spans="4:4" ht="12.75" x14ac:dyDescent="0.2">
      <c r="D4555" s="209"/>
    </row>
    <row r="4556" spans="4:4" ht="12.75" x14ac:dyDescent="0.2">
      <c r="D4556" s="209"/>
    </row>
    <row r="4557" spans="4:4" ht="12.75" x14ac:dyDescent="0.2">
      <c r="D4557" s="209"/>
    </row>
    <row r="4558" spans="4:4" ht="12.75" x14ac:dyDescent="0.2">
      <c r="D4558" s="209"/>
    </row>
    <row r="4559" spans="4:4" ht="12.75" x14ac:dyDescent="0.2">
      <c r="D4559" s="209"/>
    </row>
    <row r="4560" spans="4:4" ht="12.75" x14ac:dyDescent="0.2">
      <c r="D4560" s="209"/>
    </row>
    <row r="4561" spans="4:4" ht="12.75" x14ac:dyDescent="0.2">
      <c r="D4561" s="209"/>
    </row>
    <row r="4562" spans="4:4" ht="12.75" x14ac:dyDescent="0.2">
      <c r="D4562" s="209"/>
    </row>
    <row r="4563" spans="4:4" ht="12.75" x14ac:dyDescent="0.2">
      <c r="D4563" s="209"/>
    </row>
    <row r="4564" spans="4:4" ht="12.75" x14ac:dyDescent="0.2">
      <c r="D4564" s="209"/>
    </row>
    <row r="4565" spans="4:4" ht="12.75" x14ac:dyDescent="0.2">
      <c r="D4565" s="209"/>
    </row>
    <row r="4566" spans="4:4" ht="12.75" x14ac:dyDescent="0.2">
      <c r="D4566" s="209"/>
    </row>
    <row r="4567" spans="4:4" ht="12.75" x14ac:dyDescent="0.2">
      <c r="D4567" s="209"/>
    </row>
    <row r="4568" spans="4:4" ht="12.75" x14ac:dyDescent="0.2">
      <c r="D4568" s="209"/>
    </row>
    <row r="4569" spans="4:4" ht="12.75" x14ac:dyDescent="0.2">
      <c r="D4569" s="209"/>
    </row>
    <row r="4570" spans="4:4" ht="12.75" x14ac:dyDescent="0.2">
      <c r="D4570" s="209"/>
    </row>
    <row r="4571" spans="4:4" ht="12.75" x14ac:dyDescent="0.2">
      <c r="D4571" s="209"/>
    </row>
    <row r="4572" spans="4:4" ht="12.75" x14ac:dyDescent="0.2">
      <c r="D4572" s="209"/>
    </row>
    <row r="4573" spans="4:4" ht="12.75" x14ac:dyDescent="0.2">
      <c r="D4573" s="209"/>
    </row>
    <row r="4574" spans="4:4" ht="12.75" x14ac:dyDescent="0.2">
      <c r="D4574" s="209"/>
    </row>
    <row r="4575" spans="4:4" ht="12.75" x14ac:dyDescent="0.2">
      <c r="D4575" s="209"/>
    </row>
    <row r="4576" spans="4:4" ht="12.75" x14ac:dyDescent="0.2">
      <c r="D4576" s="209"/>
    </row>
    <row r="4577" spans="4:4" ht="12.75" x14ac:dyDescent="0.2">
      <c r="D4577" s="209"/>
    </row>
    <row r="4578" spans="4:4" ht="12.75" x14ac:dyDescent="0.2">
      <c r="D4578" s="209"/>
    </row>
    <row r="4579" spans="4:4" ht="12.75" x14ac:dyDescent="0.2">
      <c r="D4579" s="209"/>
    </row>
    <row r="4580" spans="4:4" ht="12.75" x14ac:dyDescent="0.2">
      <c r="D4580" s="209"/>
    </row>
    <row r="4581" spans="4:4" ht="12.75" x14ac:dyDescent="0.2">
      <c r="D4581" s="209"/>
    </row>
    <row r="4582" spans="4:4" ht="12.75" x14ac:dyDescent="0.2">
      <c r="D4582" s="209"/>
    </row>
    <row r="4583" spans="4:4" ht="12.75" x14ac:dyDescent="0.2">
      <c r="D4583" s="209"/>
    </row>
    <row r="4584" spans="4:4" ht="12.75" x14ac:dyDescent="0.2">
      <c r="D4584" s="209"/>
    </row>
    <row r="4585" spans="4:4" ht="12.75" x14ac:dyDescent="0.2">
      <c r="D4585" s="209"/>
    </row>
    <row r="4586" spans="4:4" ht="12.75" x14ac:dyDescent="0.2">
      <c r="D4586" s="209"/>
    </row>
    <row r="4587" spans="4:4" ht="12.75" x14ac:dyDescent="0.2">
      <c r="D4587" s="209"/>
    </row>
    <row r="4588" spans="4:4" ht="12.75" x14ac:dyDescent="0.2">
      <c r="D4588" s="209"/>
    </row>
    <row r="4589" spans="4:4" ht="12.75" x14ac:dyDescent="0.2">
      <c r="D4589" s="209"/>
    </row>
    <row r="4590" spans="4:4" ht="12.75" x14ac:dyDescent="0.2">
      <c r="D4590" s="209"/>
    </row>
    <row r="4591" spans="4:4" ht="12.75" x14ac:dyDescent="0.2">
      <c r="D4591" s="209"/>
    </row>
    <row r="4592" spans="4:4" ht="12.75" x14ac:dyDescent="0.2">
      <c r="D4592" s="209"/>
    </row>
    <row r="4593" spans="4:4" ht="12.75" x14ac:dyDescent="0.2">
      <c r="D4593" s="209"/>
    </row>
    <row r="4594" spans="4:4" ht="12.75" x14ac:dyDescent="0.2">
      <c r="D4594" s="209"/>
    </row>
    <row r="4595" spans="4:4" ht="12.75" x14ac:dyDescent="0.2">
      <c r="D4595" s="209"/>
    </row>
    <row r="4596" spans="4:4" ht="12.75" x14ac:dyDescent="0.2">
      <c r="D4596" s="209"/>
    </row>
    <row r="4597" spans="4:4" ht="12.75" x14ac:dyDescent="0.2">
      <c r="D4597" s="209"/>
    </row>
    <row r="4598" spans="4:4" ht="12.75" x14ac:dyDescent="0.2">
      <c r="D4598" s="209"/>
    </row>
    <row r="4599" spans="4:4" ht="12.75" x14ac:dyDescent="0.2">
      <c r="D4599" s="209"/>
    </row>
    <row r="4600" spans="4:4" ht="12.75" x14ac:dyDescent="0.2">
      <c r="D4600" s="209"/>
    </row>
    <row r="4601" spans="4:4" ht="12.75" x14ac:dyDescent="0.2">
      <c r="D4601" s="209"/>
    </row>
    <row r="4602" spans="4:4" ht="12.75" x14ac:dyDescent="0.2">
      <c r="D4602" s="209"/>
    </row>
    <row r="4603" spans="4:4" ht="12.75" x14ac:dyDescent="0.2">
      <c r="D4603" s="209"/>
    </row>
    <row r="4604" spans="4:4" ht="12.75" x14ac:dyDescent="0.2">
      <c r="D4604" s="209"/>
    </row>
    <row r="4605" spans="4:4" ht="12.75" x14ac:dyDescent="0.2">
      <c r="D4605" s="209"/>
    </row>
    <row r="4606" spans="4:4" ht="12.75" x14ac:dyDescent="0.2">
      <c r="D4606" s="209"/>
    </row>
    <row r="4607" spans="4:4" ht="12.75" x14ac:dyDescent="0.2">
      <c r="D4607" s="209"/>
    </row>
    <row r="4608" spans="4:4" ht="12.75" x14ac:dyDescent="0.2">
      <c r="D4608" s="209"/>
    </row>
    <row r="4609" spans="4:4" ht="12.75" x14ac:dyDescent="0.2">
      <c r="D4609" s="209"/>
    </row>
    <row r="4610" spans="4:4" ht="12.75" x14ac:dyDescent="0.2">
      <c r="D4610" s="209"/>
    </row>
    <row r="4611" spans="4:4" ht="12.75" x14ac:dyDescent="0.2">
      <c r="D4611" s="209"/>
    </row>
    <row r="4612" spans="4:4" ht="12.75" x14ac:dyDescent="0.2">
      <c r="D4612" s="209"/>
    </row>
    <row r="4613" spans="4:4" ht="12.75" x14ac:dyDescent="0.2">
      <c r="D4613" s="209"/>
    </row>
    <row r="4614" spans="4:4" ht="12.75" x14ac:dyDescent="0.2">
      <c r="D4614" s="209"/>
    </row>
    <row r="4615" spans="4:4" ht="12.75" x14ac:dyDescent="0.2">
      <c r="D4615" s="209"/>
    </row>
    <row r="4616" spans="4:4" ht="12.75" x14ac:dyDescent="0.2">
      <c r="D4616" s="209"/>
    </row>
    <row r="4617" spans="4:4" ht="12.75" x14ac:dyDescent="0.2">
      <c r="D4617" s="209"/>
    </row>
    <row r="4618" spans="4:4" ht="12.75" x14ac:dyDescent="0.2">
      <c r="D4618" s="209"/>
    </row>
    <row r="4619" spans="4:4" ht="12.75" x14ac:dyDescent="0.2">
      <c r="D4619" s="209"/>
    </row>
    <row r="4620" spans="4:4" ht="12.75" x14ac:dyDescent="0.2">
      <c r="D4620" s="209"/>
    </row>
    <row r="4621" spans="4:4" ht="12.75" x14ac:dyDescent="0.2">
      <c r="D4621" s="209"/>
    </row>
    <row r="4622" spans="4:4" ht="12.75" x14ac:dyDescent="0.2">
      <c r="D4622" s="209"/>
    </row>
    <row r="4623" spans="4:4" ht="12.75" x14ac:dyDescent="0.2">
      <c r="D4623" s="209"/>
    </row>
    <row r="4624" spans="4:4" ht="12.75" x14ac:dyDescent="0.2">
      <c r="D4624" s="209"/>
    </row>
    <row r="4625" spans="4:4" ht="12.75" x14ac:dyDescent="0.2">
      <c r="D4625" s="209"/>
    </row>
    <row r="4626" spans="4:4" ht="12.75" x14ac:dyDescent="0.2">
      <c r="D4626" s="209"/>
    </row>
    <row r="4627" spans="4:4" ht="12.75" x14ac:dyDescent="0.2">
      <c r="D4627" s="209"/>
    </row>
    <row r="4628" spans="4:4" ht="12.75" x14ac:dyDescent="0.2">
      <c r="D4628" s="209"/>
    </row>
    <row r="4629" spans="4:4" ht="12.75" x14ac:dyDescent="0.2">
      <c r="D4629" s="209"/>
    </row>
    <row r="4630" spans="4:4" ht="12.75" x14ac:dyDescent="0.2">
      <c r="D4630" s="209"/>
    </row>
    <row r="4631" spans="4:4" ht="12.75" x14ac:dyDescent="0.2">
      <c r="D4631" s="209"/>
    </row>
    <row r="4632" spans="4:4" ht="12.75" x14ac:dyDescent="0.2">
      <c r="D4632" s="209"/>
    </row>
    <row r="4633" spans="4:4" ht="12.75" x14ac:dyDescent="0.2">
      <c r="D4633" s="209"/>
    </row>
    <row r="4634" spans="4:4" ht="12.75" x14ac:dyDescent="0.2">
      <c r="D4634" s="209"/>
    </row>
    <row r="4635" spans="4:4" ht="12.75" x14ac:dyDescent="0.2">
      <c r="D4635" s="209"/>
    </row>
    <row r="4636" spans="4:4" ht="12.75" x14ac:dyDescent="0.2">
      <c r="D4636" s="209"/>
    </row>
    <row r="4637" spans="4:4" ht="12.75" x14ac:dyDescent="0.2">
      <c r="D4637" s="209"/>
    </row>
    <row r="4638" spans="4:4" ht="12.75" x14ac:dyDescent="0.2">
      <c r="D4638" s="209"/>
    </row>
    <row r="4639" spans="4:4" ht="12.75" x14ac:dyDescent="0.2">
      <c r="D4639" s="209"/>
    </row>
    <row r="4640" spans="4:4" ht="12.75" x14ac:dyDescent="0.2">
      <c r="D4640" s="209"/>
    </row>
    <row r="4641" spans="4:4" ht="12.75" x14ac:dyDescent="0.2">
      <c r="D4641" s="209"/>
    </row>
    <row r="4642" spans="4:4" ht="12.75" x14ac:dyDescent="0.2">
      <c r="D4642" s="209"/>
    </row>
    <row r="4643" spans="4:4" ht="12.75" x14ac:dyDescent="0.2">
      <c r="D4643" s="209"/>
    </row>
    <row r="4644" spans="4:4" ht="12.75" x14ac:dyDescent="0.2">
      <c r="D4644" s="209"/>
    </row>
    <row r="4645" spans="4:4" ht="12.75" x14ac:dyDescent="0.2">
      <c r="D4645" s="209"/>
    </row>
    <row r="4646" spans="4:4" ht="12.75" x14ac:dyDescent="0.2">
      <c r="D4646" s="209"/>
    </row>
    <row r="4647" spans="4:4" ht="12.75" x14ac:dyDescent="0.2">
      <c r="D4647" s="209"/>
    </row>
    <row r="4648" spans="4:4" ht="12.75" x14ac:dyDescent="0.2">
      <c r="D4648" s="209"/>
    </row>
    <row r="4649" spans="4:4" ht="12.75" x14ac:dyDescent="0.2">
      <c r="D4649" s="209"/>
    </row>
    <row r="4650" spans="4:4" ht="12.75" x14ac:dyDescent="0.2">
      <c r="D4650" s="209"/>
    </row>
    <row r="4651" spans="4:4" ht="12.75" x14ac:dyDescent="0.2">
      <c r="D4651" s="209"/>
    </row>
    <row r="4652" spans="4:4" ht="12.75" x14ac:dyDescent="0.2">
      <c r="D4652" s="209"/>
    </row>
    <row r="4653" spans="4:4" ht="12.75" x14ac:dyDescent="0.2">
      <c r="D4653" s="209"/>
    </row>
    <row r="4654" spans="4:4" ht="12.75" x14ac:dyDescent="0.2">
      <c r="D4654" s="209"/>
    </row>
    <row r="4655" spans="4:4" ht="12.75" x14ac:dyDescent="0.2">
      <c r="D4655" s="209"/>
    </row>
    <row r="4656" spans="4:4" ht="12.75" x14ac:dyDescent="0.2">
      <c r="D4656" s="209"/>
    </row>
    <row r="4657" spans="4:4" ht="12.75" x14ac:dyDescent="0.2">
      <c r="D4657" s="209"/>
    </row>
    <row r="4658" spans="4:4" ht="12.75" x14ac:dyDescent="0.2">
      <c r="D4658" s="209"/>
    </row>
    <row r="4659" spans="4:4" ht="12.75" x14ac:dyDescent="0.2">
      <c r="D4659" s="209"/>
    </row>
    <row r="4660" spans="4:4" ht="12.75" x14ac:dyDescent="0.2">
      <c r="D4660" s="209"/>
    </row>
    <row r="4661" spans="4:4" ht="12.75" x14ac:dyDescent="0.2">
      <c r="D4661" s="209"/>
    </row>
    <row r="4662" spans="4:4" ht="12.75" x14ac:dyDescent="0.2">
      <c r="D4662" s="209"/>
    </row>
    <row r="4663" spans="4:4" ht="12.75" x14ac:dyDescent="0.2">
      <c r="D4663" s="209"/>
    </row>
    <row r="4664" spans="4:4" ht="12.75" x14ac:dyDescent="0.2">
      <c r="D4664" s="209"/>
    </row>
    <row r="4665" spans="4:4" ht="12.75" x14ac:dyDescent="0.2">
      <c r="D4665" s="209"/>
    </row>
    <row r="4666" spans="4:4" ht="12.75" x14ac:dyDescent="0.2">
      <c r="D4666" s="209"/>
    </row>
    <row r="4667" spans="4:4" ht="12.75" x14ac:dyDescent="0.2">
      <c r="D4667" s="209"/>
    </row>
    <row r="4668" spans="4:4" ht="12.75" x14ac:dyDescent="0.2">
      <c r="D4668" s="209"/>
    </row>
    <row r="4669" spans="4:4" ht="12.75" x14ac:dyDescent="0.2">
      <c r="D4669" s="209"/>
    </row>
    <row r="4670" spans="4:4" ht="12.75" x14ac:dyDescent="0.2">
      <c r="D4670" s="209"/>
    </row>
    <row r="4671" spans="4:4" ht="12.75" x14ac:dyDescent="0.2">
      <c r="D4671" s="209"/>
    </row>
    <row r="4672" spans="4:4" ht="12.75" x14ac:dyDescent="0.2">
      <c r="D4672" s="209"/>
    </row>
    <row r="4673" spans="4:4" ht="12.75" x14ac:dyDescent="0.2">
      <c r="D4673" s="209"/>
    </row>
    <row r="4674" spans="4:4" ht="12.75" x14ac:dyDescent="0.2">
      <c r="D4674" s="209"/>
    </row>
    <row r="4675" spans="4:4" ht="12.75" x14ac:dyDescent="0.2">
      <c r="D4675" s="209"/>
    </row>
    <row r="4676" spans="4:4" ht="12.75" x14ac:dyDescent="0.2">
      <c r="D4676" s="209"/>
    </row>
    <row r="4677" spans="4:4" ht="12.75" x14ac:dyDescent="0.2">
      <c r="D4677" s="209"/>
    </row>
    <row r="4678" spans="4:4" ht="12.75" x14ac:dyDescent="0.2">
      <c r="D4678" s="209"/>
    </row>
    <row r="4679" spans="4:4" ht="12.75" x14ac:dyDescent="0.2">
      <c r="D4679" s="209"/>
    </row>
    <row r="4680" spans="4:4" ht="12.75" x14ac:dyDescent="0.2">
      <c r="D4680" s="209"/>
    </row>
    <row r="4681" spans="4:4" ht="12.75" x14ac:dyDescent="0.2">
      <c r="D4681" s="209"/>
    </row>
    <row r="4682" spans="4:4" ht="12.75" x14ac:dyDescent="0.2">
      <c r="D4682" s="209"/>
    </row>
    <row r="4683" spans="4:4" ht="12.75" x14ac:dyDescent="0.2">
      <c r="D4683" s="209"/>
    </row>
    <row r="4684" spans="4:4" ht="12.75" x14ac:dyDescent="0.2">
      <c r="D4684" s="209"/>
    </row>
    <row r="4685" spans="4:4" ht="12.75" x14ac:dyDescent="0.2">
      <c r="D4685" s="209"/>
    </row>
    <row r="4686" spans="4:4" ht="12.75" x14ac:dyDescent="0.2">
      <c r="D4686" s="209"/>
    </row>
    <row r="4687" spans="4:4" ht="12.75" x14ac:dyDescent="0.2">
      <c r="D4687" s="209"/>
    </row>
    <row r="4688" spans="4:4" ht="12.75" x14ac:dyDescent="0.2">
      <c r="D4688" s="209"/>
    </row>
    <row r="4689" spans="4:4" ht="12.75" x14ac:dyDescent="0.2">
      <c r="D4689" s="209"/>
    </row>
    <row r="4690" spans="4:4" ht="12.75" x14ac:dyDescent="0.2">
      <c r="D4690" s="209"/>
    </row>
    <row r="4691" spans="4:4" ht="12.75" x14ac:dyDescent="0.2">
      <c r="D4691" s="209"/>
    </row>
    <row r="4692" spans="4:4" ht="12.75" x14ac:dyDescent="0.2">
      <c r="D4692" s="209"/>
    </row>
    <row r="4693" spans="4:4" ht="12.75" x14ac:dyDescent="0.2">
      <c r="D4693" s="209"/>
    </row>
    <row r="4694" spans="4:4" ht="12.75" x14ac:dyDescent="0.2">
      <c r="D4694" s="209"/>
    </row>
    <row r="4695" spans="4:4" ht="12.75" x14ac:dyDescent="0.2">
      <c r="D4695" s="209"/>
    </row>
    <row r="4696" spans="4:4" ht="12.75" x14ac:dyDescent="0.2">
      <c r="D4696" s="209"/>
    </row>
    <row r="4697" spans="4:4" ht="12.75" x14ac:dyDescent="0.2">
      <c r="D4697" s="209"/>
    </row>
    <row r="4698" spans="4:4" ht="12.75" x14ac:dyDescent="0.2">
      <c r="D4698" s="209"/>
    </row>
    <row r="4699" spans="4:4" ht="12.75" x14ac:dyDescent="0.2">
      <c r="D4699" s="209"/>
    </row>
    <row r="4700" spans="4:4" ht="12.75" x14ac:dyDescent="0.2">
      <c r="D4700" s="209"/>
    </row>
    <row r="4701" spans="4:4" ht="12.75" x14ac:dyDescent="0.2">
      <c r="D4701" s="209"/>
    </row>
    <row r="4702" spans="4:4" ht="12.75" x14ac:dyDescent="0.2">
      <c r="D4702" s="209"/>
    </row>
    <row r="4703" spans="4:4" ht="12.75" x14ac:dyDescent="0.2">
      <c r="D4703" s="209"/>
    </row>
    <row r="4704" spans="4:4" ht="12.75" x14ac:dyDescent="0.2">
      <c r="D4704" s="209"/>
    </row>
    <row r="4705" spans="4:4" ht="12.75" x14ac:dyDescent="0.2">
      <c r="D4705" s="209"/>
    </row>
    <row r="4706" spans="4:4" ht="12.75" x14ac:dyDescent="0.2">
      <c r="D4706" s="209"/>
    </row>
    <row r="4707" spans="4:4" ht="12.75" x14ac:dyDescent="0.2">
      <c r="D4707" s="209"/>
    </row>
    <row r="4708" spans="4:4" ht="12.75" x14ac:dyDescent="0.2">
      <c r="D4708" s="209"/>
    </row>
    <row r="4709" spans="4:4" ht="12.75" x14ac:dyDescent="0.2">
      <c r="D4709" s="209"/>
    </row>
    <row r="4710" spans="4:4" ht="12.75" x14ac:dyDescent="0.2">
      <c r="D4710" s="209"/>
    </row>
    <row r="4711" spans="4:4" ht="12.75" x14ac:dyDescent="0.2">
      <c r="D4711" s="209"/>
    </row>
    <row r="4712" spans="4:4" ht="12.75" x14ac:dyDescent="0.2">
      <c r="D4712" s="209"/>
    </row>
    <row r="4713" spans="4:4" ht="12.75" x14ac:dyDescent="0.2">
      <c r="D4713" s="209"/>
    </row>
    <row r="4714" spans="4:4" ht="12.75" x14ac:dyDescent="0.2">
      <c r="D4714" s="209"/>
    </row>
    <row r="4715" spans="4:4" ht="12.75" x14ac:dyDescent="0.2">
      <c r="D4715" s="209"/>
    </row>
    <row r="4716" spans="4:4" ht="12.75" x14ac:dyDescent="0.2">
      <c r="D4716" s="209"/>
    </row>
    <row r="4717" spans="4:4" ht="12.75" x14ac:dyDescent="0.2">
      <c r="D4717" s="209"/>
    </row>
    <row r="4718" spans="4:4" ht="12.75" x14ac:dyDescent="0.2">
      <c r="D4718" s="209"/>
    </row>
    <row r="4719" spans="4:4" ht="12.75" x14ac:dyDescent="0.2">
      <c r="D4719" s="209"/>
    </row>
    <row r="4720" spans="4:4" ht="12.75" x14ac:dyDescent="0.2">
      <c r="D4720" s="209"/>
    </row>
    <row r="4721" spans="4:4" ht="12.75" x14ac:dyDescent="0.2">
      <c r="D4721" s="209"/>
    </row>
    <row r="4722" spans="4:4" ht="12.75" x14ac:dyDescent="0.2">
      <c r="D4722" s="209"/>
    </row>
    <row r="4723" spans="4:4" ht="12.75" x14ac:dyDescent="0.2">
      <c r="D4723" s="209"/>
    </row>
    <row r="4724" spans="4:4" ht="12.75" x14ac:dyDescent="0.2">
      <c r="D4724" s="209"/>
    </row>
    <row r="4725" spans="4:4" ht="12.75" x14ac:dyDescent="0.2">
      <c r="D4725" s="209"/>
    </row>
    <row r="4726" spans="4:4" ht="12.75" x14ac:dyDescent="0.2">
      <c r="D4726" s="209"/>
    </row>
    <row r="4727" spans="4:4" ht="12.75" x14ac:dyDescent="0.2">
      <c r="D4727" s="209"/>
    </row>
    <row r="4728" spans="4:4" ht="12.75" x14ac:dyDescent="0.2">
      <c r="D4728" s="209"/>
    </row>
    <row r="4729" spans="4:4" ht="12.75" x14ac:dyDescent="0.2">
      <c r="D4729" s="209"/>
    </row>
    <row r="4730" spans="4:4" ht="12.75" x14ac:dyDescent="0.2">
      <c r="D4730" s="209"/>
    </row>
    <row r="4731" spans="4:4" ht="12.75" x14ac:dyDescent="0.2">
      <c r="D4731" s="209"/>
    </row>
    <row r="4732" spans="4:4" ht="12.75" x14ac:dyDescent="0.2">
      <c r="D4732" s="209"/>
    </row>
    <row r="4733" spans="4:4" ht="12.75" x14ac:dyDescent="0.2">
      <c r="D4733" s="209"/>
    </row>
    <row r="4734" spans="4:4" ht="12.75" x14ac:dyDescent="0.2">
      <c r="D4734" s="209"/>
    </row>
    <row r="4735" spans="4:4" ht="12.75" x14ac:dyDescent="0.2">
      <c r="D4735" s="209"/>
    </row>
    <row r="4736" spans="4:4" ht="12.75" x14ac:dyDescent="0.2">
      <c r="D4736" s="209"/>
    </row>
    <row r="4737" spans="4:4" ht="12.75" x14ac:dyDescent="0.2">
      <c r="D4737" s="209"/>
    </row>
    <row r="4738" spans="4:4" ht="12.75" x14ac:dyDescent="0.2">
      <c r="D4738" s="209"/>
    </row>
    <row r="4739" spans="4:4" ht="12.75" x14ac:dyDescent="0.2">
      <c r="D4739" s="209"/>
    </row>
    <row r="4740" spans="4:4" ht="12.75" x14ac:dyDescent="0.2">
      <c r="D4740" s="209"/>
    </row>
    <row r="4741" spans="4:4" ht="12.75" x14ac:dyDescent="0.2">
      <c r="D4741" s="209"/>
    </row>
    <row r="4742" spans="4:4" ht="12.75" x14ac:dyDescent="0.2">
      <c r="D4742" s="209"/>
    </row>
    <row r="4743" spans="4:4" ht="12.75" x14ac:dyDescent="0.2">
      <c r="D4743" s="209"/>
    </row>
    <row r="4744" spans="4:4" ht="12.75" x14ac:dyDescent="0.2">
      <c r="D4744" s="209"/>
    </row>
    <row r="4745" spans="4:4" ht="12.75" x14ac:dyDescent="0.2">
      <c r="D4745" s="209"/>
    </row>
    <row r="4746" spans="4:4" ht="12.75" x14ac:dyDescent="0.2">
      <c r="D4746" s="209"/>
    </row>
    <row r="4747" spans="4:4" ht="12.75" x14ac:dyDescent="0.2">
      <c r="D4747" s="209"/>
    </row>
    <row r="4748" spans="4:4" ht="12.75" x14ac:dyDescent="0.2">
      <c r="D4748" s="209"/>
    </row>
    <row r="4749" spans="4:4" ht="12.75" x14ac:dyDescent="0.2">
      <c r="D4749" s="209"/>
    </row>
    <row r="4750" spans="4:4" ht="12.75" x14ac:dyDescent="0.2">
      <c r="D4750" s="209"/>
    </row>
    <row r="4751" spans="4:4" ht="12.75" x14ac:dyDescent="0.2">
      <c r="D4751" s="209"/>
    </row>
    <row r="4752" spans="4:4" ht="12.75" x14ac:dyDescent="0.2">
      <c r="D4752" s="209"/>
    </row>
    <row r="4753" spans="4:4" ht="12.75" x14ac:dyDescent="0.2">
      <c r="D4753" s="209"/>
    </row>
    <row r="4754" spans="4:4" ht="12.75" x14ac:dyDescent="0.2">
      <c r="D4754" s="209"/>
    </row>
    <row r="4755" spans="4:4" ht="12.75" x14ac:dyDescent="0.2">
      <c r="D4755" s="209"/>
    </row>
    <row r="4756" spans="4:4" ht="12.75" x14ac:dyDescent="0.2">
      <c r="D4756" s="209"/>
    </row>
    <row r="4757" spans="4:4" ht="12.75" x14ac:dyDescent="0.2">
      <c r="D4757" s="209"/>
    </row>
    <row r="4758" spans="4:4" ht="12.75" x14ac:dyDescent="0.2">
      <c r="D4758" s="209"/>
    </row>
    <row r="4759" spans="4:4" ht="12.75" x14ac:dyDescent="0.2">
      <c r="D4759" s="209"/>
    </row>
    <row r="4760" spans="4:4" ht="12.75" x14ac:dyDescent="0.2">
      <c r="D4760" s="209"/>
    </row>
    <row r="4761" spans="4:4" ht="12.75" x14ac:dyDescent="0.2">
      <c r="D4761" s="209"/>
    </row>
    <row r="4762" spans="4:4" ht="12.75" x14ac:dyDescent="0.2">
      <c r="D4762" s="209"/>
    </row>
    <row r="4763" spans="4:4" ht="12.75" x14ac:dyDescent="0.2">
      <c r="D4763" s="209"/>
    </row>
    <row r="4764" spans="4:4" ht="12.75" x14ac:dyDescent="0.2">
      <c r="D4764" s="209"/>
    </row>
    <row r="4765" spans="4:4" ht="12.75" x14ac:dyDescent="0.2">
      <c r="D4765" s="209"/>
    </row>
    <row r="4766" spans="4:4" ht="12.75" x14ac:dyDescent="0.2">
      <c r="D4766" s="209"/>
    </row>
    <row r="4767" spans="4:4" ht="12.75" x14ac:dyDescent="0.2">
      <c r="D4767" s="209"/>
    </row>
    <row r="4768" spans="4:4" ht="12.75" x14ac:dyDescent="0.2">
      <c r="D4768" s="209"/>
    </row>
    <row r="4769" spans="4:4" ht="12.75" x14ac:dyDescent="0.2">
      <c r="D4769" s="209"/>
    </row>
    <row r="4770" spans="4:4" ht="12.75" x14ac:dyDescent="0.2">
      <c r="D4770" s="209"/>
    </row>
    <row r="4771" spans="4:4" ht="12.75" x14ac:dyDescent="0.2">
      <c r="D4771" s="209"/>
    </row>
    <row r="4772" spans="4:4" ht="12.75" x14ac:dyDescent="0.2">
      <c r="D4772" s="209"/>
    </row>
    <row r="4773" spans="4:4" ht="12.75" x14ac:dyDescent="0.2">
      <c r="D4773" s="209"/>
    </row>
    <row r="4774" spans="4:4" ht="12.75" x14ac:dyDescent="0.2">
      <c r="D4774" s="209"/>
    </row>
    <row r="4775" spans="4:4" ht="12.75" x14ac:dyDescent="0.2">
      <c r="D4775" s="209"/>
    </row>
    <row r="4776" spans="4:4" ht="12.75" x14ac:dyDescent="0.2">
      <c r="D4776" s="209"/>
    </row>
    <row r="4777" spans="4:4" ht="12.75" x14ac:dyDescent="0.2">
      <c r="D4777" s="209"/>
    </row>
    <row r="4778" spans="4:4" ht="12.75" x14ac:dyDescent="0.2">
      <c r="D4778" s="209"/>
    </row>
    <row r="4779" spans="4:4" ht="12.75" x14ac:dyDescent="0.2">
      <c r="D4779" s="209"/>
    </row>
    <row r="4780" spans="4:4" ht="12.75" x14ac:dyDescent="0.2">
      <c r="D4780" s="209"/>
    </row>
    <row r="4781" spans="4:4" ht="12.75" x14ac:dyDescent="0.2">
      <c r="D4781" s="209"/>
    </row>
    <row r="4782" spans="4:4" ht="12.75" x14ac:dyDescent="0.2">
      <c r="D4782" s="209"/>
    </row>
    <row r="4783" spans="4:4" ht="12.75" x14ac:dyDescent="0.2">
      <c r="D4783" s="209"/>
    </row>
    <row r="4784" spans="4:4" ht="12.75" x14ac:dyDescent="0.2">
      <c r="D4784" s="209"/>
    </row>
    <row r="4785" spans="4:4" ht="12.75" x14ac:dyDescent="0.2">
      <c r="D4785" s="209"/>
    </row>
    <row r="4786" spans="4:4" ht="12.75" x14ac:dyDescent="0.2">
      <c r="D4786" s="209"/>
    </row>
    <row r="4787" spans="4:4" ht="12.75" x14ac:dyDescent="0.2">
      <c r="D4787" s="209"/>
    </row>
    <row r="4788" spans="4:4" ht="12.75" x14ac:dyDescent="0.2">
      <c r="D4788" s="209"/>
    </row>
    <row r="4789" spans="4:4" ht="12.75" x14ac:dyDescent="0.2">
      <c r="D4789" s="209"/>
    </row>
    <row r="4790" spans="4:4" ht="12.75" x14ac:dyDescent="0.2">
      <c r="D4790" s="209"/>
    </row>
    <row r="4791" spans="4:4" ht="12.75" x14ac:dyDescent="0.2">
      <c r="D4791" s="209"/>
    </row>
    <row r="4792" spans="4:4" ht="12.75" x14ac:dyDescent="0.2">
      <c r="D4792" s="209"/>
    </row>
    <row r="4793" spans="4:4" ht="12.75" x14ac:dyDescent="0.2">
      <c r="D4793" s="209"/>
    </row>
    <row r="4794" spans="4:4" ht="12.75" x14ac:dyDescent="0.2">
      <c r="D4794" s="209"/>
    </row>
    <row r="4795" spans="4:4" ht="12.75" x14ac:dyDescent="0.2">
      <c r="D4795" s="209"/>
    </row>
    <row r="4796" spans="4:4" ht="12.75" x14ac:dyDescent="0.2">
      <c r="D4796" s="209"/>
    </row>
    <row r="4797" spans="4:4" ht="12.75" x14ac:dyDescent="0.2">
      <c r="D4797" s="209"/>
    </row>
    <row r="4798" spans="4:4" ht="12.75" x14ac:dyDescent="0.2">
      <c r="D4798" s="209"/>
    </row>
    <row r="4799" spans="4:4" ht="12.75" x14ac:dyDescent="0.2">
      <c r="D4799" s="209"/>
    </row>
    <row r="4800" spans="4:4" ht="12.75" x14ac:dyDescent="0.2">
      <c r="D4800" s="209"/>
    </row>
    <row r="4801" spans="4:4" ht="12.75" x14ac:dyDescent="0.2">
      <c r="D4801" s="209"/>
    </row>
    <row r="4802" spans="4:4" ht="12.75" x14ac:dyDescent="0.2">
      <c r="D4802" s="209"/>
    </row>
    <row r="4803" spans="4:4" ht="12.75" x14ac:dyDescent="0.2">
      <c r="D4803" s="209"/>
    </row>
    <row r="4804" spans="4:4" ht="12.75" x14ac:dyDescent="0.2">
      <c r="D4804" s="209"/>
    </row>
    <row r="4805" spans="4:4" ht="12.75" x14ac:dyDescent="0.2">
      <c r="D4805" s="209"/>
    </row>
    <row r="4806" spans="4:4" ht="12.75" x14ac:dyDescent="0.2">
      <c r="D4806" s="209"/>
    </row>
    <row r="4807" spans="4:4" ht="12.75" x14ac:dyDescent="0.2">
      <c r="D4807" s="209"/>
    </row>
    <row r="4808" spans="4:4" ht="12.75" x14ac:dyDescent="0.2">
      <c r="D4808" s="209"/>
    </row>
    <row r="4809" spans="4:4" ht="12.75" x14ac:dyDescent="0.2">
      <c r="D4809" s="209"/>
    </row>
    <row r="4810" spans="4:4" ht="12.75" x14ac:dyDescent="0.2">
      <c r="D4810" s="209"/>
    </row>
    <row r="4811" spans="4:4" ht="12.75" x14ac:dyDescent="0.2">
      <c r="D4811" s="209"/>
    </row>
    <row r="4812" spans="4:4" ht="12.75" x14ac:dyDescent="0.2">
      <c r="D4812" s="209"/>
    </row>
    <row r="4813" spans="4:4" ht="12.75" x14ac:dyDescent="0.2">
      <c r="D4813" s="209"/>
    </row>
    <row r="4814" spans="4:4" ht="12.75" x14ac:dyDescent="0.2">
      <c r="D4814" s="209"/>
    </row>
    <row r="4815" spans="4:4" ht="12.75" x14ac:dyDescent="0.2">
      <c r="D4815" s="209"/>
    </row>
    <row r="4816" spans="4:4" ht="12.75" x14ac:dyDescent="0.2">
      <c r="D4816" s="209"/>
    </row>
    <row r="4817" spans="4:4" ht="12.75" x14ac:dyDescent="0.2">
      <c r="D4817" s="209"/>
    </row>
    <row r="4818" spans="4:4" ht="12.75" x14ac:dyDescent="0.2">
      <c r="D4818" s="209"/>
    </row>
    <row r="4819" spans="4:4" ht="12.75" x14ac:dyDescent="0.2">
      <c r="D4819" s="209"/>
    </row>
    <row r="4820" spans="4:4" ht="12.75" x14ac:dyDescent="0.2">
      <c r="D4820" s="209"/>
    </row>
    <row r="4821" spans="4:4" ht="12.75" x14ac:dyDescent="0.2">
      <c r="D4821" s="209"/>
    </row>
    <row r="4822" spans="4:4" ht="12.75" x14ac:dyDescent="0.2">
      <c r="D4822" s="209"/>
    </row>
    <row r="4823" spans="4:4" ht="12.75" x14ac:dyDescent="0.2">
      <c r="D4823" s="209"/>
    </row>
    <row r="4824" spans="4:4" ht="12.75" x14ac:dyDescent="0.2">
      <c r="D4824" s="209"/>
    </row>
    <row r="4825" spans="4:4" ht="12.75" x14ac:dyDescent="0.2">
      <c r="D4825" s="209"/>
    </row>
    <row r="4826" spans="4:4" ht="12.75" x14ac:dyDescent="0.2">
      <c r="D4826" s="209"/>
    </row>
    <row r="4827" spans="4:4" ht="12.75" x14ac:dyDescent="0.2">
      <c r="D4827" s="209"/>
    </row>
    <row r="4828" spans="4:4" ht="12.75" x14ac:dyDescent="0.2">
      <c r="D4828" s="209"/>
    </row>
    <row r="4829" spans="4:4" ht="12.75" x14ac:dyDescent="0.2">
      <c r="D4829" s="209"/>
    </row>
    <row r="4830" spans="4:4" ht="12.75" x14ac:dyDescent="0.2">
      <c r="D4830" s="209"/>
    </row>
    <row r="4831" spans="4:4" ht="12.75" x14ac:dyDescent="0.2">
      <c r="D4831" s="209"/>
    </row>
    <row r="4832" spans="4:4" ht="12.75" x14ac:dyDescent="0.2">
      <c r="D4832" s="209"/>
    </row>
    <row r="4833" spans="4:4" ht="12.75" x14ac:dyDescent="0.2">
      <c r="D4833" s="209"/>
    </row>
    <row r="4834" spans="4:4" ht="12.75" x14ac:dyDescent="0.2">
      <c r="D4834" s="209"/>
    </row>
    <row r="4835" spans="4:4" ht="12.75" x14ac:dyDescent="0.2">
      <c r="D4835" s="209"/>
    </row>
    <row r="4836" spans="4:4" ht="12.75" x14ac:dyDescent="0.2">
      <c r="D4836" s="209"/>
    </row>
    <row r="4837" spans="4:4" ht="12.75" x14ac:dyDescent="0.2">
      <c r="D4837" s="209"/>
    </row>
    <row r="4838" spans="4:4" ht="12.75" x14ac:dyDescent="0.2">
      <c r="D4838" s="209"/>
    </row>
    <row r="4839" spans="4:4" ht="12.75" x14ac:dyDescent="0.2">
      <c r="D4839" s="209"/>
    </row>
    <row r="4840" spans="4:4" ht="12.75" x14ac:dyDescent="0.2">
      <c r="D4840" s="209"/>
    </row>
    <row r="4841" spans="4:4" ht="12.75" x14ac:dyDescent="0.2">
      <c r="D4841" s="209"/>
    </row>
    <row r="4842" spans="4:4" ht="12.75" x14ac:dyDescent="0.2">
      <c r="D4842" s="209"/>
    </row>
    <row r="4843" spans="4:4" ht="12.75" x14ac:dyDescent="0.2">
      <c r="D4843" s="209"/>
    </row>
    <row r="4844" spans="4:4" ht="12.75" x14ac:dyDescent="0.2">
      <c r="D4844" s="209"/>
    </row>
    <row r="4845" spans="4:4" ht="12.75" x14ac:dyDescent="0.2">
      <c r="D4845" s="209"/>
    </row>
    <row r="4846" spans="4:4" ht="12.75" x14ac:dyDescent="0.2">
      <c r="D4846" s="209"/>
    </row>
    <row r="4847" spans="4:4" ht="12.75" x14ac:dyDescent="0.2">
      <c r="D4847" s="209"/>
    </row>
    <row r="4848" spans="4:4" ht="12.75" x14ac:dyDescent="0.2">
      <c r="D4848" s="209"/>
    </row>
    <row r="4849" spans="4:4" ht="12.75" x14ac:dyDescent="0.2">
      <c r="D4849" s="209"/>
    </row>
    <row r="4850" spans="4:4" ht="12.75" x14ac:dyDescent="0.2">
      <c r="D4850" s="209"/>
    </row>
    <row r="4851" spans="4:4" ht="12.75" x14ac:dyDescent="0.2">
      <c r="D4851" s="209"/>
    </row>
    <row r="4852" spans="4:4" ht="12.75" x14ac:dyDescent="0.2">
      <c r="D4852" s="209"/>
    </row>
    <row r="4853" spans="4:4" ht="12.75" x14ac:dyDescent="0.2">
      <c r="D4853" s="209"/>
    </row>
    <row r="4854" spans="4:4" ht="12.75" x14ac:dyDescent="0.2">
      <c r="D4854" s="209"/>
    </row>
    <row r="4855" spans="4:4" ht="12.75" x14ac:dyDescent="0.2">
      <c r="D4855" s="209"/>
    </row>
    <row r="4856" spans="4:4" ht="12.75" x14ac:dyDescent="0.2">
      <c r="D4856" s="209"/>
    </row>
    <row r="4857" spans="4:4" ht="12.75" x14ac:dyDescent="0.2">
      <c r="D4857" s="209"/>
    </row>
    <row r="4858" spans="4:4" ht="12.75" x14ac:dyDescent="0.2">
      <c r="D4858" s="209"/>
    </row>
    <row r="4859" spans="4:4" ht="12.75" x14ac:dyDescent="0.2">
      <c r="D4859" s="209"/>
    </row>
    <row r="4860" spans="4:4" ht="12.75" x14ac:dyDescent="0.2">
      <c r="D4860" s="209"/>
    </row>
    <row r="4861" spans="4:4" ht="12.75" x14ac:dyDescent="0.2">
      <c r="D4861" s="209"/>
    </row>
    <row r="4862" spans="4:4" ht="12.75" x14ac:dyDescent="0.2">
      <c r="D4862" s="209"/>
    </row>
    <row r="4863" spans="4:4" ht="12.75" x14ac:dyDescent="0.2">
      <c r="D4863" s="209"/>
    </row>
    <row r="4864" spans="4:4" ht="12.75" x14ac:dyDescent="0.2">
      <c r="D4864" s="209"/>
    </row>
    <row r="4865" spans="4:4" ht="12.75" x14ac:dyDescent="0.2">
      <c r="D4865" s="209"/>
    </row>
    <row r="4866" spans="4:4" ht="12.75" x14ac:dyDescent="0.2">
      <c r="D4866" s="209"/>
    </row>
    <row r="4867" spans="4:4" ht="12.75" x14ac:dyDescent="0.2">
      <c r="D4867" s="209"/>
    </row>
    <row r="4868" spans="4:4" ht="12.75" x14ac:dyDescent="0.2">
      <c r="D4868" s="209"/>
    </row>
    <row r="4869" spans="4:4" ht="12.75" x14ac:dyDescent="0.2">
      <c r="D4869" s="209"/>
    </row>
    <row r="4870" spans="4:4" ht="12.75" x14ac:dyDescent="0.2">
      <c r="D4870" s="209"/>
    </row>
    <row r="4871" spans="4:4" ht="12.75" x14ac:dyDescent="0.2">
      <c r="D4871" s="209"/>
    </row>
    <row r="4872" spans="4:4" ht="12.75" x14ac:dyDescent="0.2">
      <c r="D4872" s="209"/>
    </row>
    <row r="4873" spans="4:4" ht="12.75" x14ac:dyDescent="0.2">
      <c r="D4873" s="209"/>
    </row>
    <row r="4874" spans="4:4" ht="12.75" x14ac:dyDescent="0.2">
      <c r="D4874" s="209"/>
    </row>
    <row r="4875" spans="4:4" ht="12.75" x14ac:dyDescent="0.2">
      <c r="D4875" s="209"/>
    </row>
    <row r="4876" spans="4:4" ht="12.75" x14ac:dyDescent="0.2">
      <c r="D4876" s="209"/>
    </row>
    <row r="4877" spans="4:4" ht="12.75" x14ac:dyDescent="0.2">
      <c r="D4877" s="209"/>
    </row>
    <row r="4878" spans="4:4" ht="12.75" x14ac:dyDescent="0.2">
      <c r="D4878" s="209"/>
    </row>
    <row r="4879" spans="4:4" ht="12.75" x14ac:dyDescent="0.2">
      <c r="D4879" s="209"/>
    </row>
    <row r="4880" spans="4:4" ht="12.75" x14ac:dyDescent="0.2">
      <c r="D4880" s="209"/>
    </row>
    <row r="4881" spans="4:4" ht="12.75" x14ac:dyDescent="0.2">
      <c r="D4881" s="209"/>
    </row>
    <row r="4882" spans="4:4" ht="12.75" x14ac:dyDescent="0.2">
      <c r="D4882" s="209"/>
    </row>
    <row r="4883" spans="4:4" ht="12.75" x14ac:dyDescent="0.2">
      <c r="D4883" s="209"/>
    </row>
    <row r="4884" spans="4:4" ht="12.75" x14ac:dyDescent="0.2">
      <c r="D4884" s="209"/>
    </row>
    <row r="4885" spans="4:4" ht="12.75" x14ac:dyDescent="0.2">
      <c r="D4885" s="209"/>
    </row>
    <row r="4886" spans="4:4" ht="12.75" x14ac:dyDescent="0.2">
      <c r="D4886" s="209"/>
    </row>
    <row r="4887" spans="4:4" ht="12.75" x14ac:dyDescent="0.2">
      <c r="D4887" s="209"/>
    </row>
    <row r="4888" spans="4:4" ht="12.75" x14ac:dyDescent="0.2">
      <c r="D4888" s="209"/>
    </row>
    <row r="4889" spans="4:4" ht="12.75" x14ac:dyDescent="0.2">
      <c r="D4889" s="209"/>
    </row>
    <row r="4890" spans="4:4" ht="12.75" x14ac:dyDescent="0.2">
      <c r="D4890" s="209"/>
    </row>
    <row r="4891" spans="4:4" ht="12.75" x14ac:dyDescent="0.2">
      <c r="D4891" s="209"/>
    </row>
    <row r="4892" spans="4:4" ht="12.75" x14ac:dyDescent="0.2">
      <c r="D4892" s="209"/>
    </row>
    <row r="4893" spans="4:4" ht="12.75" x14ac:dyDescent="0.2">
      <c r="D4893" s="209"/>
    </row>
    <row r="4894" spans="4:4" ht="12.75" x14ac:dyDescent="0.2">
      <c r="D4894" s="209"/>
    </row>
    <row r="4895" spans="4:4" ht="12.75" x14ac:dyDescent="0.2">
      <c r="D4895" s="209"/>
    </row>
    <row r="4896" spans="4:4" ht="12.75" x14ac:dyDescent="0.2">
      <c r="D4896" s="209"/>
    </row>
    <row r="4897" spans="4:4" ht="12.75" x14ac:dyDescent="0.2">
      <c r="D4897" s="209"/>
    </row>
    <row r="4898" spans="4:4" ht="12.75" x14ac:dyDescent="0.2">
      <c r="D4898" s="209"/>
    </row>
    <row r="4899" spans="4:4" ht="12.75" x14ac:dyDescent="0.2">
      <c r="D4899" s="209"/>
    </row>
    <row r="4900" spans="4:4" ht="12.75" x14ac:dyDescent="0.2">
      <c r="D4900" s="209"/>
    </row>
    <row r="4901" spans="4:4" ht="12.75" x14ac:dyDescent="0.2">
      <c r="D4901" s="209"/>
    </row>
    <row r="4902" spans="4:4" ht="12.75" x14ac:dyDescent="0.2">
      <c r="D4902" s="209"/>
    </row>
    <row r="4903" spans="4:4" ht="12.75" x14ac:dyDescent="0.2">
      <c r="D4903" s="209"/>
    </row>
    <row r="4904" spans="4:4" ht="12.75" x14ac:dyDescent="0.2">
      <c r="D4904" s="209"/>
    </row>
    <row r="4905" spans="4:4" ht="12.75" x14ac:dyDescent="0.2">
      <c r="D4905" s="209"/>
    </row>
    <row r="4906" spans="4:4" ht="12.75" x14ac:dyDescent="0.2">
      <c r="D4906" s="209"/>
    </row>
    <row r="4907" spans="4:4" ht="12.75" x14ac:dyDescent="0.2">
      <c r="D4907" s="209"/>
    </row>
    <row r="4908" spans="4:4" ht="12.75" x14ac:dyDescent="0.2">
      <c r="D4908" s="209"/>
    </row>
    <row r="4909" spans="4:4" ht="12.75" x14ac:dyDescent="0.2">
      <c r="D4909" s="209"/>
    </row>
    <row r="4910" spans="4:4" ht="12.75" x14ac:dyDescent="0.2">
      <c r="D4910" s="209"/>
    </row>
    <row r="4911" spans="4:4" ht="12.75" x14ac:dyDescent="0.2">
      <c r="D4911" s="209"/>
    </row>
    <row r="4912" spans="4:4" ht="12.75" x14ac:dyDescent="0.2">
      <c r="D4912" s="209"/>
    </row>
    <row r="4913" spans="4:4" ht="12.75" x14ac:dyDescent="0.2">
      <c r="D4913" s="209"/>
    </row>
    <row r="4914" spans="4:4" ht="12.75" x14ac:dyDescent="0.2">
      <c r="D4914" s="209"/>
    </row>
    <row r="4915" spans="4:4" ht="12.75" x14ac:dyDescent="0.2">
      <c r="D4915" s="209"/>
    </row>
    <row r="4916" spans="4:4" ht="12.75" x14ac:dyDescent="0.2">
      <c r="D4916" s="209"/>
    </row>
    <row r="4917" spans="4:4" ht="12.75" x14ac:dyDescent="0.2">
      <c r="D4917" s="209"/>
    </row>
    <row r="4918" spans="4:4" ht="12.75" x14ac:dyDescent="0.2">
      <c r="D4918" s="209"/>
    </row>
    <row r="4919" spans="4:4" ht="12.75" x14ac:dyDescent="0.2">
      <c r="D4919" s="209"/>
    </row>
    <row r="4920" spans="4:4" ht="12.75" x14ac:dyDescent="0.2">
      <c r="D4920" s="209"/>
    </row>
    <row r="4921" spans="4:4" ht="12.75" x14ac:dyDescent="0.2">
      <c r="D4921" s="209"/>
    </row>
    <row r="4922" spans="4:4" ht="12.75" x14ac:dyDescent="0.2">
      <c r="D4922" s="209"/>
    </row>
    <row r="4923" spans="4:4" ht="12.75" x14ac:dyDescent="0.2">
      <c r="D4923" s="209"/>
    </row>
    <row r="4924" spans="4:4" ht="12.75" x14ac:dyDescent="0.2">
      <c r="D4924" s="209"/>
    </row>
    <row r="4925" spans="4:4" ht="12.75" x14ac:dyDescent="0.2">
      <c r="D4925" s="209"/>
    </row>
    <row r="4926" spans="4:4" ht="12.75" x14ac:dyDescent="0.2">
      <c r="D4926" s="209"/>
    </row>
    <row r="4927" spans="4:4" ht="12.75" x14ac:dyDescent="0.2">
      <c r="D4927" s="209"/>
    </row>
    <row r="4928" spans="4:4" ht="12.75" x14ac:dyDescent="0.2">
      <c r="D4928" s="209"/>
    </row>
    <row r="4929" spans="4:4" ht="12.75" x14ac:dyDescent="0.2">
      <c r="D4929" s="209"/>
    </row>
    <row r="4930" spans="4:4" ht="12.75" x14ac:dyDescent="0.2">
      <c r="D4930" s="209"/>
    </row>
    <row r="4931" spans="4:4" ht="12.75" x14ac:dyDescent="0.2">
      <c r="D4931" s="209"/>
    </row>
    <row r="4932" spans="4:4" ht="12.75" x14ac:dyDescent="0.2">
      <c r="D4932" s="209"/>
    </row>
    <row r="4933" spans="4:4" ht="12.75" x14ac:dyDescent="0.2">
      <c r="D4933" s="209"/>
    </row>
    <row r="4934" spans="4:4" ht="12.75" x14ac:dyDescent="0.2">
      <c r="D4934" s="209"/>
    </row>
    <row r="4935" spans="4:4" ht="12.75" x14ac:dyDescent="0.2">
      <c r="D4935" s="209"/>
    </row>
    <row r="4936" spans="4:4" ht="12.75" x14ac:dyDescent="0.2">
      <c r="D4936" s="209"/>
    </row>
    <row r="4937" spans="4:4" ht="12.75" x14ac:dyDescent="0.2">
      <c r="D4937" s="209"/>
    </row>
    <row r="4938" spans="4:4" ht="12.75" x14ac:dyDescent="0.2">
      <c r="D4938" s="209"/>
    </row>
    <row r="4939" spans="4:4" ht="12.75" x14ac:dyDescent="0.2">
      <c r="D4939" s="209"/>
    </row>
    <row r="4940" spans="4:4" ht="12.75" x14ac:dyDescent="0.2">
      <c r="D4940" s="209"/>
    </row>
    <row r="4941" spans="4:4" ht="12.75" x14ac:dyDescent="0.2">
      <c r="D4941" s="209"/>
    </row>
    <row r="4942" spans="4:4" ht="12.75" x14ac:dyDescent="0.2">
      <c r="D4942" s="209"/>
    </row>
    <row r="4943" spans="4:4" ht="12.75" x14ac:dyDescent="0.2">
      <c r="D4943" s="209"/>
    </row>
    <row r="4944" spans="4:4" ht="12.75" x14ac:dyDescent="0.2">
      <c r="D4944" s="209"/>
    </row>
    <row r="4945" spans="4:4" ht="12.75" x14ac:dyDescent="0.2">
      <c r="D4945" s="209"/>
    </row>
    <row r="4946" spans="4:4" ht="12.75" x14ac:dyDescent="0.2">
      <c r="D4946" s="209"/>
    </row>
    <row r="4947" spans="4:4" ht="12.75" x14ac:dyDescent="0.2">
      <c r="D4947" s="209"/>
    </row>
    <row r="4948" spans="4:4" ht="12.75" x14ac:dyDescent="0.2">
      <c r="D4948" s="209"/>
    </row>
    <row r="4949" spans="4:4" ht="12.75" x14ac:dyDescent="0.2">
      <c r="D4949" s="209"/>
    </row>
    <row r="4950" spans="4:4" ht="12.75" x14ac:dyDescent="0.2">
      <c r="D4950" s="209"/>
    </row>
    <row r="4951" spans="4:4" ht="12.75" x14ac:dyDescent="0.2">
      <c r="D4951" s="209"/>
    </row>
    <row r="4952" spans="4:4" ht="12.75" x14ac:dyDescent="0.2">
      <c r="D4952" s="209"/>
    </row>
    <row r="4953" spans="4:4" ht="12.75" x14ac:dyDescent="0.2">
      <c r="D4953" s="209"/>
    </row>
    <row r="4954" spans="4:4" ht="12.75" x14ac:dyDescent="0.2">
      <c r="D4954" s="209"/>
    </row>
    <row r="4955" spans="4:4" ht="12.75" x14ac:dyDescent="0.2">
      <c r="D4955" s="209"/>
    </row>
    <row r="4956" spans="4:4" ht="12.75" x14ac:dyDescent="0.2">
      <c r="D4956" s="209"/>
    </row>
    <row r="4957" spans="4:4" ht="12.75" x14ac:dyDescent="0.2">
      <c r="D4957" s="209"/>
    </row>
    <row r="4958" spans="4:4" ht="12.75" x14ac:dyDescent="0.2">
      <c r="D4958" s="209"/>
    </row>
    <row r="4959" spans="4:4" ht="12.75" x14ac:dyDescent="0.2">
      <c r="D4959" s="209"/>
    </row>
    <row r="4960" spans="4:4" ht="12.75" x14ac:dyDescent="0.2">
      <c r="D4960" s="209"/>
    </row>
    <row r="4961" spans="4:4" ht="12.75" x14ac:dyDescent="0.2">
      <c r="D4961" s="209"/>
    </row>
    <row r="4962" spans="4:4" ht="12.75" x14ac:dyDescent="0.2">
      <c r="D4962" s="209"/>
    </row>
    <row r="4963" spans="4:4" ht="12.75" x14ac:dyDescent="0.2">
      <c r="D4963" s="209"/>
    </row>
    <row r="4964" spans="4:4" ht="12.75" x14ac:dyDescent="0.2">
      <c r="D4964" s="209"/>
    </row>
    <row r="4965" spans="4:4" ht="12.75" x14ac:dyDescent="0.2">
      <c r="D4965" s="209"/>
    </row>
    <row r="4966" spans="4:4" ht="12.75" x14ac:dyDescent="0.2">
      <c r="D4966" s="209"/>
    </row>
    <row r="4967" spans="4:4" ht="12.75" x14ac:dyDescent="0.2">
      <c r="D4967" s="209"/>
    </row>
    <row r="4968" spans="4:4" ht="12.75" x14ac:dyDescent="0.2">
      <c r="D4968" s="209"/>
    </row>
    <row r="4969" spans="4:4" ht="12.75" x14ac:dyDescent="0.2">
      <c r="D4969" s="209"/>
    </row>
    <row r="4970" spans="4:4" ht="12.75" x14ac:dyDescent="0.2">
      <c r="D4970" s="209"/>
    </row>
    <row r="4971" spans="4:4" ht="12.75" x14ac:dyDescent="0.2">
      <c r="D4971" s="209"/>
    </row>
    <row r="4972" spans="4:4" ht="12.75" x14ac:dyDescent="0.2">
      <c r="D4972" s="209"/>
    </row>
    <row r="4973" spans="4:4" ht="12.75" x14ac:dyDescent="0.2">
      <c r="D4973" s="209"/>
    </row>
    <row r="4974" spans="4:4" ht="12.75" x14ac:dyDescent="0.2">
      <c r="D4974" s="209"/>
    </row>
    <row r="4975" spans="4:4" ht="12.75" x14ac:dyDescent="0.2">
      <c r="D4975" s="209"/>
    </row>
    <row r="4976" spans="4:4" ht="12.75" x14ac:dyDescent="0.2">
      <c r="D4976" s="209"/>
    </row>
    <row r="4977" spans="4:4" ht="12.75" x14ac:dyDescent="0.2">
      <c r="D4977" s="209"/>
    </row>
    <row r="4978" spans="4:4" ht="12.75" x14ac:dyDescent="0.2">
      <c r="D4978" s="209"/>
    </row>
    <row r="4979" spans="4:4" ht="12.75" x14ac:dyDescent="0.2">
      <c r="D4979" s="209"/>
    </row>
    <row r="4980" spans="4:4" ht="12.75" x14ac:dyDescent="0.2">
      <c r="D4980" s="209"/>
    </row>
    <row r="4981" spans="4:4" ht="12.75" x14ac:dyDescent="0.2">
      <c r="D4981" s="209"/>
    </row>
    <row r="4982" spans="4:4" ht="12.75" x14ac:dyDescent="0.2">
      <c r="D4982" s="209"/>
    </row>
    <row r="4983" spans="4:4" ht="12.75" x14ac:dyDescent="0.2">
      <c r="D4983" s="209"/>
    </row>
    <row r="4984" spans="4:4" ht="12.75" x14ac:dyDescent="0.2">
      <c r="D4984" s="209"/>
    </row>
    <row r="4985" spans="4:4" ht="12.75" x14ac:dyDescent="0.2">
      <c r="D4985" s="209"/>
    </row>
    <row r="4986" spans="4:4" ht="12.75" x14ac:dyDescent="0.2">
      <c r="D4986" s="209"/>
    </row>
    <row r="4987" spans="4:4" ht="12.75" x14ac:dyDescent="0.2">
      <c r="D4987" s="209"/>
    </row>
    <row r="4988" spans="4:4" ht="12.75" x14ac:dyDescent="0.2">
      <c r="D4988" s="209"/>
    </row>
    <row r="4989" spans="4:4" ht="12.75" x14ac:dyDescent="0.2">
      <c r="D4989" s="209"/>
    </row>
    <row r="4990" spans="4:4" ht="12.75" x14ac:dyDescent="0.2">
      <c r="D4990" s="209"/>
    </row>
    <row r="4991" spans="4:4" ht="12.75" x14ac:dyDescent="0.2">
      <c r="D4991" s="209"/>
    </row>
    <row r="4992" spans="4:4" ht="12.75" x14ac:dyDescent="0.2">
      <c r="D4992" s="209"/>
    </row>
    <row r="4993" spans="4:4" ht="12.75" x14ac:dyDescent="0.2">
      <c r="D4993" s="209"/>
    </row>
    <row r="4994" spans="4:4" ht="12.75" x14ac:dyDescent="0.2">
      <c r="D4994" s="209"/>
    </row>
    <row r="4995" spans="4:4" ht="12.75" x14ac:dyDescent="0.2">
      <c r="D4995" s="209"/>
    </row>
    <row r="4996" spans="4:4" ht="12.75" x14ac:dyDescent="0.2">
      <c r="D4996" s="209"/>
    </row>
    <row r="4997" spans="4:4" ht="12.75" x14ac:dyDescent="0.2">
      <c r="D4997" s="209"/>
    </row>
    <row r="4998" spans="4:4" ht="12.75" x14ac:dyDescent="0.2">
      <c r="D4998" s="209"/>
    </row>
    <row r="4999" spans="4:4" ht="12.75" x14ac:dyDescent="0.2">
      <c r="D4999" s="209"/>
    </row>
    <row r="5000" spans="4:4" ht="12.75" x14ac:dyDescent="0.2">
      <c r="D5000" s="209"/>
    </row>
    <row r="5001" spans="4:4" ht="12.75" x14ac:dyDescent="0.2">
      <c r="D5001" s="209"/>
    </row>
    <row r="5002" spans="4:4" ht="12.75" x14ac:dyDescent="0.2">
      <c r="D5002" s="209"/>
    </row>
    <row r="5003" spans="4:4" ht="12.75" x14ac:dyDescent="0.2">
      <c r="D5003" s="209"/>
    </row>
    <row r="5004" spans="4:4" ht="12.75" x14ac:dyDescent="0.2">
      <c r="D5004" s="209"/>
    </row>
    <row r="5005" spans="4:4" ht="12.75" x14ac:dyDescent="0.2">
      <c r="D5005" s="209"/>
    </row>
    <row r="5006" spans="4:4" ht="12.75" x14ac:dyDescent="0.2">
      <c r="D5006" s="209"/>
    </row>
    <row r="5007" spans="4:4" ht="12.75" x14ac:dyDescent="0.2">
      <c r="D5007" s="209"/>
    </row>
    <row r="5008" spans="4:4" ht="12.75" x14ac:dyDescent="0.2">
      <c r="D5008" s="209"/>
    </row>
    <row r="5009" spans="4:4" ht="12.75" x14ac:dyDescent="0.2">
      <c r="D5009" s="209"/>
    </row>
    <row r="5010" spans="4:4" ht="12.75" x14ac:dyDescent="0.2">
      <c r="D5010" s="209"/>
    </row>
    <row r="5011" spans="4:4" ht="12.75" x14ac:dyDescent="0.2">
      <c r="D5011" s="209"/>
    </row>
    <row r="5012" spans="4:4" ht="12.75" x14ac:dyDescent="0.2">
      <c r="D5012" s="209"/>
    </row>
    <row r="5013" spans="4:4" ht="12.75" x14ac:dyDescent="0.2">
      <c r="D5013" s="209"/>
    </row>
    <row r="5014" spans="4:4" ht="12.75" x14ac:dyDescent="0.2">
      <c r="D5014" s="209"/>
    </row>
    <row r="5015" spans="4:4" ht="12.75" x14ac:dyDescent="0.2">
      <c r="D5015" s="209"/>
    </row>
    <row r="5016" spans="4:4" ht="12.75" x14ac:dyDescent="0.2">
      <c r="D5016" s="209"/>
    </row>
    <row r="5017" spans="4:4" ht="12.75" x14ac:dyDescent="0.2">
      <c r="D5017" s="209"/>
    </row>
    <row r="5018" spans="4:4" ht="12.75" x14ac:dyDescent="0.2">
      <c r="D5018" s="209"/>
    </row>
    <row r="5019" spans="4:4" ht="12.75" x14ac:dyDescent="0.2">
      <c r="D5019" s="209"/>
    </row>
    <row r="5020" spans="4:4" ht="12.75" x14ac:dyDescent="0.2">
      <c r="D5020" s="209"/>
    </row>
    <row r="5021" spans="4:4" ht="12.75" x14ac:dyDescent="0.2">
      <c r="D5021" s="209"/>
    </row>
    <row r="5022" spans="4:4" ht="12.75" x14ac:dyDescent="0.2">
      <c r="D5022" s="209"/>
    </row>
    <row r="5023" spans="4:4" ht="12.75" x14ac:dyDescent="0.2">
      <c r="D5023" s="209"/>
    </row>
    <row r="5024" spans="4:4" ht="12.75" x14ac:dyDescent="0.2">
      <c r="D5024" s="209"/>
    </row>
    <row r="5025" spans="4:4" ht="12.75" x14ac:dyDescent="0.2">
      <c r="D5025" s="209"/>
    </row>
    <row r="5026" spans="4:4" ht="12.75" x14ac:dyDescent="0.2">
      <c r="D5026" s="209"/>
    </row>
    <row r="5027" spans="4:4" ht="12.75" x14ac:dyDescent="0.2">
      <c r="D5027" s="209"/>
    </row>
    <row r="5028" spans="4:4" ht="12.75" x14ac:dyDescent="0.2">
      <c r="D5028" s="209"/>
    </row>
    <row r="5029" spans="4:4" ht="12.75" x14ac:dyDescent="0.2">
      <c r="D5029" s="209"/>
    </row>
    <row r="5030" spans="4:4" ht="12.75" x14ac:dyDescent="0.2">
      <c r="D5030" s="209"/>
    </row>
    <row r="5031" spans="4:4" ht="12.75" x14ac:dyDescent="0.2">
      <c r="D5031" s="209"/>
    </row>
    <row r="5032" spans="4:4" ht="12.75" x14ac:dyDescent="0.2">
      <c r="D5032" s="209"/>
    </row>
    <row r="5033" spans="4:4" ht="12.75" x14ac:dyDescent="0.2">
      <c r="D5033" s="209"/>
    </row>
    <row r="5034" spans="4:4" ht="12.75" x14ac:dyDescent="0.2">
      <c r="D5034" s="209"/>
    </row>
    <row r="5035" spans="4:4" ht="12.75" x14ac:dyDescent="0.2">
      <c r="D5035" s="209"/>
    </row>
    <row r="5036" spans="4:4" ht="12.75" x14ac:dyDescent="0.2">
      <c r="D5036" s="209"/>
    </row>
    <row r="5037" spans="4:4" ht="12.75" x14ac:dyDescent="0.2">
      <c r="D5037" s="209"/>
    </row>
    <row r="5038" spans="4:4" ht="12.75" x14ac:dyDescent="0.2">
      <c r="D5038" s="209"/>
    </row>
  </sheetData>
  <sheetProtection algorithmName="SHA-512" hashValue="VysAisD8nuIHqInOC3YL1hS2REnxpI4osdXA5iNO06ABixUIAZF+3sJS8kKc5DRQfZV4Ugy7HRAJ19V/ibawmQ==" saltValue="/HGpnXWP1l5pyZqx759adQ==" spinCount="100000" sheet="1" objects="1" scenarios="1"/>
  <mergeCells count="33">
    <mergeCell ref="C62:E62"/>
    <mergeCell ref="C47:E47"/>
    <mergeCell ref="C50:E50"/>
    <mergeCell ref="A1:E1"/>
    <mergeCell ref="C2:E2"/>
    <mergeCell ref="C3:E3"/>
    <mergeCell ref="C4:E4"/>
    <mergeCell ref="C41:E41"/>
    <mergeCell ref="C44:E44"/>
    <mergeCell ref="C53:E53"/>
    <mergeCell ref="C56:E56"/>
    <mergeCell ref="C59:E59"/>
    <mergeCell ref="C26:E26"/>
    <mergeCell ref="C29:E29"/>
    <mergeCell ref="C32:E32"/>
    <mergeCell ref="C35:E35"/>
    <mergeCell ref="C38:E38"/>
    <mergeCell ref="C11:E11"/>
    <mergeCell ref="C14:E14"/>
    <mergeCell ref="C17:E17"/>
    <mergeCell ref="C20:E20"/>
    <mergeCell ref="C23:E23"/>
    <mergeCell ref="C65:E65"/>
    <mergeCell ref="C68:E68"/>
    <mergeCell ref="C71:E71"/>
    <mergeCell ref="C74:E74"/>
    <mergeCell ref="C77:E77"/>
    <mergeCell ref="C95:E95"/>
    <mergeCell ref="C117:E117"/>
    <mergeCell ref="C80:E80"/>
    <mergeCell ref="C83:E83"/>
    <mergeCell ref="C86:E86"/>
    <mergeCell ref="C89:E89"/>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BCFE9-E46C-4694-8498-DC1F44217EB5}">
  <sheetPr>
    <outlinePr summaryBelow="0"/>
  </sheetPr>
  <dimension ref="A1:BF5000"/>
  <sheetViews>
    <sheetView workbookViewId="0">
      <pane ySplit="7" topLeftCell="A8" activePane="bottomLeft" state="frozen"/>
      <selection pane="bottomLeft" activeCell="F16" sqref="F1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6" t="s">
        <v>164</v>
      </c>
      <c r="B1" s="316"/>
      <c r="C1" s="316"/>
      <c r="D1" s="316"/>
      <c r="E1" s="316"/>
      <c r="F1" s="316"/>
      <c r="G1" s="316"/>
      <c r="AE1" t="s">
        <v>165</v>
      </c>
    </row>
    <row r="2" spans="1:58" ht="24.95" customHeight="1" x14ac:dyDescent="0.15">
      <c r="A2" s="120" t="s">
        <v>7</v>
      </c>
      <c r="B2" s="40" t="s">
        <v>43</v>
      </c>
      <c r="C2" s="317" t="s">
        <v>44</v>
      </c>
      <c r="D2" s="318"/>
      <c r="E2" s="318"/>
      <c r="F2" s="318"/>
      <c r="G2" s="319"/>
      <c r="AE2" t="s">
        <v>166</v>
      </c>
    </row>
    <row r="3" spans="1:58" ht="24.95" customHeight="1" x14ac:dyDescent="0.15">
      <c r="A3" s="120" t="s">
        <v>8</v>
      </c>
      <c r="B3" s="40" t="s">
        <v>73</v>
      </c>
      <c r="C3" s="317" t="s">
        <v>74</v>
      </c>
      <c r="D3" s="318"/>
      <c r="E3" s="318"/>
      <c r="F3" s="318"/>
      <c r="G3" s="319"/>
      <c r="AA3" s="104" t="s">
        <v>166</v>
      </c>
      <c r="AE3" t="s">
        <v>167</v>
      </c>
    </row>
    <row r="4" spans="1:58" ht="24.95" customHeight="1" x14ac:dyDescent="0.15">
      <c r="A4" s="121" t="s">
        <v>9</v>
      </c>
      <c r="B4" s="122" t="s">
        <v>75</v>
      </c>
      <c r="C4" s="320" t="s">
        <v>76</v>
      </c>
      <c r="D4" s="321"/>
      <c r="E4" s="321"/>
      <c r="F4" s="321"/>
      <c r="G4" s="322"/>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157</v>
      </c>
      <c r="C8" s="164" t="s">
        <v>158</v>
      </c>
      <c r="D8" s="145"/>
      <c r="E8" s="146"/>
      <c r="F8" s="147"/>
      <c r="G8" s="147">
        <f>SUMIF(AE9:AE93,"&lt;&gt;NOR",G9:G93)</f>
        <v>0</v>
      </c>
      <c r="H8" s="147"/>
      <c r="I8" s="147">
        <f>SUM(I9:I93)</f>
        <v>0</v>
      </c>
      <c r="J8" s="147"/>
      <c r="K8" s="147">
        <f>SUM(K9:K93)</f>
        <v>0</v>
      </c>
      <c r="L8" s="147"/>
      <c r="M8" s="147">
        <f>SUM(M9:M93)</f>
        <v>0</v>
      </c>
      <c r="N8" s="147"/>
      <c r="O8" s="147">
        <f>SUM(O9:O93)</f>
        <v>0</v>
      </c>
      <c r="P8" s="147"/>
      <c r="Q8" s="147">
        <f>SUM(Q9:Q93)</f>
        <v>0</v>
      </c>
      <c r="R8" s="148"/>
      <c r="S8" s="142"/>
      <c r="T8" s="142">
        <f>SUM(T9:T93)</f>
        <v>0</v>
      </c>
      <c r="U8" s="142"/>
      <c r="V8" s="142"/>
      <c r="AE8" t="s">
        <v>189</v>
      </c>
    </row>
    <row r="9" spans="1:58" ht="33.75" outlineLevel="1" x14ac:dyDescent="0.2">
      <c r="A9" s="149">
        <v>1</v>
      </c>
      <c r="B9" s="150" t="s">
        <v>2098</v>
      </c>
      <c r="C9" s="166" t="s">
        <v>2099</v>
      </c>
      <c r="D9" s="151" t="s">
        <v>1620</v>
      </c>
      <c r="E9" s="152">
        <v>1</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v>
      </c>
      <c r="T9" s="138">
        <f>ROUND(E9*S9,2)</f>
        <v>0</v>
      </c>
      <c r="U9" s="138"/>
      <c r="V9" s="138" t="s">
        <v>215</v>
      </c>
      <c r="W9" s="128"/>
      <c r="X9" s="128"/>
      <c r="Y9" s="128"/>
      <c r="Z9" s="128"/>
      <c r="AA9" s="128"/>
      <c r="AB9" s="128"/>
      <c r="AC9" s="128"/>
      <c r="AD9" s="128"/>
      <c r="AE9" s="128" t="s">
        <v>2100</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329" t="s">
        <v>2101</v>
      </c>
      <c r="D10" s="330"/>
      <c r="E10" s="330"/>
      <c r="F10" s="330"/>
      <c r="G10" s="330"/>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513</v>
      </c>
      <c r="AF10" s="128"/>
      <c r="AG10" s="128"/>
      <c r="AH10" s="128"/>
      <c r="AI10" s="128"/>
      <c r="AJ10" s="128"/>
      <c r="AK10" s="128"/>
      <c r="AL10" s="128"/>
      <c r="AM10" s="128"/>
      <c r="AN10" s="128"/>
      <c r="AO10" s="128"/>
      <c r="AP10" s="128"/>
      <c r="AQ10" s="128"/>
      <c r="AR10" s="128"/>
      <c r="AS10" s="128"/>
      <c r="AT10" s="128"/>
      <c r="AU10" s="128"/>
      <c r="AV10" s="128"/>
      <c r="AW10" s="128"/>
      <c r="AX10" s="128"/>
      <c r="AY10" s="176" t="str">
        <f>C10</f>
        <v>chrániče, motorové spouštěče, stykače, pomocná relé, signálky, přepěťové ochrany, zdroje, řadové svorky, vývodky, atd.)</v>
      </c>
      <c r="AZ10" s="128"/>
      <c r="BA10" s="128"/>
      <c r="BB10" s="128"/>
      <c r="BC10" s="128"/>
      <c r="BD10" s="128"/>
      <c r="BE10" s="128"/>
      <c r="BF10" s="128"/>
    </row>
    <row r="11" spans="1:58" ht="22.5" outlineLevel="1" x14ac:dyDescent="0.2">
      <c r="A11" s="156">
        <v>2</v>
      </c>
      <c r="B11" s="157" t="s">
        <v>2102</v>
      </c>
      <c r="C11" s="165" t="s">
        <v>2103</v>
      </c>
      <c r="D11" s="158" t="s">
        <v>494</v>
      </c>
      <c r="E11" s="159">
        <v>2</v>
      </c>
      <c r="F11" s="160"/>
      <c r="G11" s="161">
        <f>ROUND(E11*F11,2)</f>
        <v>0</v>
      </c>
      <c r="H11" s="160"/>
      <c r="I11" s="161">
        <f>ROUND(E11*H11,2)</f>
        <v>0</v>
      </c>
      <c r="J11" s="160"/>
      <c r="K11" s="161">
        <f>ROUND(E11*J11,2)</f>
        <v>0</v>
      </c>
      <c r="L11" s="161">
        <v>21</v>
      </c>
      <c r="M11" s="161">
        <f>G11*(1+L11/100)</f>
        <v>0</v>
      </c>
      <c r="N11" s="161">
        <v>0</v>
      </c>
      <c r="O11" s="161">
        <f>ROUND(E11*N11,2)</f>
        <v>0</v>
      </c>
      <c r="P11" s="161">
        <v>0</v>
      </c>
      <c r="Q11" s="161">
        <f>ROUND(E11*P11,2)</f>
        <v>0</v>
      </c>
      <c r="R11" s="162" t="s">
        <v>194</v>
      </c>
      <c r="S11" s="138">
        <v>0</v>
      </c>
      <c r="T11" s="138">
        <f>ROUND(E11*S11,2)</f>
        <v>0</v>
      </c>
      <c r="U11" s="138"/>
      <c r="V11" s="138" t="s">
        <v>215</v>
      </c>
      <c r="W11" s="128"/>
      <c r="X11" s="128"/>
      <c r="Y11" s="128"/>
      <c r="Z11" s="128"/>
      <c r="AA11" s="128"/>
      <c r="AB11" s="128"/>
      <c r="AC11" s="128"/>
      <c r="AD11" s="128"/>
      <c r="AE11" s="128" t="s">
        <v>2100</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22.5" outlineLevel="1" x14ac:dyDescent="0.2">
      <c r="A12" s="156">
        <v>3</v>
      </c>
      <c r="B12" s="157" t="s">
        <v>2104</v>
      </c>
      <c r="C12" s="165" t="s">
        <v>2105</v>
      </c>
      <c r="D12" s="158" t="s">
        <v>494</v>
      </c>
      <c r="E12" s="159">
        <v>2</v>
      </c>
      <c r="F12" s="160"/>
      <c r="G12" s="161">
        <f>ROUND(E12*F12,2)</f>
        <v>0</v>
      </c>
      <c r="H12" s="160"/>
      <c r="I12" s="161">
        <f>ROUND(E12*H12,2)</f>
        <v>0</v>
      </c>
      <c r="J12" s="160"/>
      <c r="K12" s="161">
        <f>ROUND(E12*J12,2)</f>
        <v>0</v>
      </c>
      <c r="L12" s="161">
        <v>21</v>
      </c>
      <c r="M12" s="161">
        <f>G12*(1+L12/100)</f>
        <v>0</v>
      </c>
      <c r="N12" s="161">
        <v>0</v>
      </c>
      <c r="O12" s="161">
        <f>ROUND(E12*N12,2)</f>
        <v>0</v>
      </c>
      <c r="P12" s="161">
        <v>0</v>
      </c>
      <c r="Q12" s="161">
        <f>ROUND(E12*P12,2)</f>
        <v>0</v>
      </c>
      <c r="R12" s="162" t="s">
        <v>194</v>
      </c>
      <c r="S12" s="138">
        <v>0</v>
      </c>
      <c r="T12" s="138">
        <f>ROUND(E12*S12,2)</f>
        <v>0</v>
      </c>
      <c r="U12" s="138"/>
      <c r="V12" s="138" t="s">
        <v>215</v>
      </c>
      <c r="W12" s="128"/>
      <c r="X12" s="128"/>
      <c r="Y12" s="128"/>
      <c r="Z12" s="128"/>
      <c r="AA12" s="128"/>
      <c r="AB12" s="128"/>
      <c r="AC12" s="128"/>
      <c r="AD12" s="128"/>
      <c r="AE12" s="128" t="s">
        <v>2100</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33.75" outlineLevel="1" x14ac:dyDescent="0.2">
      <c r="A13" s="149">
        <v>4</v>
      </c>
      <c r="B13" s="150" t="s">
        <v>2106</v>
      </c>
      <c r="C13" s="166" t="s">
        <v>2107</v>
      </c>
      <c r="D13" s="151" t="s">
        <v>1620</v>
      </c>
      <c r="E13" s="152">
        <v>1</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194</v>
      </c>
      <c r="S13" s="138">
        <v>0</v>
      </c>
      <c r="T13" s="138">
        <f>ROUND(E13*S13,2)</f>
        <v>0</v>
      </c>
      <c r="U13" s="138"/>
      <c r="V13" s="138" t="s">
        <v>215</v>
      </c>
      <c r="W13" s="128"/>
      <c r="X13" s="128"/>
      <c r="Y13" s="128"/>
      <c r="Z13" s="128"/>
      <c r="AA13" s="128"/>
      <c r="AB13" s="128"/>
      <c r="AC13" s="128"/>
      <c r="AD13" s="128"/>
      <c r="AE13" s="128" t="s">
        <v>2100</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35"/>
      <c r="B14" s="136"/>
      <c r="C14" s="329" t="s">
        <v>2108</v>
      </c>
      <c r="D14" s="330"/>
      <c r="E14" s="330"/>
      <c r="F14" s="330"/>
      <c r="G14" s="330"/>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513</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33.75" outlineLevel="1" x14ac:dyDescent="0.2">
      <c r="A15" s="156">
        <v>5</v>
      </c>
      <c r="B15" s="157" t="s">
        <v>2109</v>
      </c>
      <c r="C15" s="165" t="s">
        <v>2110</v>
      </c>
      <c r="D15" s="158" t="s">
        <v>1620</v>
      </c>
      <c r="E15" s="159">
        <v>1</v>
      </c>
      <c r="F15" s="160"/>
      <c r="G15" s="161">
        <f t="shared" ref="G15:G46" si="0">ROUND(E15*F15,2)</f>
        <v>0</v>
      </c>
      <c r="H15" s="160"/>
      <c r="I15" s="161">
        <f t="shared" ref="I15:I46" si="1">ROUND(E15*H15,2)</f>
        <v>0</v>
      </c>
      <c r="J15" s="160"/>
      <c r="K15" s="161">
        <f t="shared" ref="K15:K46" si="2">ROUND(E15*J15,2)</f>
        <v>0</v>
      </c>
      <c r="L15" s="161">
        <v>21</v>
      </c>
      <c r="M15" s="161">
        <f t="shared" ref="M15:M46" si="3">G15*(1+L15/100)</f>
        <v>0</v>
      </c>
      <c r="N15" s="161">
        <v>0</v>
      </c>
      <c r="O15" s="161">
        <f t="shared" ref="O15:O46" si="4">ROUND(E15*N15,2)</f>
        <v>0</v>
      </c>
      <c r="P15" s="161">
        <v>0</v>
      </c>
      <c r="Q15" s="161">
        <f t="shared" ref="Q15:Q46" si="5">ROUND(E15*P15,2)</f>
        <v>0</v>
      </c>
      <c r="R15" s="162" t="s">
        <v>194</v>
      </c>
      <c r="S15" s="138">
        <v>0</v>
      </c>
      <c r="T15" s="138">
        <f t="shared" ref="T15:T46" si="6">ROUND(E15*S15,2)</f>
        <v>0</v>
      </c>
      <c r="U15" s="138"/>
      <c r="V15" s="138" t="s">
        <v>215</v>
      </c>
      <c r="W15" s="128"/>
      <c r="X15" s="128"/>
      <c r="Y15" s="128"/>
      <c r="Z15" s="128"/>
      <c r="AA15" s="128"/>
      <c r="AB15" s="128"/>
      <c r="AC15" s="128"/>
      <c r="AD15" s="128"/>
      <c r="AE15" s="128" t="s">
        <v>2100</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6</v>
      </c>
      <c r="B16" s="157" t="s">
        <v>2111</v>
      </c>
      <c r="C16" s="165" t="s">
        <v>2112</v>
      </c>
      <c r="D16" s="158" t="s">
        <v>494</v>
      </c>
      <c r="E16" s="159">
        <v>1</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215</v>
      </c>
      <c r="W16" s="128"/>
      <c r="X16" s="128"/>
      <c r="Y16" s="128"/>
      <c r="Z16" s="128"/>
      <c r="AA16" s="128"/>
      <c r="AB16" s="128"/>
      <c r="AC16" s="128"/>
      <c r="AD16" s="128"/>
      <c r="AE16" s="128" t="s">
        <v>2100</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7</v>
      </c>
      <c r="B17" s="157" t="s">
        <v>2113</v>
      </c>
      <c r="C17" s="165" t="s">
        <v>2114</v>
      </c>
      <c r="D17" s="158" t="s">
        <v>1620</v>
      </c>
      <c r="E17" s="159">
        <v>1</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v>
      </c>
      <c r="T17" s="138">
        <f t="shared" si="6"/>
        <v>0</v>
      </c>
      <c r="U17" s="138"/>
      <c r="V17" s="138" t="s">
        <v>215</v>
      </c>
      <c r="W17" s="128"/>
      <c r="X17" s="128"/>
      <c r="Y17" s="128"/>
      <c r="Z17" s="128"/>
      <c r="AA17" s="128"/>
      <c r="AB17" s="128"/>
      <c r="AC17" s="128"/>
      <c r="AD17" s="128"/>
      <c r="AE17" s="128" t="s">
        <v>2100</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8</v>
      </c>
      <c r="B18" s="157" t="s">
        <v>2115</v>
      </c>
      <c r="C18" s="165" t="s">
        <v>2116</v>
      </c>
      <c r="D18" s="158" t="s">
        <v>494</v>
      </c>
      <c r="E18" s="159">
        <v>1</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215</v>
      </c>
      <c r="W18" s="128"/>
      <c r="X18" s="128"/>
      <c r="Y18" s="128"/>
      <c r="Z18" s="128"/>
      <c r="AA18" s="128"/>
      <c r="AB18" s="128"/>
      <c r="AC18" s="128"/>
      <c r="AD18" s="128"/>
      <c r="AE18" s="128" t="s">
        <v>2100</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9</v>
      </c>
      <c r="B19" s="157" t="s">
        <v>2117</v>
      </c>
      <c r="C19" s="165" t="s">
        <v>2118</v>
      </c>
      <c r="D19" s="158" t="s">
        <v>494</v>
      </c>
      <c r="E19" s="159">
        <v>1</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v>
      </c>
      <c r="T19" s="138">
        <f t="shared" si="6"/>
        <v>0</v>
      </c>
      <c r="U19" s="138"/>
      <c r="V19" s="138" t="s">
        <v>215</v>
      </c>
      <c r="W19" s="128"/>
      <c r="X19" s="128"/>
      <c r="Y19" s="128"/>
      <c r="Z19" s="128"/>
      <c r="AA19" s="128"/>
      <c r="AB19" s="128"/>
      <c r="AC19" s="128"/>
      <c r="AD19" s="128"/>
      <c r="AE19" s="128" t="s">
        <v>2100</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56">
        <v>10</v>
      </c>
      <c r="B20" s="157" t="s">
        <v>2119</v>
      </c>
      <c r="C20" s="165" t="s">
        <v>2120</v>
      </c>
      <c r="D20" s="158" t="s">
        <v>494</v>
      </c>
      <c r="E20" s="159">
        <v>1</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215</v>
      </c>
      <c r="W20" s="128"/>
      <c r="X20" s="128"/>
      <c r="Y20" s="128"/>
      <c r="Z20" s="128"/>
      <c r="AA20" s="128"/>
      <c r="AB20" s="128"/>
      <c r="AC20" s="128"/>
      <c r="AD20" s="128"/>
      <c r="AE20" s="128" t="s">
        <v>2100</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22.5" outlineLevel="1" x14ac:dyDescent="0.2">
      <c r="A21" s="156">
        <v>11</v>
      </c>
      <c r="B21" s="157" t="s">
        <v>2121</v>
      </c>
      <c r="C21" s="165" t="s">
        <v>2122</v>
      </c>
      <c r="D21" s="158" t="s">
        <v>494</v>
      </c>
      <c r="E21" s="159">
        <v>1</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0</v>
      </c>
      <c r="T21" s="138">
        <f t="shared" si="6"/>
        <v>0</v>
      </c>
      <c r="U21" s="138"/>
      <c r="V21" s="138" t="s">
        <v>215</v>
      </c>
      <c r="W21" s="128"/>
      <c r="X21" s="128"/>
      <c r="Y21" s="128"/>
      <c r="Z21" s="128"/>
      <c r="AA21" s="128"/>
      <c r="AB21" s="128"/>
      <c r="AC21" s="128"/>
      <c r="AD21" s="128"/>
      <c r="AE21" s="128" t="s">
        <v>2100</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22.5" outlineLevel="1" x14ac:dyDescent="0.2">
      <c r="A22" s="156">
        <v>12</v>
      </c>
      <c r="B22" s="157" t="s">
        <v>2123</v>
      </c>
      <c r="C22" s="165" t="s">
        <v>2124</v>
      </c>
      <c r="D22" s="158" t="s">
        <v>494</v>
      </c>
      <c r="E22" s="159">
        <v>1</v>
      </c>
      <c r="F22" s="160"/>
      <c r="G22" s="161">
        <f t="shared" si="0"/>
        <v>0</v>
      </c>
      <c r="H22" s="160"/>
      <c r="I22" s="161">
        <f t="shared" si="1"/>
        <v>0</v>
      </c>
      <c r="J22" s="160"/>
      <c r="K22" s="161">
        <f t="shared" si="2"/>
        <v>0</v>
      </c>
      <c r="L22" s="161">
        <v>21</v>
      </c>
      <c r="M22" s="161">
        <f t="shared" si="3"/>
        <v>0</v>
      </c>
      <c r="N22" s="161">
        <v>0</v>
      </c>
      <c r="O22" s="161">
        <f t="shared" si="4"/>
        <v>0</v>
      </c>
      <c r="P22" s="161">
        <v>0</v>
      </c>
      <c r="Q22" s="161">
        <f t="shared" si="5"/>
        <v>0</v>
      </c>
      <c r="R22" s="162" t="s">
        <v>194</v>
      </c>
      <c r="S22" s="138">
        <v>0</v>
      </c>
      <c r="T22" s="138">
        <f t="shared" si="6"/>
        <v>0</v>
      </c>
      <c r="U22" s="138"/>
      <c r="V22" s="138" t="s">
        <v>215</v>
      </c>
      <c r="W22" s="128"/>
      <c r="X22" s="128"/>
      <c r="Y22" s="128"/>
      <c r="Z22" s="128"/>
      <c r="AA22" s="128"/>
      <c r="AB22" s="128"/>
      <c r="AC22" s="128"/>
      <c r="AD22" s="128"/>
      <c r="AE22" s="128" t="s">
        <v>2100</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56">
        <v>13</v>
      </c>
      <c r="B23" s="157" t="s">
        <v>2125</v>
      </c>
      <c r="C23" s="165" t="s">
        <v>2126</v>
      </c>
      <c r="D23" s="158" t="s">
        <v>494</v>
      </c>
      <c r="E23" s="159">
        <v>2</v>
      </c>
      <c r="F23" s="160"/>
      <c r="G23" s="161">
        <f t="shared" si="0"/>
        <v>0</v>
      </c>
      <c r="H23" s="160"/>
      <c r="I23" s="161">
        <f t="shared" si="1"/>
        <v>0</v>
      </c>
      <c r="J23" s="160"/>
      <c r="K23" s="161">
        <f t="shared" si="2"/>
        <v>0</v>
      </c>
      <c r="L23" s="161">
        <v>21</v>
      </c>
      <c r="M23" s="161">
        <f t="shared" si="3"/>
        <v>0</v>
      </c>
      <c r="N23" s="161">
        <v>0</v>
      </c>
      <c r="O23" s="161">
        <f t="shared" si="4"/>
        <v>0</v>
      </c>
      <c r="P23" s="161">
        <v>0</v>
      </c>
      <c r="Q23" s="161">
        <f t="shared" si="5"/>
        <v>0</v>
      </c>
      <c r="R23" s="162" t="s">
        <v>194</v>
      </c>
      <c r="S23" s="138">
        <v>0</v>
      </c>
      <c r="T23" s="138">
        <f t="shared" si="6"/>
        <v>0</v>
      </c>
      <c r="U23" s="138"/>
      <c r="V23" s="138" t="s">
        <v>215</v>
      </c>
      <c r="W23" s="128"/>
      <c r="X23" s="128"/>
      <c r="Y23" s="128"/>
      <c r="Z23" s="128"/>
      <c r="AA23" s="128"/>
      <c r="AB23" s="128"/>
      <c r="AC23" s="128"/>
      <c r="AD23" s="128"/>
      <c r="AE23" s="128" t="s">
        <v>2100</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14</v>
      </c>
      <c r="B24" s="157" t="s">
        <v>2127</v>
      </c>
      <c r="C24" s="165" t="s">
        <v>2128</v>
      </c>
      <c r="D24" s="158" t="s">
        <v>494</v>
      </c>
      <c r="E24" s="159">
        <v>2</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215</v>
      </c>
      <c r="W24" s="128"/>
      <c r="X24" s="128"/>
      <c r="Y24" s="128"/>
      <c r="Z24" s="128"/>
      <c r="AA24" s="128"/>
      <c r="AB24" s="128"/>
      <c r="AC24" s="128"/>
      <c r="AD24" s="128"/>
      <c r="AE24" s="128" t="s">
        <v>2100</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15</v>
      </c>
      <c r="B25" s="157" t="s">
        <v>2129</v>
      </c>
      <c r="C25" s="165" t="s">
        <v>2130</v>
      </c>
      <c r="D25" s="158" t="s">
        <v>494</v>
      </c>
      <c r="E25" s="159">
        <v>1</v>
      </c>
      <c r="F25" s="160"/>
      <c r="G25" s="161">
        <f t="shared" si="0"/>
        <v>0</v>
      </c>
      <c r="H25" s="160"/>
      <c r="I25" s="161">
        <f t="shared" si="1"/>
        <v>0</v>
      </c>
      <c r="J25" s="160"/>
      <c r="K25" s="161">
        <f t="shared" si="2"/>
        <v>0</v>
      </c>
      <c r="L25" s="161">
        <v>21</v>
      </c>
      <c r="M25" s="161">
        <f t="shared" si="3"/>
        <v>0</v>
      </c>
      <c r="N25" s="161">
        <v>0</v>
      </c>
      <c r="O25" s="161">
        <f t="shared" si="4"/>
        <v>0</v>
      </c>
      <c r="P25" s="161">
        <v>0</v>
      </c>
      <c r="Q25" s="161">
        <f t="shared" si="5"/>
        <v>0</v>
      </c>
      <c r="R25" s="162" t="s">
        <v>194</v>
      </c>
      <c r="S25" s="138">
        <v>0</v>
      </c>
      <c r="T25" s="138">
        <f t="shared" si="6"/>
        <v>0</v>
      </c>
      <c r="U25" s="138"/>
      <c r="V25" s="138" t="s">
        <v>215</v>
      </c>
      <c r="W25" s="128"/>
      <c r="X25" s="128"/>
      <c r="Y25" s="128"/>
      <c r="Z25" s="128"/>
      <c r="AA25" s="128"/>
      <c r="AB25" s="128"/>
      <c r="AC25" s="128"/>
      <c r="AD25" s="128"/>
      <c r="AE25" s="128" t="s">
        <v>2100</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16</v>
      </c>
      <c r="B26" s="157" t="s">
        <v>2131</v>
      </c>
      <c r="C26" s="165" t="s">
        <v>2132</v>
      </c>
      <c r="D26" s="158" t="s">
        <v>494</v>
      </c>
      <c r="E26" s="159">
        <v>3</v>
      </c>
      <c r="F26" s="160"/>
      <c r="G26" s="161">
        <f t="shared" si="0"/>
        <v>0</v>
      </c>
      <c r="H26" s="160"/>
      <c r="I26" s="161">
        <f t="shared" si="1"/>
        <v>0</v>
      </c>
      <c r="J26" s="160"/>
      <c r="K26" s="161">
        <f t="shared" si="2"/>
        <v>0</v>
      </c>
      <c r="L26" s="161">
        <v>21</v>
      </c>
      <c r="M26" s="161">
        <f t="shared" si="3"/>
        <v>0</v>
      </c>
      <c r="N26" s="161">
        <v>0</v>
      </c>
      <c r="O26" s="161">
        <f t="shared" si="4"/>
        <v>0</v>
      </c>
      <c r="P26" s="161">
        <v>0</v>
      </c>
      <c r="Q26" s="161">
        <f t="shared" si="5"/>
        <v>0</v>
      </c>
      <c r="R26" s="162" t="s">
        <v>194</v>
      </c>
      <c r="S26" s="138">
        <v>0</v>
      </c>
      <c r="T26" s="138">
        <f t="shared" si="6"/>
        <v>0</v>
      </c>
      <c r="U26" s="138"/>
      <c r="V26" s="138" t="s">
        <v>215</v>
      </c>
      <c r="W26" s="128"/>
      <c r="X26" s="128"/>
      <c r="Y26" s="128"/>
      <c r="Z26" s="128"/>
      <c r="AA26" s="128"/>
      <c r="AB26" s="128"/>
      <c r="AC26" s="128"/>
      <c r="AD26" s="128"/>
      <c r="AE26" s="128" t="s">
        <v>2100</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17</v>
      </c>
      <c r="B27" s="157" t="s">
        <v>2133</v>
      </c>
      <c r="C27" s="165" t="s">
        <v>2134</v>
      </c>
      <c r="D27" s="158" t="s">
        <v>316</v>
      </c>
      <c r="E27" s="159">
        <v>8</v>
      </c>
      <c r="F27" s="160"/>
      <c r="G27" s="161">
        <f t="shared" si="0"/>
        <v>0</v>
      </c>
      <c r="H27" s="160"/>
      <c r="I27" s="161">
        <f t="shared" si="1"/>
        <v>0</v>
      </c>
      <c r="J27" s="160"/>
      <c r="K27" s="161">
        <f t="shared" si="2"/>
        <v>0</v>
      </c>
      <c r="L27" s="161">
        <v>21</v>
      </c>
      <c r="M27" s="161">
        <f t="shared" si="3"/>
        <v>0</v>
      </c>
      <c r="N27" s="161">
        <v>0</v>
      </c>
      <c r="O27" s="161">
        <f t="shared" si="4"/>
        <v>0</v>
      </c>
      <c r="P27" s="161">
        <v>0</v>
      </c>
      <c r="Q27" s="161">
        <f t="shared" si="5"/>
        <v>0</v>
      </c>
      <c r="R27" s="162" t="s">
        <v>194</v>
      </c>
      <c r="S27" s="138">
        <v>0</v>
      </c>
      <c r="T27" s="138">
        <f t="shared" si="6"/>
        <v>0</v>
      </c>
      <c r="U27" s="138"/>
      <c r="V27" s="138" t="s">
        <v>215</v>
      </c>
      <c r="W27" s="128"/>
      <c r="X27" s="128"/>
      <c r="Y27" s="128"/>
      <c r="Z27" s="128"/>
      <c r="AA27" s="128"/>
      <c r="AB27" s="128"/>
      <c r="AC27" s="128"/>
      <c r="AD27" s="128"/>
      <c r="AE27" s="128" t="s">
        <v>2100</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18</v>
      </c>
      <c r="B28" s="157" t="s">
        <v>2135</v>
      </c>
      <c r="C28" s="165" t="s">
        <v>2136</v>
      </c>
      <c r="D28" s="158" t="s">
        <v>316</v>
      </c>
      <c r="E28" s="159">
        <v>6</v>
      </c>
      <c r="F28" s="160"/>
      <c r="G28" s="161">
        <f t="shared" si="0"/>
        <v>0</v>
      </c>
      <c r="H28" s="160"/>
      <c r="I28" s="161">
        <f t="shared" si="1"/>
        <v>0</v>
      </c>
      <c r="J28" s="160"/>
      <c r="K28" s="161">
        <f t="shared" si="2"/>
        <v>0</v>
      </c>
      <c r="L28" s="161">
        <v>21</v>
      </c>
      <c r="M28" s="161">
        <f t="shared" si="3"/>
        <v>0</v>
      </c>
      <c r="N28" s="161">
        <v>0</v>
      </c>
      <c r="O28" s="161">
        <f t="shared" si="4"/>
        <v>0</v>
      </c>
      <c r="P28" s="161">
        <v>0</v>
      </c>
      <c r="Q28" s="161">
        <f t="shared" si="5"/>
        <v>0</v>
      </c>
      <c r="R28" s="162" t="s">
        <v>194</v>
      </c>
      <c r="S28" s="138">
        <v>0</v>
      </c>
      <c r="T28" s="138">
        <f t="shared" si="6"/>
        <v>0</v>
      </c>
      <c r="U28" s="138"/>
      <c r="V28" s="138" t="s">
        <v>215</v>
      </c>
      <c r="W28" s="128"/>
      <c r="X28" s="128"/>
      <c r="Y28" s="128"/>
      <c r="Z28" s="128"/>
      <c r="AA28" s="128"/>
      <c r="AB28" s="128"/>
      <c r="AC28" s="128"/>
      <c r="AD28" s="128"/>
      <c r="AE28" s="128" t="s">
        <v>2100</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56">
        <v>19</v>
      </c>
      <c r="B29" s="157" t="s">
        <v>2137</v>
      </c>
      <c r="C29" s="165" t="s">
        <v>2138</v>
      </c>
      <c r="D29" s="158" t="s">
        <v>316</v>
      </c>
      <c r="E29" s="159">
        <v>20</v>
      </c>
      <c r="F29" s="160"/>
      <c r="G29" s="161">
        <f t="shared" si="0"/>
        <v>0</v>
      </c>
      <c r="H29" s="160"/>
      <c r="I29" s="161">
        <f t="shared" si="1"/>
        <v>0</v>
      </c>
      <c r="J29" s="160"/>
      <c r="K29" s="161">
        <f t="shared" si="2"/>
        <v>0</v>
      </c>
      <c r="L29" s="161">
        <v>21</v>
      </c>
      <c r="M29" s="161">
        <f t="shared" si="3"/>
        <v>0</v>
      </c>
      <c r="N29" s="161">
        <v>0</v>
      </c>
      <c r="O29" s="161">
        <f t="shared" si="4"/>
        <v>0</v>
      </c>
      <c r="P29" s="161">
        <v>0</v>
      </c>
      <c r="Q29" s="161">
        <f t="shared" si="5"/>
        <v>0</v>
      </c>
      <c r="R29" s="162" t="s">
        <v>194</v>
      </c>
      <c r="S29" s="138">
        <v>0</v>
      </c>
      <c r="T29" s="138">
        <f t="shared" si="6"/>
        <v>0</v>
      </c>
      <c r="U29" s="138"/>
      <c r="V29" s="138" t="s">
        <v>215</v>
      </c>
      <c r="W29" s="128"/>
      <c r="X29" s="128"/>
      <c r="Y29" s="128"/>
      <c r="Z29" s="128"/>
      <c r="AA29" s="128"/>
      <c r="AB29" s="128"/>
      <c r="AC29" s="128"/>
      <c r="AD29" s="128"/>
      <c r="AE29" s="128" t="s">
        <v>2100</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56">
        <v>20</v>
      </c>
      <c r="B30" s="157" t="s">
        <v>2139</v>
      </c>
      <c r="C30" s="165" t="s">
        <v>2140</v>
      </c>
      <c r="D30" s="158" t="s">
        <v>316</v>
      </c>
      <c r="E30" s="159">
        <v>4</v>
      </c>
      <c r="F30" s="160"/>
      <c r="G30" s="161">
        <f t="shared" si="0"/>
        <v>0</v>
      </c>
      <c r="H30" s="160"/>
      <c r="I30" s="161">
        <f t="shared" si="1"/>
        <v>0</v>
      </c>
      <c r="J30" s="160"/>
      <c r="K30" s="161">
        <f t="shared" si="2"/>
        <v>0</v>
      </c>
      <c r="L30" s="161">
        <v>21</v>
      </c>
      <c r="M30" s="161">
        <f t="shared" si="3"/>
        <v>0</v>
      </c>
      <c r="N30" s="161">
        <v>0</v>
      </c>
      <c r="O30" s="161">
        <f t="shared" si="4"/>
        <v>0</v>
      </c>
      <c r="P30" s="161">
        <v>0</v>
      </c>
      <c r="Q30" s="161">
        <f t="shared" si="5"/>
        <v>0</v>
      </c>
      <c r="R30" s="162" t="s">
        <v>194</v>
      </c>
      <c r="S30" s="138">
        <v>0</v>
      </c>
      <c r="T30" s="138">
        <f t="shared" si="6"/>
        <v>0</v>
      </c>
      <c r="U30" s="138"/>
      <c r="V30" s="138" t="s">
        <v>215</v>
      </c>
      <c r="W30" s="128"/>
      <c r="X30" s="128"/>
      <c r="Y30" s="128"/>
      <c r="Z30" s="128"/>
      <c r="AA30" s="128"/>
      <c r="AB30" s="128"/>
      <c r="AC30" s="128"/>
      <c r="AD30" s="128"/>
      <c r="AE30" s="128" t="s">
        <v>2100</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21</v>
      </c>
      <c r="B31" s="157" t="s">
        <v>2141</v>
      </c>
      <c r="C31" s="165" t="s">
        <v>2142</v>
      </c>
      <c r="D31" s="158" t="s">
        <v>316</v>
      </c>
      <c r="E31" s="159">
        <v>12</v>
      </c>
      <c r="F31" s="160"/>
      <c r="G31" s="161">
        <f t="shared" si="0"/>
        <v>0</v>
      </c>
      <c r="H31" s="160"/>
      <c r="I31" s="161">
        <f t="shared" si="1"/>
        <v>0</v>
      </c>
      <c r="J31" s="160"/>
      <c r="K31" s="161">
        <f t="shared" si="2"/>
        <v>0</v>
      </c>
      <c r="L31" s="161">
        <v>21</v>
      </c>
      <c r="M31" s="161">
        <f t="shared" si="3"/>
        <v>0</v>
      </c>
      <c r="N31" s="161">
        <v>0</v>
      </c>
      <c r="O31" s="161">
        <f t="shared" si="4"/>
        <v>0</v>
      </c>
      <c r="P31" s="161">
        <v>0</v>
      </c>
      <c r="Q31" s="161">
        <f t="shared" si="5"/>
        <v>0</v>
      </c>
      <c r="R31" s="162" t="s">
        <v>194</v>
      </c>
      <c r="S31" s="138">
        <v>0</v>
      </c>
      <c r="T31" s="138">
        <f t="shared" si="6"/>
        <v>0</v>
      </c>
      <c r="U31" s="138"/>
      <c r="V31" s="138" t="s">
        <v>215</v>
      </c>
      <c r="W31" s="128"/>
      <c r="X31" s="128"/>
      <c r="Y31" s="128"/>
      <c r="Z31" s="128"/>
      <c r="AA31" s="128"/>
      <c r="AB31" s="128"/>
      <c r="AC31" s="128"/>
      <c r="AD31" s="128"/>
      <c r="AE31" s="128" t="s">
        <v>2100</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56">
        <v>22</v>
      </c>
      <c r="B32" s="157" t="s">
        <v>2143</v>
      </c>
      <c r="C32" s="165" t="s">
        <v>2144</v>
      </c>
      <c r="D32" s="158" t="s">
        <v>316</v>
      </c>
      <c r="E32" s="159">
        <v>20</v>
      </c>
      <c r="F32" s="160"/>
      <c r="G32" s="161">
        <f t="shared" si="0"/>
        <v>0</v>
      </c>
      <c r="H32" s="160"/>
      <c r="I32" s="161">
        <f t="shared" si="1"/>
        <v>0</v>
      </c>
      <c r="J32" s="160"/>
      <c r="K32" s="161">
        <f t="shared" si="2"/>
        <v>0</v>
      </c>
      <c r="L32" s="161">
        <v>21</v>
      </c>
      <c r="M32" s="161">
        <f t="shared" si="3"/>
        <v>0</v>
      </c>
      <c r="N32" s="161">
        <v>0</v>
      </c>
      <c r="O32" s="161">
        <f t="shared" si="4"/>
        <v>0</v>
      </c>
      <c r="P32" s="161">
        <v>0</v>
      </c>
      <c r="Q32" s="161">
        <f t="shared" si="5"/>
        <v>0</v>
      </c>
      <c r="R32" s="162" t="s">
        <v>194</v>
      </c>
      <c r="S32" s="138">
        <v>0</v>
      </c>
      <c r="T32" s="138">
        <f t="shared" si="6"/>
        <v>0</v>
      </c>
      <c r="U32" s="138"/>
      <c r="V32" s="138" t="s">
        <v>215</v>
      </c>
      <c r="W32" s="128"/>
      <c r="X32" s="128"/>
      <c r="Y32" s="128"/>
      <c r="Z32" s="128"/>
      <c r="AA32" s="128"/>
      <c r="AB32" s="128"/>
      <c r="AC32" s="128"/>
      <c r="AD32" s="128"/>
      <c r="AE32" s="128" t="s">
        <v>2100</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23</v>
      </c>
      <c r="B33" s="157" t="s">
        <v>2145</v>
      </c>
      <c r="C33" s="165" t="s">
        <v>2146</v>
      </c>
      <c r="D33" s="158" t="s">
        <v>316</v>
      </c>
      <c r="E33" s="159">
        <v>8</v>
      </c>
      <c r="F33" s="160"/>
      <c r="G33" s="161">
        <f t="shared" si="0"/>
        <v>0</v>
      </c>
      <c r="H33" s="160"/>
      <c r="I33" s="161">
        <f t="shared" si="1"/>
        <v>0</v>
      </c>
      <c r="J33" s="160"/>
      <c r="K33" s="161">
        <f t="shared" si="2"/>
        <v>0</v>
      </c>
      <c r="L33" s="161">
        <v>21</v>
      </c>
      <c r="M33" s="161">
        <f t="shared" si="3"/>
        <v>0</v>
      </c>
      <c r="N33" s="161">
        <v>0</v>
      </c>
      <c r="O33" s="161">
        <f t="shared" si="4"/>
        <v>0</v>
      </c>
      <c r="P33" s="161">
        <v>0</v>
      </c>
      <c r="Q33" s="161">
        <f t="shared" si="5"/>
        <v>0</v>
      </c>
      <c r="R33" s="162" t="s">
        <v>194</v>
      </c>
      <c r="S33" s="138">
        <v>0</v>
      </c>
      <c r="T33" s="138">
        <f t="shared" si="6"/>
        <v>0</v>
      </c>
      <c r="U33" s="138"/>
      <c r="V33" s="138" t="s">
        <v>215</v>
      </c>
      <c r="W33" s="128"/>
      <c r="X33" s="128"/>
      <c r="Y33" s="128"/>
      <c r="Z33" s="128"/>
      <c r="AA33" s="128"/>
      <c r="AB33" s="128"/>
      <c r="AC33" s="128"/>
      <c r="AD33" s="128"/>
      <c r="AE33" s="128" t="s">
        <v>2100</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24</v>
      </c>
      <c r="B34" s="157" t="s">
        <v>2147</v>
      </c>
      <c r="C34" s="165" t="s">
        <v>2148</v>
      </c>
      <c r="D34" s="158" t="s">
        <v>316</v>
      </c>
      <c r="E34" s="159">
        <v>16</v>
      </c>
      <c r="F34" s="160"/>
      <c r="G34" s="161">
        <f t="shared" si="0"/>
        <v>0</v>
      </c>
      <c r="H34" s="160"/>
      <c r="I34" s="161">
        <f t="shared" si="1"/>
        <v>0</v>
      </c>
      <c r="J34" s="160"/>
      <c r="K34" s="161">
        <f t="shared" si="2"/>
        <v>0</v>
      </c>
      <c r="L34" s="161">
        <v>21</v>
      </c>
      <c r="M34" s="161">
        <f t="shared" si="3"/>
        <v>0</v>
      </c>
      <c r="N34" s="161">
        <v>0</v>
      </c>
      <c r="O34" s="161">
        <f t="shared" si="4"/>
        <v>0</v>
      </c>
      <c r="P34" s="161">
        <v>0</v>
      </c>
      <c r="Q34" s="161">
        <f t="shared" si="5"/>
        <v>0</v>
      </c>
      <c r="R34" s="162" t="s">
        <v>194</v>
      </c>
      <c r="S34" s="138">
        <v>0</v>
      </c>
      <c r="T34" s="138">
        <f t="shared" si="6"/>
        <v>0</v>
      </c>
      <c r="U34" s="138"/>
      <c r="V34" s="138" t="s">
        <v>215</v>
      </c>
      <c r="W34" s="128"/>
      <c r="X34" s="128"/>
      <c r="Y34" s="128"/>
      <c r="Z34" s="128"/>
      <c r="AA34" s="128"/>
      <c r="AB34" s="128"/>
      <c r="AC34" s="128"/>
      <c r="AD34" s="128"/>
      <c r="AE34" s="128" t="s">
        <v>2100</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56">
        <v>25</v>
      </c>
      <c r="B35" s="157" t="s">
        <v>2149</v>
      </c>
      <c r="C35" s="165" t="s">
        <v>2150</v>
      </c>
      <c r="D35" s="158" t="s">
        <v>316</v>
      </c>
      <c r="E35" s="159">
        <v>6</v>
      </c>
      <c r="F35" s="160"/>
      <c r="G35" s="161">
        <f t="shared" si="0"/>
        <v>0</v>
      </c>
      <c r="H35" s="160"/>
      <c r="I35" s="161">
        <f t="shared" si="1"/>
        <v>0</v>
      </c>
      <c r="J35" s="160"/>
      <c r="K35" s="161">
        <f t="shared" si="2"/>
        <v>0</v>
      </c>
      <c r="L35" s="161">
        <v>21</v>
      </c>
      <c r="M35" s="161">
        <f t="shared" si="3"/>
        <v>0</v>
      </c>
      <c r="N35" s="161">
        <v>0</v>
      </c>
      <c r="O35" s="161">
        <f t="shared" si="4"/>
        <v>0</v>
      </c>
      <c r="P35" s="161">
        <v>0</v>
      </c>
      <c r="Q35" s="161">
        <f t="shared" si="5"/>
        <v>0</v>
      </c>
      <c r="R35" s="162" t="s">
        <v>194</v>
      </c>
      <c r="S35" s="138">
        <v>0</v>
      </c>
      <c r="T35" s="138">
        <f t="shared" si="6"/>
        <v>0</v>
      </c>
      <c r="U35" s="138"/>
      <c r="V35" s="138" t="s">
        <v>215</v>
      </c>
      <c r="W35" s="128"/>
      <c r="X35" s="128"/>
      <c r="Y35" s="128"/>
      <c r="Z35" s="128"/>
      <c r="AA35" s="128"/>
      <c r="AB35" s="128"/>
      <c r="AC35" s="128"/>
      <c r="AD35" s="128"/>
      <c r="AE35" s="128" t="s">
        <v>2100</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56">
        <v>26</v>
      </c>
      <c r="B36" s="157" t="s">
        <v>2151</v>
      </c>
      <c r="C36" s="165" t="s">
        <v>2152</v>
      </c>
      <c r="D36" s="158" t="s">
        <v>316</v>
      </c>
      <c r="E36" s="159">
        <v>4</v>
      </c>
      <c r="F36" s="160"/>
      <c r="G36" s="161">
        <f t="shared" si="0"/>
        <v>0</v>
      </c>
      <c r="H36" s="160"/>
      <c r="I36" s="161">
        <f t="shared" si="1"/>
        <v>0</v>
      </c>
      <c r="J36" s="160"/>
      <c r="K36" s="161">
        <f t="shared" si="2"/>
        <v>0</v>
      </c>
      <c r="L36" s="161">
        <v>21</v>
      </c>
      <c r="M36" s="161">
        <f t="shared" si="3"/>
        <v>0</v>
      </c>
      <c r="N36" s="161">
        <v>0</v>
      </c>
      <c r="O36" s="161">
        <f t="shared" si="4"/>
        <v>0</v>
      </c>
      <c r="P36" s="161">
        <v>0</v>
      </c>
      <c r="Q36" s="161">
        <f t="shared" si="5"/>
        <v>0</v>
      </c>
      <c r="R36" s="162" t="s">
        <v>194</v>
      </c>
      <c r="S36" s="138">
        <v>0</v>
      </c>
      <c r="T36" s="138">
        <f t="shared" si="6"/>
        <v>0</v>
      </c>
      <c r="U36" s="138"/>
      <c r="V36" s="138" t="s">
        <v>215</v>
      </c>
      <c r="W36" s="128"/>
      <c r="X36" s="128"/>
      <c r="Y36" s="128"/>
      <c r="Z36" s="128"/>
      <c r="AA36" s="128"/>
      <c r="AB36" s="128"/>
      <c r="AC36" s="128"/>
      <c r="AD36" s="128"/>
      <c r="AE36" s="128" t="s">
        <v>2100</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56">
        <v>27</v>
      </c>
      <c r="B37" s="157" t="s">
        <v>2153</v>
      </c>
      <c r="C37" s="165" t="s">
        <v>2154</v>
      </c>
      <c r="D37" s="158" t="s">
        <v>316</v>
      </c>
      <c r="E37" s="159">
        <v>30</v>
      </c>
      <c r="F37" s="160"/>
      <c r="G37" s="161">
        <f t="shared" si="0"/>
        <v>0</v>
      </c>
      <c r="H37" s="160"/>
      <c r="I37" s="161">
        <f t="shared" si="1"/>
        <v>0</v>
      </c>
      <c r="J37" s="160"/>
      <c r="K37" s="161">
        <f t="shared" si="2"/>
        <v>0</v>
      </c>
      <c r="L37" s="161">
        <v>21</v>
      </c>
      <c r="M37" s="161">
        <f t="shared" si="3"/>
        <v>0</v>
      </c>
      <c r="N37" s="161">
        <v>0</v>
      </c>
      <c r="O37" s="161">
        <f t="shared" si="4"/>
        <v>0</v>
      </c>
      <c r="P37" s="161">
        <v>0</v>
      </c>
      <c r="Q37" s="161">
        <f t="shared" si="5"/>
        <v>0</v>
      </c>
      <c r="R37" s="162" t="s">
        <v>194</v>
      </c>
      <c r="S37" s="138">
        <v>0</v>
      </c>
      <c r="T37" s="138">
        <f t="shared" si="6"/>
        <v>0</v>
      </c>
      <c r="U37" s="138"/>
      <c r="V37" s="138" t="s">
        <v>215</v>
      </c>
      <c r="W37" s="128"/>
      <c r="X37" s="128"/>
      <c r="Y37" s="128"/>
      <c r="Z37" s="128"/>
      <c r="AA37" s="128"/>
      <c r="AB37" s="128"/>
      <c r="AC37" s="128"/>
      <c r="AD37" s="128"/>
      <c r="AE37" s="128" t="s">
        <v>2100</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28</v>
      </c>
      <c r="B38" s="157" t="s">
        <v>2155</v>
      </c>
      <c r="C38" s="165" t="s">
        <v>2156</v>
      </c>
      <c r="D38" s="158" t="s">
        <v>316</v>
      </c>
      <c r="E38" s="159">
        <v>60</v>
      </c>
      <c r="F38" s="160"/>
      <c r="G38" s="161">
        <f t="shared" si="0"/>
        <v>0</v>
      </c>
      <c r="H38" s="160"/>
      <c r="I38" s="161">
        <f t="shared" si="1"/>
        <v>0</v>
      </c>
      <c r="J38" s="160"/>
      <c r="K38" s="161">
        <f t="shared" si="2"/>
        <v>0</v>
      </c>
      <c r="L38" s="161">
        <v>21</v>
      </c>
      <c r="M38" s="161">
        <f t="shared" si="3"/>
        <v>0</v>
      </c>
      <c r="N38" s="161">
        <v>0</v>
      </c>
      <c r="O38" s="161">
        <f t="shared" si="4"/>
        <v>0</v>
      </c>
      <c r="P38" s="161">
        <v>0</v>
      </c>
      <c r="Q38" s="161">
        <f t="shared" si="5"/>
        <v>0</v>
      </c>
      <c r="R38" s="162" t="s">
        <v>194</v>
      </c>
      <c r="S38" s="138">
        <v>0</v>
      </c>
      <c r="T38" s="138">
        <f t="shared" si="6"/>
        <v>0</v>
      </c>
      <c r="U38" s="138"/>
      <c r="V38" s="138" t="s">
        <v>215</v>
      </c>
      <c r="W38" s="128"/>
      <c r="X38" s="128"/>
      <c r="Y38" s="128"/>
      <c r="Z38" s="128"/>
      <c r="AA38" s="128"/>
      <c r="AB38" s="128"/>
      <c r="AC38" s="128"/>
      <c r="AD38" s="128"/>
      <c r="AE38" s="128" t="s">
        <v>2100</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29</v>
      </c>
      <c r="B39" s="157" t="s">
        <v>2157</v>
      </c>
      <c r="C39" s="165" t="s">
        <v>2158</v>
      </c>
      <c r="D39" s="158" t="s">
        <v>316</v>
      </c>
      <c r="E39" s="159">
        <v>60</v>
      </c>
      <c r="F39" s="160"/>
      <c r="G39" s="161">
        <f t="shared" si="0"/>
        <v>0</v>
      </c>
      <c r="H39" s="160"/>
      <c r="I39" s="161">
        <f t="shared" si="1"/>
        <v>0</v>
      </c>
      <c r="J39" s="160"/>
      <c r="K39" s="161">
        <f t="shared" si="2"/>
        <v>0</v>
      </c>
      <c r="L39" s="161">
        <v>21</v>
      </c>
      <c r="M39" s="161">
        <f t="shared" si="3"/>
        <v>0</v>
      </c>
      <c r="N39" s="161">
        <v>0</v>
      </c>
      <c r="O39" s="161">
        <f t="shared" si="4"/>
        <v>0</v>
      </c>
      <c r="P39" s="161">
        <v>0</v>
      </c>
      <c r="Q39" s="161">
        <f t="shared" si="5"/>
        <v>0</v>
      </c>
      <c r="R39" s="162" t="s">
        <v>194</v>
      </c>
      <c r="S39" s="138">
        <v>0</v>
      </c>
      <c r="T39" s="138">
        <f t="shared" si="6"/>
        <v>0</v>
      </c>
      <c r="U39" s="138"/>
      <c r="V39" s="138" t="s">
        <v>215</v>
      </c>
      <c r="W39" s="128"/>
      <c r="X39" s="128"/>
      <c r="Y39" s="128"/>
      <c r="Z39" s="128"/>
      <c r="AA39" s="128"/>
      <c r="AB39" s="128"/>
      <c r="AC39" s="128"/>
      <c r="AD39" s="128"/>
      <c r="AE39" s="128" t="s">
        <v>2100</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30</v>
      </c>
      <c r="B40" s="157" t="s">
        <v>2159</v>
      </c>
      <c r="C40" s="165" t="s">
        <v>2160</v>
      </c>
      <c r="D40" s="158" t="s">
        <v>316</v>
      </c>
      <c r="E40" s="159">
        <v>50</v>
      </c>
      <c r="F40" s="160"/>
      <c r="G40" s="161">
        <f t="shared" si="0"/>
        <v>0</v>
      </c>
      <c r="H40" s="160"/>
      <c r="I40" s="161">
        <f t="shared" si="1"/>
        <v>0</v>
      </c>
      <c r="J40" s="160"/>
      <c r="K40" s="161">
        <f t="shared" si="2"/>
        <v>0</v>
      </c>
      <c r="L40" s="161">
        <v>21</v>
      </c>
      <c r="M40" s="161">
        <f t="shared" si="3"/>
        <v>0</v>
      </c>
      <c r="N40" s="161">
        <v>0</v>
      </c>
      <c r="O40" s="161">
        <f t="shared" si="4"/>
        <v>0</v>
      </c>
      <c r="P40" s="161">
        <v>0</v>
      </c>
      <c r="Q40" s="161">
        <f t="shared" si="5"/>
        <v>0</v>
      </c>
      <c r="R40" s="162" t="s">
        <v>194</v>
      </c>
      <c r="S40" s="138">
        <v>0</v>
      </c>
      <c r="T40" s="138">
        <f t="shared" si="6"/>
        <v>0</v>
      </c>
      <c r="U40" s="138"/>
      <c r="V40" s="138" t="s">
        <v>215</v>
      </c>
      <c r="W40" s="128"/>
      <c r="X40" s="128"/>
      <c r="Y40" s="128"/>
      <c r="Z40" s="128"/>
      <c r="AA40" s="128"/>
      <c r="AB40" s="128"/>
      <c r="AC40" s="128"/>
      <c r="AD40" s="128"/>
      <c r="AE40" s="128" t="s">
        <v>2100</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31</v>
      </c>
      <c r="B41" s="157" t="s">
        <v>2161</v>
      </c>
      <c r="C41" s="165" t="s">
        <v>2162</v>
      </c>
      <c r="D41" s="158" t="s">
        <v>316</v>
      </c>
      <c r="E41" s="159">
        <v>24</v>
      </c>
      <c r="F41" s="160"/>
      <c r="G41" s="161">
        <f t="shared" si="0"/>
        <v>0</v>
      </c>
      <c r="H41" s="160"/>
      <c r="I41" s="161">
        <f t="shared" si="1"/>
        <v>0</v>
      </c>
      <c r="J41" s="160"/>
      <c r="K41" s="161">
        <f t="shared" si="2"/>
        <v>0</v>
      </c>
      <c r="L41" s="161">
        <v>21</v>
      </c>
      <c r="M41" s="161">
        <f t="shared" si="3"/>
        <v>0</v>
      </c>
      <c r="N41" s="161">
        <v>0</v>
      </c>
      <c r="O41" s="161">
        <f t="shared" si="4"/>
        <v>0</v>
      </c>
      <c r="P41" s="161">
        <v>0</v>
      </c>
      <c r="Q41" s="161">
        <f t="shared" si="5"/>
        <v>0</v>
      </c>
      <c r="R41" s="162" t="s">
        <v>194</v>
      </c>
      <c r="S41" s="138">
        <v>0</v>
      </c>
      <c r="T41" s="138">
        <f t="shared" si="6"/>
        <v>0</v>
      </c>
      <c r="U41" s="138"/>
      <c r="V41" s="138" t="s">
        <v>215</v>
      </c>
      <c r="W41" s="128"/>
      <c r="X41" s="128"/>
      <c r="Y41" s="128"/>
      <c r="Z41" s="128"/>
      <c r="AA41" s="128"/>
      <c r="AB41" s="128"/>
      <c r="AC41" s="128"/>
      <c r="AD41" s="128"/>
      <c r="AE41" s="128" t="s">
        <v>2100</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32</v>
      </c>
      <c r="B42" s="157" t="s">
        <v>2163</v>
      </c>
      <c r="C42" s="165" t="s">
        <v>2164</v>
      </c>
      <c r="D42" s="158" t="s">
        <v>316</v>
      </c>
      <c r="E42" s="159">
        <v>15</v>
      </c>
      <c r="F42" s="160"/>
      <c r="G42" s="161">
        <f t="shared" si="0"/>
        <v>0</v>
      </c>
      <c r="H42" s="160"/>
      <c r="I42" s="161">
        <f t="shared" si="1"/>
        <v>0</v>
      </c>
      <c r="J42" s="160"/>
      <c r="K42" s="161">
        <f t="shared" si="2"/>
        <v>0</v>
      </c>
      <c r="L42" s="161">
        <v>21</v>
      </c>
      <c r="M42" s="161">
        <f t="shared" si="3"/>
        <v>0</v>
      </c>
      <c r="N42" s="161">
        <v>0</v>
      </c>
      <c r="O42" s="161">
        <f t="shared" si="4"/>
        <v>0</v>
      </c>
      <c r="P42" s="161">
        <v>0</v>
      </c>
      <c r="Q42" s="161">
        <f t="shared" si="5"/>
        <v>0</v>
      </c>
      <c r="R42" s="162" t="s">
        <v>194</v>
      </c>
      <c r="S42" s="138">
        <v>0</v>
      </c>
      <c r="T42" s="138">
        <f t="shared" si="6"/>
        <v>0</v>
      </c>
      <c r="U42" s="138"/>
      <c r="V42" s="138" t="s">
        <v>215</v>
      </c>
      <c r="W42" s="128"/>
      <c r="X42" s="128"/>
      <c r="Y42" s="128"/>
      <c r="Z42" s="128"/>
      <c r="AA42" s="128"/>
      <c r="AB42" s="128"/>
      <c r="AC42" s="128"/>
      <c r="AD42" s="128"/>
      <c r="AE42" s="128" t="s">
        <v>2100</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33</v>
      </c>
      <c r="B43" s="157" t="s">
        <v>2165</v>
      </c>
      <c r="C43" s="165" t="s">
        <v>2166</v>
      </c>
      <c r="D43" s="158" t="s">
        <v>316</v>
      </c>
      <c r="E43" s="159">
        <v>6</v>
      </c>
      <c r="F43" s="160"/>
      <c r="G43" s="161">
        <f t="shared" si="0"/>
        <v>0</v>
      </c>
      <c r="H43" s="160"/>
      <c r="I43" s="161">
        <f t="shared" si="1"/>
        <v>0</v>
      </c>
      <c r="J43" s="160"/>
      <c r="K43" s="161">
        <f t="shared" si="2"/>
        <v>0</v>
      </c>
      <c r="L43" s="161">
        <v>21</v>
      </c>
      <c r="M43" s="161">
        <f t="shared" si="3"/>
        <v>0</v>
      </c>
      <c r="N43" s="161">
        <v>0</v>
      </c>
      <c r="O43" s="161">
        <f t="shared" si="4"/>
        <v>0</v>
      </c>
      <c r="P43" s="161">
        <v>0</v>
      </c>
      <c r="Q43" s="161">
        <f t="shared" si="5"/>
        <v>0</v>
      </c>
      <c r="R43" s="162" t="s">
        <v>194</v>
      </c>
      <c r="S43" s="138">
        <v>0</v>
      </c>
      <c r="T43" s="138">
        <f t="shared" si="6"/>
        <v>0</v>
      </c>
      <c r="U43" s="138"/>
      <c r="V43" s="138" t="s">
        <v>215</v>
      </c>
      <c r="W43" s="128"/>
      <c r="X43" s="128"/>
      <c r="Y43" s="128"/>
      <c r="Z43" s="128"/>
      <c r="AA43" s="128"/>
      <c r="AB43" s="128"/>
      <c r="AC43" s="128"/>
      <c r="AD43" s="128"/>
      <c r="AE43" s="128" t="s">
        <v>2100</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34</v>
      </c>
      <c r="B44" s="157" t="s">
        <v>2167</v>
      </c>
      <c r="C44" s="165" t="s">
        <v>2168</v>
      </c>
      <c r="D44" s="158" t="s">
        <v>316</v>
      </c>
      <c r="E44" s="159">
        <v>10</v>
      </c>
      <c r="F44" s="160"/>
      <c r="G44" s="161">
        <f t="shared" si="0"/>
        <v>0</v>
      </c>
      <c r="H44" s="160"/>
      <c r="I44" s="161">
        <f t="shared" si="1"/>
        <v>0</v>
      </c>
      <c r="J44" s="160"/>
      <c r="K44" s="161">
        <f t="shared" si="2"/>
        <v>0</v>
      </c>
      <c r="L44" s="161">
        <v>21</v>
      </c>
      <c r="M44" s="161">
        <f t="shared" si="3"/>
        <v>0</v>
      </c>
      <c r="N44" s="161">
        <v>0</v>
      </c>
      <c r="O44" s="161">
        <f t="shared" si="4"/>
        <v>0</v>
      </c>
      <c r="P44" s="161">
        <v>0</v>
      </c>
      <c r="Q44" s="161">
        <f t="shared" si="5"/>
        <v>0</v>
      </c>
      <c r="R44" s="162" t="s">
        <v>194</v>
      </c>
      <c r="S44" s="138">
        <v>0</v>
      </c>
      <c r="T44" s="138">
        <f t="shared" si="6"/>
        <v>0</v>
      </c>
      <c r="U44" s="138"/>
      <c r="V44" s="138" t="s">
        <v>215</v>
      </c>
      <c r="W44" s="128"/>
      <c r="X44" s="128"/>
      <c r="Y44" s="128"/>
      <c r="Z44" s="128"/>
      <c r="AA44" s="128"/>
      <c r="AB44" s="128"/>
      <c r="AC44" s="128"/>
      <c r="AD44" s="128"/>
      <c r="AE44" s="128" t="s">
        <v>2100</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35</v>
      </c>
      <c r="B45" s="157" t="s">
        <v>2169</v>
      </c>
      <c r="C45" s="165" t="s">
        <v>2170</v>
      </c>
      <c r="D45" s="158" t="s">
        <v>316</v>
      </c>
      <c r="E45" s="159">
        <v>30</v>
      </c>
      <c r="F45" s="160"/>
      <c r="G45" s="161">
        <f t="shared" si="0"/>
        <v>0</v>
      </c>
      <c r="H45" s="160"/>
      <c r="I45" s="161">
        <f t="shared" si="1"/>
        <v>0</v>
      </c>
      <c r="J45" s="160"/>
      <c r="K45" s="161">
        <f t="shared" si="2"/>
        <v>0</v>
      </c>
      <c r="L45" s="161">
        <v>21</v>
      </c>
      <c r="M45" s="161">
        <f t="shared" si="3"/>
        <v>0</v>
      </c>
      <c r="N45" s="161">
        <v>0</v>
      </c>
      <c r="O45" s="161">
        <f t="shared" si="4"/>
        <v>0</v>
      </c>
      <c r="P45" s="161">
        <v>0</v>
      </c>
      <c r="Q45" s="161">
        <f t="shared" si="5"/>
        <v>0</v>
      </c>
      <c r="R45" s="162" t="s">
        <v>194</v>
      </c>
      <c r="S45" s="138">
        <v>0</v>
      </c>
      <c r="T45" s="138">
        <f t="shared" si="6"/>
        <v>0</v>
      </c>
      <c r="U45" s="138"/>
      <c r="V45" s="138" t="s">
        <v>215</v>
      </c>
      <c r="W45" s="128"/>
      <c r="X45" s="128"/>
      <c r="Y45" s="128"/>
      <c r="Z45" s="128"/>
      <c r="AA45" s="128"/>
      <c r="AB45" s="128"/>
      <c r="AC45" s="128"/>
      <c r="AD45" s="128"/>
      <c r="AE45" s="128" t="s">
        <v>2100</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36</v>
      </c>
      <c r="B46" s="157" t="s">
        <v>2171</v>
      </c>
      <c r="C46" s="165" t="s">
        <v>2172</v>
      </c>
      <c r="D46" s="158" t="s">
        <v>316</v>
      </c>
      <c r="E46" s="159">
        <v>10</v>
      </c>
      <c r="F46" s="160"/>
      <c r="G46" s="161">
        <f t="shared" si="0"/>
        <v>0</v>
      </c>
      <c r="H46" s="160"/>
      <c r="I46" s="161">
        <f t="shared" si="1"/>
        <v>0</v>
      </c>
      <c r="J46" s="160"/>
      <c r="K46" s="161">
        <f t="shared" si="2"/>
        <v>0</v>
      </c>
      <c r="L46" s="161">
        <v>21</v>
      </c>
      <c r="M46" s="161">
        <f t="shared" si="3"/>
        <v>0</v>
      </c>
      <c r="N46" s="161">
        <v>0</v>
      </c>
      <c r="O46" s="161">
        <f t="shared" si="4"/>
        <v>0</v>
      </c>
      <c r="P46" s="161">
        <v>0</v>
      </c>
      <c r="Q46" s="161">
        <f t="shared" si="5"/>
        <v>0</v>
      </c>
      <c r="R46" s="162" t="s">
        <v>194</v>
      </c>
      <c r="S46" s="138">
        <v>0</v>
      </c>
      <c r="T46" s="138">
        <f t="shared" si="6"/>
        <v>0</v>
      </c>
      <c r="U46" s="138"/>
      <c r="V46" s="138" t="s">
        <v>215</v>
      </c>
      <c r="W46" s="128"/>
      <c r="X46" s="128"/>
      <c r="Y46" s="128"/>
      <c r="Z46" s="128"/>
      <c r="AA46" s="128"/>
      <c r="AB46" s="128"/>
      <c r="AC46" s="128"/>
      <c r="AD46" s="128"/>
      <c r="AE46" s="128" t="s">
        <v>2100</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37</v>
      </c>
      <c r="B47" s="157" t="s">
        <v>2173</v>
      </c>
      <c r="C47" s="165" t="s">
        <v>2174</v>
      </c>
      <c r="D47" s="158" t="s">
        <v>494</v>
      </c>
      <c r="E47" s="159">
        <v>600</v>
      </c>
      <c r="F47" s="160"/>
      <c r="G47" s="161">
        <f t="shared" ref="G47:G78" si="7">ROUND(E47*F47,2)</f>
        <v>0</v>
      </c>
      <c r="H47" s="160"/>
      <c r="I47" s="161">
        <f t="shared" ref="I47:I78" si="8">ROUND(E47*H47,2)</f>
        <v>0</v>
      </c>
      <c r="J47" s="160"/>
      <c r="K47" s="161">
        <f t="shared" ref="K47:K78" si="9">ROUND(E47*J47,2)</f>
        <v>0</v>
      </c>
      <c r="L47" s="161">
        <v>21</v>
      </c>
      <c r="M47" s="161">
        <f t="shared" ref="M47:M78" si="10">G47*(1+L47/100)</f>
        <v>0</v>
      </c>
      <c r="N47" s="161">
        <v>0</v>
      </c>
      <c r="O47" s="161">
        <f t="shared" ref="O47:O78" si="11">ROUND(E47*N47,2)</f>
        <v>0</v>
      </c>
      <c r="P47" s="161">
        <v>0</v>
      </c>
      <c r="Q47" s="161">
        <f t="shared" ref="Q47:Q78" si="12">ROUND(E47*P47,2)</f>
        <v>0</v>
      </c>
      <c r="R47" s="162" t="s">
        <v>194</v>
      </c>
      <c r="S47" s="138">
        <v>0</v>
      </c>
      <c r="T47" s="138">
        <f t="shared" ref="T47:T78" si="13">ROUND(E47*S47,2)</f>
        <v>0</v>
      </c>
      <c r="U47" s="138"/>
      <c r="V47" s="138" t="s">
        <v>215</v>
      </c>
      <c r="W47" s="128"/>
      <c r="X47" s="128"/>
      <c r="Y47" s="128"/>
      <c r="Z47" s="128"/>
      <c r="AA47" s="128"/>
      <c r="AB47" s="128"/>
      <c r="AC47" s="128"/>
      <c r="AD47" s="128"/>
      <c r="AE47" s="128" t="s">
        <v>2100</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38</v>
      </c>
      <c r="B48" s="157" t="s">
        <v>2175</v>
      </c>
      <c r="C48" s="165" t="s">
        <v>2176</v>
      </c>
      <c r="D48" s="158" t="s">
        <v>494</v>
      </c>
      <c r="E48" s="159">
        <v>16</v>
      </c>
      <c r="F48" s="160"/>
      <c r="G48" s="161">
        <f t="shared" si="7"/>
        <v>0</v>
      </c>
      <c r="H48" s="160"/>
      <c r="I48" s="161">
        <f t="shared" si="8"/>
        <v>0</v>
      </c>
      <c r="J48" s="160"/>
      <c r="K48" s="161">
        <f t="shared" si="9"/>
        <v>0</v>
      </c>
      <c r="L48" s="161">
        <v>21</v>
      </c>
      <c r="M48" s="161">
        <f t="shared" si="10"/>
        <v>0</v>
      </c>
      <c r="N48" s="161">
        <v>0</v>
      </c>
      <c r="O48" s="161">
        <f t="shared" si="11"/>
        <v>0</v>
      </c>
      <c r="P48" s="161">
        <v>0</v>
      </c>
      <c r="Q48" s="161">
        <f t="shared" si="12"/>
        <v>0</v>
      </c>
      <c r="R48" s="162" t="s">
        <v>194</v>
      </c>
      <c r="S48" s="138">
        <v>0</v>
      </c>
      <c r="T48" s="138">
        <f t="shared" si="13"/>
        <v>0</v>
      </c>
      <c r="U48" s="138"/>
      <c r="V48" s="138" t="s">
        <v>215</v>
      </c>
      <c r="W48" s="128"/>
      <c r="X48" s="128"/>
      <c r="Y48" s="128"/>
      <c r="Z48" s="128"/>
      <c r="AA48" s="128"/>
      <c r="AB48" s="128"/>
      <c r="AC48" s="128"/>
      <c r="AD48" s="128"/>
      <c r="AE48" s="128" t="s">
        <v>2100</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39</v>
      </c>
      <c r="B49" s="157" t="s">
        <v>2177</v>
      </c>
      <c r="C49" s="165" t="s">
        <v>2178</v>
      </c>
      <c r="D49" s="158" t="s">
        <v>494</v>
      </c>
      <c r="E49" s="159">
        <v>800</v>
      </c>
      <c r="F49" s="160"/>
      <c r="G49" s="161">
        <f t="shared" si="7"/>
        <v>0</v>
      </c>
      <c r="H49" s="160"/>
      <c r="I49" s="161">
        <f t="shared" si="8"/>
        <v>0</v>
      </c>
      <c r="J49" s="160"/>
      <c r="K49" s="161">
        <f t="shared" si="9"/>
        <v>0</v>
      </c>
      <c r="L49" s="161">
        <v>21</v>
      </c>
      <c r="M49" s="161">
        <f t="shared" si="10"/>
        <v>0</v>
      </c>
      <c r="N49" s="161">
        <v>0</v>
      </c>
      <c r="O49" s="161">
        <f t="shared" si="11"/>
        <v>0</v>
      </c>
      <c r="P49" s="161">
        <v>0</v>
      </c>
      <c r="Q49" s="161">
        <f t="shared" si="12"/>
        <v>0</v>
      </c>
      <c r="R49" s="162" t="s">
        <v>194</v>
      </c>
      <c r="S49" s="138">
        <v>0</v>
      </c>
      <c r="T49" s="138">
        <f t="shared" si="13"/>
        <v>0</v>
      </c>
      <c r="U49" s="138"/>
      <c r="V49" s="138" t="s">
        <v>215</v>
      </c>
      <c r="W49" s="128"/>
      <c r="X49" s="128"/>
      <c r="Y49" s="128"/>
      <c r="Z49" s="128"/>
      <c r="AA49" s="128"/>
      <c r="AB49" s="128"/>
      <c r="AC49" s="128"/>
      <c r="AD49" s="128"/>
      <c r="AE49" s="128" t="s">
        <v>2100</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40</v>
      </c>
      <c r="B50" s="157" t="s">
        <v>2179</v>
      </c>
      <c r="C50" s="165" t="s">
        <v>2180</v>
      </c>
      <c r="D50" s="158" t="s">
        <v>316</v>
      </c>
      <c r="E50" s="159">
        <v>100</v>
      </c>
      <c r="F50" s="160"/>
      <c r="G50" s="161">
        <f t="shared" si="7"/>
        <v>0</v>
      </c>
      <c r="H50" s="160"/>
      <c r="I50" s="161">
        <f t="shared" si="8"/>
        <v>0</v>
      </c>
      <c r="J50" s="160"/>
      <c r="K50" s="161">
        <f t="shared" si="9"/>
        <v>0</v>
      </c>
      <c r="L50" s="161">
        <v>21</v>
      </c>
      <c r="M50" s="161">
        <f t="shared" si="10"/>
        <v>0</v>
      </c>
      <c r="N50" s="161">
        <v>0</v>
      </c>
      <c r="O50" s="161">
        <f t="shared" si="11"/>
        <v>0</v>
      </c>
      <c r="P50" s="161">
        <v>0</v>
      </c>
      <c r="Q50" s="161">
        <f t="shared" si="12"/>
        <v>0</v>
      </c>
      <c r="R50" s="162" t="s">
        <v>194</v>
      </c>
      <c r="S50" s="138">
        <v>0</v>
      </c>
      <c r="T50" s="138">
        <f t="shared" si="13"/>
        <v>0</v>
      </c>
      <c r="U50" s="138"/>
      <c r="V50" s="138" t="s">
        <v>215</v>
      </c>
      <c r="W50" s="128"/>
      <c r="X50" s="128"/>
      <c r="Y50" s="128"/>
      <c r="Z50" s="128"/>
      <c r="AA50" s="128"/>
      <c r="AB50" s="128"/>
      <c r="AC50" s="128"/>
      <c r="AD50" s="128"/>
      <c r="AE50" s="128" t="s">
        <v>2100</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41</v>
      </c>
      <c r="B51" s="157" t="s">
        <v>2181</v>
      </c>
      <c r="C51" s="165" t="s">
        <v>2182</v>
      </c>
      <c r="D51" s="158" t="s">
        <v>316</v>
      </c>
      <c r="E51" s="159">
        <v>50</v>
      </c>
      <c r="F51" s="160"/>
      <c r="G51" s="161">
        <f t="shared" si="7"/>
        <v>0</v>
      </c>
      <c r="H51" s="160"/>
      <c r="I51" s="161">
        <f t="shared" si="8"/>
        <v>0</v>
      </c>
      <c r="J51" s="160"/>
      <c r="K51" s="161">
        <f t="shared" si="9"/>
        <v>0</v>
      </c>
      <c r="L51" s="161">
        <v>21</v>
      </c>
      <c r="M51" s="161">
        <f t="shared" si="10"/>
        <v>0</v>
      </c>
      <c r="N51" s="161">
        <v>0</v>
      </c>
      <c r="O51" s="161">
        <f t="shared" si="11"/>
        <v>0</v>
      </c>
      <c r="P51" s="161">
        <v>0</v>
      </c>
      <c r="Q51" s="161">
        <f t="shared" si="12"/>
        <v>0</v>
      </c>
      <c r="R51" s="162" t="s">
        <v>194</v>
      </c>
      <c r="S51" s="138">
        <v>0</v>
      </c>
      <c r="T51" s="138">
        <f t="shared" si="13"/>
        <v>0</v>
      </c>
      <c r="U51" s="138"/>
      <c r="V51" s="138" t="s">
        <v>215</v>
      </c>
      <c r="W51" s="128"/>
      <c r="X51" s="128"/>
      <c r="Y51" s="128"/>
      <c r="Z51" s="128"/>
      <c r="AA51" s="128"/>
      <c r="AB51" s="128"/>
      <c r="AC51" s="128"/>
      <c r="AD51" s="128"/>
      <c r="AE51" s="128" t="s">
        <v>2100</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42</v>
      </c>
      <c r="B52" s="157" t="s">
        <v>2183</v>
      </c>
      <c r="C52" s="165" t="s">
        <v>2184</v>
      </c>
      <c r="D52" s="158" t="s">
        <v>316</v>
      </c>
      <c r="E52" s="159">
        <v>30</v>
      </c>
      <c r="F52" s="160"/>
      <c r="G52" s="161">
        <f t="shared" si="7"/>
        <v>0</v>
      </c>
      <c r="H52" s="160"/>
      <c r="I52" s="161">
        <f t="shared" si="8"/>
        <v>0</v>
      </c>
      <c r="J52" s="160"/>
      <c r="K52" s="161">
        <f t="shared" si="9"/>
        <v>0</v>
      </c>
      <c r="L52" s="161">
        <v>21</v>
      </c>
      <c r="M52" s="161">
        <f t="shared" si="10"/>
        <v>0</v>
      </c>
      <c r="N52" s="161">
        <v>0</v>
      </c>
      <c r="O52" s="161">
        <f t="shared" si="11"/>
        <v>0</v>
      </c>
      <c r="P52" s="161">
        <v>0</v>
      </c>
      <c r="Q52" s="161">
        <f t="shared" si="12"/>
        <v>0</v>
      </c>
      <c r="R52" s="162" t="s">
        <v>194</v>
      </c>
      <c r="S52" s="138">
        <v>0</v>
      </c>
      <c r="T52" s="138">
        <f t="shared" si="13"/>
        <v>0</v>
      </c>
      <c r="U52" s="138"/>
      <c r="V52" s="138" t="s">
        <v>215</v>
      </c>
      <c r="W52" s="128"/>
      <c r="X52" s="128"/>
      <c r="Y52" s="128"/>
      <c r="Z52" s="128"/>
      <c r="AA52" s="128"/>
      <c r="AB52" s="128"/>
      <c r="AC52" s="128"/>
      <c r="AD52" s="128"/>
      <c r="AE52" s="128" t="s">
        <v>2100</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43</v>
      </c>
      <c r="B53" s="157" t="s">
        <v>2185</v>
      </c>
      <c r="C53" s="165" t="s">
        <v>2186</v>
      </c>
      <c r="D53" s="158" t="s">
        <v>316</v>
      </c>
      <c r="E53" s="159">
        <v>85</v>
      </c>
      <c r="F53" s="160"/>
      <c r="G53" s="161">
        <f t="shared" si="7"/>
        <v>0</v>
      </c>
      <c r="H53" s="160"/>
      <c r="I53" s="161">
        <f t="shared" si="8"/>
        <v>0</v>
      </c>
      <c r="J53" s="160"/>
      <c r="K53" s="161">
        <f t="shared" si="9"/>
        <v>0</v>
      </c>
      <c r="L53" s="161">
        <v>21</v>
      </c>
      <c r="M53" s="161">
        <f t="shared" si="10"/>
        <v>0</v>
      </c>
      <c r="N53" s="161">
        <v>0</v>
      </c>
      <c r="O53" s="161">
        <f t="shared" si="11"/>
        <v>0</v>
      </c>
      <c r="P53" s="161">
        <v>0</v>
      </c>
      <c r="Q53" s="161">
        <f t="shared" si="12"/>
        <v>0</v>
      </c>
      <c r="R53" s="162" t="s">
        <v>194</v>
      </c>
      <c r="S53" s="138">
        <v>0</v>
      </c>
      <c r="T53" s="138">
        <f t="shared" si="13"/>
        <v>0</v>
      </c>
      <c r="U53" s="138"/>
      <c r="V53" s="138" t="s">
        <v>215</v>
      </c>
      <c r="W53" s="128"/>
      <c r="X53" s="128"/>
      <c r="Y53" s="128"/>
      <c r="Z53" s="128"/>
      <c r="AA53" s="128"/>
      <c r="AB53" s="128"/>
      <c r="AC53" s="128"/>
      <c r="AD53" s="128"/>
      <c r="AE53" s="128" t="s">
        <v>2100</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44</v>
      </c>
      <c r="B54" s="157" t="s">
        <v>2187</v>
      </c>
      <c r="C54" s="165" t="s">
        <v>2188</v>
      </c>
      <c r="D54" s="158" t="s">
        <v>316</v>
      </c>
      <c r="E54" s="159">
        <v>80</v>
      </c>
      <c r="F54" s="160"/>
      <c r="G54" s="161">
        <f t="shared" si="7"/>
        <v>0</v>
      </c>
      <c r="H54" s="160"/>
      <c r="I54" s="161">
        <f t="shared" si="8"/>
        <v>0</v>
      </c>
      <c r="J54" s="160"/>
      <c r="K54" s="161">
        <f t="shared" si="9"/>
        <v>0</v>
      </c>
      <c r="L54" s="161">
        <v>21</v>
      </c>
      <c r="M54" s="161">
        <f t="shared" si="10"/>
        <v>0</v>
      </c>
      <c r="N54" s="161">
        <v>0</v>
      </c>
      <c r="O54" s="161">
        <f t="shared" si="11"/>
        <v>0</v>
      </c>
      <c r="P54" s="161">
        <v>0</v>
      </c>
      <c r="Q54" s="161">
        <f t="shared" si="12"/>
        <v>0</v>
      </c>
      <c r="R54" s="162" t="s">
        <v>194</v>
      </c>
      <c r="S54" s="138">
        <v>0</v>
      </c>
      <c r="T54" s="138">
        <f t="shared" si="13"/>
        <v>0</v>
      </c>
      <c r="U54" s="138"/>
      <c r="V54" s="138" t="s">
        <v>215</v>
      </c>
      <c r="W54" s="128"/>
      <c r="X54" s="128"/>
      <c r="Y54" s="128"/>
      <c r="Z54" s="128"/>
      <c r="AA54" s="128"/>
      <c r="AB54" s="128"/>
      <c r="AC54" s="128"/>
      <c r="AD54" s="128"/>
      <c r="AE54" s="128" t="s">
        <v>2100</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45</v>
      </c>
      <c r="B55" s="157" t="s">
        <v>2189</v>
      </c>
      <c r="C55" s="165" t="s">
        <v>2190</v>
      </c>
      <c r="D55" s="158" t="s">
        <v>316</v>
      </c>
      <c r="E55" s="159">
        <v>130</v>
      </c>
      <c r="F55" s="160"/>
      <c r="G55" s="161">
        <f t="shared" si="7"/>
        <v>0</v>
      </c>
      <c r="H55" s="160"/>
      <c r="I55" s="161">
        <f t="shared" si="8"/>
        <v>0</v>
      </c>
      <c r="J55" s="160"/>
      <c r="K55" s="161">
        <f t="shared" si="9"/>
        <v>0</v>
      </c>
      <c r="L55" s="161">
        <v>21</v>
      </c>
      <c r="M55" s="161">
        <f t="shared" si="10"/>
        <v>0</v>
      </c>
      <c r="N55" s="161">
        <v>0</v>
      </c>
      <c r="O55" s="161">
        <f t="shared" si="11"/>
        <v>0</v>
      </c>
      <c r="P55" s="161">
        <v>0</v>
      </c>
      <c r="Q55" s="161">
        <f t="shared" si="12"/>
        <v>0</v>
      </c>
      <c r="R55" s="162" t="s">
        <v>194</v>
      </c>
      <c r="S55" s="138">
        <v>0</v>
      </c>
      <c r="T55" s="138">
        <f t="shared" si="13"/>
        <v>0</v>
      </c>
      <c r="U55" s="138"/>
      <c r="V55" s="138" t="s">
        <v>215</v>
      </c>
      <c r="W55" s="128"/>
      <c r="X55" s="128"/>
      <c r="Y55" s="128"/>
      <c r="Z55" s="128"/>
      <c r="AA55" s="128"/>
      <c r="AB55" s="128"/>
      <c r="AC55" s="128"/>
      <c r="AD55" s="128"/>
      <c r="AE55" s="128" t="s">
        <v>2100</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46</v>
      </c>
      <c r="B56" s="157" t="s">
        <v>2191</v>
      </c>
      <c r="C56" s="165" t="s">
        <v>2192</v>
      </c>
      <c r="D56" s="158" t="s">
        <v>316</v>
      </c>
      <c r="E56" s="159">
        <v>290</v>
      </c>
      <c r="F56" s="160"/>
      <c r="G56" s="161">
        <f t="shared" si="7"/>
        <v>0</v>
      </c>
      <c r="H56" s="160"/>
      <c r="I56" s="161">
        <f t="shared" si="8"/>
        <v>0</v>
      </c>
      <c r="J56" s="160"/>
      <c r="K56" s="161">
        <f t="shared" si="9"/>
        <v>0</v>
      </c>
      <c r="L56" s="161">
        <v>21</v>
      </c>
      <c r="M56" s="161">
        <f t="shared" si="10"/>
        <v>0</v>
      </c>
      <c r="N56" s="161">
        <v>0</v>
      </c>
      <c r="O56" s="161">
        <f t="shared" si="11"/>
        <v>0</v>
      </c>
      <c r="P56" s="161">
        <v>0</v>
      </c>
      <c r="Q56" s="161">
        <f t="shared" si="12"/>
        <v>0</v>
      </c>
      <c r="R56" s="162" t="s">
        <v>194</v>
      </c>
      <c r="S56" s="138">
        <v>0</v>
      </c>
      <c r="T56" s="138">
        <f t="shared" si="13"/>
        <v>0</v>
      </c>
      <c r="U56" s="138"/>
      <c r="V56" s="138" t="s">
        <v>215</v>
      </c>
      <c r="W56" s="128"/>
      <c r="X56" s="128"/>
      <c r="Y56" s="128"/>
      <c r="Z56" s="128"/>
      <c r="AA56" s="128"/>
      <c r="AB56" s="128"/>
      <c r="AC56" s="128"/>
      <c r="AD56" s="128"/>
      <c r="AE56" s="128" t="s">
        <v>2100</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47</v>
      </c>
      <c r="B57" s="157" t="s">
        <v>2193</v>
      </c>
      <c r="C57" s="165" t="s">
        <v>2194</v>
      </c>
      <c r="D57" s="158" t="s">
        <v>316</v>
      </c>
      <c r="E57" s="159">
        <v>50</v>
      </c>
      <c r="F57" s="160"/>
      <c r="G57" s="161">
        <f t="shared" si="7"/>
        <v>0</v>
      </c>
      <c r="H57" s="160"/>
      <c r="I57" s="161">
        <f t="shared" si="8"/>
        <v>0</v>
      </c>
      <c r="J57" s="160"/>
      <c r="K57" s="161">
        <f t="shared" si="9"/>
        <v>0</v>
      </c>
      <c r="L57" s="161">
        <v>21</v>
      </c>
      <c r="M57" s="161">
        <f t="shared" si="10"/>
        <v>0</v>
      </c>
      <c r="N57" s="161">
        <v>0</v>
      </c>
      <c r="O57" s="161">
        <f t="shared" si="11"/>
        <v>0</v>
      </c>
      <c r="P57" s="161">
        <v>0</v>
      </c>
      <c r="Q57" s="161">
        <f t="shared" si="12"/>
        <v>0</v>
      </c>
      <c r="R57" s="162" t="s">
        <v>194</v>
      </c>
      <c r="S57" s="138">
        <v>0</v>
      </c>
      <c r="T57" s="138">
        <f t="shared" si="13"/>
        <v>0</v>
      </c>
      <c r="U57" s="138"/>
      <c r="V57" s="138" t="s">
        <v>215</v>
      </c>
      <c r="W57" s="128"/>
      <c r="X57" s="128"/>
      <c r="Y57" s="128"/>
      <c r="Z57" s="128"/>
      <c r="AA57" s="128"/>
      <c r="AB57" s="128"/>
      <c r="AC57" s="128"/>
      <c r="AD57" s="128"/>
      <c r="AE57" s="128" t="s">
        <v>2100</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48</v>
      </c>
      <c r="B58" s="157" t="s">
        <v>2195</v>
      </c>
      <c r="C58" s="165" t="s">
        <v>2196</v>
      </c>
      <c r="D58" s="158" t="s">
        <v>316</v>
      </c>
      <c r="E58" s="159">
        <v>30</v>
      </c>
      <c r="F58" s="160"/>
      <c r="G58" s="161">
        <f t="shared" si="7"/>
        <v>0</v>
      </c>
      <c r="H58" s="160"/>
      <c r="I58" s="161">
        <f t="shared" si="8"/>
        <v>0</v>
      </c>
      <c r="J58" s="160"/>
      <c r="K58" s="161">
        <f t="shared" si="9"/>
        <v>0</v>
      </c>
      <c r="L58" s="161">
        <v>21</v>
      </c>
      <c r="M58" s="161">
        <f t="shared" si="10"/>
        <v>0</v>
      </c>
      <c r="N58" s="161">
        <v>0</v>
      </c>
      <c r="O58" s="161">
        <f t="shared" si="11"/>
        <v>0</v>
      </c>
      <c r="P58" s="161">
        <v>0</v>
      </c>
      <c r="Q58" s="161">
        <f t="shared" si="12"/>
        <v>0</v>
      </c>
      <c r="R58" s="162" t="s">
        <v>194</v>
      </c>
      <c r="S58" s="138">
        <v>0</v>
      </c>
      <c r="T58" s="138">
        <f t="shared" si="13"/>
        <v>0</v>
      </c>
      <c r="U58" s="138"/>
      <c r="V58" s="138" t="s">
        <v>215</v>
      </c>
      <c r="W58" s="128"/>
      <c r="X58" s="128"/>
      <c r="Y58" s="128"/>
      <c r="Z58" s="128"/>
      <c r="AA58" s="128"/>
      <c r="AB58" s="128"/>
      <c r="AC58" s="128"/>
      <c r="AD58" s="128"/>
      <c r="AE58" s="128" t="s">
        <v>2100</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49</v>
      </c>
      <c r="B59" s="157" t="s">
        <v>2197</v>
      </c>
      <c r="C59" s="165" t="s">
        <v>2198</v>
      </c>
      <c r="D59" s="158" t="s">
        <v>316</v>
      </c>
      <c r="E59" s="159">
        <v>175</v>
      </c>
      <c r="F59" s="160"/>
      <c r="G59" s="161">
        <f t="shared" si="7"/>
        <v>0</v>
      </c>
      <c r="H59" s="160"/>
      <c r="I59" s="161">
        <f t="shared" si="8"/>
        <v>0</v>
      </c>
      <c r="J59" s="160"/>
      <c r="K59" s="161">
        <f t="shared" si="9"/>
        <v>0</v>
      </c>
      <c r="L59" s="161">
        <v>21</v>
      </c>
      <c r="M59" s="161">
        <f t="shared" si="10"/>
        <v>0</v>
      </c>
      <c r="N59" s="161">
        <v>0</v>
      </c>
      <c r="O59" s="161">
        <f t="shared" si="11"/>
        <v>0</v>
      </c>
      <c r="P59" s="161">
        <v>0</v>
      </c>
      <c r="Q59" s="161">
        <f t="shared" si="12"/>
        <v>0</v>
      </c>
      <c r="R59" s="162" t="s">
        <v>194</v>
      </c>
      <c r="S59" s="138">
        <v>0</v>
      </c>
      <c r="T59" s="138">
        <f t="shared" si="13"/>
        <v>0</v>
      </c>
      <c r="U59" s="138"/>
      <c r="V59" s="138" t="s">
        <v>215</v>
      </c>
      <c r="W59" s="128"/>
      <c r="X59" s="128"/>
      <c r="Y59" s="128"/>
      <c r="Z59" s="128"/>
      <c r="AA59" s="128"/>
      <c r="AB59" s="128"/>
      <c r="AC59" s="128"/>
      <c r="AD59" s="128"/>
      <c r="AE59" s="128" t="s">
        <v>2100</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50</v>
      </c>
      <c r="B60" s="157" t="s">
        <v>2199</v>
      </c>
      <c r="C60" s="165" t="s">
        <v>2200</v>
      </c>
      <c r="D60" s="158" t="s">
        <v>316</v>
      </c>
      <c r="E60" s="159">
        <v>10</v>
      </c>
      <c r="F60" s="160"/>
      <c r="G60" s="161">
        <f t="shared" si="7"/>
        <v>0</v>
      </c>
      <c r="H60" s="160"/>
      <c r="I60" s="161">
        <f t="shared" si="8"/>
        <v>0</v>
      </c>
      <c r="J60" s="160"/>
      <c r="K60" s="161">
        <f t="shared" si="9"/>
        <v>0</v>
      </c>
      <c r="L60" s="161">
        <v>21</v>
      </c>
      <c r="M60" s="161">
        <f t="shared" si="10"/>
        <v>0</v>
      </c>
      <c r="N60" s="161">
        <v>0</v>
      </c>
      <c r="O60" s="161">
        <f t="shared" si="11"/>
        <v>0</v>
      </c>
      <c r="P60" s="161">
        <v>0</v>
      </c>
      <c r="Q60" s="161">
        <f t="shared" si="12"/>
        <v>0</v>
      </c>
      <c r="R60" s="162" t="s">
        <v>194</v>
      </c>
      <c r="S60" s="138">
        <v>0</v>
      </c>
      <c r="T60" s="138">
        <f t="shared" si="13"/>
        <v>0</v>
      </c>
      <c r="U60" s="138"/>
      <c r="V60" s="138" t="s">
        <v>215</v>
      </c>
      <c r="W60" s="128"/>
      <c r="X60" s="128"/>
      <c r="Y60" s="128"/>
      <c r="Z60" s="128"/>
      <c r="AA60" s="128"/>
      <c r="AB60" s="128"/>
      <c r="AC60" s="128"/>
      <c r="AD60" s="128"/>
      <c r="AE60" s="128" t="s">
        <v>2100</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51</v>
      </c>
      <c r="B61" s="157" t="s">
        <v>2201</v>
      </c>
      <c r="C61" s="165" t="s">
        <v>2202</v>
      </c>
      <c r="D61" s="158" t="s">
        <v>316</v>
      </c>
      <c r="E61" s="159">
        <v>35</v>
      </c>
      <c r="F61" s="160"/>
      <c r="G61" s="161">
        <f t="shared" si="7"/>
        <v>0</v>
      </c>
      <c r="H61" s="160"/>
      <c r="I61" s="161">
        <f t="shared" si="8"/>
        <v>0</v>
      </c>
      <c r="J61" s="160"/>
      <c r="K61" s="161">
        <f t="shared" si="9"/>
        <v>0</v>
      </c>
      <c r="L61" s="161">
        <v>21</v>
      </c>
      <c r="M61" s="161">
        <f t="shared" si="10"/>
        <v>0</v>
      </c>
      <c r="N61" s="161">
        <v>0</v>
      </c>
      <c r="O61" s="161">
        <f t="shared" si="11"/>
        <v>0</v>
      </c>
      <c r="P61" s="161">
        <v>0</v>
      </c>
      <c r="Q61" s="161">
        <f t="shared" si="12"/>
        <v>0</v>
      </c>
      <c r="R61" s="162" t="s">
        <v>194</v>
      </c>
      <c r="S61" s="138">
        <v>0</v>
      </c>
      <c r="T61" s="138">
        <f t="shared" si="13"/>
        <v>0</v>
      </c>
      <c r="U61" s="138"/>
      <c r="V61" s="138" t="s">
        <v>215</v>
      </c>
      <c r="W61" s="128"/>
      <c r="X61" s="128"/>
      <c r="Y61" s="128"/>
      <c r="Z61" s="128"/>
      <c r="AA61" s="128"/>
      <c r="AB61" s="128"/>
      <c r="AC61" s="128"/>
      <c r="AD61" s="128"/>
      <c r="AE61" s="128" t="s">
        <v>2100</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52</v>
      </c>
      <c r="B62" s="157" t="s">
        <v>2203</v>
      </c>
      <c r="C62" s="165" t="s">
        <v>2204</v>
      </c>
      <c r="D62" s="158" t="s">
        <v>316</v>
      </c>
      <c r="E62" s="159">
        <v>10</v>
      </c>
      <c r="F62" s="160"/>
      <c r="G62" s="161">
        <f t="shared" si="7"/>
        <v>0</v>
      </c>
      <c r="H62" s="160"/>
      <c r="I62" s="161">
        <f t="shared" si="8"/>
        <v>0</v>
      </c>
      <c r="J62" s="160"/>
      <c r="K62" s="161">
        <f t="shared" si="9"/>
        <v>0</v>
      </c>
      <c r="L62" s="161">
        <v>21</v>
      </c>
      <c r="M62" s="161">
        <f t="shared" si="10"/>
        <v>0</v>
      </c>
      <c r="N62" s="161">
        <v>0</v>
      </c>
      <c r="O62" s="161">
        <f t="shared" si="11"/>
        <v>0</v>
      </c>
      <c r="P62" s="161">
        <v>0</v>
      </c>
      <c r="Q62" s="161">
        <f t="shared" si="12"/>
        <v>0</v>
      </c>
      <c r="R62" s="162" t="s">
        <v>194</v>
      </c>
      <c r="S62" s="138">
        <v>0</v>
      </c>
      <c r="T62" s="138">
        <f t="shared" si="13"/>
        <v>0</v>
      </c>
      <c r="U62" s="138"/>
      <c r="V62" s="138" t="s">
        <v>215</v>
      </c>
      <c r="W62" s="128"/>
      <c r="X62" s="128"/>
      <c r="Y62" s="128"/>
      <c r="Z62" s="128"/>
      <c r="AA62" s="128"/>
      <c r="AB62" s="128"/>
      <c r="AC62" s="128"/>
      <c r="AD62" s="128"/>
      <c r="AE62" s="128" t="s">
        <v>2100</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53</v>
      </c>
      <c r="B63" s="157" t="s">
        <v>2205</v>
      </c>
      <c r="C63" s="165" t="s">
        <v>2206</v>
      </c>
      <c r="D63" s="158" t="s">
        <v>316</v>
      </c>
      <c r="E63" s="159">
        <v>30</v>
      </c>
      <c r="F63" s="160"/>
      <c r="G63" s="161">
        <f t="shared" si="7"/>
        <v>0</v>
      </c>
      <c r="H63" s="160"/>
      <c r="I63" s="161">
        <f t="shared" si="8"/>
        <v>0</v>
      </c>
      <c r="J63" s="160"/>
      <c r="K63" s="161">
        <f t="shared" si="9"/>
        <v>0</v>
      </c>
      <c r="L63" s="161">
        <v>21</v>
      </c>
      <c r="M63" s="161">
        <f t="shared" si="10"/>
        <v>0</v>
      </c>
      <c r="N63" s="161">
        <v>0</v>
      </c>
      <c r="O63" s="161">
        <f t="shared" si="11"/>
        <v>0</v>
      </c>
      <c r="P63" s="161">
        <v>0</v>
      </c>
      <c r="Q63" s="161">
        <f t="shared" si="12"/>
        <v>0</v>
      </c>
      <c r="R63" s="162" t="s">
        <v>194</v>
      </c>
      <c r="S63" s="138">
        <v>0</v>
      </c>
      <c r="T63" s="138">
        <f t="shared" si="13"/>
        <v>0</v>
      </c>
      <c r="U63" s="138"/>
      <c r="V63" s="138" t="s">
        <v>215</v>
      </c>
      <c r="W63" s="128"/>
      <c r="X63" s="128"/>
      <c r="Y63" s="128"/>
      <c r="Z63" s="128"/>
      <c r="AA63" s="128"/>
      <c r="AB63" s="128"/>
      <c r="AC63" s="128"/>
      <c r="AD63" s="128"/>
      <c r="AE63" s="128" t="s">
        <v>2100</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54</v>
      </c>
      <c r="B64" s="157" t="s">
        <v>2207</v>
      </c>
      <c r="C64" s="165" t="s">
        <v>2208</v>
      </c>
      <c r="D64" s="158" t="s">
        <v>316</v>
      </c>
      <c r="E64" s="159">
        <v>150</v>
      </c>
      <c r="F64" s="160"/>
      <c r="G64" s="161">
        <f t="shared" si="7"/>
        <v>0</v>
      </c>
      <c r="H64" s="160"/>
      <c r="I64" s="161">
        <f t="shared" si="8"/>
        <v>0</v>
      </c>
      <c r="J64" s="160"/>
      <c r="K64" s="161">
        <f t="shared" si="9"/>
        <v>0</v>
      </c>
      <c r="L64" s="161">
        <v>21</v>
      </c>
      <c r="M64" s="161">
        <f t="shared" si="10"/>
        <v>0</v>
      </c>
      <c r="N64" s="161">
        <v>0</v>
      </c>
      <c r="O64" s="161">
        <f t="shared" si="11"/>
        <v>0</v>
      </c>
      <c r="P64" s="161">
        <v>0</v>
      </c>
      <c r="Q64" s="161">
        <f t="shared" si="12"/>
        <v>0</v>
      </c>
      <c r="R64" s="162" t="s">
        <v>194</v>
      </c>
      <c r="S64" s="138">
        <v>0</v>
      </c>
      <c r="T64" s="138">
        <f t="shared" si="13"/>
        <v>0</v>
      </c>
      <c r="U64" s="138"/>
      <c r="V64" s="138" t="s">
        <v>215</v>
      </c>
      <c r="W64" s="128"/>
      <c r="X64" s="128"/>
      <c r="Y64" s="128"/>
      <c r="Z64" s="128"/>
      <c r="AA64" s="128"/>
      <c r="AB64" s="128"/>
      <c r="AC64" s="128"/>
      <c r="AD64" s="128"/>
      <c r="AE64" s="128" t="s">
        <v>2100</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56">
        <v>55</v>
      </c>
      <c r="B65" s="157" t="s">
        <v>2209</v>
      </c>
      <c r="C65" s="165" t="s">
        <v>2210</v>
      </c>
      <c r="D65" s="158" t="s">
        <v>316</v>
      </c>
      <c r="E65" s="159">
        <v>30</v>
      </c>
      <c r="F65" s="160"/>
      <c r="G65" s="161">
        <f t="shared" si="7"/>
        <v>0</v>
      </c>
      <c r="H65" s="160"/>
      <c r="I65" s="161">
        <f t="shared" si="8"/>
        <v>0</v>
      </c>
      <c r="J65" s="160"/>
      <c r="K65" s="161">
        <f t="shared" si="9"/>
        <v>0</v>
      </c>
      <c r="L65" s="161">
        <v>21</v>
      </c>
      <c r="M65" s="161">
        <f t="shared" si="10"/>
        <v>0</v>
      </c>
      <c r="N65" s="161">
        <v>0</v>
      </c>
      <c r="O65" s="161">
        <f t="shared" si="11"/>
        <v>0</v>
      </c>
      <c r="P65" s="161">
        <v>0</v>
      </c>
      <c r="Q65" s="161">
        <f t="shared" si="12"/>
        <v>0</v>
      </c>
      <c r="R65" s="162" t="s">
        <v>194</v>
      </c>
      <c r="S65" s="138">
        <v>0</v>
      </c>
      <c r="T65" s="138">
        <f t="shared" si="13"/>
        <v>0</v>
      </c>
      <c r="U65" s="138"/>
      <c r="V65" s="138" t="s">
        <v>215</v>
      </c>
      <c r="W65" s="128"/>
      <c r="X65" s="128"/>
      <c r="Y65" s="128"/>
      <c r="Z65" s="128"/>
      <c r="AA65" s="128"/>
      <c r="AB65" s="128"/>
      <c r="AC65" s="128"/>
      <c r="AD65" s="128"/>
      <c r="AE65" s="128" t="s">
        <v>2100</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56">
        <v>56</v>
      </c>
      <c r="B66" s="157" t="s">
        <v>2211</v>
      </c>
      <c r="C66" s="165" t="s">
        <v>2212</v>
      </c>
      <c r="D66" s="158" t="s">
        <v>316</v>
      </c>
      <c r="E66" s="159">
        <v>210</v>
      </c>
      <c r="F66" s="160"/>
      <c r="G66" s="161">
        <f t="shared" si="7"/>
        <v>0</v>
      </c>
      <c r="H66" s="160"/>
      <c r="I66" s="161">
        <f t="shared" si="8"/>
        <v>0</v>
      </c>
      <c r="J66" s="160"/>
      <c r="K66" s="161">
        <f t="shared" si="9"/>
        <v>0</v>
      </c>
      <c r="L66" s="161">
        <v>21</v>
      </c>
      <c r="M66" s="161">
        <f t="shared" si="10"/>
        <v>0</v>
      </c>
      <c r="N66" s="161">
        <v>0</v>
      </c>
      <c r="O66" s="161">
        <f t="shared" si="11"/>
        <v>0</v>
      </c>
      <c r="P66" s="161">
        <v>0</v>
      </c>
      <c r="Q66" s="161">
        <f t="shared" si="12"/>
        <v>0</v>
      </c>
      <c r="R66" s="162" t="s">
        <v>194</v>
      </c>
      <c r="S66" s="138">
        <v>0</v>
      </c>
      <c r="T66" s="138">
        <f t="shared" si="13"/>
        <v>0</v>
      </c>
      <c r="U66" s="138"/>
      <c r="V66" s="138" t="s">
        <v>215</v>
      </c>
      <c r="W66" s="128"/>
      <c r="X66" s="128"/>
      <c r="Y66" s="128"/>
      <c r="Z66" s="128"/>
      <c r="AA66" s="128"/>
      <c r="AB66" s="128"/>
      <c r="AC66" s="128"/>
      <c r="AD66" s="128"/>
      <c r="AE66" s="128" t="s">
        <v>2100</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57</v>
      </c>
      <c r="B67" s="157" t="s">
        <v>2213</v>
      </c>
      <c r="C67" s="165" t="s">
        <v>2214</v>
      </c>
      <c r="D67" s="158" t="s">
        <v>316</v>
      </c>
      <c r="E67" s="159">
        <v>20</v>
      </c>
      <c r="F67" s="160"/>
      <c r="G67" s="161">
        <f t="shared" si="7"/>
        <v>0</v>
      </c>
      <c r="H67" s="160"/>
      <c r="I67" s="161">
        <f t="shared" si="8"/>
        <v>0</v>
      </c>
      <c r="J67" s="160"/>
      <c r="K67" s="161">
        <f t="shared" si="9"/>
        <v>0</v>
      </c>
      <c r="L67" s="161">
        <v>21</v>
      </c>
      <c r="M67" s="161">
        <f t="shared" si="10"/>
        <v>0</v>
      </c>
      <c r="N67" s="161">
        <v>0</v>
      </c>
      <c r="O67" s="161">
        <f t="shared" si="11"/>
        <v>0</v>
      </c>
      <c r="P67" s="161">
        <v>0</v>
      </c>
      <c r="Q67" s="161">
        <f t="shared" si="12"/>
        <v>0</v>
      </c>
      <c r="R67" s="162" t="s">
        <v>194</v>
      </c>
      <c r="S67" s="138">
        <v>0</v>
      </c>
      <c r="T67" s="138">
        <f t="shared" si="13"/>
        <v>0</v>
      </c>
      <c r="U67" s="138"/>
      <c r="V67" s="138" t="s">
        <v>215</v>
      </c>
      <c r="W67" s="128"/>
      <c r="X67" s="128"/>
      <c r="Y67" s="128"/>
      <c r="Z67" s="128"/>
      <c r="AA67" s="128"/>
      <c r="AB67" s="128"/>
      <c r="AC67" s="128"/>
      <c r="AD67" s="128"/>
      <c r="AE67" s="128" t="s">
        <v>2100</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58</v>
      </c>
      <c r="B68" s="157" t="s">
        <v>2215</v>
      </c>
      <c r="C68" s="165" t="s">
        <v>2216</v>
      </c>
      <c r="D68" s="158" t="s">
        <v>494</v>
      </c>
      <c r="E68" s="159">
        <v>2</v>
      </c>
      <c r="F68" s="160"/>
      <c r="G68" s="161">
        <f t="shared" si="7"/>
        <v>0</v>
      </c>
      <c r="H68" s="160"/>
      <c r="I68" s="161">
        <f t="shared" si="8"/>
        <v>0</v>
      </c>
      <c r="J68" s="160"/>
      <c r="K68" s="161">
        <f t="shared" si="9"/>
        <v>0</v>
      </c>
      <c r="L68" s="161">
        <v>21</v>
      </c>
      <c r="M68" s="161">
        <f t="shared" si="10"/>
        <v>0</v>
      </c>
      <c r="N68" s="161">
        <v>0</v>
      </c>
      <c r="O68" s="161">
        <f t="shared" si="11"/>
        <v>0</v>
      </c>
      <c r="P68" s="161">
        <v>0</v>
      </c>
      <c r="Q68" s="161">
        <f t="shared" si="12"/>
        <v>0</v>
      </c>
      <c r="R68" s="162" t="s">
        <v>194</v>
      </c>
      <c r="S68" s="138">
        <v>0</v>
      </c>
      <c r="T68" s="138">
        <f t="shared" si="13"/>
        <v>0</v>
      </c>
      <c r="U68" s="138"/>
      <c r="V68" s="138" t="s">
        <v>215</v>
      </c>
      <c r="W68" s="128"/>
      <c r="X68" s="128"/>
      <c r="Y68" s="128"/>
      <c r="Z68" s="128"/>
      <c r="AA68" s="128"/>
      <c r="AB68" s="128"/>
      <c r="AC68" s="128"/>
      <c r="AD68" s="128"/>
      <c r="AE68" s="128" t="s">
        <v>2100</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59</v>
      </c>
      <c r="B69" s="157" t="s">
        <v>2217</v>
      </c>
      <c r="C69" s="165" t="s">
        <v>2218</v>
      </c>
      <c r="D69" s="158" t="s">
        <v>494</v>
      </c>
      <c r="E69" s="159">
        <v>82</v>
      </c>
      <c r="F69" s="160"/>
      <c r="G69" s="161">
        <f t="shared" si="7"/>
        <v>0</v>
      </c>
      <c r="H69" s="160"/>
      <c r="I69" s="161">
        <f t="shared" si="8"/>
        <v>0</v>
      </c>
      <c r="J69" s="160"/>
      <c r="K69" s="161">
        <f t="shared" si="9"/>
        <v>0</v>
      </c>
      <c r="L69" s="161">
        <v>21</v>
      </c>
      <c r="M69" s="161">
        <f t="shared" si="10"/>
        <v>0</v>
      </c>
      <c r="N69" s="161">
        <v>0</v>
      </c>
      <c r="O69" s="161">
        <f t="shared" si="11"/>
        <v>0</v>
      </c>
      <c r="P69" s="161">
        <v>0</v>
      </c>
      <c r="Q69" s="161">
        <f t="shared" si="12"/>
        <v>0</v>
      </c>
      <c r="R69" s="162" t="s">
        <v>194</v>
      </c>
      <c r="S69" s="138">
        <v>0</v>
      </c>
      <c r="T69" s="138">
        <f t="shared" si="13"/>
        <v>0</v>
      </c>
      <c r="U69" s="138"/>
      <c r="V69" s="138" t="s">
        <v>215</v>
      </c>
      <c r="W69" s="128"/>
      <c r="X69" s="128"/>
      <c r="Y69" s="128"/>
      <c r="Z69" s="128"/>
      <c r="AA69" s="128"/>
      <c r="AB69" s="128"/>
      <c r="AC69" s="128"/>
      <c r="AD69" s="128"/>
      <c r="AE69" s="128" t="s">
        <v>2100</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56">
        <v>60</v>
      </c>
      <c r="B70" s="157" t="s">
        <v>2219</v>
      </c>
      <c r="C70" s="165" t="s">
        <v>2220</v>
      </c>
      <c r="D70" s="158" t="s">
        <v>494</v>
      </c>
      <c r="E70" s="159">
        <v>84</v>
      </c>
      <c r="F70" s="160"/>
      <c r="G70" s="161">
        <f t="shared" si="7"/>
        <v>0</v>
      </c>
      <c r="H70" s="160"/>
      <c r="I70" s="161">
        <f t="shared" si="8"/>
        <v>0</v>
      </c>
      <c r="J70" s="160"/>
      <c r="K70" s="161">
        <f t="shared" si="9"/>
        <v>0</v>
      </c>
      <c r="L70" s="161">
        <v>21</v>
      </c>
      <c r="M70" s="161">
        <f t="shared" si="10"/>
        <v>0</v>
      </c>
      <c r="N70" s="161">
        <v>0</v>
      </c>
      <c r="O70" s="161">
        <f t="shared" si="11"/>
        <v>0</v>
      </c>
      <c r="P70" s="161">
        <v>0</v>
      </c>
      <c r="Q70" s="161">
        <f t="shared" si="12"/>
        <v>0</v>
      </c>
      <c r="R70" s="162" t="s">
        <v>194</v>
      </c>
      <c r="S70" s="138">
        <v>0</v>
      </c>
      <c r="T70" s="138">
        <f t="shared" si="13"/>
        <v>0</v>
      </c>
      <c r="U70" s="138"/>
      <c r="V70" s="138" t="s">
        <v>215</v>
      </c>
      <c r="W70" s="128"/>
      <c r="X70" s="128"/>
      <c r="Y70" s="128"/>
      <c r="Z70" s="128"/>
      <c r="AA70" s="128"/>
      <c r="AB70" s="128"/>
      <c r="AC70" s="128"/>
      <c r="AD70" s="128"/>
      <c r="AE70" s="128" t="s">
        <v>2100</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56">
        <v>61</v>
      </c>
      <c r="B71" s="157" t="s">
        <v>2221</v>
      </c>
      <c r="C71" s="165" t="s">
        <v>2222</v>
      </c>
      <c r="D71" s="158" t="s">
        <v>1698</v>
      </c>
      <c r="E71" s="159">
        <v>30</v>
      </c>
      <c r="F71" s="160"/>
      <c r="G71" s="161">
        <f t="shared" si="7"/>
        <v>0</v>
      </c>
      <c r="H71" s="160"/>
      <c r="I71" s="161">
        <f t="shared" si="8"/>
        <v>0</v>
      </c>
      <c r="J71" s="160"/>
      <c r="K71" s="161">
        <f t="shared" si="9"/>
        <v>0</v>
      </c>
      <c r="L71" s="161">
        <v>21</v>
      </c>
      <c r="M71" s="161">
        <f t="shared" si="10"/>
        <v>0</v>
      </c>
      <c r="N71" s="161">
        <v>0</v>
      </c>
      <c r="O71" s="161">
        <f t="shared" si="11"/>
        <v>0</v>
      </c>
      <c r="P71" s="161">
        <v>0</v>
      </c>
      <c r="Q71" s="161">
        <f t="shared" si="12"/>
        <v>0</v>
      </c>
      <c r="R71" s="162" t="s">
        <v>194</v>
      </c>
      <c r="S71" s="138">
        <v>0</v>
      </c>
      <c r="T71" s="138">
        <f t="shared" si="13"/>
        <v>0</v>
      </c>
      <c r="U71" s="138"/>
      <c r="V71" s="138" t="s">
        <v>215</v>
      </c>
      <c r="W71" s="128"/>
      <c r="X71" s="128"/>
      <c r="Y71" s="128"/>
      <c r="Z71" s="128"/>
      <c r="AA71" s="128"/>
      <c r="AB71" s="128"/>
      <c r="AC71" s="128"/>
      <c r="AD71" s="128"/>
      <c r="AE71" s="128" t="s">
        <v>2100</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12.75" outlineLevel="1" x14ac:dyDescent="0.2">
      <c r="A72" s="156">
        <v>62</v>
      </c>
      <c r="B72" s="157" t="s">
        <v>2223</v>
      </c>
      <c r="C72" s="165" t="s">
        <v>2224</v>
      </c>
      <c r="D72" s="158" t="s">
        <v>494</v>
      </c>
      <c r="E72" s="159">
        <v>2</v>
      </c>
      <c r="F72" s="160"/>
      <c r="G72" s="161">
        <f t="shared" si="7"/>
        <v>0</v>
      </c>
      <c r="H72" s="160"/>
      <c r="I72" s="161">
        <f t="shared" si="8"/>
        <v>0</v>
      </c>
      <c r="J72" s="160"/>
      <c r="K72" s="161">
        <f t="shared" si="9"/>
        <v>0</v>
      </c>
      <c r="L72" s="161">
        <v>21</v>
      </c>
      <c r="M72" s="161">
        <f t="shared" si="10"/>
        <v>0</v>
      </c>
      <c r="N72" s="161">
        <v>0</v>
      </c>
      <c r="O72" s="161">
        <f t="shared" si="11"/>
        <v>0</v>
      </c>
      <c r="P72" s="161">
        <v>0</v>
      </c>
      <c r="Q72" s="161">
        <f t="shared" si="12"/>
        <v>0</v>
      </c>
      <c r="R72" s="162" t="s">
        <v>194</v>
      </c>
      <c r="S72" s="138">
        <v>0</v>
      </c>
      <c r="T72" s="138">
        <f t="shared" si="13"/>
        <v>0</v>
      </c>
      <c r="U72" s="138"/>
      <c r="V72" s="138" t="s">
        <v>215</v>
      </c>
      <c r="W72" s="128"/>
      <c r="X72" s="128"/>
      <c r="Y72" s="128"/>
      <c r="Z72" s="128"/>
      <c r="AA72" s="128"/>
      <c r="AB72" s="128"/>
      <c r="AC72" s="128"/>
      <c r="AD72" s="128"/>
      <c r="AE72" s="128" t="s">
        <v>2100</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56">
        <v>63</v>
      </c>
      <c r="B73" s="157" t="s">
        <v>2225</v>
      </c>
      <c r="C73" s="165" t="s">
        <v>2226</v>
      </c>
      <c r="D73" s="158" t="s">
        <v>316</v>
      </c>
      <c r="E73" s="159">
        <v>3</v>
      </c>
      <c r="F73" s="160"/>
      <c r="G73" s="161">
        <f t="shared" si="7"/>
        <v>0</v>
      </c>
      <c r="H73" s="160"/>
      <c r="I73" s="161">
        <f t="shared" si="8"/>
        <v>0</v>
      </c>
      <c r="J73" s="160"/>
      <c r="K73" s="161">
        <f t="shared" si="9"/>
        <v>0</v>
      </c>
      <c r="L73" s="161">
        <v>21</v>
      </c>
      <c r="M73" s="161">
        <f t="shared" si="10"/>
        <v>0</v>
      </c>
      <c r="N73" s="161">
        <v>0</v>
      </c>
      <c r="O73" s="161">
        <f t="shared" si="11"/>
        <v>0</v>
      </c>
      <c r="P73" s="161">
        <v>0</v>
      </c>
      <c r="Q73" s="161">
        <f t="shared" si="12"/>
        <v>0</v>
      </c>
      <c r="R73" s="162" t="s">
        <v>194</v>
      </c>
      <c r="S73" s="138">
        <v>0</v>
      </c>
      <c r="T73" s="138">
        <f t="shared" si="13"/>
        <v>0</v>
      </c>
      <c r="U73" s="138"/>
      <c r="V73" s="138" t="s">
        <v>215</v>
      </c>
      <c r="W73" s="128"/>
      <c r="X73" s="128"/>
      <c r="Y73" s="128"/>
      <c r="Z73" s="128"/>
      <c r="AA73" s="128"/>
      <c r="AB73" s="128"/>
      <c r="AC73" s="128"/>
      <c r="AD73" s="128"/>
      <c r="AE73" s="128" t="s">
        <v>2100</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56">
        <v>64</v>
      </c>
      <c r="B74" s="157" t="s">
        <v>2227</v>
      </c>
      <c r="C74" s="165" t="s">
        <v>2228</v>
      </c>
      <c r="D74" s="158" t="s">
        <v>2229</v>
      </c>
      <c r="E74" s="159">
        <v>1</v>
      </c>
      <c r="F74" s="160"/>
      <c r="G74" s="161">
        <f t="shared" si="7"/>
        <v>0</v>
      </c>
      <c r="H74" s="160"/>
      <c r="I74" s="161">
        <f t="shared" si="8"/>
        <v>0</v>
      </c>
      <c r="J74" s="160"/>
      <c r="K74" s="161">
        <f t="shared" si="9"/>
        <v>0</v>
      </c>
      <c r="L74" s="161">
        <v>21</v>
      </c>
      <c r="M74" s="161">
        <f t="shared" si="10"/>
        <v>0</v>
      </c>
      <c r="N74" s="161">
        <v>0</v>
      </c>
      <c r="O74" s="161">
        <f t="shared" si="11"/>
        <v>0</v>
      </c>
      <c r="P74" s="161">
        <v>0</v>
      </c>
      <c r="Q74" s="161">
        <f t="shared" si="12"/>
        <v>0</v>
      </c>
      <c r="R74" s="162" t="s">
        <v>194</v>
      </c>
      <c r="S74" s="138">
        <v>0</v>
      </c>
      <c r="T74" s="138">
        <f t="shared" si="13"/>
        <v>0</v>
      </c>
      <c r="U74" s="138"/>
      <c r="V74" s="138" t="s">
        <v>215</v>
      </c>
      <c r="W74" s="128"/>
      <c r="X74" s="128"/>
      <c r="Y74" s="128"/>
      <c r="Z74" s="128"/>
      <c r="AA74" s="128"/>
      <c r="AB74" s="128"/>
      <c r="AC74" s="128"/>
      <c r="AD74" s="128"/>
      <c r="AE74" s="128" t="s">
        <v>2100</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56">
        <v>65</v>
      </c>
      <c r="B75" s="157" t="s">
        <v>2230</v>
      </c>
      <c r="C75" s="165" t="s">
        <v>2231</v>
      </c>
      <c r="D75" s="158" t="s">
        <v>1698</v>
      </c>
      <c r="E75" s="159">
        <v>10</v>
      </c>
      <c r="F75" s="160"/>
      <c r="G75" s="161">
        <f t="shared" si="7"/>
        <v>0</v>
      </c>
      <c r="H75" s="160"/>
      <c r="I75" s="161">
        <f t="shared" si="8"/>
        <v>0</v>
      </c>
      <c r="J75" s="160"/>
      <c r="K75" s="161">
        <f t="shared" si="9"/>
        <v>0</v>
      </c>
      <c r="L75" s="161">
        <v>21</v>
      </c>
      <c r="M75" s="161">
        <f t="shared" si="10"/>
        <v>0</v>
      </c>
      <c r="N75" s="161">
        <v>0</v>
      </c>
      <c r="O75" s="161">
        <f t="shared" si="11"/>
        <v>0</v>
      </c>
      <c r="P75" s="161">
        <v>0</v>
      </c>
      <c r="Q75" s="161">
        <f t="shared" si="12"/>
        <v>0</v>
      </c>
      <c r="R75" s="162" t="s">
        <v>194</v>
      </c>
      <c r="S75" s="138">
        <v>0</v>
      </c>
      <c r="T75" s="138">
        <f t="shared" si="13"/>
        <v>0</v>
      </c>
      <c r="U75" s="138"/>
      <c r="V75" s="138" t="s">
        <v>215</v>
      </c>
      <c r="W75" s="128"/>
      <c r="X75" s="128"/>
      <c r="Y75" s="128"/>
      <c r="Z75" s="128"/>
      <c r="AA75" s="128"/>
      <c r="AB75" s="128"/>
      <c r="AC75" s="128"/>
      <c r="AD75" s="128"/>
      <c r="AE75" s="128" t="s">
        <v>2100</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56">
        <v>66</v>
      </c>
      <c r="B76" s="157" t="s">
        <v>2232</v>
      </c>
      <c r="C76" s="165" t="s">
        <v>2233</v>
      </c>
      <c r="D76" s="158" t="s">
        <v>316</v>
      </c>
      <c r="E76" s="159">
        <v>15</v>
      </c>
      <c r="F76" s="160"/>
      <c r="G76" s="161">
        <f t="shared" si="7"/>
        <v>0</v>
      </c>
      <c r="H76" s="160"/>
      <c r="I76" s="161">
        <f t="shared" si="8"/>
        <v>0</v>
      </c>
      <c r="J76" s="160"/>
      <c r="K76" s="161">
        <f t="shared" si="9"/>
        <v>0</v>
      </c>
      <c r="L76" s="161">
        <v>21</v>
      </c>
      <c r="M76" s="161">
        <f t="shared" si="10"/>
        <v>0</v>
      </c>
      <c r="N76" s="161">
        <v>0</v>
      </c>
      <c r="O76" s="161">
        <f t="shared" si="11"/>
        <v>0</v>
      </c>
      <c r="P76" s="161">
        <v>0</v>
      </c>
      <c r="Q76" s="161">
        <f t="shared" si="12"/>
        <v>0</v>
      </c>
      <c r="R76" s="162" t="s">
        <v>194</v>
      </c>
      <c r="S76" s="138">
        <v>0</v>
      </c>
      <c r="T76" s="138">
        <f t="shared" si="13"/>
        <v>0</v>
      </c>
      <c r="U76" s="138"/>
      <c r="V76" s="138" t="s">
        <v>215</v>
      </c>
      <c r="W76" s="128"/>
      <c r="X76" s="128"/>
      <c r="Y76" s="128"/>
      <c r="Z76" s="128"/>
      <c r="AA76" s="128"/>
      <c r="AB76" s="128"/>
      <c r="AC76" s="128"/>
      <c r="AD76" s="128"/>
      <c r="AE76" s="128" t="s">
        <v>2100</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56">
        <v>67</v>
      </c>
      <c r="B77" s="157" t="s">
        <v>2234</v>
      </c>
      <c r="C77" s="165" t="s">
        <v>2235</v>
      </c>
      <c r="D77" s="158" t="s">
        <v>316</v>
      </c>
      <c r="E77" s="159">
        <v>15</v>
      </c>
      <c r="F77" s="160"/>
      <c r="G77" s="161">
        <f t="shared" si="7"/>
        <v>0</v>
      </c>
      <c r="H77" s="160"/>
      <c r="I77" s="161">
        <f t="shared" si="8"/>
        <v>0</v>
      </c>
      <c r="J77" s="160"/>
      <c r="K77" s="161">
        <f t="shared" si="9"/>
        <v>0</v>
      </c>
      <c r="L77" s="161">
        <v>21</v>
      </c>
      <c r="M77" s="161">
        <f t="shared" si="10"/>
        <v>0</v>
      </c>
      <c r="N77" s="161">
        <v>0</v>
      </c>
      <c r="O77" s="161">
        <f t="shared" si="11"/>
        <v>0</v>
      </c>
      <c r="P77" s="161">
        <v>0</v>
      </c>
      <c r="Q77" s="161">
        <f t="shared" si="12"/>
        <v>0</v>
      </c>
      <c r="R77" s="162" t="s">
        <v>194</v>
      </c>
      <c r="S77" s="138">
        <v>0</v>
      </c>
      <c r="T77" s="138">
        <f t="shared" si="13"/>
        <v>0</v>
      </c>
      <c r="U77" s="138"/>
      <c r="V77" s="138" t="s">
        <v>215</v>
      </c>
      <c r="W77" s="128"/>
      <c r="X77" s="128"/>
      <c r="Y77" s="128"/>
      <c r="Z77" s="128"/>
      <c r="AA77" s="128"/>
      <c r="AB77" s="128"/>
      <c r="AC77" s="128"/>
      <c r="AD77" s="128"/>
      <c r="AE77" s="128" t="s">
        <v>2100</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56">
        <v>68</v>
      </c>
      <c r="B78" s="157" t="s">
        <v>2236</v>
      </c>
      <c r="C78" s="165" t="s">
        <v>2237</v>
      </c>
      <c r="D78" s="158" t="s">
        <v>316</v>
      </c>
      <c r="E78" s="159">
        <v>15</v>
      </c>
      <c r="F78" s="160"/>
      <c r="G78" s="161">
        <f t="shared" si="7"/>
        <v>0</v>
      </c>
      <c r="H78" s="160"/>
      <c r="I78" s="161">
        <f t="shared" si="8"/>
        <v>0</v>
      </c>
      <c r="J78" s="160"/>
      <c r="K78" s="161">
        <f t="shared" si="9"/>
        <v>0</v>
      </c>
      <c r="L78" s="161">
        <v>21</v>
      </c>
      <c r="M78" s="161">
        <f t="shared" si="10"/>
        <v>0</v>
      </c>
      <c r="N78" s="161">
        <v>0</v>
      </c>
      <c r="O78" s="161">
        <f t="shared" si="11"/>
        <v>0</v>
      </c>
      <c r="P78" s="161">
        <v>0</v>
      </c>
      <c r="Q78" s="161">
        <f t="shared" si="12"/>
        <v>0</v>
      </c>
      <c r="R78" s="162" t="s">
        <v>194</v>
      </c>
      <c r="S78" s="138">
        <v>0</v>
      </c>
      <c r="T78" s="138">
        <f t="shared" si="13"/>
        <v>0</v>
      </c>
      <c r="U78" s="138"/>
      <c r="V78" s="138" t="s">
        <v>215</v>
      </c>
      <c r="W78" s="128"/>
      <c r="X78" s="128"/>
      <c r="Y78" s="128"/>
      <c r="Z78" s="128"/>
      <c r="AA78" s="128"/>
      <c r="AB78" s="128"/>
      <c r="AC78" s="128"/>
      <c r="AD78" s="128"/>
      <c r="AE78" s="128" t="s">
        <v>2100</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56">
        <v>69</v>
      </c>
      <c r="B79" s="157" t="s">
        <v>2238</v>
      </c>
      <c r="C79" s="165" t="s">
        <v>2239</v>
      </c>
      <c r="D79" s="158" t="s">
        <v>316</v>
      </c>
      <c r="E79" s="159">
        <v>15</v>
      </c>
      <c r="F79" s="160"/>
      <c r="G79" s="161">
        <f t="shared" ref="G79:G93" si="14">ROUND(E79*F79,2)</f>
        <v>0</v>
      </c>
      <c r="H79" s="160"/>
      <c r="I79" s="161">
        <f t="shared" ref="I79:I93" si="15">ROUND(E79*H79,2)</f>
        <v>0</v>
      </c>
      <c r="J79" s="160"/>
      <c r="K79" s="161">
        <f t="shared" ref="K79:K93" si="16">ROUND(E79*J79,2)</f>
        <v>0</v>
      </c>
      <c r="L79" s="161">
        <v>21</v>
      </c>
      <c r="M79" s="161">
        <f t="shared" ref="M79:M93" si="17">G79*(1+L79/100)</f>
        <v>0</v>
      </c>
      <c r="N79" s="161">
        <v>0</v>
      </c>
      <c r="O79" s="161">
        <f t="shared" ref="O79:O93" si="18">ROUND(E79*N79,2)</f>
        <v>0</v>
      </c>
      <c r="P79" s="161">
        <v>0</v>
      </c>
      <c r="Q79" s="161">
        <f t="shared" ref="Q79:Q93" si="19">ROUND(E79*P79,2)</f>
        <v>0</v>
      </c>
      <c r="R79" s="162" t="s">
        <v>194</v>
      </c>
      <c r="S79" s="138">
        <v>0</v>
      </c>
      <c r="T79" s="138">
        <f t="shared" ref="T79:T93" si="20">ROUND(E79*S79,2)</f>
        <v>0</v>
      </c>
      <c r="U79" s="138"/>
      <c r="V79" s="138" t="s">
        <v>215</v>
      </c>
      <c r="W79" s="128"/>
      <c r="X79" s="128"/>
      <c r="Y79" s="128"/>
      <c r="Z79" s="128"/>
      <c r="AA79" s="128"/>
      <c r="AB79" s="128"/>
      <c r="AC79" s="128"/>
      <c r="AD79" s="128"/>
      <c r="AE79" s="128" t="s">
        <v>2100</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56">
        <v>70</v>
      </c>
      <c r="B80" s="157" t="s">
        <v>2240</v>
      </c>
      <c r="C80" s="165" t="s">
        <v>2241</v>
      </c>
      <c r="D80" s="158" t="s">
        <v>316</v>
      </c>
      <c r="E80" s="159">
        <v>25</v>
      </c>
      <c r="F80" s="160"/>
      <c r="G80" s="161">
        <f t="shared" si="14"/>
        <v>0</v>
      </c>
      <c r="H80" s="160"/>
      <c r="I80" s="161">
        <f t="shared" si="15"/>
        <v>0</v>
      </c>
      <c r="J80" s="160"/>
      <c r="K80" s="161">
        <f t="shared" si="16"/>
        <v>0</v>
      </c>
      <c r="L80" s="161">
        <v>21</v>
      </c>
      <c r="M80" s="161">
        <f t="shared" si="17"/>
        <v>0</v>
      </c>
      <c r="N80" s="161">
        <v>0</v>
      </c>
      <c r="O80" s="161">
        <f t="shared" si="18"/>
        <v>0</v>
      </c>
      <c r="P80" s="161">
        <v>0</v>
      </c>
      <c r="Q80" s="161">
        <f t="shared" si="19"/>
        <v>0</v>
      </c>
      <c r="R80" s="162" t="s">
        <v>194</v>
      </c>
      <c r="S80" s="138">
        <v>0</v>
      </c>
      <c r="T80" s="138">
        <f t="shared" si="20"/>
        <v>0</v>
      </c>
      <c r="U80" s="138"/>
      <c r="V80" s="138" t="s">
        <v>215</v>
      </c>
      <c r="W80" s="128"/>
      <c r="X80" s="128"/>
      <c r="Y80" s="128"/>
      <c r="Z80" s="128"/>
      <c r="AA80" s="128"/>
      <c r="AB80" s="128"/>
      <c r="AC80" s="128"/>
      <c r="AD80" s="128"/>
      <c r="AE80" s="128" t="s">
        <v>2100</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71</v>
      </c>
      <c r="B81" s="157" t="s">
        <v>2242</v>
      </c>
      <c r="C81" s="165" t="s">
        <v>2243</v>
      </c>
      <c r="D81" s="158" t="s">
        <v>494</v>
      </c>
      <c r="E81" s="159">
        <v>15</v>
      </c>
      <c r="F81" s="160"/>
      <c r="G81" s="161">
        <f t="shared" si="14"/>
        <v>0</v>
      </c>
      <c r="H81" s="160"/>
      <c r="I81" s="161">
        <f t="shared" si="15"/>
        <v>0</v>
      </c>
      <c r="J81" s="160"/>
      <c r="K81" s="161">
        <f t="shared" si="16"/>
        <v>0</v>
      </c>
      <c r="L81" s="161">
        <v>21</v>
      </c>
      <c r="M81" s="161">
        <f t="shared" si="17"/>
        <v>0</v>
      </c>
      <c r="N81" s="161">
        <v>0</v>
      </c>
      <c r="O81" s="161">
        <f t="shared" si="18"/>
        <v>0</v>
      </c>
      <c r="P81" s="161">
        <v>0</v>
      </c>
      <c r="Q81" s="161">
        <f t="shared" si="19"/>
        <v>0</v>
      </c>
      <c r="R81" s="162" t="s">
        <v>194</v>
      </c>
      <c r="S81" s="138">
        <v>0</v>
      </c>
      <c r="T81" s="138">
        <f t="shared" si="20"/>
        <v>0</v>
      </c>
      <c r="U81" s="138"/>
      <c r="V81" s="138" t="s">
        <v>215</v>
      </c>
      <c r="W81" s="128"/>
      <c r="X81" s="128"/>
      <c r="Y81" s="128"/>
      <c r="Z81" s="128"/>
      <c r="AA81" s="128"/>
      <c r="AB81" s="128"/>
      <c r="AC81" s="128"/>
      <c r="AD81" s="128"/>
      <c r="AE81" s="128" t="s">
        <v>2100</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72</v>
      </c>
      <c r="B82" s="157" t="s">
        <v>2244</v>
      </c>
      <c r="C82" s="165" t="s">
        <v>2245</v>
      </c>
      <c r="D82" s="158" t="s">
        <v>1620</v>
      </c>
      <c r="E82" s="159">
        <v>1</v>
      </c>
      <c r="F82" s="160"/>
      <c r="G82" s="161">
        <f t="shared" si="14"/>
        <v>0</v>
      </c>
      <c r="H82" s="160"/>
      <c r="I82" s="161">
        <f t="shared" si="15"/>
        <v>0</v>
      </c>
      <c r="J82" s="160"/>
      <c r="K82" s="161">
        <f t="shared" si="16"/>
        <v>0</v>
      </c>
      <c r="L82" s="161">
        <v>21</v>
      </c>
      <c r="M82" s="161">
        <f t="shared" si="17"/>
        <v>0</v>
      </c>
      <c r="N82" s="161">
        <v>0</v>
      </c>
      <c r="O82" s="161">
        <f t="shared" si="18"/>
        <v>0</v>
      </c>
      <c r="P82" s="161">
        <v>0</v>
      </c>
      <c r="Q82" s="161">
        <f t="shared" si="19"/>
        <v>0</v>
      </c>
      <c r="R82" s="162" t="s">
        <v>194</v>
      </c>
      <c r="S82" s="138">
        <v>0</v>
      </c>
      <c r="T82" s="138">
        <f t="shared" si="20"/>
        <v>0</v>
      </c>
      <c r="U82" s="138"/>
      <c r="V82" s="138" t="s">
        <v>215</v>
      </c>
      <c r="W82" s="128"/>
      <c r="X82" s="128"/>
      <c r="Y82" s="128"/>
      <c r="Z82" s="128"/>
      <c r="AA82" s="128"/>
      <c r="AB82" s="128"/>
      <c r="AC82" s="128"/>
      <c r="AD82" s="128"/>
      <c r="AE82" s="128" t="s">
        <v>2100</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56">
        <v>73</v>
      </c>
      <c r="B83" s="157" t="s">
        <v>2246</v>
      </c>
      <c r="C83" s="165" t="s">
        <v>2247</v>
      </c>
      <c r="D83" s="158" t="s">
        <v>2248</v>
      </c>
      <c r="E83" s="159">
        <v>24</v>
      </c>
      <c r="F83" s="160"/>
      <c r="G83" s="161">
        <f t="shared" si="14"/>
        <v>0</v>
      </c>
      <c r="H83" s="160"/>
      <c r="I83" s="161">
        <f t="shared" si="15"/>
        <v>0</v>
      </c>
      <c r="J83" s="160"/>
      <c r="K83" s="161">
        <f t="shared" si="16"/>
        <v>0</v>
      </c>
      <c r="L83" s="161">
        <v>21</v>
      </c>
      <c r="M83" s="161">
        <f t="shared" si="17"/>
        <v>0</v>
      </c>
      <c r="N83" s="161">
        <v>0</v>
      </c>
      <c r="O83" s="161">
        <f t="shared" si="18"/>
        <v>0</v>
      </c>
      <c r="P83" s="161">
        <v>0</v>
      </c>
      <c r="Q83" s="161">
        <f t="shared" si="19"/>
        <v>0</v>
      </c>
      <c r="R83" s="162" t="s">
        <v>194</v>
      </c>
      <c r="S83" s="138">
        <v>0</v>
      </c>
      <c r="T83" s="138">
        <f t="shared" si="20"/>
        <v>0</v>
      </c>
      <c r="U83" s="138"/>
      <c r="V83" s="138" t="s">
        <v>215</v>
      </c>
      <c r="W83" s="128"/>
      <c r="X83" s="128"/>
      <c r="Y83" s="128"/>
      <c r="Z83" s="128"/>
      <c r="AA83" s="128"/>
      <c r="AB83" s="128"/>
      <c r="AC83" s="128"/>
      <c r="AD83" s="128"/>
      <c r="AE83" s="128" t="s">
        <v>2100</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56">
        <v>74</v>
      </c>
      <c r="B84" s="157" t="s">
        <v>2249</v>
      </c>
      <c r="C84" s="165" t="s">
        <v>2250</v>
      </c>
      <c r="D84" s="158" t="s">
        <v>2248</v>
      </c>
      <c r="E84" s="159">
        <v>24</v>
      </c>
      <c r="F84" s="160"/>
      <c r="G84" s="161">
        <f t="shared" si="14"/>
        <v>0</v>
      </c>
      <c r="H84" s="160"/>
      <c r="I84" s="161">
        <f t="shared" si="15"/>
        <v>0</v>
      </c>
      <c r="J84" s="160"/>
      <c r="K84" s="161">
        <f t="shared" si="16"/>
        <v>0</v>
      </c>
      <c r="L84" s="161">
        <v>21</v>
      </c>
      <c r="M84" s="161">
        <f t="shared" si="17"/>
        <v>0</v>
      </c>
      <c r="N84" s="161">
        <v>0</v>
      </c>
      <c r="O84" s="161">
        <f t="shared" si="18"/>
        <v>0</v>
      </c>
      <c r="P84" s="161">
        <v>0</v>
      </c>
      <c r="Q84" s="161">
        <f t="shared" si="19"/>
        <v>0</v>
      </c>
      <c r="R84" s="162" t="s">
        <v>194</v>
      </c>
      <c r="S84" s="138">
        <v>0</v>
      </c>
      <c r="T84" s="138">
        <f t="shared" si="20"/>
        <v>0</v>
      </c>
      <c r="U84" s="138"/>
      <c r="V84" s="138" t="s">
        <v>215</v>
      </c>
      <c r="W84" s="128"/>
      <c r="X84" s="128"/>
      <c r="Y84" s="128"/>
      <c r="Z84" s="128"/>
      <c r="AA84" s="128"/>
      <c r="AB84" s="128"/>
      <c r="AC84" s="128"/>
      <c r="AD84" s="128"/>
      <c r="AE84" s="128" t="s">
        <v>2100</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56">
        <v>75</v>
      </c>
      <c r="B85" s="157" t="s">
        <v>2251</v>
      </c>
      <c r="C85" s="165" t="s">
        <v>2252</v>
      </c>
      <c r="D85" s="158" t="s">
        <v>2253</v>
      </c>
      <c r="E85" s="159">
        <v>73</v>
      </c>
      <c r="F85" s="160"/>
      <c r="G85" s="161">
        <f t="shared" si="14"/>
        <v>0</v>
      </c>
      <c r="H85" s="160"/>
      <c r="I85" s="161">
        <f t="shared" si="15"/>
        <v>0</v>
      </c>
      <c r="J85" s="160"/>
      <c r="K85" s="161">
        <f t="shared" si="16"/>
        <v>0</v>
      </c>
      <c r="L85" s="161">
        <v>21</v>
      </c>
      <c r="M85" s="161">
        <f t="shared" si="17"/>
        <v>0</v>
      </c>
      <c r="N85" s="161">
        <v>0</v>
      </c>
      <c r="O85" s="161">
        <f t="shared" si="18"/>
        <v>0</v>
      </c>
      <c r="P85" s="161">
        <v>0</v>
      </c>
      <c r="Q85" s="161">
        <f t="shared" si="19"/>
        <v>0</v>
      </c>
      <c r="R85" s="162" t="s">
        <v>194</v>
      </c>
      <c r="S85" s="138">
        <v>0</v>
      </c>
      <c r="T85" s="138">
        <f t="shared" si="20"/>
        <v>0</v>
      </c>
      <c r="U85" s="138"/>
      <c r="V85" s="138" t="s">
        <v>215</v>
      </c>
      <c r="W85" s="128"/>
      <c r="X85" s="128"/>
      <c r="Y85" s="128"/>
      <c r="Z85" s="128"/>
      <c r="AA85" s="128"/>
      <c r="AB85" s="128"/>
      <c r="AC85" s="128"/>
      <c r="AD85" s="128"/>
      <c r="AE85" s="128" t="s">
        <v>2100</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56">
        <v>76</v>
      </c>
      <c r="B86" s="157" t="s">
        <v>2254</v>
      </c>
      <c r="C86" s="165" t="s">
        <v>2255</v>
      </c>
      <c r="D86" s="158" t="s">
        <v>2253</v>
      </c>
      <c r="E86" s="159">
        <v>73</v>
      </c>
      <c r="F86" s="160"/>
      <c r="G86" s="161">
        <f t="shared" si="14"/>
        <v>0</v>
      </c>
      <c r="H86" s="160"/>
      <c r="I86" s="161">
        <f t="shared" si="15"/>
        <v>0</v>
      </c>
      <c r="J86" s="160"/>
      <c r="K86" s="161">
        <f t="shared" si="16"/>
        <v>0</v>
      </c>
      <c r="L86" s="161">
        <v>21</v>
      </c>
      <c r="M86" s="161">
        <f t="shared" si="17"/>
        <v>0</v>
      </c>
      <c r="N86" s="161">
        <v>0</v>
      </c>
      <c r="O86" s="161">
        <f t="shared" si="18"/>
        <v>0</v>
      </c>
      <c r="P86" s="161">
        <v>0</v>
      </c>
      <c r="Q86" s="161">
        <f t="shared" si="19"/>
        <v>0</v>
      </c>
      <c r="R86" s="162" t="s">
        <v>194</v>
      </c>
      <c r="S86" s="138">
        <v>0</v>
      </c>
      <c r="T86" s="138">
        <f t="shared" si="20"/>
        <v>0</v>
      </c>
      <c r="U86" s="138"/>
      <c r="V86" s="138" t="s">
        <v>215</v>
      </c>
      <c r="W86" s="128"/>
      <c r="X86" s="128"/>
      <c r="Y86" s="128"/>
      <c r="Z86" s="128"/>
      <c r="AA86" s="128"/>
      <c r="AB86" s="128"/>
      <c r="AC86" s="128"/>
      <c r="AD86" s="128"/>
      <c r="AE86" s="128" t="s">
        <v>2100</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56">
        <v>77</v>
      </c>
      <c r="B87" s="157" t="s">
        <v>2256</v>
      </c>
      <c r="C87" s="165" t="s">
        <v>2257</v>
      </c>
      <c r="D87" s="158" t="s">
        <v>2253</v>
      </c>
      <c r="E87" s="159">
        <v>32</v>
      </c>
      <c r="F87" s="160"/>
      <c r="G87" s="161">
        <f t="shared" si="14"/>
        <v>0</v>
      </c>
      <c r="H87" s="160"/>
      <c r="I87" s="161">
        <f t="shared" si="15"/>
        <v>0</v>
      </c>
      <c r="J87" s="160"/>
      <c r="K87" s="161">
        <f t="shared" si="16"/>
        <v>0</v>
      </c>
      <c r="L87" s="161">
        <v>21</v>
      </c>
      <c r="M87" s="161">
        <f t="shared" si="17"/>
        <v>0</v>
      </c>
      <c r="N87" s="161">
        <v>0</v>
      </c>
      <c r="O87" s="161">
        <f t="shared" si="18"/>
        <v>0</v>
      </c>
      <c r="P87" s="161">
        <v>0</v>
      </c>
      <c r="Q87" s="161">
        <f t="shared" si="19"/>
        <v>0</v>
      </c>
      <c r="R87" s="162" t="s">
        <v>194</v>
      </c>
      <c r="S87" s="138">
        <v>0</v>
      </c>
      <c r="T87" s="138">
        <f t="shared" si="20"/>
        <v>0</v>
      </c>
      <c r="U87" s="138"/>
      <c r="V87" s="138" t="s">
        <v>215</v>
      </c>
      <c r="W87" s="128"/>
      <c r="X87" s="128"/>
      <c r="Y87" s="128"/>
      <c r="Z87" s="128"/>
      <c r="AA87" s="128"/>
      <c r="AB87" s="128"/>
      <c r="AC87" s="128"/>
      <c r="AD87" s="128"/>
      <c r="AE87" s="128" t="s">
        <v>2100</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56">
        <v>78</v>
      </c>
      <c r="B88" s="157" t="s">
        <v>2258</v>
      </c>
      <c r="C88" s="165" t="s">
        <v>2259</v>
      </c>
      <c r="D88" s="158" t="s">
        <v>2248</v>
      </c>
      <c r="E88" s="159">
        <v>16</v>
      </c>
      <c r="F88" s="160"/>
      <c r="G88" s="161">
        <f t="shared" si="14"/>
        <v>0</v>
      </c>
      <c r="H88" s="160"/>
      <c r="I88" s="161">
        <f t="shared" si="15"/>
        <v>0</v>
      </c>
      <c r="J88" s="160"/>
      <c r="K88" s="161">
        <f t="shared" si="16"/>
        <v>0</v>
      </c>
      <c r="L88" s="161">
        <v>21</v>
      </c>
      <c r="M88" s="161">
        <f t="shared" si="17"/>
        <v>0</v>
      </c>
      <c r="N88" s="161">
        <v>0</v>
      </c>
      <c r="O88" s="161">
        <f t="shared" si="18"/>
        <v>0</v>
      </c>
      <c r="P88" s="161">
        <v>0</v>
      </c>
      <c r="Q88" s="161">
        <f t="shared" si="19"/>
        <v>0</v>
      </c>
      <c r="R88" s="162" t="s">
        <v>194</v>
      </c>
      <c r="S88" s="138">
        <v>0</v>
      </c>
      <c r="T88" s="138">
        <f t="shared" si="20"/>
        <v>0</v>
      </c>
      <c r="U88" s="138"/>
      <c r="V88" s="138" t="s">
        <v>215</v>
      </c>
      <c r="W88" s="128"/>
      <c r="X88" s="128"/>
      <c r="Y88" s="128"/>
      <c r="Z88" s="128"/>
      <c r="AA88" s="128"/>
      <c r="AB88" s="128"/>
      <c r="AC88" s="128"/>
      <c r="AD88" s="128"/>
      <c r="AE88" s="128" t="s">
        <v>2100</v>
      </c>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56">
        <v>79</v>
      </c>
      <c r="B89" s="157" t="s">
        <v>2260</v>
      </c>
      <c r="C89" s="165" t="s">
        <v>2261</v>
      </c>
      <c r="D89" s="158" t="s">
        <v>1620</v>
      </c>
      <c r="E89" s="159">
        <v>1</v>
      </c>
      <c r="F89" s="160"/>
      <c r="G89" s="161">
        <f t="shared" si="14"/>
        <v>0</v>
      </c>
      <c r="H89" s="160"/>
      <c r="I89" s="161">
        <f t="shared" si="15"/>
        <v>0</v>
      </c>
      <c r="J89" s="160"/>
      <c r="K89" s="161">
        <f t="shared" si="16"/>
        <v>0</v>
      </c>
      <c r="L89" s="161">
        <v>21</v>
      </c>
      <c r="M89" s="161">
        <f t="shared" si="17"/>
        <v>0</v>
      </c>
      <c r="N89" s="161">
        <v>0</v>
      </c>
      <c r="O89" s="161">
        <f t="shared" si="18"/>
        <v>0</v>
      </c>
      <c r="P89" s="161">
        <v>0</v>
      </c>
      <c r="Q89" s="161">
        <f t="shared" si="19"/>
        <v>0</v>
      </c>
      <c r="R89" s="162" t="s">
        <v>194</v>
      </c>
      <c r="S89" s="138">
        <v>0</v>
      </c>
      <c r="T89" s="138">
        <f t="shared" si="20"/>
        <v>0</v>
      </c>
      <c r="U89" s="138"/>
      <c r="V89" s="138" t="s">
        <v>215</v>
      </c>
      <c r="W89" s="128"/>
      <c r="X89" s="128"/>
      <c r="Y89" s="128"/>
      <c r="Z89" s="128"/>
      <c r="AA89" s="128"/>
      <c r="AB89" s="128"/>
      <c r="AC89" s="128"/>
      <c r="AD89" s="128"/>
      <c r="AE89" s="128" t="s">
        <v>2100</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56">
        <v>80</v>
      </c>
      <c r="B90" s="157" t="s">
        <v>2262</v>
      </c>
      <c r="C90" s="165" t="s">
        <v>2263</v>
      </c>
      <c r="D90" s="158" t="s">
        <v>1620</v>
      </c>
      <c r="E90" s="159">
        <v>1</v>
      </c>
      <c r="F90" s="160"/>
      <c r="G90" s="161">
        <f t="shared" si="14"/>
        <v>0</v>
      </c>
      <c r="H90" s="160"/>
      <c r="I90" s="161">
        <f t="shared" si="15"/>
        <v>0</v>
      </c>
      <c r="J90" s="160"/>
      <c r="K90" s="161">
        <f t="shared" si="16"/>
        <v>0</v>
      </c>
      <c r="L90" s="161">
        <v>21</v>
      </c>
      <c r="M90" s="161">
        <f t="shared" si="17"/>
        <v>0</v>
      </c>
      <c r="N90" s="161">
        <v>0</v>
      </c>
      <c r="O90" s="161">
        <f t="shared" si="18"/>
        <v>0</v>
      </c>
      <c r="P90" s="161">
        <v>0</v>
      </c>
      <c r="Q90" s="161">
        <f t="shared" si="19"/>
        <v>0</v>
      </c>
      <c r="R90" s="162" t="s">
        <v>194</v>
      </c>
      <c r="S90" s="138">
        <v>0</v>
      </c>
      <c r="T90" s="138">
        <f t="shared" si="20"/>
        <v>0</v>
      </c>
      <c r="U90" s="138"/>
      <c r="V90" s="138" t="s">
        <v>215</v>
      </c>
      <c r="W90" s="128"/>
      <c r="X90" s="128"/>
      <c r="Y90" s="128"/>
      <c r="Z90" s="128"/>
      <c r="AA90" s="128"/>
      <c r="AB90" s="128"/>
      <c r="AC90" s="128"/>
      <c r="AD90" s="128"/>
      <c r="AE90" s="128" t="s">
        <v>2100</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56">
        <v>81</v>
      </c>
      <c r="B91" s="157" t="s">
        <v>2264</v>
      </c>
      <c r="C91" s="165" t="s">
        <v>2265</v>
      </c>
      <c r="D91" s="158" t="s">
        <v>1620</v>
      </c>
      <c r="E91" s="159">
        <v>15</v>
      </c>
      <c r="F91" s="160"/>
      <c r="G91" s="161">
        <f t="shared" si="14"/>
        <v>0</v>
      </c>
      <c r="H91" s="160"/>
      <c r="I91" s="161">
        <f t="shared" si="15"/>
        <v>0</v>
      </c>
      <c r="J91" s="160"/>
      <c r="K91" s="161">
        <f t="shared" si="16"/>
        <v>0</v>
      </c>
      <c r="L91" s="161">
        <v>21</v>
      </c>
      <c r="M91" s="161">
        <f t="shared" si="17"/>
        <v>0</v>
      </c>
      <c r="N91" s="161">
        <v>0</v>
      </c>
      <c r="O91" s="161">
        <f t="shared" si="18"/>
        <v>0</v>
      </c>
      <c r="P91" s="161">
        <v>0</v>
      </c>
      <c r="Q91" s="161">
        <f t="shared" si="19"/>
        <v>0</v>
      </c>
      <c r="R91" s="162" t="s">
        <v>194</v>
      </c>
      <c r="S91" s="138">
        <v>0</v>
      </c>
      <c r="T91" s="138">
        <f t="shared" si="20"/>
        <v>0</v>
      </c>
      <c r="U91" s="138"/>
      <c r="V91" s="138" t="s">
        <v>215</v>
      </c>
      <c r="W91" s="128"/>
      <c r="X91" s="128"/>
      <c r="Y91" s="128"/>
      <c r="Z91" s="128"/>
      <c r="AA91" s="128"/>
      <c r="AB91" s="128"/>
      <c r="AC91" s="128"/>
      <c r="AD91" s="128"/>
      <c r="AE91" s="128" t="s">
        <v>2100</v>
      </c>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56">
        <v>82</v>
      </c>
      <c r="B92" s="157" t="s">
        <v>2266</v>
      </c>
      <c r="C92" s="165" t="s">
        <v>2267</v>
      </c>
      <c r="D92" s="158" t="s">
        <v>1620</v>
      </c>
      <c r="E92" s="159">
        <v>1</v>
      </c>
      <c r="F92" s="160"/>
      <c r="G92" s="161">
        <f t="shared" si="14"/>
        <v>0</v>
      </c>
      <c r="H92" s="160"/>
      <c r="I92" s="161">
        <f t="shared" si="15"/>
        <v>0</v>
      </c>
      <c r="J92" s="160"/>
      <c r="K92" s="161">
        <f t="shared" si="16"/>
        <v>0</v>
      </c>
      <c r="L92" s="161">
        <v>21</v>
      </c>
      <c r="M92" s="161">
        <f t="shared" si="17"/>
        <v>0</v>
      </c>
      <c r="N92" s="161">
        <v>0</v>
      </c>
      <c r="O92" s="161">
        <f t="shared" si="18"/>
        <v>0</v>
      </c>
      <c r="P92" s="161">
        <v>0</v>
      </c>
      <c r="Q92" s="161">
        <f t="shared" si="19"/>
        <v>0</v>
      </c>
      <c r="R92" s="162" t="s">
        <v>194</v>
      </c>
      <c r="S92" s="138">
        <v>0</v>
      </c>
      <c r="T92" s="138">
        <f t="shared" si="20"/>
        <v>0</v>
      </c>
      <c r="U92" s="138"/>
      <c r="V92" s="138" t="s">
        <v>215</v>
      </c>
      <c r="W92" s="128"/>
      <c r="X92" s="128"/>
      <c r="Y92" s="128"/>
      <c r="Z92" s="128"/>
      <c r="AA92" s="128"/>
      <c r="AB92" s="128"/>
      <c r="AC92" s="128"/>
      <c r="AD92" s="128"/>
      <c r="AE92" s="128" t="s">
        <v>2100</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49">
        <v>83</v>
      </c>
      <c r="B93" s="150" t="s">
        <v>2268</v>
      </c>
      <c r="C93" s="166" t="s">
        <v>2269</v>
      </c>
      <c r="D93" s="151" t="s">
        <v>1620</v>
      </c>
      <c r="E93" s="152">
        <v>1</v>
      </c>
      <c r="F93" s="153"/>
      <c r="G93" s="154">
        <f t="shared" si="14"/>
        <v>0</v>
      </c>
      <c r="H93" s="153"/>
      <c r="I93" s="154">
        <f t="shared" si="15"/>
        <v>0</v>
      </c>
      <c r="J93" s="153"/>
      <c r="K93" s="154">
        <f t="shared" si="16"/>
        <v>0</v>
      </c>
      <c r="L93" s="154">
        <v>21</v>
      </c>
      <c r="M93" s="154">
        <f t="shared" si="17"/>
        <v>0</v>
      </c>
      <c r="N93" s="154">
        <v>0</v>
      </c>
      <c r="O93" s="154">
        <f t="shared" si="18"/>
        <v>0</v>
      </c>
      <c r="P93" s="154">
        <v>0</v>
      </c>
      <c r="Q93" s="154">
        <f t="shared" si="19"/>
        <v>0</v>
      </c>
      <c r="R93" s="155" t="s">
        <v>194</v>
      </c>
      <c r="S93" s="138">
        <v>0</v>
      </c>
      <c r="T93" s="138">
        <f t="shared" si="20"/>
        <v>0</v>
      </c>
      <c r="U93" s="138"/>
      <c r="V93" s="138" t="s">
        <v>215</v>
      </c>
      <c r="W93" s="128"/>
      <c r="X93" s="128"/>
      <c r="Y93" s="128"/>
      <c r="Z93" s="128"/>
      <c r="AA93" s="128"/>
      <c r="AB93" s="128"/>
      <c r="AC93" s="128"/>
      <c r="AD93" s="128"/>
      <c r="AE93" s="128" t="s">
        <v>2100</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x14ac:dyDescent="0.15">
      <c r="A94" s="3"/>
      <c r="B94" s="4"/>
      <c r="C94" s="168"/>
      <c r="D94" s="6"/>
      <c r="E94" s="3"/>
      <c r="F94" s="3"/>
      <c r="G94" s="3"/>
      <c r="H94" s="3"/>
      <c r="I94" s="3"/>
      <c r="J94" s="3"/>
      <c r="K94" s="3"/>
      <c r="L94" s="3"/>
      <c r="M94" s="3"/>
      <c r="N94" s="3"/>
      <c r="O94" s="3"/>
      <c r="P94" s="3"/>
      <c r="Q94" s="3"/>
      <c r="R94" s="3"/>
      <c r="S94" s="3"/>
      <c r="T94" s="3"/>
      <c r="U94" s="3"/>
      <c r="V94" s="3"/>
      <c r="AC94">
        <v>15</v>
      </c>
      <c r="AD94">
        <v>21</v>
      </c>
      <c r="AE94" t="s">
        <v>177</v>
      </c>
    </row>
    <row r="95" spans="1:58" ht="12.75" x14ac:dyDescent="0.15">
      <c r="A95" s="131"/>
      <c r="B95" s="132" t="s">
        <v>29</v>
      </c>
      <c r="C95" s="169"/>
      <c r="D95" s="133"/>
      <c r="E95" s="134"/>
      <c r="F95" s="134"/>
      <c r="G95" s="163">
        <f>G8</f>
        <v>0</v>
      </c>
      <c r="H95" s="3"/>
      <c r="I95" s="3"/>
      <c r="J95" s="3"/>
      <c r="K95" s="3"/>
      <c r="L95" s="3"/>
      <c r="M95" s="3"/>
      <c r="N95" s="3"/>
      <c r="O95" s="3"/>
      <c r="P95" s="3"/>
      <c r="Q95" s="3"/>
      <c r="R95" s="3"/>
      <c r="S95" s="3"/>
      <c r="T95" s="3"/>
      <c r="U95" s="3"/>
      <c r="V95" s="3"/>
      <c r="AC95">
        <f>SUMIF(L7:L93,AC94,G7:G93)</f>
        <v>0</v>
      </c>
      <c r="AD95">
        <f>SUMIF(L7:L93,AD94,G7:G93)</f>
        <v>0</v>
      </c>
      <c r="AE95" t="s">
        <v>230</v>
      </c>
    </row>
    <row r="96" spans="1:58" x14ac:dyDescent="0.15">
      <c r="C96" s="170"/>
      <c r="D96" s="9"/>
      <c r="AE96" t="s">
        <v>231</v>
      </c>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id3SbFSLzIDG9B+4DG03C93blSWrrufjkoDUHfYsh2qUR7M1Fj8HE2xt/vO25yxuCyeo/vEDgIUBOH5Ia6/fIw==" saltValue="MGbvZsKqoeyZE0ZU1G0c5w==" spinCount="100000" sheet="1"/>
  <mergeCells count="6">
    <mergeCell ref="C14:G14"/>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72</vt:i4>
      </vt:variant>
    </vt:vector>
  </HeadingPairs>
  <TitlesOfParts>
    <vt:vector size="89" baseType="lpstr">
      <vt:lpstr>Pokyny pro vyplnění</vt:lpstr>
      <vt:lpstr>Stavba</vt:lpstr>
      <vt:lpstr>VzorPolozky</vt:lpstr>
      <vt:lpstr>00 01 Pol</vt:lpstr>
      <vt:lpstr>01 01 Pol</vt:lpstr>
      <vt:lpstr>02 01 Pol</vt:lpstr>
      <vt:lpstr>02 02 Pol</vt:lpstr>
      <vt:lpstr>02 03 Pol</vt:lpstr>
      <vt:lpstr>02 04 Pol</vt:lpstr>
      <vt:lpstr>03 01 Pol</vt:lpstr>
      <vt:lpstr>04 01 Pol</vt:lpstr>
      <vt:lpstr>05 01 Pol</vt:lpstr>
      <vt:lpstr>06 6.1 Pol</vt:lpstr>
      <vt:lpstr>06 6.2 Pol</vt:lpstr>
      <vt:lpstr>PS01 01 Pol</vt:lpstr>
      <vt:lpstr>PS01 01 - popis</vt:lpstr>
      <vt:lpstr>PS02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Pol'!Názvy_tisku</vt:lpstr>
      <vt:lpstr>'01 01 Pol'!Názvy_tisku</vt:lpstr>
      <vt:lpstr>'02 01 Pol'!Názvy_tisku</vt:lpstr>
      <vt:lpstr>'02 02 Pol'!Názvy_tisku</vt:lpstr>
      <vt:lpstr>'02 03 Pol'!Názvy_tisku</vt:lpstr>
      <vt:lpstr>'02 04 Pol'!Názvy_tisku</vt:lpstr>
      <vt:lpstr>'03 01 Pol'!Názvy_tisku</vt:lpstr>
      <vt:lpstr>'04 01 Pol'!Názvy_tisku</vt:lpstr>
      <vt:lpstr>'05 01 Pol'!Názvy_tisku</vt:lpstr>
      <vt:lpstr>'06 6.1 Pol'!Názvy_tisku</vt:lpstr>
      <vt:lpstr>'06 6.2 Pol'!Názvy_tisku</vt:lpstr>
      <vt:lpstr>'PS01 01 Pol'!Názvy_tisku</vt:lpstr>
      <vt:lpstr>'PS02 01 Pol'!Názvy_tisku</vt:lpstr>
      <vt:lpstr>oadresa</vt:lpstr>
      <vt:lpstr>Stavba!Objednatel</vt:lpstr>
      <vt:lpstr>Stavba!Objekt</vt:lpstr>
      <vt:lpstr>'00 01 Pol'!Oblast_tisku</vt:lpstr>
      <vt:lpstr>'01 01 Pol'!Oblast_tisku</vt:lpstr>
      <vt:lpstr>'02 01 Pol'!Oblast_tisku</vt:lpstr>
      <vt:lpstr>'02 02 Pol'!Oblast_tisku</vt:lpstr>
      <vt:lpstr>'02 03 Pol'!Oblast_tisku</vt:lpstr>
      <vt:lpstr>'02 04 Pol'!Oblast_tisku</vt:lpstr>
      <vt:lpstr>'03 01 Pol'!Oblast_tisku</vt:lpstr>
      <vt:lpstr>'04 01 Pol'!Oblast_tisku</vt:lpstr>
      <vt:lpstr>'05 01 Pol'!Oblast_tisku</vt:lpstr>
      <vt:lpstr>'06 6.1 Pol'!Oblast_tisku</vt:lpstr>
      <vt:lpstr>'06 6.2 Pol'!Oblast_tisku</vt:lpstr>
      <vt:lpstr>'PS01 01 Pol'!Oblast_tisku</vt:lpstr>
      <vt:lpstr>'PS02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Vítězslav Pruša</cp:lastModifiedBy>
  <cp:lastPrinted>2019-03-19T12:27:02Z</cp:lastPrinted>
  <dcterms:created xsi:type="dcterms:W3CDTF">2009-04-08T07:15:50Z</dcterms:created>
  <dcterms:modified xsi:type="dcterms:W3CDTF">2021-05-05T08:34:30Z</dcterms:modified>
</cp:coreProperties>
</file>