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Gravitační stoka" sheetId="2" r:id="rId2"/>
    <sheet name="SO 02 - Přípojky - veřejn..." sheetId="3" r:id="rId3"/>
    <sheet name="SO 03 - Přeložka - vodovo..." sheetId="4" r:id="rId4"/>
    <sheet name="SO 04 - Kanalizační přípo..." sheetId="5" r:id="rId5"/>
  </sheets>
  <definedNames>
    <definedName name="_xlnm.Print_Area" localSheetId="0">'Rekapitulace stavby'!$D$4:$AO$76,'Rekapitulace stavby'!$C$82:$AQ$106</definedName>
    <definedName name="_xlnm._FilterDatabase" localSheetId="1" hidden="1">'SO 01 - Gravitační stoka'!$C$146:$K$1694</definedName>
    <definedName name="_xlnm.Print_Area" localSheetId="1">'SO 01 - Gravitační stoka'!$C$4:$J$76,'SO 01 - Gravitační stoka'!$C$82:$J$128,'SO 01 - Gravitační stoka'!$C$134:$K$1694</definedName>
    <definedName name="_xlnm._FilterDatabase" localSheetId="2" hidden="1">'SO 02 - Přípojky - veřejn...'!$C$142:$K$594</definedName>
    <definedName name="_xlnm.Print_Area" localSheetId="2">'SO 02 - Přípojky - veřejn...'!$C$4:$J$76,'SO 02 - Přípojky - veřejn...'!$C$82:$J$124,'SO 02 - Přípojky - veřejn...'!$C$130:$K$594</definedName>
    <definedName name="_xlnm._FilterDatabase" localSheetId="3" hidden="1">'SO 03 - Přeložka - vodovo...'!$C$139:$K$621</definedName>
    <definedName name="_xlnm.Print_Area" localSheetId="3">'SO 03 - Přeložka - vodovo...'!$C$4:$J$76,'SO 03 - Přeložka - vodovo...'!$C$82:$J$121,'SO 03 - Přeložka - vodovo...'!$C$127:$K$621</definedName>
    <definedName name="_xlnm._FilterDatabase" localSheetId="4" hidden="1">'SO 04 - Kanalizační přípo...'!$C$141:$K$380</definedName>
    <definedName name="_xlnm.Print_Area" localSheetId="4">'SO 04 - Kanalizační přípo...'!$C$4:$J$76,'SO 04 - Kanalizační přípo...'!$C$82:$J$123,'SO 04 - Kanalizační přípo...'!$C$129:$K$380</definedName>
    <definedName name="_xlnm.Print_Titles" localSheetId="0">'Rekapitulace stavby'!$92:$92</definedName>
    <definedName name="_xlnm.Print_Titles" localSheetId="1">'SO 01 - Gravitační stoka'!$146:$146</definedName>
    <definedName name="_xlnm.Print_Titles" localSheetId="2">'SO 02 - Přípojky - veřejn...'!$142:$142</definedName>
    <definedName name="_xlnm.Print_Titles" localSheetId="3">'SO 03 - Přeložka - vodovo...'!$139:$139</definedName>
    <definedName name="_xlnm.Print_Titles" localSheetId="4">'SO 04 - Kanalizační přípo...'!$141:$141</definedName>
  </definedNames>
  <calcPr fullCalcOnLoad="1"/>
</workbook>
</file>

<file path=xl/sharedStrings.xml><?xml version="1.0" encoding="utf-8"?>
<sst xmlns="http://schemas.openxmlformats.org/spreadsheetml/2006/main" count="25811" uniqueCount="2508">
  <si>
    <t>Export Komplet</t>
  </si>
  <si>
    <t/>
  </si>
  <si>
    <t>2.0</t>
  </si>
  <si>
    <t>ZAMOK</t>
  </si>
  <si>
    <t>False</t>
  </si>
  <si>
    <t>{b2451603-50c9-4a6a-ad57-3a51ea44ed2d}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</si>
  <si>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</si>
  <si>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</si>
  <si>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</si>
  <si>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</si>
  <si>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</si>
  <si>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</si>
  <si>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</si>
  <si>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</si>
  <si>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17A020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</si>
  <si>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</si>
  <si>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</si>
  <si>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KANALIZACE TĚRLICKO - HRADIŠTĚ_20-10-16</t>
  </si>
  <si>
    <t>KSO:</t>
  </si>
  <si>
    <t>CC-CZ:</t>
  </si>
  <si>
    <t>Místo:</t>
  </si>
  <si>
    <t xml:space="preserve"> </t>
  </si>
  <si>
    <t>Datum:</t>
  </si>
  <si>
    <t>16. 10. 2020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</si>
  <si>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</si>
  <si>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</si>
  <si>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</si>
  <si>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</si>
  <si>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</si>
  <si>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</si>
  <si>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</si>
  <si>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</si>
  <si>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</si>
  <si>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</si>
  <si>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</si>
  <si>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</si>
  <si>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</si>
  <si>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</si>
  <si>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</si>
  <si>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</si>
  <si>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</si>
  <si>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</si>
  <si>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</si>
  <si>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</si>
  <si>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</si>
  <si>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</si>
  <si>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</si>
  <si>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</si>
  <si>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</si>
  <si>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</si>
  <si>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</si>
  <si>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</si>
  <si>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</si>
  <si>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</si>
  <si>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</si>
  <si>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</si>
  <si>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</si>
  <si>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</si>
  <si>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</si>
  <si>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</si>
  <si>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</si>
  <si>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</si>
  <si>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</si>
  <si>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</si>
  <si>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</si>
  <si>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</si>
  <si>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</si>
  <si>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</si>
  <si>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</si>
  <si>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</si>
  <si>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</si>
  <si>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</si>
  <si>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</si>
  <si>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</si>
  <si>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</si>
  <si>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</si>
  <si>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</si>
  <si>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</si>
  <si>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</si>
  <si>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</si>
  <si>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</si>
  <si>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Gravitační stoka</t>
  </si>
  <si>
    <t>STA</t>
  </si>
  <si>
    <t>1</t>
  </si>
  <si>
    <t>{026e4fa1-5174-40da-8793-611174b24fd6}</t>
  </si>
  <si>
    <t>2</t>
  </si>
  <si>
    <t>SO 02</t>
  </si>
  <si>
    <t>Přípojky - veřejná část</t>
  </si>
  <si>
    <t>{ab624e1d-be50-411e-9669-c4a1bb0e1a58}</t>
  </si>
  <si>
    <t>SO 03</t>
  </si>
  <si>
    <t>Přeložka - vodovodního řadu ul. Z kopce</t>
  </si>
  <si>
    <t>{df9f18ae-0d42-4ef5-8678-c0827edb7088}</t>
  </si>
  <si>
    <t>SO 04</t>
  </si>
  <si>
    <t>Kanalizační přípojka č.p. 85 a č.p.242</t>
  </si>
  <si>
    <t>{2bae6eb1-a6e6-4c91-8f66-d28622108954}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</si>
  <si>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</si>
  <si>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</si>
  <si>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</si>
  <si>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</si>
  <si>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</si>
  <si>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</si>
  <si>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</si>
  <si>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</si>
  <si>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</si>
  <si>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</si>
  <si>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</si>
  <si>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 01 - Gravitační stoka</t>
  </si>
  <si>
    <t>Bc. Ing. Věra Gřundělová,</t>
  </si>
  <si>
    <t>AWT REKULTIVACE a.s.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</si>
  <si>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</si>
  <si>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</si>
  <si>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</si>
  <si>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</si>
  <si>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</si>
  <si>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</si>
  <si>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</si>
  <si>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</si>
  <si>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</si>
  <si>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</si>
  <si>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</si>
  <si>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</si>
  <si>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</si>
  <si>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</si>
  <si>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PSV - Práce a dodávky PSV</t>
  </si>
  <si>
    <t xml:space="preserve">    767 - Konstrukce zámečnické</t>
  </si>
  <si>
    <t>M - Práce a dodávky M</t>
  </si>
  <si>
    <t xml:space="preserve">    43-M - Montáž ocelových konstrukcí</t>
  </si>
  <si>
    <t xml:space="preserve">    998 - Přesun hmot</t>
  </si>
  <si>
    <t>VRN - Vedlejší rozpočtové náklady - dodávka zhotovitele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</si>
  <si>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</si>
  <si>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</si>
  <si>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</si>
  <si>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</si>
  <si>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</si>
  <si>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</si>
  <si>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</si>
  <si>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</si>
  <si>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</si>
  <si>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</si>
  <si>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</si>
  <si>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</si>
  <si>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</si>
  <si>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</si>
  <si>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</si>
  <si>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</si>
  <si>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</si>
  <si>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</si>
  <si>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</si>
  <si>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</si>
  <si>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</si>
  <si>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</si>
  <si>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</si>
  <si>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</si>
  <si>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</si>
  <si>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</si>
  <si>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</si>
  <si>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</si>
  <si>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</si>
  <si>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</si>
  <si>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</si>
  <si>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</si>
  <si>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</si>
  <si>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</si>
  <si>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112101101R</t>
  </si>
  <si>
    <t>Kácení stávající zeleně</t>
  </si>
  <si>
    <t>kus</t>
  </si>
  <si>
    <t>4</t>
  </si>
  <si>
    <t>-1919911655</t>
  </si>
  <si>
    <t>P</t>
  </si>
  <si>
    <t xml:space="preserve">Poznámka k položce:
včetně odstranění pařezu,odřezáním kmene a s odvětvením, pokácení, nakrácení uložení dle dle podmínek vlatníků dřevní hmoty, přebytky k  naložení,  včetně odvozu a uložení, skládkovného, </t>
  </si>
  <si>
    <t>VV</t>
  </si>
  <si>
    <t>289</t>
  </si>
  <si>
    <t>113106023</t>
  </si>
  <si>
    <t>Rozebrání dlažeb při překopech komunikací pro pěší ze zámkových dlaždic plochy do 15 m2</t>
  </si>
  <si>
    <t>m2</t>
  </si>
  <si>
    <t>CS ÚRS 2016 01</t>
  </si>
  <si>
    <t>271037624</t>
  </si>
  <si>
    <t>PP</t>
  </si>
  <si>
    <t>Rozebrání dlažeb při překopech inženýrských sítí plochy do 15 m2 s přemístěním hmot na skládku na vzdálenost do 3 m nebo s naložením na dopravní prostředek komunikací pro pěší s ložem z kameniva nebo živice a s výplní spár ze zámkové dlažby</t>
  </si>
  <si>
    <t xml:space="preserve">"Stoka A2a" </t>
  </si>
  <si>
    <t>(3,5*5)*1</t>
  </si>
  <si>
    <t>3</t>
  </si>
  <si>
    <t>113107030</t>
  </si>
  <si>
    <t>Odstranění podkladu z betonu prostého tl 100 mm při překopech ručně</t>
  </si>
  <si>
    <t>CS ÚRS 2019 01</t>
  </si>
  <si>
    <t>380177586</t>
  </si>
  <si>
    <t>Odstranění podkladů nebo krytů při překopech inženýrských sítí s přemístěním hmot na skládku ve vzdálenosti do 3 m nebo s naložením na dopravní prostředek ručně z betonu prostého, o tl. vrstvy do 100 mm</t>
  </si>
  <si>
    <t xml:space="preserve">"Stoka A1a" </t>
  </si>
  <si>
    <t>113107163</t>
  </si>
  <si>
    <t>Odstranění podkladu z kameniva drceného tl 300 mm strojně pl přes 50 do 200 m2</t>
  </si>
  <si>
    <t>-1340950636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</si>
  <si>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</si>
  <si>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"stoka A"</t>
  </si>
  <si>
    <t>(3,5*5)*43</t>
  </si>
  <si>
    <t xml:space="preserve">"stoka A1" </t>
  </si>
  <si>
    <t>(3,5*5)*4</t>
  </si>
  <si>
    <t xml:space="preserve">"stoka A2a" </t>
  </si>
  <si>
    <t xml:space="preserve">"stoka A3" </t>
  </si>
  <si>
    <t xml:space="preserve">"stoka A4" </t>
  </si>
  <si>
    <t>(3,5*5)*21</t>
  </si>
  <si>
    <t xml:space="preserve">"stoka A4b" </t>
  </si>
  <si>
    <t>(3,5*5)*3</t>
  </si>
  <si>
    <t xml:space="preserve">"stoka A6" </t>
  </si>
  <si>
    <t xml:space="preserve">"stoka A6a" </t>
  </si>
  <si>
    <t xml:space="preserve">"stoka A8" </t>
  </si>
  <si>
    <t>(3,5*5)*14</t>
  </si>
  <si>
    <t>"stoka A9"</t>
  </si>
  <si>
    <t>(3,5*5)*8</t>
  </si>
  <si>
    <t xml:space="preserve">"stoka A9a" </t>
  </si>
  <si>
    <t xml:space="preserve">"stoka A11" </t>
  </si>
  <si>
    <t>(3,5*5)*5</t>
  </si>
  <si>
    <t>"stoka A12"</t>
  </si>
  <si>
    <t>(3,5*5)*12</t>
  </si>
  <si>
    <t>"stoka A13"</t>
  </si>
  <si>
    <t>"stoka A16"</t>
  </si>
  <si>
    <t>(3,5*5)*2</t>
  </si>
  <si>
    <t>"stoka A16a"</t>
  </si>
  <si>
    <t>Součet</t>
  </si>
  <si>
    <t>5</t>
  </si>
  <si>
    <t>113107342</t>
  </si>
  <si>
    <t>Odstranění podkladu živičného tl 100 mm strojně pl do 50 m2</t>
  </si>
  <si>
    <t>-291757858</t>
  </si>
  <si>
    <t>Odstranění podkladů nebo krytů strojně plochy jednotlivě do 50 m2 s přemístěním hmot na skládku na vzdálenost do 3 m nebo s naložením na dopravní prostředek živičných, o tl. vrstvy přes 50 do 100 mm</t>
  </si>
  <si>
    <t>6</t>
  </si>
  <si>
    <t>113108441</t>
  </si>
  <si>
    <t>Rozrytí krytu z kameniva bez zhutnění bez živičného pojiva</t>
  </si>
  <si>
    <t>CS ÚRS 2015 01</t>
  </si>
  <si>
    <t>681741481</t>
  </si>
  <si>
    <t>Rozrytí vrstvy krytu nebo podkladu z kameniva bez zhutnění, bez vyrovnání rozrytého materiálu, pro jakékoliv tloušťky bez živičného pojiva</t>
  </si>
  <si>
    <t>7</t>
  </si>
  <si>
    <t>113108442</t>
  </si>
  <si>
    <t>Rozrytí krytu z kameniva bez zhutnění s živičným pojivem</t>
  </si>
  <si>
    <t>CS ÚRS 2014 01</t>
  </si>
  <si>
    <t>860800934</t>
  </si>
  <si>
    <t>Rozrytí vrstvy krytu nebo podkladu z kameniva bez zhutnění, bez vyrovnání rozrytého materiálu, pro jakékoliv tloušťky se živičným pojivem</t>
  </si>
  <si>
    <t>8</t>
  </si>
  <si>
    <t>113154122r</t>
  </si>
  <si>
    <t>Frézování živičného krytu tl 40 mm do 500 m2 bez překážek v trase</t>
  </si>
  <si>
    <t>2009774697</t>
  </si>
  <si>
    <t>Frézování živičného podkladu nebo krytu  s naložením na dopravní prostředek plochy do 500 m2 bez překážek tloušťky vrstvy 40 mm</t>
  </si>
  <si>
    <t>9</t>
  </si>
  <si>
    <t>113202111</t>
  </si>
  <si>
    <t>Vytrhání obrub krajníků obrubníků stojatých</t>
  </si>
  <si>
    <t>m</t>
  </si>
  <si>
    <t>-509728875</t>
  </si>
  <si>
    <t>Vytrhání obrub  s vybouráním lože, s přemístěním hmot na skládku na vzdálenost do 3 m nebo s naložením na dopravní prostředek z krajníků nebo obrubníků stojatých</t>
  </si>
  <si>
    <t>10</t>
  </si>
  <si>
    <t>114203201R</t>
  </si>
  <si>
    <t xml:space="preserve">Očištění dlažby </t>
  </si>
  <si>
    <t>841399995</t>
  </si>
  <si>
    <t>11</t>
  </si>
  <si>
    <t>115101204</t>
  </si>
  <si>
    <t>Čerpání vody na dopravní výšku do 10 m průměrný přítok do 4000 l/min</t>
  </si>
  <si>
    <t>hod</t>
  </si>
  <si>
    <t>-1974222764</t>
  </si>
  <si>
    <t>přes 2 000 do 4 000 l/min</t>
  </si>
  <si>
    <t>480</t>
  </si>
  <si>
    <t>12</t>
  </si>
  <si>
    <t>115101304</t>
  </si>
  <si>
    <t>Pohotovost čerpací soupravy pro dopravní výšku do 10 m přítok do 4000 l/min</t>
  </si>
  <si>
    <t>den</t>
  </si>
  <si>
    <t>2048656685</t>
  </si>
  <si>
    <t>60</t>
  </si>
  <si>
    <t>13</t>
  </si>
  <si>
    <t>115109001</t>
  </si>
  <si>
    <t>Čerpací studna o pr.200 mm vč.filtru a zrušení</t>
  </si>
  <si>
    <t>ks</t>
  </si>
  <si>
    <t>-830702068</t>
  </si>
  <si>
    <t>"tok" 12</t>
  </si>
  <si>
    <t>"Š3-Š18" 14</t>
  </si>
  <si>
    <t>14</t>
  </si>
  <si>
    <t>115109001r</t>
  </si>
  <si>
    <t xml:space="preserve">Dočasné zajištění potrubí </t>
  </si>
  <si>
    <t>991700559</t>
  </si>
  <si>
    <t>80*3,5</t>
  </si>
  <si>
    <t>119001405R</t>
  </si>
  <si>
    <t>Dočasná ochrana potrubí z PE</t>
  </si>
  <si>
    <t>541419961</t>
  </si>
  <si>
    <t xml:space="preserve"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</t>
  </si>
  <si>
    <t>Poznámka k položce:
plynovod u žlabů</t>
  </si>
  <si>
    <t>2*5</t>
  </si>
  <si>
    <t>16</t>
  </si>
  <si>
    <t>119001421</t>
  </si>
  <si>
    <t>Dočasné zajištění kabelů a kabelových tratí ze 3 volně ložených kabelů</t>
  </si>
  <si>
    <t>-1348788935</t>
  </si>
  <si>
    <t>do 3 kabelů</t>
  </si>
  <si>
    <t>58*3,5</t>
  </si>
  <si>
    <t>17</t>
  </si>
  <si>
    <t>120001101</t>
  </si>
  <si>
    <t>Příplatek za ztížení vykopávky v blízkosti podzemního vedení</t>
  </si>
  <si>
    <t>m3</t>
  </si>
  <si>
    <t>2134093518</t>
  </si>
  <si>
    <t>(280+203)*3,1</t>
  </si>
  <si>
    <t>18</t>
  </si>
  <si>
    <t>130001101R</t>
  </si>
  <si>
    <t>Provedení kopaných sond IS</t>
  </si>
  <si>
    <t>kpl/kus</t>
  </si>
  <si>
    <t>-407977394</t>
  </si>
  <si>
    <t>Provedení kopaných sond</t>
  </si>
  <si>
    <t>90+7</t>
  </si>
  <si>
    <t>19</t>
  </si>
  <si>
    <t>131201201</t>
  </si>
  <si>
    <t>Hloubení jam zapažených v hornině tř. 3 objemu do 100 m3</t>
  </si>
  <si>
    <t>1209698534</t>
  </si>
  <si>
    <t>Hloubení zapažených jam a zářezů  s urovnáním dna do předepsaného profilu a spádu v hornině tř. 3 do 100 m3</t>
  </si>
  <si>
    <t>"v komunikaci"</t>
  </si>
  <si>
    <t>(3,5*5*3,3)*43</t>
  </si>
  <si>
    <t>(3,5*5*3,2)*4</t>
  </si>
  <si>
    <t>(3,5*5*3)*1</t>
  </si>
  <si>
    <t>(3,5*5*2,7)*4</t>
  </si>
  <si>
    <t>(3,5*5*2,5)*21</t>
  </si>
  <si>
    <t>(3,5*5*2,6)*3</t>
  </si>
  <si>
    <t>(3,5*5*2,5)*4</t>
  </si>
  <si>
    <t>(3,5*5*2,6)*1</t>
  </si>
  <si>
    <t>(3,5*5*3,1)*14</t>
  </si>
  <si>
    <t>(3,5*5*2,4)*8</t>
  </si>
  <si>
    <t>(3,5*5*2,1)*5</t>
  </si>
  <si>
    <t>(3,5*5*3,1)*12</t>
  </si>
  <si>
    <t>(3,5*5*2,5)*3</t>
  </si>
  <si>
    <t>"v zeleni"</t>
  </si>
  <si>
    <t>(3,5*5*3,55)*258</t>
  </si>
  <si>
    <t>(3,5*5*3,45)*4</t>
  </si>
  <si>
    <t xml:space="preserve">"stoka A2" </t>
  </si>
  <si>
    <t>(3,5*5*3,25)*7</t>
  </si>
  <si>
    <t>(3,5*5*2,55)*2</t>
  </si>
  <si>
    <t>(3,5*5*2,75)*7</t>
  </si>
  <si>
    <t xml:space="preserve">"stoka A4a" </t>
  </si>
  <si>
    <t>(3,5*5*2,85)*5</t>
  </si>
  <si>
    <t>(3,5*5*2,85)*1</t>
  </si>
  <si>
    <t xml:space="preserve">"stoka A4c" </t>
  </si>
  <si>
    <t>(3,5*5*3,35)*5</t>
  </si>
  <si>
    <t xml:space="preserve">"stoka A5" </t>
  </si>
  <si>
    <t>(3,5*5*2,95)*2</t>
  </si>
  <si>
    <t>(3,5*5*2,75)*2</t>
  </si>
  <si>
    <t>(3,5*5*2,85)*2</t>
  </si>
  <si>
    <t xml:space="preserve">"stoka A7" </t>
  </si>
  <si>
    <t>(3,5*5*2,75)*3</t>
  </si>
  <si>
    <t>(3,5*5*2,65)*8</t>
  </si>
  <si>
    <t>(3,5*5*2,85)*4</t>
  </si>
  <si>
    <t xml:space="preserve">"stoka A9b" </t>
  </si>
  <si>
    <t xml:space="preserve">"stoka A10" </t>
  </si>
  <si>
    <t>(3,5*5*3,35)*4</t>
  </si>
  <si>
    <t>"stoka A14"</t>
  </si>
  <si>
    <t>(3,5*5*2,95)*3</t>
  </si>
  <si>
    <t>"stoka A15"</t>
  </si>
  <si>
    <t>(3,5*5*3,35)*3</t>
  </si>
  <si>
    <t>(3,5*5*3,15)*7</t>
  </si>
  <si>
    <t>(3,5*5*2,55)*1</t>
  </si>
  <si>
    <t>"ve štěrku"</t>
  </si>
  <si>
    <t>(3,5*5*3,0)*2</t>
  </si>
  <si>
    <t>(3,5*5*2,4)*2</t>
  </si>
  <si>
    <t>"v chodníku"</t>
  </si>
  <si>
    <t>(3,5*5*2,35)*1</t>
  </si>
  <si>
    <t>"v betonu"</t>
  </si>
  <si>
    <t>(3,5*5*2,2)*1</t>
  </si>
  <si>
    <t>"šachty Š3-18" 950</t>
  </si>
  <si>
    <t>"protlak -0,5m" (3,5*5,5*0,5)*301</t>
  </si>
  <si>
    <t>20</t>
  </si>
  <si>
    <t>131201209</t>
  </si>
  <si>
    <t>Příplatek za lepivost u hloubení jam zapažených v hornině tř. 3</t>
  </si>
  <si>
    <t>1475346065</t>
  </si>
  <si>
    <t>Hloubení zapažených jam a zářezů  s urovnáním dna do předepsaného profilu a spádu Příplatek k cenám za lepivost horniny tř. 3</t>
  </si>
  <si>
    <t>30537,25</t>
  </si>
  <si>
    <t>131401202</t>
  </si>
  <si>
    <t>Hloubení jam zapažených v hornině tř. 5 objemu do 1000 m3</t>
  </si>
  <si>
    <t>-581456075</t>
  </si>
  <si>
    <t>Hloubení zapažených jam a zářezů  s urovnáním dna do předepsaného profilu a spádu v hornině tř. 5 přes 100 do 1 000 m3</t>
  </si>
  <si>
    <t>Poznámka k položce:
- uvažováno 50% výkopů v hornině tř. 5</t>
  </si>
  <si>
    <t>22</t>
  </si>
  <si>
    <t>151101102</t>
  </si>
  <si>
    <t>Zřízení příložného pažení a rozepření stěn rýh hl do 4 m</t>
  </si>
  <si>
    <t>2006415000</t>
  </si>
  <si>
    <t>Poznámka k položce:
zapažení potrubí v jámě</t>
  </si>
  <si>
    <t>((3,1*5)*303)+((1,6*3,1*4)*303)</t>
  </si>
  <si>
    <t>23</t>
  </si>
  <si>
    <t>151101112</t>
  </si>
  <si>
    <t>Odstranění příložného pažení a rozepření stěn rýh hl do 4 m</t>
  </si>
  <si>
    <t>1956886068</t>
  </si>
  <si>
    <t>24</t>
  </si>
  <si>
    <t>151721112</t>
  </si>
  <si>
    <t>Zřízení pažení do ocelových zápor hl výkopu do 10 m s jeho následným odstraněním</t>
  </si>
  <si>
    <t>-971845173</t>
  </si>
  <si>
    <t>Pažení do ocelových zápor  bez ohledu na druh pažin, s odstraněním pažení, hloubky výkopu přes 4 do 10 m</t>
  </si>
  <si>
    <t>jámy pro šachtice</t>
  </si>
  <si>
    <t>1520</t>
  </si>
  <si>
    <t>výpichové rýhy</t>
  </si>
  <si>
    <t>500</t>
  </si>
  <si>
    <t>25</t>
  </si>
  <si>
    <t>151811133</t>
  </si>
  <si>
    <t>Osazení pažicího boxu hl výkopu do 4 m š do 5 m</t>
  </si>
  <si>
    <t>-605229739</t>
  </si>
  <si>
    <t>Zřízení pažicích boxů pro pažení a rozepření stěn rýh podzemního vedení hloubka výkopu do 4 m, šířka přes 2,5 do 5 m</t>
  </si>
  <si>
    <t>((3,5*3,2*2)+(5*3,2*5))*301</t>
  </si>
  <si>
    <t>26</t>
  </si>
  <si>
    <t>151811233</t>
  </si>
  <si>
    <t>Odstranění pažicího boxu hl výkopu do 4 m š do 5 m</t>
  </si>
  <si>
    <t>-1396384507</t>
  </si>
  <si>
    <t>Odstranění pažicích boxů pro pažení a rozepření stěn rýh podzemního vedení hloubka výkopu do 4 m, šířka přes 2,5 do 5 m</t>
  </si>
  <si>
    <t>27</t>
  </si>
  <si>
    <t>153311212</t>
  </si>
  <si>
    <t>Zřízení armování svahů, násypů a opěrných stěn vrstvou z geomříže tuhé sklonu do 1:1</t>
  </si>
  <si>
    <t>-1840057145</t>
  </si>
  <si>
    <t>Zřízení armování strmých svahů, násypů nebo opěrných stěn vrstvou z geomříže tuhé, ve sklonu přes 1:2 do 1:1</t>
  </si>
  <si>
    <t>28</t>
  </si>
  <si>
    <t>M</t>
  </si>
  <si>
    <t>69321026</t>
  </si>
  <si>
    <t>geomříž jednoosá HDPE s tahovou pevností 170kN/m</t>
  </si>
  <si>
    <t>-904174267</t>
  </si>
  <si>
    <t>100*1,15 'Přepočtené koeficientem množství</t>
  </si>
  <si>
    <t>29</t>
  </si>
  <si>
    <t>155131312</t>
  </si>
  <si>
    <t>Zřízení protierozního zpevnění svahů geomříží, georohoží sklonu do 1:1 včetně kotvení</t>
  </si>
  <si>
    <t>1517358931</t>
  </si>
  <si>
    <t>Zřízení protierozního zpevnění svahů geomříží nebo georohoží včetně plošného kotvení ocelovými skobami, ve sklonu přes 1:2 do 1:1</t>
  </si>
  <si>
    <t>30</t>
  </si>
  <si>
    <t>69321052</t>
  </si>
  <si>
    <t>geomříž tříosá PP tl 4mm</t>
  </si>
  <si>
    <t>418095026</t>
  </si>
  <si>
    <t>31</t>
  </si>
  <si>
    <t>155213615R</t>
  </si>
  <si>
    <t>Trn z injekčních zavrtávacích tyčí délky 6 m včetně vrtu</t>
  </si>
  <si>
    <t>651313336</t>
  </si>
  <si>
    <t>Trny z injekčních zavrtávacích tyčí zainjektované cementovou maltou průměru 40 mm délky 6 mvčetně vrtů na ztracenou korunku, délka vrtu dle potřebné hloubky</t>
  </si>
  <si>
    <t>Poznámka k položce:
- Injekční zavrtávací kotevní tyče TITAN
- včetně korunky, kotevních tyčí, spojníků, podložek a matic
- vrtání na 2 nájezdy techniky - šikmé a svislé kotvy zvlášť (56+56)
-kompletní dodávka</t>
  </si>
  <si>
    <t>32</t>
  </si>
  <si>
    <t>161101101r</t>
  </si>
  <si>
    <t xml:space="preserve">Svislé přemístění výkopku z horniny tř. 1 až 4 </t>
  </si>
  <si>
    <t>1131888261</t>
  </si>
  <si>
    <t>30537,230</t>
  </si>
  <si>
    <t>33</t>
  </si>
  <si>
    <t>161101152</t>
  </si>
  <si>
    <t>Svislé přemístění výkopku z horniny tř. 5 až 7</t>
  </si>
  <si>
    <t>2130972951</t>
  </si>
  <si>
    <t>Svislé přemístění výkopku  bez naložení do dopravní nádoby avšak s vyprázdněním dopravní nádoby na hromadu nebo do dopravního prostředku z horniny tř. 5 až 7</t>
  </si>
  <si>
    <t>34</t>
  </si>
  <si>
    <t>162301102</t>
  </si>
  <si>
    <t>Vodorovné přemístění do 1000 m výkopku/sypaniny z horniny tř. 1 až 4</t>
  </si>
  <si>
    <t>-2082725279</t>
  </si>
  <si>
    <t>Vodorovné přemístění výkopku nebo sypaniny po suchu na obvyklém dopravním prostředku, bez naložení výkopku, avšak se složením bez rozhrnutí z horniny tř. 1 až 4 na vzdálenost přes 500 do 1 000 m</t>
  </si>
  <si>
    <t>"výkop" 30537,23</t>
  </si>
  <si>
    <t>"zásyp zeminou" 17942,5</t>
  </si>
  <si>
    <t>"ornice" (21392,5*0,15)</t>
  </si>
  <si>
    <t>"protlak" (3700*3,14*0,18*0,18)+(4667*3,15*0,14*0,14)</t>
  </si>
  <si>
    <t>35</t>
  </si>
  <si>
    <t>162701105</t>
  </si>
  <si>
    <t>Vodorovné přemístění do 10000 m výkopku z horniny tř. 1 až 4</t>
  </si>
  <si>
    <t>1834757243</t>
  </si>
  <si>
    <t>přes 9 000 do 10 000 m</t>
  </si>
  <si>
    <t>"zásyp zeminou" -17942,5</t>
  </si>
  <si>
    <t>"ornice" -(21392,5*0,15)</t>
  </si>
  <si>
    <t>"protlak -0,5m" -(3,5*5,5*0,5)*301</t>
  </si>
  <si>
    <t>36</t>
  </si>
  <si>
    <t>162701109</t>
  </si>
  <si>
    <t>Příplatek k vodorovnému přemístění výkopku/sypaniny z horniny tř. 1 až 4 ZKD 1000 m přes 10000 m</t>
  </si>
  <si>
    <t>-1754904504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</si>
  <si>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</si>
  <si>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7153,294*9</t>
  </si>
  <si>
    <t>37</t>
  </si>
  <si>
    <t>162701155</t>
  </si>
  <si>
    <t>Vodorovné přemístění do 10000 m výkopku/sypaniny z horniny tř. 5 až 7</t>
  </si>
  <si>
    <t>2129318360</t>
  </si>
  <si>
    <t>Vodorovné přemístění výkopku nebo sypaniny po suchu  na obvyklém dopravním prostředku, bez naložení výkopku, avšak se složením bez rozhrnutí z horniny tř. 5 až 7 na vzdálenost přes 9 000 do 10 000 m</t>
  </si>
  <si>
    <t>950</t>
  </si>
  <si>
    <t>38</t>
  </si>
  <si>
    <t>162701159</t>
  </si>
  <si>
    <t>Příplatek k vodorovnému přemístění výkopku/sypaniny z horniny tř. 5 až 7 ZKD 1000 m přes 10000 m</t>
  </si>
  <si>
    <t>1698957336</t>
  </si>
  <si>
    <t>Vodorovné přemístění výkopku nebo sypaniny po suchu  na obvyklém dopravním prostředku, bez naložení výkopku, avšak se složením bez rozhrnutí z horniny tř. 5 až 7 na vzdálenost Příplatek k ceně za každých dalších i započatých 1 000 m</t>
  </si>
  <si>
    <t>950*10</t>
  </si>
  <si>
    <t>39</t>
  </si>
  <si>
    <t>167101102</t>
  </si>
  <si>
    <t>Nakládání výkopku z hornin tř. 1 až 4 přes 100 m3</t>
  </si>
  <si>
    <t>1607025979</t>
  </si>
  <si>
    <t>tř. 1 až 4</t>
  </si>
  <si>
    <t>"výkop" 31487,23</t>
  </si>
  <si>
    <t>40</t>
  </si>
  <si>
    <t>171101101R</t>
  </si>
  <si>
    <t xml:space="preserve">Uložení sypaniny z hornin soudržných do násypů zhutněných </t>
  </si>
  <si>
    <t>1812017711</t>
  </si>
  <si>
    <t>Poznámka k položce:
včetně přesunu zeminy z výkopu a zpětného naložení a odvozu na mezideponii</t>
  </si>
  <si>
    <t>"Š 93" 3,1*3*5</t>
  </si>
  <si>
    <t>41</t>
  </si>
  <si>
    <t>171101141R</t>
  </si>
  <si>
    <t>Vytvoření zemních násypů - pro ustavení techniky, dočasná konstrukce</t>
  </si>
  <si>
    <t>1938811201</t>
  </si>
  <si>
    <t>Uložení sypaniny do násypů  s rozprostřením sypaniny ve vrstvách a s hrubým urovnáním zhutněných s uzavřením povrchu násypu z jakýchkoliv hornin pro jakýkoliv způsob uložení, dočasná konstrukce, včetně zpětného odvozu materiálu</t>
  </si>
  <si>
    <t>ze zhutnitelného materiálu Š3-Š18 (RAMPY)</t>
  </si>
  <si>
    <t>450+450+450+200+200+250+150+100+50+50</t>
  </si>
  <si>
    <t>42</t>
  </si>
  <si>
    <t>171201201</t>
  </si>
  <si>
    <t>Uložení sypaniny na skládky</t>
  </si>
  <si>
    <t>1709028848</t>
  </si>
  <si>
    <t>(3,5*5*3,0)*258</t>
  </si>
  <si>
    <t>(3,5*5*3,0)*4</t>
  </si>
  <si>
    <t>(3,5*5*2,8)*7</t>
  </si>
  <si>
    <t>(3,5*5*2,1)*2</t>
  </si>
  <si>
    <t>(3,5*5*2,3)*7</t>
  </si>
  <si>
    <t>(3,5*5*2,4)*5</t>
  </si>
  <si>
    <t>(3,5*5*2,4)*1</t>
  </si>
  <si>
    <t>(3,5*5*2,9)*5</t>
  </si>
  <si>
    <t>(3,5*5*2,5)*2</t>
  </si>
  <si>
    <t>(3,5*5*2,3)*2</t>
  </si>
  <si>
    <t>(3,5*5*2,3)*3</t>
  </si>
  <si>
    <t>(3,5*5*2,2)*8</t>
  </si>
  <si>
    <t>(3,5*5*2,4)*4</t>
  </si>
  <si>
    <t>(3,5*5*2,9)*4</t>
  </si>
  <si>
    <t>(3,5*5*2,9)*3</t>
  </si>
  <si>
    <t>(3,5*5*2,7)*7</t>
  </si>
  <si>
    <t>(3,5*5*2,1)*1</t>
  </si>
  <si>
    <t>"Uložení na skládky u hrany výkopu - výkopek tř. horniny 3" 950</t>
  </si>
  <si>
    <t>43</t>
  </si>
  <si>
    <t>174101101</t>
  </si>
  <si>
    <t>Zásyp jam, šachet rýh nebo kolem objektů sypaninou se zhutněním</t>
  </si>
  <si>
    <t>-1200917139</t>
  </si>
  <si>
    <t>jam, šachet, rýh nebo kolem objektů</t>
  </si>
  <si>
    <t>Poznámka k položce:
se zhutněním na 45 MPa</t>
  </si>
  <si>
    <t>(3,5*5*2,75)*43</t>
  </si>
  <si>
    <t>(3,5*5*2,75)*4</t>
  </si>
  <si>
    <t>(3,5*5*2,25)*4</t>
  </si>
  <si>
    <t>(3,5*5*2,05)*21</t>
  </si>
  <si>
    <t>(3,5*5*2,15)*3</t>
  </si>
  <si>
    <t>(3,5*5*2,05)*4</t>
  </si>
  <si>
    <t>(3,5*5*2,15)*1</t>
  </si>
  <si>
    <t>(3,5*5*2,65)*14</t>
  </si>
  <si>
    <t>(3,5*5*1,95)*8</t>
  </si>
  <si>
    <t>(3,5*5*1,65)*5</t>
  </si>
  <si>
    <t>(3,5*5*2,65)*12</t>
  </si>
  <si>
    <t>(3,5*5*2,05)*3</t>
  </si>
  <si>
    <t>(3,5*5*2,95)*258</t>
  </si>
  <si>
    <t>(3,5*5*2,35)*7</t>
  </si>
  <si>
    <t>(3,5*5*1,95)*2</t>
  </si>
  <si>
    <t>(3,5*5*1,9)*1</t>
  </si>
  <si>
    <t>(3,5*5*1,75)*1</t>
  </si>
  <si>
    <t xml:space="preserve">"Š3-18" </t>
  </si>
  <si>
    <t>"L opěry šachtic" 208</t>
  </si>
  <si>
    <t>"U opěry šachtic" 96</t>
  </si>
  <si>
    <t>"Vypichovací jámy" 500</t>
  </si>
  <si>
    <t>44</t>
  </si>
  <si>
    <t>583313700R</t>
  </si>
  <si>
    <t xml:space="preserve">kamenivo těžené drobné frakce 0-4 </t>
  </si>
  <si>
    <t>t</t>
  </si>
  <si>
    <t>-581690858</t>
  </si>
  <si>
    <t xml:space="preserve">frakce  0-4      </t>
  </si>
  <si>
    <t>Poznámka k položce:
pro obsyp potrubí</t>
  </si>
  <si>
    <t>(714,9)*1,9</t>
  </si>
  <si>
    <t>"L opěry šachtic" 7*3,4*1,9</t>
  </si>
  <si>
    <t>"U opěry šachtic" 7*2*1,9</t>
  </si>
  <si>
    <t>45</t>
  </si>
  <si>
    <t>174201101</t>
  </si>
  <si>
    <t>Zásyp jam, šachet rýh nebo kolem objektů sypaninou bez zhutnění</t>
  </si>
  <si>
    <t>1673532261</t>
  </si>
  <si>
    <t>Zásyp sypaninou z jakékoliv horniny  s uložením výkopku ve vrstvách bez zhutnění jam, šachet, rýh nebo kolem objektů v těchto vykopávkách</t>
  </si>
  <si>
    <t>Poznámka k položce:
zhutnění na 45Mpa</t>
  </si>
  <si>
    <t>85*1,05 'Přepočtené koeficientem množství</t>
  </si>
  <si>
    <t>46</t>
  </si>
  <si>
    <t>174201101R</t>
  </si>
  <si>
    <t>Doplnění přesypávky po konsolidaci</t>
  </si>
  <si>
    <t>kpl</t>
  </si>
  <si>
    <t>-604390791</t>
  </si>
  <si>
    <t xml:space="preserve">Doplnění přesypávky po konsolidaci u šachtic Š5, Š6, Š7, Š8, Š9, Š10 a Š11. Zemina, do úrovně upraveného terénu. </t>
  </si>
  <si>
    <t>47</t>
  </si>
  <si>
    <t>175101101</t>
  </si>
  <si>
    <t>Obsyp potrubí bez prohození sypaniny z hornin tř. 1 až 4 uloženým do 3 m od kraje výkopu</t>
  </si>
  <si>
    <t>1180254691</t>
  </si>
  <si>
    <t>bez prohození sypaniny</t>
  </si>
  <si>
    <t>(0,45*5*1,2)*138</t>
  </si>
  <si>
    <t>(0,35*5*1,2)*8</t>
  </si>
  <si>
    <t xml:space="preserve">"stoka A1a" </t>
  </si>
  <si>
    <t>(0,35*5*1,2)*1</t>
  </si>
  <si>
    <t>(0,35*5*1,2)*7</t>
  </si>
  <si>
    <t>(0,35*5*1,2)*4</t>
  </si>
  <si>
    <t>(0,35*5*1,2)*28</t>
  </si>
  <si>
    <t>(0,35*5*1,2)*5</t>
  </si>
  <si>
    <t>(0,35*5*1,2)*2</t>
  </si>
  <si>
    <t>(0,35*5*1,2)*6</t>
  </si>
  <si>
    <t>(0,35*5*1,2)*3</t>
  </si>
  <si>
    <t>(0,35*5*1,2)*14</t>
  </si>
  <si>
    <t>(0,35*5*1,2)*16</t>
  </si>
  <si>
    <t>(0,35*5*1,2)*12</t>
  </si>
  <si>
    <t>(0,35*5*1,2)*9</t>
  </si>
  <si>
    <t>48</t>
  </si>
  <si>
    <t>583336740</t>
  </si>
  <si>
    <t>kamenivo těžené hrubé frakce 16-32</t>
  </si>
  <si>
    <t>-1152811320</t>
  </si>
  <si>
    <t>Poznámka k položce:
zásyp</t>
  </si>
  <si>
    <t>(22274-16992,5)*1,9</t>
  </si>
  <si>
    <t>49</t>
  </si>
  <si>
    <t>175101109R</t>
  </si>
  <si>
    <t>Příplatek k obsypání potrubí sypaninou uloženou do 3 m od kraje výkopu za prohození sypaniny</t>
  </si>
  <si>
    <t>1368912130</t>
  </si>
  <si>
    <t>Obsypání potrubí sypaninou z vhodných hornin tř. 1 až 4 nebo materiálem připraveným podél výkopu ve vzdálenosti do 3 m od jeho kraje, pro jakoukoliv hloubku výkopu a míru zhutnění Příplatek k ceně za prohození sypaniny</t>
  </si>
  <si>
    <t>50</t>
  </si>
  <si>
    <t>175111101</t>
  </si>
  <si>
    <t>Obsypání potrubí ručně sypaninou bez prohození sítem, uloženou do 3 m</t>
  </si>
  <si>
    <t>-18564557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</si>
  <si>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</si>
  <si>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"L opěry šachtic" 7*3,4</t>
  </si>
  <si>
    <t>"U opěry šachtic" 7*2</t>
  </si>
  <si>
    <t>37,8*1,05 'Přepočtené koeficientem množství</t>
  </si>
  <si>
    <t>51</t>
  </si>
  <si>
    <t>175111109</t>
  </si>
  <si>
    <t>Příplatek k zásypu jam za ruční prohození sypaniny sítem, uložené do 3 m</t>
  </si>
  <si>
    <t>-16941370</t>
  </si>
  <si>
    <t>Zásyp jam ručně sypaninou z vhodných hornin tř. 1 až 4 nebo materiálem připraveným podél výkopu ve vzdálenosti do 3 m od jeho kraje, pro jakoukoliv hloubku výkopu a míru zhutnění Příplatek k ceně za prohození sypaniny sítem</t>
  </si>
  <si>
    <t>304*1,05 'Přepočtené koeficientem množství</t>
  </si>
  <si>
    <t>52</t>
  </si>
  <si>
    <t>121101101</t>
  </si>
  <si>
    <t>Sejmutí ornice s přemístěním na vzdálenost do 50 m</t>
  </si>
  <si>
    <t>1910632693</t>
  </si>
  <si>
    <t>do 50 m</t>
  </si>
  <si>
    <t>(3,5*5*0,15)*258</t>
  </si>
  <si>
    <t>(3,5*5*0,15)*4</t>
  </si>
  <si>
    <t>(3,5*5*0,15)*7</t>
  </si>
  <si>
    <t>(3,5*5*0,15)*2</t>
  </si>
  <si>
    <t>(3,5*5*0,15)*5</t>
  </si>
  <si>
    <t>(3,5*5*0,15)*1</t>
  </si>
  <si>
    <t>(3,5*5*0,15)*3</t>
  </si>
  <si>
    <t>(3,5*5*0,15)*8</t>
  </si>
  <si>
    <t>"dočasná komunikace"(3,3*(1500+70+60+15+260+115+110+50+180+170+250+20+15+20+270+20)*0,15)</t>
  </si>
  <si>
    <t>dočasné komunikace, terénní úpravy Š3-Š18</t>
  </si>
  <si>
    <t>0,15*(330+250+200+950+200+130+280+60+200+80+180+75+140+140+900+200+120+45+300)</t>
  </si>
  <si>
    <t>šachtice Š3-Š18 - 14 kusů</t>
  </si>
  <si>
    <t>0,15*30*14</t>
  </si>
  <si>
    <t>53</t>
  </si>
  <si>
    <t>181301101R</t>
  </si>
  <si>
    <t>Zpětné rozprostření ornice</t>
  </si>
  <si>
    <t>1187498166</t>
  </si>
  <si>
    <t>(3,5*5)*258</t>
  </si>
  <si>
    <t>(3,5*5)*7</t>
  </si>
  <si>
    <t>"dočasná komunikace"(3,3*(1500+70+60+15+260+115+110+50+180+170+250+20+15+20+270+20))</t>
  </si>
  <si>
    <t>330+250+200+950+200+130+280+60+200+80+180+75+140+140+900+200+120+45+300</t>
  </si>
  <si>
    <t>54</t>
  </si>
  <si>
    <t>005724700</t>
  </si>
  <si>
    <t>osivo směs travní univerzál</t>
  </si>
  <si>
    <t>kg</t>
  </si>
  <si>
    <t>-1331087184</t>
  </si>
  <si>
    <t>427</t>
  </si>
  <si>
    <t>55</t>
  </si>
  <si>
    <t>181411121</t>
  </si>
  <si>
    <t>Založení lučního trávníku výsevem plochy do 1000 m2 v rovině a ve svahu do 1:5</t>
  </si>
  <si>
    <t>-1279076938</t>
  </si>
  <si>
    <t>Založení trávníku na půdě předem připravené plochy do 1000 m2 výsevem včetně utažení lučního v rovině nebo na svahu do 1:5</t>
  </si>
  <si>
    <t>160</t>
  </si>
  <si>
    <t>56</t>
  </si>
  <si>
    <t>182301122</t>
  </si>
  <si>
    <t>Rozprostření ornice pl do 500 m2 ve svahu přes 1:5 tl vrstvy do 150 mm</t>
  </si>
  <si>
    <t>1797839737</t>
  </si>
  <si>
    <t>Rozprostření a urovnání ornice ve svahu sklonu přes 1:5 při souvislé ploše do 500 m2, tl. vrstvy přes 100 do 150 mm</t>
  </si>
  <si>
    <t>30*14</t>
  </si>
  <si>
    <t>57</t>
  </si>
  <si>
    <t>184815165R</t>
  </si>
  <si>
    <t>Ochrana stávající zeleně</t>
  </si>
  <si>
    <t>-1342774828</t>
  </si>
  <si>
    <t>260</t>
  </si>
  <si>
    <t>Zakládání</t>
  </si>
  <si>
    <t>58</t>
  </si>
  <si>
    <t>212752192R</t>
  </si>
  <si>
    <t>Příplatek za práce v hloubce nad 6m při zřizování trativodu z drenážních trubek</t>
  </si>
  <si>
    <t>-1143726535</t>
  </si>
  <si>
    <t>Trativody z drenážních trubek se zřízením štěrkopískového lože pod trubky a s jejich obsypem v průměrném celkovém množství do 0,15 m3/m Příplatek k ceně za práce v hloubce nad 6m</t>
  </si>
  <si>
    <t>59</t>
  </si>
  <si>
    <t>212752212</t>
  </si>
  <si>
    <t>Trativod z drenážních trubek plastových flexibilních D do 100 mm včetně lože otevřený výkop</t>
  </si>
  <si>
    <t>-993054853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</si>
  <si>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</si>
  <si>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Drenáž podél podkladního betonu</t>
  </si>
  <si>
    <t>16+16+18+18+20+17+17+17+17+16+16+16+16+16</t>
  </si>
  <si>
    <t>Drenáž uvnitř opěr šachtic Š5, Š6, Š7, Š8, Š9, Š10 a Š11</t>
  </si>
  <si>
    <t>12+12+14+13+14+11+12</t>
  </si>
  <si>
    <t>213141122r</t>
  </si>
  <si>
    <t xml:space="preserve">Zřízení vrstvy z geotextilie </t>
  </si>
  <si>
    <t>-1140010585</t>
  </si>
  <si>
    <t>Zřízení vrstvy z geotextilie  filtrační, separační, odvodňovací, ochranné, výztužné nebo protierozní  včetně následného odtranění a odvozu</t>
  </si>
  <si>
    <t>separační geotextilie - dočasné komunikace Š3-Š18</t>
  </si>
  <si>
    <t>1,2*(330+200+250+950+130+130+115+60+90+80+85+25+900)</t>
  </si>
  <si>
    <t>separační geotextilie - ochrana zpevněných ploch</t>
  </si>
  <si>
    <t>3,3*(15+120+50+150)</t>
  </si>
  <si>
    <t>61</t>
  </si>
  <si>
    <t>69311008</t>
  </si>
  <si>
    <t>geotextilie tkaná separační, filtrační, výztužná PP pevnost v tahu 40kN/m</t>
  </si>
  <si>
    <t>519511852</t>
  </si>
  <si>
    <t>5119,5</t>
  </si>
  <si>
    <t>5119,5*1,15 'Přepočtené koeficientem množství</t>
  </si>
  <si>
    <t>62</t>
  </si>
  <si>
    <t>273351121R</t>
  </si>
  <si>
    <t>Zřízení a odstranění bednění základových desek</t>
  </si>
  <si>
    <t>755654514</t>
  </si>
  <si>
    <t>Bednění základů desek zřízení</t>
  </si>
  <si>
    <t>14*0,5*12</t>
  </si>
  <si>
    <t>63</t>
  </si>
  <si>
    <t>274313511R</t>
  </si>
  <si>
    <t>Základové patky pro žlaby z betonu tř. C 12/15</t>
  </si>
  <si>
    <t>-2059164501</t>
  </si>
  <si>
    <t>Základy z betonu prostého pasy betonu kamenem neprokládaného tř. C 12/15</t>
  </si>
  <si>
    <t>0,5*1,2*(7*4+6*16+4+3)</t>
  </si>
  <si>
    <t>64</t>
  </si>
  <si>
    <t>275322511R</t>
  </si>
  <si>
    <t>Základové patky ze ŽB se zvýšenými nároky na prostředí tř. C 25/30</t>
  </si>
  <si>
    <t>-1571351406</t>
  </si>
  <si>
    <t>Základy z betonu železového (včetně výztuže) patky z betonu se zvýšenými nároky na prostředí tř. C 25/30</t>
  </si>
  <si>
    <t>Betonová deska, vyvázání výztuže pro betonáž svislých konstrukcí</t>
  </si>
  <si>
    <t>14*3*3*0,5</t>
  </si>
  <si>
    <t>65</t>
  </si>
  <si>
    <t>279322511</t>
  </si>
  <si>
    <t>Základová zeď ze ŽB se zvýšenými nároky na prostředí tř. C 25/30</t>
  </si>
  <si>
    <t>-498393324</t>
  </si>
  <si>
    <t>Základové zdi z betonu železového (včetně výztuže)  se zvýšenými nároky na prostředí tř. C 25/30</t>
  </si>
  <si>
    <t>Poznámka k položce:
- včetně příplatku za betonáž na 2 etapy - dle technologie provádění vrtů</t>
  </si>
  <si>
    <t>Opěry šachtic "L" - Š3, Š4, Š12, Š13, Š14, Š16, Š18</t>
  </si>
  <si>
    <t>0,5*3*(3,75+5+5+5+3,75+5+6)</t>
  </si>
  <si>
    <t>Opěry šachtic "U" - Š5, Š6, Š7, Š8, Š9, Š10, Š11</t>
  </si>
  <si>
    <t>0,3*(2,5+3+2,5)*(5+4,6+6+6+6+5+5)</t>
  </si>
  <si>
    <t>66</t>
  </si>
  <si>
    <t>279351121R</t>
  </si>
  <si>
    <t>Zřízení a odstranění oboustranného bednění základových zdí</t>
  </si>
  <si>
    <t>1417791577</t>
  </si>
  <si>
    <t>Bednění základových zdí rovné oboustranné za každou stranu zřízení</t>
  </si>
  <si>
    <t>2*3*(3,75+5+5+5+3,75+5+6)</t>
  </si>
  <si>
    <t>2*(2,5+3+2,5)*(5+4,6+6+6+6+5+5)</t>
  </si>
  <si>
    <t>67</t>
  </si>
  <si>
    <t>291111111</t>
  </si>
  <si>
    <t>Podklad pro dočasné zpevněné plochy z kameniva fr. 8-16</t>
  </si>
  <si>
    <t>604020075</t>
  </si>
  <si>
    <t>Podklad pro zpevněné plochy  s rozprostřením a s hutněním z kameniva fr. 8-16, včetně následného rozebrání a odvozu</t>
  </si>
  <si>
    <t>podkladní vrstva - dočasné komunikace</t>
  </si>
  <si>
    <t>1,2*(330+200+250+950+130+130+115+60+90+80+85+25+900)*0,1</t>
  </si>
  <si>
    <t>podkladní vrstva - dočasné komunikace Š3-Š18</t>
  </si>
  <si>
    <t>717*0,1</t>
  </si>
  <si>
    <t>dočasná komunikace</t>
  </si>
  <si>
    <t>(3,3*(1500+70+60+15+260+115+110+50+180+170+250+20+15+20+270+20))*0,1</t>
  </si>
  <si>
    <t>ochrana zpevněných ploch</t>
  </si>
  <si>
    <t>(3,3*(15+120+50+150))*0,1</t>
  </si>
  <si>
    <t>68</t>
  </si>
  <si>
    <t>113107162</t>
  </si>
  <si>
    <t>Odstranění podkladu z kameniva drceného tl 200 mm strojně pl přes 50 do 200 m2</t>
  </si>
  <si>
    <t>-2080406812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</si>
  <si>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</si>
  <si>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"dočasná komunikace Š3-Š18" 717</t>
  </si>
  <si>
    <t>"ochrana zpevněných ploch"(3,3*(15+120+50+150))</t>
  </si>
  <si>
    <t>69</t>
  </si>
  <si>
    <t>291211111</t>
  </si>
  <si>
    <t>Zřízení plochy ze silničních panelů do lože tl 50 mm z kameniva</t>
  </si>
  <si>
    <t>-827060176</t>
  </si>
  <si>
    <t>Zřízení zpevněné plochy ze silničních panelů osazených do lože tl. 50 mm z kameniva</t>
  </si>
  <si>
    <t>"jámy" (3,5*5,5)*303</t>
  </si>
  <si>
    <t>"dočasná komunikace Š3-18"(330+200+250+950+130+130+115+60+90+80+85+25+900)</t>
  </si>
  <si>
    <t>70</t>
  </si>
  <si>
    <t>59381007</t>
  </si>
  <si>
    <t>panel silniční 3,00x2,00x0,18m</t>
  </si>
  <si>
    <t>237259960</t>
  </si>
  <si>
    <t>Poznámka k položce:
počet kusů je 50% potřebné plochy, je počítáno s opětovným použitím panelů
počítá se vypůjčením a zpětným odběrem panelů (výpůjčka pro dočasnou stavbu)</t>
  </si>
  <si>
    <t>"dočasná komunikace+ochrana zpevněných ploch" 951</t>
  </si>
  <si>
    <t>"dočasná komunikace+ochrana zpevněných ploch Š3-Š18" 300</t>
  </si>
  <si>
    <t>71</t>
  </si>
  <si>
    <t>59381004</t>
  </si>
  <si>
    <t>panel silniční 3,00x2,00x0,15m</t>
  </si>
  <si>
    <t>929118774</t>
  </si>
  <si>
    <t>72</t>
  </si>
  <si>
    <t>291211111R</t>
  </si>
  <si>
    <t xml:space="preserve">Demontáž plochy ze silničních panelů </t>
  </si>
  <si>
    <t>-1170883469</t>
  </si>
  <si>
    <t>Svislé a kompletní konstrukce</t>
  </si>
  <si>
    <t>73</t>
  </si>
  <si>
    <t>01R</t>
  </si>
  <si>
    <t>Mechanické ochrany dřevěným bedněním - zřízení, odstranění</t>
  </si>
  <si>
    <t>-181907024</t>
  </si>
  <si>
    <t>Mechanické ochrany - zřízení, odstranění</t>
  </si>
  <si>
    <t>Mechanická ochrana autobusové zastávky</t>
  </si>
  <si>
    <t xml:space="preserve">Mechanická ochrana sloupu nadzemního vedení </t>
  </si>
  <si>
    <t xml:space="preserve">Mechanická ochrana stávající budovy </t>
  </si>
  <si>
    <t>Ostatní</t>
  </si>
  <si>
    <t>74</t>
  </si>
  <si>
    <t>327211112R</t>
  </si>
  <si>
    <t>Kamenná dlažba žlabů z nepravidelných kamenů na maltu, objem kamene do 0,02 m3, š spáry do 10 mm</t>
  </si>
  <si>
    <t>-456358924</t>
  </si>
  <si>
    <t>Zdivo nadzákladové opěrných zdí a valů z lomového kamene štípaného nebo ručně vybíraného na maltu z nepravidelných kamenů objemu 1 kusu kamene do 0,02 m3, šířka spáry přes 4 do 10 mm</t>
  </si>
  <si>
    <t>0,5*0,5*(7*4+6*16+4+3)</t>
  </si>
  <si>
    <t>75</t>
  </si>
  <si>
    <t>334121110</t>
  </si>
  <si>
    <t>Osazení prefabrikovaných opěr nebo pilířů z ŽB hmotnosti do 1 t</t>
  </si>
  <si>
    <t>-72183809</t>
  </si>
  <si>
    <t>Osazení prefabrikovaných opěr a pilířů z betonu železového hmotnosti dílce jednotlivě do 1 t, včetně následného rozebrání a odvozu</t>
  </si>
  <si>
    <t>76</t>
  </si>
  <si>
    <t>59384555R</t>
  </si>
  <si>
    <t>opěrná zeď úhlová, L, 1500x800x1000mm</t>
  </si>
  <si>
    <t>-638940167</t>
  </si>
  <si>
    <t>77</t>
  </si>
  <si>
    <t>339921133</t>
  </si>
  <si>
    <t>Osazování betonových palisád do betonového základu v řadě výšky prvku přes 1 do 1,5 m</t>
  </si>
  <si>
    <t>-145360071</t>
  </si>
  <si>
    <t>Osazování palisád  betonových v řadě se zabetonováním výšky palisády přes 1000 do 1500 mm</t>
  </si>
  <si>
    <t>78</t>
  </si>
  <si>
    <t>59228415</t>
  </si>
  <si>
    <t>palisáda betonová tyčová půlkulatá přírodní 175x200x1200mm</t>
  </si>
  <si>
    <t>2029417896</t>
  </si>
  <si>
    <t>5*5,9 'Přepočtené koeficientem množství</t>
  </si>
  <si>
    <t>79</t>
  </si>
  <si>
    <t>348171149R</t>
  </si>
  <si>
    <t>Demontáž a zpětná montáž oplocení</t>
  </si>
  <si>
    <t>878838659</t>
  </si>
  <si>
    <t>80</t>
  </si>
  <si>
    <t>348351311R</t>
  </si>
  <si>
    <t>Svodidla - odstranění a zpětná montáž</t>
  </si>
  <si>
    <t>461705928</t>
  </si>
  <si>
    <t>81</t>
  </si>
  <si>
    <t>348401130R</t>
  </si>
  <si>
    <t>Demontáž a montáž oplocení ze strojového pletiva s napínacími dráty výšky do 2,0 m</t>
  </si>
  <si>
    <t>483681190</t>
  </si>
  <si>
    <t>82</t>
  </si>
  <si>
    <t>31324768</t>
  </si>
  <si>
    <t>pletivo drátěné se čtvercovými oky zapletené Pz 50x2x2000mm</t>
  </si>
  <si>
    <t>-859385970</t>
  </si>
  <si>
    <t>83</t>
  </si>
  <si>
    <t>348501213R</t>
  </si>
  <si>
    <t>Montáž oplocení atypického, v. do 2 m</t>
  </si>
  <si>
    <t>344320873</t>
  </si>
  <si>
    <t>84</t>
  </si>
  <si>
    <t>369317311R</t>
  </si>
  <si>
    <t xml:space="preserve">Vyplnění meziprostoru chráničky cementopopílkovou směsí </t>
  </si>
  <si>
    <t>kpl/m3</t>
  </si>
  <si>
    <t>-1651763752</t>
  </si>
  <si>
    <t>(341*3,14*0,075*0,075)+(176*3,14*0,075*0,075)</t>
  </si>
  <si>
    <t>85</t>
  </si>
  <si>
    <t>389121112</t>
  </si>
  <si>
    <t>Osazení dílců rámové konstrukce propustků a podchodů hmotnosti do 10 t</t>
  </si>
  <si>
    <t>1128847128</t>
  </si>
  <si>
    <t>Osazení dílců rámové konstrukce propustků a podchodů  hmotnosti jednotlivě přes 5 do 10 t, včetně následného rozebrání a odvozu</t>
  </si>
  <si>
    <t>86</t>
  </si>
  <si>
    <t>59383451</t>
  </si>
  <si>
    <t>propust rámová 1,00x2,00x2,00m</t>
  </si>
  <si>
    <t>1820548669</t>
  </si>
  <si>
    <t>Vodorovné konstrukce</t>
  </si>
  <si>
    <t>87</t>
  </si>
  <si>
    <t>452311131</t>
  </si>
  <si>
    <t>Podkladní desky z betonu prostého tř. C 12/15 otevřený výkop</t>
  </si>
  <si>
    <t>-1669888733</t>
  </si>
  <si>
    <t>Podkladní a zajišťovací konstrukce z betonu prostého v otevřeném výkopu desky pod potrubí, stoky a drobné objekty z betonu tř. C 12/15</t>
  </si>
  <si>
    <t>"šachty DN600" (0,9*0,9*0,15)*2</t>
  </si>
  <si>
    <t>"šachty DN1000 plast" (1,3*1,3*0,15)*14</t>
  </si>
  <si>
    <t>"šachty DN1000 beton" (1,6*1,6*0,1)*285</t>
  </si>
  <si>
    <t>88</t>
  </si>
  <si>
    <t>452311141</t>
  </si>
  <si>
    <t>Podkladní desky z betonu prostého tř. C 16/20 otevřený výkop</t>
  </si>
  <si>
    <t>-899099837</t>
  </si>
  <si>
    <t>Podkladní a zajišťovací konstrukce z betonu prostého v otevřeném výkopu desky pod potrubí, stoky a drobné objekty z betonu tř. C 16/20</t>
  </si>
  <si>
    <t>Podkladní beton pod opěry šachtic š3-Š18</t>
  </si>
  <si>
    <t>14*3,5*3,5*0,25</t>
  </si>
  <si>
    <t>89</t>
  </si>
  <si>
    <t>452311192R</t>
  </si>
  <si>
    <t>Příplatek ke zřizování podkladních desek z betonu prostého za práce v hloubkách nad 6m</t>
  </si>
  <si>
    <t>-550334211</t>
  </si>
  <si>
    <t>Podkladní a zajišťovací konstrukce z betonu prostého v otevřeném výkopu Příplatek k cenám za práce v hloubkách nad 6m pro desky</t>
  </si>
  <si>
    <t>90</t>
  </si>
  <si>
    <t>452311181R</t>
  </si>
  <si>
    <t>Monolitické žlaby z betonu vodostavebního tř. C 35/45 otevřený výkop</t>
  </si>
  <si>
    <t>849102261</t>
  </si>
  <si>
    <t>"žlaby" (4*0,8*5)+(3*0,8*2)</t>
  </si>
  <si>
    <t>91</t>
  </si>
  <si>
    <t>452312131</t>
  </si>
  <si>
    <t>Sedlové lože z betonu prostého tř. C 12/15 otevřený výkop</t>
  </si>
  <si>
    <t>1706724206</t>
  </si>
  <si>
    <t>Podkladní a zajišťovací konstrukce z betonu prostého v otevřeném výkopu sedlové lože pod potrubí z betonu tř. C 12/15</t>
  </si>
  <si>
    <t>"žlaby" (6*1*0,1)*7</t>
  </si>
  <si>
    <t>92</t>
  </si>
  <si>
    <t>452351101</t>
  </si>
  <si>
    <t>Bednění podkladních desek nebo bloků nebo sedlového lože otevřený výkop</t>
  </si>
  <si>
    <t>1839990666</t>
  </si>
  <si>
    <t>Bednění podkladních a zajišťovacích konstrukcí v otevřeném výkopu desek nebo sedlových loží pod potrubí, stoky a drobné objekty</t>
  </si>
  <si>
    <t>"šachty DN600" (0,9*0,4*4)*2</t>
  </si>
  <si>
    <t>"šachty DN1000 plast" (1,3*0,4*4)*14</t>
  </si>
  <si>
    <t>"šachty DN1000 beton" (1,6*0,4*4)*285</t>
  </si>
  <si>
    <t>"žlaby" (11,5*1*2*5)+(11,2*1*2*2)</t>
  </si>
  <si>
    <t>Komunikace pozemní</t>
  </si>
  <si>
    <t>93</t>
  </si>
  <si>
    <t>561121114</t>
  </si>
  <si>
    <t>Komunikace z mechanicky zpevněné zeminy MZ tl 300 mm</t>
  </si>
  <si>
    <t>1692243490</t>
  </si>
  <si>
    <t>Zřízení vozovky z mechanicky zpevněné zeminy MZ  bez přidání pojiva nebo vylepšovacího materiálu, s rozprostřením, vlhčením, promísením a zhutněním, tloušťka po zhutnění 300 mm, z materiálu z výkopku</t>
  </si>
  <si>
    <t>Poznámka k položce:
Š3-Š18</t>
  </si>
  <si>
    <t>94</t>
  </si>
  <si>
    <t>564221112R</t>
  </si>
  <si>
    <t>Podklad nebo podsyp z písku tl 100 mm</t>
  </si>
  <si>
    <t>-481956780</t>
  </si>
  <si>
    <t>95</t>
  </si>
  <si>
    <t>564231111</t>
  </si>
  <si>
    <t>Podklad nebo podsyp ze štěrkopísku ŠP tl 100 mm</t>
  </si>
  <si>
    <t>-1290556171</t>
  </si>
  <si>
    <t>Podklad nebo podsyp ze štěrkopísku ŠP  s rozprostřením, vlhčením a zhutněním, po zhutnění tl. 100 mm</t>
  </si>
  <si>
    <t>"šachty DN600" (0,9*0,9*0,1)*2</t>
  </si>
  <si>
    <t>"šachty DN1000 plast" (1,3*1,3*0,1)*14</t>
  </si>
  <si>
    <t>96</t>
  </si>
  <si>
    <t>564281111R</t>
  </si>
  <si>
    <t>Podklad nebo podsyp ze štěrkopísku ŠP tl 500 mm</t>
  </si>
  <si>
    <t>1369582528</t>
  </si>
  <si>
    <t>Podklad nebo podsyp ze štěrkopísku ŠP  s rozprostřením, vlhčením a zhutněním, po zhutnění tl. 500 mm</t>
  </si>
  <si>
    <t>"potrubí" (5,5*1,2)*301</t>
  </si>
  <si>
    <t>97</t>
  </si>
  <si>
    <t>564581111R</t>
  </si>
  <si>
    <t>Zřízení podsypu nebo podkladu ze sypaniny tl 500 mm</t>
  </si>
  <si>
    <t>2037968540</t>
  </si>
  <si>
    <t>Zřízení podsypu nebo podkladu ze sypaniny  s rozprostřením, vlhčením, a zhutněním, po zhutnění tl. 500 mm</t>
  </si>
  <si>
    <t>Poznámka k položce:
výkopem
podkladní hutněná vrstva před vytvořením podsypu šachty a potrubí</t>
  </si>
  <si>
    <t>"protlak -0,5m" (3,5*5,5)*301</t>
  </si>
  <si>
    <t>98</t>
  </si>
  <si>
    <t>564782111</t>
  </si>
  <si>
    <t>Podklad z vibrovaného štěrku VŠ tl 300 mm</t>
  </si>
  <si>
    <t>-425002939</t>
  </si>
  <si>
    <t>Podklad nebo kryt z vibrovaného štěrku VŠ  s rozprostřením, vlhčením a zhutněním, po zhutnění tl. 300 mm</t>
  </si>
  <si>
    <t>99</t>
  </si>
  <si>
    <t>564851114</t>
  </si>
  <si>
    <t>Podklad ze štěrkodrtě ŠD tl 180 mm</t>
  </si>
  <si>
    <t>1476877903</t>
  </si>
  <si>
    <t>Podklad ze štěrkodrti ŠD  s rozprostřením a zhutněním, po zhutnění tl. 180 mm</t>
  </si>
  <si>
    <t>Poznámka k položce:
se zhutněním na 60 MPa</t>
  </si>
  <si>
    <t>100</t>
  </si>
  <si>
    <t>564861111</t>
  </si>
  <si>
    <t>Podklad ze štěrkodrtě ŠD tl 200 mm</t>
  </si>
  <si>
    <t>901144981</t>
  </si>
  <si>
    <t>Podklad ze štěrkodrti ŠD s rozprostřením a zhutněním, po zhutnění tl. 200 mm</t>
  </si>
  <si>
    <t>"Š5,Š10" ((2,2*2,2*0,2)*2)</t>
  </si>
  <si>
    <t>101</t>
  </si>
  <si>
    <t>564921313</t>
  </si>
  <si>
    <t>Podklad z betonového recyklátu tl 80 mm</t>
  </si>
  <si>
    <t>1773358405</t>
  </si>
  <si>
    <t>Podklad nebo podsyp z betonového recyklátu  s rozprostřením a zhutněním, po zhutnění tl. 80 mm</t>
  </si>
  <si>
    <t>102</t>
  </si>
  <si>
    <t>565155111</t>
  </si>
  <si>
    <t>Asfaltový beton vrstva podkladní ACP 16 (obalované kamenivo OKS) tl 70 mm š do 3 m</t>
  </si>
  <si>
    <t>-843496514</t>
  </si>
  <si>
    <t>Asfaltový beton vrstva podkladní ACP 16 (obalované kamenivo střednězrnné - OKS) s rozprostřením a zhutněním v pruhu šířky do 3 m, po zhutnění tl. 70 mm</t>
  </si>
  <si>
    <t>103</t>
  </si>
  <si>
    <t>567122114</t>
  </si>
  <si>
    <t>Podklad ze směsi stmelené cementem SC C 8/10 (KSC I) tl 150 mm</t>
  </si>
  <si>
    <t>386296126</t>
  </si>
  <si>
    <t>Podklad ze směsi stmelené cementem bez dilatačních spár, s rozprostřením a zhutněním SC C 8/10 (KSC I), po zhutnění tl. 150 mm</t>
  </si>
  <si>
    <t>104</t>
  </si>
  <si>
    <t>573191111</t>
  </si>
  <si>
    <t>Nátěr infiltrační kationaktivní v množství emulzí 1 kg/m2</t>
  </si>
  <si>
    <t>-810349162</t>
  </si>
  <si>
    <t>Nátěr infiltrační kationaktivní emulzí v množství 1,00 kg/m2</t>
  </si>
  <si>
    <t>105</t>
  </si>
  <si>
    <t>573211111</t>
  </si>
  <si>
    <t>Postřik živičný spojovací z asfaltu v množství do 0,70 kg/m2</t>
  </si>
  <si>
    <t>-1040633297</t>
  </si>
  <si>
    <t>od 0,50 do 0,70 kg/m2</t>
  </si>
  <si>
    <t>2170*2</t>
  </si>
  <si>
    <t>106</t>
  </si>
  <si>
    <t>575191111</t>
  </si>
  <si>
    <t>Vsypný makadam VM tl 100 mm</t>
  </si>
  <si>
    <t>-1558837665</t>
  </si>
  <si>
    <t>Vsypný makadam VM z kameniva hrubého drceného  s rozprostřením, se vsypem z kameniva drceného obaleného asfaltem, po zhutnění tl. 100 mm</t>
  </si>
  <si>
    <t>Poznámka k položce:
podsyp pod žlaby</t>
  </si>
  <si>
    <t>((0,6*5)*2)+((0,6*5,2)*5)</t>
  </si>
  <si>
    <t>107</t>
  </si>
  <si>
    <t>577134111</t>
  </si>
  <si>
    <t>Asfaltový beton vrstva obrusná ACO 11 (ABS) tř. I tl 40 mm š do 3 m z nemodifikovaného asfaltu</t>
  </si>
  <si>
    <t>-2110798780</t>
  </si>
  <si>
    <t>Asfaltový beton vrstva obrusná ACO 11 (ABS) s rozprostřením a se zhutněním z nemodifikovaného asfaltu v pruhu šířky do 3 m tř. I, po zhutnění tl. 40 mm</t>
  </si>
  <si>
    <t>108</t>
  </si>
  <si>
    <t>596211120R</t>
  </si>
  <si>
    <t>Kladení zámkové dlažby komunikací pro pěší pl do 50 m2</t>
  </si>
  <si>
    <t>-824429513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</si>
  <si>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</si>
  <si>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109</t>
  </si>
  <si>
    <t>597311111</t>
  </si>
  <si>
    <t>Svodnice ocelová š 95 mm kotvená do sypaniny</t>
  </si>
  <si>
    <t>-770734360</t>
  </si>
  <si>
    <t>Svodnice vody ocelová šířky 95 mm, kotvená do sypaniny</t>
  </si>
  <si>
    <t>110</t>
  </si>
  <si>
    <t>599142111</t>
  </si>
  <si>
    <t xml:space="preserve">Úprava zálivky dilatačních nebo pracovních spár </t>
  </si>
  <si>
    <t>537955044</t>
  </si>
  <si>
    <t>přes 20 do 40 mm</t>
  </si>
  <si>
    <t>Poznámka k položce:
odečteno programem autocad z přílohy situace stavby</t>
  </si>
  <si>
    <t>(3,5*2+5*2)*43</t>
  </si>
  <si>
    <t>(3,5*2+5*2)*4</t>
  </si>
  <si>
    <t>(3,5*2+5*2)*1</t>
  </si>
  <si>
    <t>(3,5*2+5*2)*21</t>
  </si>
  <si>
    <t>(3,5*2+5*2)*3</t>
  </si>
  <si>
    <t>(3,5*2+5*2)*14</t>
  </si>
  <si>
    <t>(3,5*2+5*2)*8</t>
  </si>
  <si>
    <t>(3,5*2+5*2)*5</t>
  </si>
  <si>
    <t>(3,5*2+5*2)*12</t>
  </si>
  <si>
    <t>111</t>
  </si>
  <si>
    <t>611131125R</t>
  </si>
  <si>
    <t>Trojnásobný penetrační nátěr šachet Š3-Š18</t>
  </si>
  <si>
    <t>944873062</t>
  </si>
  <si>
    <t xml:space="preserve">Podkladní a spojovací vrstva vnitřních ploch  </t>
  </si>
  <si>
    <t>Trubní vedení</t>
  </si>
  <si>
    <t>112</t>
  </si>
  <si>
    <t>141721112R</t>
  </si>
  <si>
    <t>Zemní protlak průměru D280 mm v hornině tř 3,  půdorysná délka kanalizace, zhotovitel připočte další potřebné pracovní rezervy a přípočet za šikmou délku.</t>
  </si>
  <si>
    <t>-1862892981</t>
  </si>
  <si>
    <t>4664</t>
  </si>
  <si>
    <t>113</t>
  </si>
  <si>
    <t>871364202R</t>
  </si>
  <si>
    <t>Montáž kanalizačního potrubí svařovaných D 280,  půdorysná délka kanalizace, zhotovitel připočte další potřebné pracovní rezervy a přípočet za šikmou délku.</t>
  </si>
  <si>
    <t>-533646511</t>
  </si>
  <si>
    <t>Montáž kanalizačního potrubí svařovaných D 280, půdorysná délka kanalizace, zhotovitel připočte další potřebné pracovní rezervy a přípočet za šikmou délku.</t>
  </si>
  <si>
    <t>Poznámka k položce:
svar pomocí elektrotvarovky a svařením na tupo. Do šachet na gumové těsnění a šachtovou vložku</t>
  </si>
  <si>
    <t>114</t>
  </si>
  <si>
    <t>28613368R</t>
  </si>
  <si>
    <t>Potrubí z PE 100 RC s ochranným pláštěm z PP (typ 3), dimenze De 280/DN 247, SDR 17</t>
  </si>
  <si>
    <t>1420002053</t>
  </si>
  <si>
    <t>Poznámka k položce:
 Potrubí odpovídající EN 12201, DIN 8074/8075 a PAS 1075 z PE
100 RC s vysokou odolností proti pomalému šíření trhlin (FNCT splňuje požadavek na min
8760 h při 80 ° C) navíc opatřenou ochrannou vrstvou z modifikovaného PP.
Potrubí bude mít certifikát prokazující, že potrubí odpovídá PAS 1075, a jsou na něm
prováděny průběžné každoroční kontroly kvality vyrobeného potrubí.</t>
  </si>
  <si>
    <t>115</t>
  </si>
  <si>
    <t>141721115R</t>
  </si>
  <si>
    <t>Zemní protlak průměru  D355mm v hornině tř 3, ,  půdorysná délka kanalizace, zhotovitel připočte další potřebné pracovní rezervy a přípočet za šikmou délku.</t>
  </si>
  <si>
    <t>-1965080765</t>
  </si>
  <si>
    <t>Zemní protlak průměru  D355mm v hornině tř 3,  půdorysná délka kanalizace, zhotovitel připočte další potřebné pracovní rezervy a přípočet za šikmou délku.</t>
  </si>
  <si>
    <t>3699-505</t>
  </si>
  <si>
    <t>116</t>
  </si>
  <si>
    <t>871374201R</t>
  </si>
  <si>
    <t>Montáž kanalizačního potrubí svařovaných  D 355</t>
  </si>
  <si>
    <t>-1746164467</t>
  </si>
  <si>
    <t>Montáž kanalizačního potrubí svařovaných D 355</t>
  </si>
  <si>
    <t>3699</t>
  </si>
  <si>
    <t>117</t>
  </si>
  <si>
    <t>28613335R</t>
  </si>
  <si>
    <t>Potrubí z PE 100 RC s ochranným pláštěm z PP (typ 3), dimenze De 355/DN 313, SDR 17</t>
  </si>
  <si>
    <t>-1354647312</t>
  </si>
  <si>
    <t>Poznámka k položce:
Potrubí odpovídající EN 12201, DIN 8074/8075 a PAS 1075 z PE
100 RC s vysokou odolností proti pomalému šíření trhlin (FNCT splňuje požadavek na min
8760 h při 80 ° C) navíc opatřenou ochrannou vrstvou z modifikovaného PP.
Potrubí bude mít certifikát prokazující, že potrubí odpovídá PAS 1075, a jsou na něm
prováděny průběžné každoroční kontroly kvality vyrobeného potrubí.</t>
  </si>
  <si>
    <t>118</t>
  </si>
  <si>
    <t>28610002R</t>
  </si>
  <si>
    <t>příplatek za potrubí pro protlak ve skále</t>
  </si>
  <si>
    <t>-205348592</t>
  </si>
  <si>
    <t>505</t>
  </si>
  <si>
    <t>119</t>
  </si>
  <si>
    <t>141721119R</t>
  </si>
  <si>
    <t>Vrtání valivými dláty pro potrubí z PP DN 300mm</t>
  </si>
  <si>
    <t>1993131887</t>
  </si>
  <si>
    <t>Příplatek za vrtání valivými dláty pro potrubí z PP DN 300mm</t>
  </si>
  <si>
    <t>"Vrt 3-5" 107</t>
  </si>
  <si>
    <t>"Vrt 5-7" 101</t>
  </si>
  <si>
    <t>"Vrt 7-9" 174</t>
  </si>
  <si>
    <t>"Vrt 11-9" 125</t>
  </si>
  <si>
    <t>"Vrt 11-12" 100</t>
  </si>
  <si>
    <t>"Vrt 14-12" 115</t>
  </si>
  <si>
    <t>"Vrt 14-16" 74</t>
  </si>
  <si>
    <t>"Vrt 16-18" 75</t>
  </si>
  <si>
    <t>rezerva - neočekávané vlivy</t>
  </si>
  <si>
    <t>200</t>
  </si>
  <si>
    <t>120</t>
  </si>
  <si>
    <t>899914116r1</t>
  </si>
  <si>
    <t>Řízené šnekové vrtání potrubí ocel DN500</t>
  </si>
  <si>
    <t>-319525633</t>
  </si>
  <si>
    <t>Řízené šnekové vrtání potrubí ocel Dn 500</t>
  </si>
  <si>
    <t>Poznámka k položce:
včetně montáže chráničky, objímek a manžet</t>
  </si>
  <si>
    <t>314</t>
  </si>
  <si>
    <t>121</t>
  </si>
  <si>
    <t>286147380R</t>
  </si>
  <si>
    <t>potrubí z oceli a jeho úprava D 508/8 mm</t>
  </si>
  <si>
    <t>-665334316</t>
  </si>
  <si>
    <t>Poznámka k položce:
včetně objímek a manžet pro chráničky</t>
  </si>
  <si>
    <t>122</t>
  </si>
  <si>
    <t>899914116r2</t>
  </si>
  <si>
    <t>Řízené šnekové vrtání potrubí ocel DN450</t>
  </si>
  <si>
    <t>2130149401</t>
  </si>
  <si>
    <t>123</t>
  </si>
  <si>
    <t>28619328R</t>
  </si>
  <si>
    <t>potrubí z oceli a jeho úprava D 457/7 mm</t>
  </si>
  <si>
    <t>-468195759</t>
  </si>
  <si>
    <t>Poznámka k položce:
včetně objímek a manžet</t>
  </si>
  <si>
    <t>176</t>
  </si>
  <si>
    <t>124</t>
  </si>
  <si>
    <t>871228111</t>
  </si>
  <si>
    <t>Kladení drenážního potrubí z tvrdého PVC průměru do 150 mm</t>
  </si>
  <si>
    <t>-2057333344</t>
  </si>
  <si>
    <t>Kladení drenážního potrubí z plastických hmot do připravené rýhy z tvrdého PVC, průměru přes 90 do 150 mm</t>
  </si>
  <si>
    <t>"jámy" 5*301</t>
  </si>
  <si>
    <t>125</t>
  </si>
  <si>
    <t>286112230</t>
  </si>
  <si>
    <t>trubka drenážní flexibilní  D 100 mm</t>
  </si>
  <si>
    <t>-2008748932</t>
  </si>
  <si>
    <t>Trubky z polyvinylchloridu trubky drenážní drenážní systém  trubka flexibilní D 100 mm</t>
  </si>
  <si>
    <t>5*301</t>
  </si>
  <si>
    <t>126</t>
  </si>
  <si>
    <t>877360410R</t>
  </si>
  <si>
    <t>Montáž kolen na kanalizačním potrubí  D 280</t>
  </si>
  <si>
    <t>-2137386497</t>
  </si>
  <si>
    <t>Poznámka k položce:
v místech napojení potrubí do šachet s velkým sklonem</t>
  </si>
  <si>
    <t>127</t>
  </si>
  <si>
    <t>28617340R</t>
  </si>
  <si>
    <t>koleno kanalizace D 280x45°</t>
  </si>
  <si>
    <t>1716940087</t>
  </si>
  <si>
    <t>128</t>
  </si>
  <si>
    <t>877360430R</t>
  </si>
  <si>
    <t>Montáž přesuvek na kanalizačním potrubí D 280</t>
  </si>
  <si>
    <t>1251964402</t>
  </si>
  <si>
    <t>Poznámka k položce:
v místech napojení potrubí do šachet s velkým sklonem, u montáže kolen 45°</t>
  </si>
  <si>
    <t>46*2</t>
  </si>
  <si>
    <t>129</t>
  </si>
  <si>
    <t>28614746R</t>
  </si>
  <si>
    <t>objímka přesuvná 280mm</t>
  </si>
  <si>
    <t>2094533079</t>
  </si>
  <si>
    <t>130</t>
  </si>
  <si>
    <t>877370410R</t>
  </si>
  <si>
    <t>Montáž kolen na kanalizačním potrubí D 355</t>
  </si>
  <si>
    <t>-1360022218</t>
  </si>
  <si>
    <t>131</t>
  </si>
  <si>
    <t>28617341</t>
  </si>
  <si>
    <t>koleno kanalizace D 355x45°</t>
  </si>
  <si>
    <t>-1587444170</t>
  </si>
  <si>
    <t>132</t>
  </si>
  <si>
    <t>877370430R</t>
  </si>
  <si>
    <t>Montáž přesuvek na kanalizačním potrubí  D 355</t>
  </si>
  <si>
    <t>-336934116</t>
  </si>
  <si>
    <t>88*2</t>
  </si>
  <si>
    <t>133</t>
  </si>
  <si>
    <t>28614747R</t>
  </si>
  <si>
    <t>objímka přesuvná 355mm</t>
  </si>
  <si>
    <t>-2041074424</t>
  </si>
  <si>
    <t>134</t>
  </si>
  <si>
    <t>877390330R</t>
  </si>
  <si>
    <t>Montáž spojek na kanalizačním potrubí D 355</t>
  </si>
  <si>
    <t>155480349</t>
  </si>
  <si>
    <t>Poznámka k položce:
v místech napojení potrubí do šachet Š3-Š18</t>
  </si>
  <si>
    <t>"stoka A - Š3-18" 14*2</t>
  </si>
  <si>
    <t>135</t>
  </si>
  <si>
    <t>28617424R</t>
  </si>
  <si>
    <t>spojka pružná kanalizace D 355</t>
  </si>
  <si>
    <t>2073595333</t>
  </si>
  <si>
    <t>136</t>
  </si>
  <si>
    <t>899620151R</t>
  </si>
  <si>
    <t>Betonáž opěr vrtné soupravy tř. C 25/30</t>
  </si>
  <si>
    <t>1173216334</t>
  </si>
  <si>
    <t>Poznámka k položce:
včetně bednění a jeho odstanění
pro ustavení stroje
vč. kompletního zrušení</t>
  </si>
  <si>
    <t>301</t>
  </si>
  <si>
    <t>137</t>
  </si>
  <si>
    <t>899713111R</t>
  </si>
  <si>
    <t>Směrová tyč</t>
  </si>
  <si>
    <t>150215280</t>
  </si>
  <si>
    <t>Poznámka k položce:
pro poklopy A15</t>
  </si>
  <si>
    <t>138</t>
  </si>
  <si>
    <t>877360420R</t>
  </si>
  <si>
    <t xml:space="preserve">Montáž odboček na potrubí </t>
  </si>
  <si>
    <t>1423528057</t>
  </si>
  <si>
    <t>Montáž tvarovek na kanalizačním plastovém potrubí</t>
  </si>
  <si>
    <t>Poznámka k položce:
napojení bude provedeno navrtávacími odbočkami DN 150 na hladké potrubí s možností vyosení o 7,5 st. Vysazení odbočky musí být provedeno pomocí originálního vrtáku.</t>
  </si>
  <si>
    <t>41+32</t>
  </si>
  <si>
    <t>139</t>
  </si>
  <si>
    <t>286147690R</t>
  </si>
  <si>
    <t xml:space="preserve">navrtávací odbočka 280/160mm pro potrubí kanalizační </t>
  </si>
  <si>
    <t>1309670268</t>
  </si>
  <si>
    <t>"Stoka A1" 2</t>
  </si>
  <si>
    <t>"Stoka A1a" 1</t>
  </si>
  <si>
    <t>"Stoka A2" 3</t>
  </si>
  <si>
    <t>"Stoka A2a" 2</t>
  </si>
  <si>
    <t>"Stoka A3" 2</t>
  </si>
  <si>
    <t>"Stoka A4" 6</t>
  </si>
  <si>
    <t>"Stoka A4b" 1</t>
  </si>
  <si>
    <t>"Stoka A5" 1</t>
  </si>
  <si>
    <t>"Stoka A6" 3</t>
  </si>
  <si>
    <t>"Stoka A6a" 2</t>
  </si>
  <si>
    <t>"Stoka A9" 3</t>
  </si>
  <si>
    <t>"Stoka A10" 2</t>
  </si>
  <si>
    <t>"Stoka A12" 5</t>
  </si>
  <si>
    <t>"Stoka A13" 4</t>
  </si>
  <si>
    <t>"Stoka A14" 1</t>
  </si>
  <si>
    <t>"Stoka A15" 1</t>
  </si>
  <si>
    <t>"Stoka A16" 2</t>
  </si>
  <si>
    <t>140</t>
  </si>
  <si>
    <t>286147720R</t>
  </si>
  <si>
    <t>navrtávací odbočka  355/160mm pro potrubí kanalizační</t>
  </si>
  <si>
    <t>527909971</t>
  </si>
  <si>
    <t>Poznámka k položce:
napojení bude provedeno navrtávacími odbočkam DN 150 na hladké potrubí s možností vyosení o 7,5 st. Vysazení odbočky musí být provedeno pomocí originálního vrtáku.</t>
  </si>
  <si>
    <t>"stoka A" 32</t>
  </si>
  <si>
    <t>141</t>
  </si>
  <si>
    <t>894411131R</t>
  </si>
  <si>
    <t>osazení skruží  v terénu</t>
  </si>
  <si>
    <t>-2128100183</t>
  </si>
  <si>
    <t>"stoka A9" 16</t>
  </si>
  <si>
    <t>"stoka A9a" 5</t>
  </si>
  <si>
    <t>"stoka A9b" 5</t>
  </si>
  <si>
    <t>142</t>
  </si>
  <si>
    <t>59225102</t>
  </si>
  <si>
    <t>dílec betonový pro studny D100x100x9 cm</t>
  </si>
  <si>
    <t>1529317209</t>
  </si>
  <si>
    <t>143</t>
  </si>
  <si>
    <t>894812321</t>
  </si>
  <si>
    <t>Revizní a čistící šachta z PP typ DN 600/250 šachtové dno průtočné</t>
  </si>
  <si>
    <t>-174329621</t>
  </si>
  <si>
    <t>Revizní a čistící šachta z polypropylenu PP pro hladké trouby (např. systém KG) DN 600 šachtové dno (DN šachty / DN trubního vedení) DN 600/250 průtočné</t>
  </si>
  <si>
    <t>144</t>
  </si>
  <si>
    <t>894812332</t>
  </si>
  <si>
    <t>Revizní a čistící šachta z PP DN 600 šachtová roura korugovaná světlé hloubky 2000 mm</t>
  </si>
  <si>
    <t>2030629521</t>
  </si>
  <si>
    <t>Revizní a čistící šachta z polypropylenu PP pro hladké trouby DN 600 roura šachtová korugovaná, světlé hloubky 2 000 mm</t>
  </si>
  <si>
    <t>145</t>
  </si>
  <si>
    <t>894812339</t>
  </si>
  <si>
    <t>Příplatek k rourám revizní a čistící šachty z PP DN 600 za uříznutí šachtové roury</t>
  </si>
  <si>
    <t>-1045072819</t>
  </si>
  <si>
    <t>Revizní a čistící šachta z polypropylenu PP pro hladké trouby (např. systém KG) DN 600 Příplatek k cenám 2331 - 2334 za uříznutí šachtové roury</t>
  </si>
  <si>
    <t>146</t>
  </si>
  <si>
    <t>894812377</t>
  </si>
  <si>
    <t>Revizní a čistící šachta z PP DN 600 poklop litinový pro třídu zatížení D400 s teleskopickým adaptérem</t>
  </si>
  <si>
    <t>-1212552115</t>
  </si>
  <si>
    <t>Revizní a čistící šachta z polypropylenu PP pro hladké trouby DN 600 poklop (mříž) litinový pro třídu zatížení D400 s teleskopickým adaptérem</t>
  </si>
  <si>
    <t>147</t>
  </si>
  <si>
    <t>894812511</t>
  </si>
  <si>
    <t>Revizní a čistící šachta z PP typ DN 1000/315 šachtové dno průtočné 30°, 60°, 90°</t>
  </si>
  <si>
    <t>1508804183</t>
  </si>
  <si>
    <t>Revizní a čistící šachta z polypropylenu PP pro hladké trouby DN 1000 šachtové dno (DN šachty / DN trubního vedení) DN 1000/315 průtočné 30°, 60°, 90°</t>
  </si>
  <si>
    <t>148</t>
  </si>
  <si>
    <t>894812512R</t>
  </si>
  <si>
    <t>Revizní a čistící šachta z PP typ DN 1000/315 šachtové dno uklidňovací se spádištěm</t>
  </si>
  <si>
    <t>1950149034</t>
  </si>
  <si>
    <t>149</t>
  </si>
  <si>
    <t>894812521</t>
  </si>
  <si>
    <t>Revizní a čistící šachta z PP DN 1000 šachtová roura korugovaná světlé hloubky 1200 mm</t>
  </si>
  <si>
    <t>-466581702</t>
  </si>
  <si>
    <t>Revizní a čistící šachta z polypropylenu PP pro hladké trouby DN 1000 roura šachtová korugovaná, světlé hloubky 1 200 mm</t>
  </si>
  <si>
    <t>150</t>
  </si>
  <si>
    <t>894812522</t>
  </si>
  <si>
    <t>Revizní a čistící šachta z PP DN 1000 šachtová roura korugovaná světlé hloubky 2400 mm</t>
  </si>
  <si>
    <t>-1972583765</t>
  </si>
  <si>
    <t>Revizní a čistící šachta z polypropylenu PP pro hladké trouby DN 1000 roura šachtová korugovaná, světlé hloubky 2 400 mm</t>
  </si>
  <si>
    <t>151</t>
  </si>
  <si>
    <t>894812529</t>
  </si>
  <si>
    <t>Příplatek k rourám revizní a čistící šachty z PP DN 1000 za uříznutí šachtové skruže</t>
  </si>
  <si>
    <t>224903306</t>
  </si>
  <si>
    <t>Revizní a čistící šachta z polypropylenu PP pro hladké trouby DN 1000 Příplatek k cenám 2431 - 2438 za uříznutí šachtové roury</t>
  </si>
  <si>
    <t>152</t>
  </si>
  <si>
    <t>894812537</t>
  </si>
  <si>
    <t>Revizní a čistící šachta z PP DN 1000 poklop litinový pro třídu zatížení A15 na teleskopickém adaptéru</t>
  </si>
  <si>
    <t>-1856767575</t>
  </si>
  <si>
    <t>Revizní a čistící šachta z polypropylenu PP pro hladké trouby DN 1000 poklop (mříž) litinový s přechodovým konusem pro třídu zatížení A15 na teleskopickém adaptéru</t>
  </si>
  <si>
    <t>153</t>
  </si>
  <si>
    <t>894812553</t>
  </si>
  <si>
    <t>Revizní a čistící šachta z PP DN 1000 poklop litinový pro třídu zatížení D400 na teleskopickém adaptéru</t>
  </si>
  <si>
    <t>319275724</t>
  </si>
  <si>
    <t>Revizní a čistící šachta z polypropylenu PP pro hladké trouby DN 1000 poklop (mříž) litinový s přechodovým konusem pro třídu zatížení D400 na teleskopickém adaptéru</t>
  </si>
  <si>
    <t>154</t>
  </si>
  <si>
    <t>894812613R</t>
  </si>
  <si>
    <t>Vyříznutí a utěsnění otvoru ve stěně šachty DN 300</t>
  </si>
  <si>
    <t>-1310540669</t>
  </si>
  <si>
    <t>Revizní a čistící šachta z polypropylenu PP vyříznutí a utěsnění otvoru ve stěně šachty DN 200</t>
  </si>
  <si>
    <t>155</t>
  </si>
  <si>
    <t>894411121</t>
  </si>
  <si>
    <t>Zřízení šachet kanalizačních z betonových dílců na potrubí DN nad 200 do 300 dno beton tř. C 25/30</t>
  </si>
  <si>
    <t>107871688</t>
  </si>
  <si>
    <t>Poznámka k položce:
včetně těsnění, skruží, stupadel</t>
  </si>
  <si>
    <t>"Stoka A" 127</t>
  </si>
  <si>
    <t>"Stoka A1" 8</t>
  </si>
  <si>
    <t>"Stoka A2" 7</t>
  </si>
  <si>
    <t>"Stoka A2a" 4</t>
  </si>
  <si>
    <t>"Stoka A3" 4</t>
  </si>
  <si>
    <t>"Stoka A4" 28</t>
  </si>
  <si>
    <t>"Stoka A4a" 3</t>
  </si>
  <si>
    <t>"Stoka A4b" 4</t>
  </si>
  <si>
    <t>"Stoka A4c" 5</t>
  </si>
  <si>
    <t>"Stoka A5" 2</t>
  </si>
  <si>
    <t>"Stoka A6" 6</t>
  </si>
  <si>
    <t>"Stoka A7" 3</t>
  </si>
  <si>
    <t>"Stoka A8" 14</t>
  </si>
  <si>
    <t>"Stoka A9" 16</t>
  </si>
  <si>
    <t>"Stoka A9a" 5</t>
  </si>
  <si>
    <t>"Stoka A9b" 5</t>
  </si>
  <si>
    <t>"Stoka A10" 4</t>
  </si>
  <si>
    <t>"Stoka A11" 5</t>
  </si>
  <si>
    <t>"Stoka A12" 12</t>
  </si>
  <si>
    <t>"Stoka A13" 5</t>
  </si>
  <si>
    <t>"Stoka A14" 3</t>
  </si>
  <si>
    <t>"Stoka A15" 3</t>
  </si>
  <si>
    <t>"Stoka A16" 9</t>
  </si>
  <si>
    <t>"Stoka A16a" 3</t>
  </si>
  <si>
    <t>156</t>
  </si>
  <si>
    <t>894118001</t>
  </si>
  <si>
    <t>Příplatek ZKD 0,60 m výšky vstupu na potrubí</t>
  </si>
  <si>
    <t>-1911379363</t>
  </si>
  <si>
    <t>Šachty kanalizační zděné Příplatek k cenám za každých dalších 0,60 m výšky vstupu</t>
  </si>
  <si>
    <t>736</t>
  </si>
  <si>
    <t>157</t>
  </si>
  <si>
    <t>894211121</t>
  </si>
  <si>
    <t>Šachty kanalizační kruhové z prostého betonu na potrubí DN 250 nebo 300 dno beton tř. C 25/30</t>
  </si>
  <si>
    <t>-362525807</t>
  </si>
  <si>
    <t>Šachty kanalizační z prostého betonu výšky vstupu do 1,50 m kruhové s obložením dna betonem tř. C 25/30, na potrubí DN 250 nebo 300</t>
  </si>
  <si>
    <t>"Stoka A" 97</t>
  </si>
  <si>
    <t>"Stoka A1" 6</t>
  </si>
  <si>
    <t>"Stoka A2" 5</t>
  </si>
  <si>
    <t>"Stoka A4" 22</t>
  </si>
  <si>
    <t>"Stoka A4a" 1</t>
  </si>
  <si>
    <t>"Stoka A4c" 4</t>
  </si>
  <si>
    <t>"Stoka A6" 4</t>
  </si>
  <si>
    <t>"Stoka A7" 2</t>
  </si>
  <si>
    <t>"Stoka A8" 7</t>
  </si>
  <si>
    <t>"Stoka A10" 3</t>
  </si>
  <si>
    <t>"Stoka A12" 4</t>
  </si>
  <si>
    <t>"Stoka A16" 3</t>
  </si>
  <si>
    <t>158</t>
  </si>
  <si>
    <t>896211212R</t>
  </si>
  <si>
    <t>Spadiště kanalizační z betonu kruhové jednoduché dno z čediče horní potrubí DN 250 nebo 300</t>
  </si>
  <si>
    <t>-1107051120</t>
  </si>
  <si>
    <t>Poznámka k položce:
bezobtokové, dno šachty a nárazová stěna bude vyložena odolnými segmenty (čedič) v rozsahu 120°</t>
  </si>
  <si>
    <t>"Stoka A" 30</t>
  </si>
  <si>
    <t>"Stoka A2" 2</t>
  </si>
  <si>
    <t>"Stoka A4a" 2</t>
  </si>
  <si>
    <t>"Stoka A4c" 1</t>
  </si>
  <si>
    <t>"Stoka A6" 2</t>
  </si>
  <si>
    <t>"Stoka A7" 1</t>
  </si>
  <si>
    <t>"Stoka A10" 1</t>
  </si>
  <si>
    <t>"Stoka A12" 8</t>
  </si>
  <si>
    <t>"Stoka A13" 1</t>
  </si>
  <si>
    <t>"Stoka A14" 2</t>
  </si>
  <si>
    <t>"Stoka A15" 2</t>
  </si>
  <si>
    <t>"Stoka A16" 6</t>
  </si>
  <si>
    <t>159</t>
  </si>
  <si>
    <t>899103111</t>
  </si>
  <si>
    <t>Osazení poklopů litinových nebo ocelových včetně rámů hmotnosti nad 100 do 150 kg</t>
  </si>
  <si>
    <t>-1042492687</t>
  </si>
  <si>
    <t>288</t>
  </si>
  <si>
    <t>552431110</t>
  </si>
  <si>
    <t>poklop těžký s rámem litinový 600x600 D400</t>
  </si>
  <si>
    <t>1261105479</t>
  </si>
  <si>
    <t>poklop těžký s rámem litinový 600x600 D400 s odvětráním</t>
  </si>
  <si>
    <t>Poznámka k položce:
s odvětráním</t>
  </si>
  <si>
    <t>161</t>
  </si>
  <si>
    <t>552431110R</t>
  </si>
  <si>
    <t>poklop těžký s rámem litinový 600x600 B125</t>
  </si>
  <si>
    <t>1851822053</t>
  </si>
  <si>
    <t>poklop těžký s rámem litinový 600x600 B125 bez odvětrání</t>
  </si>
  <si>
    <t>162</t>
  </si>
  <si>
    <t>552431110RR</t>
  </si>
  <si>
    <t>poklop těžký s rámem litinový 600x600 A15</t>
  </si>
  <si>
    <t>-2021939856</t>
  </si>
  <si>
    <t>poklop těžký s rámem litinový 600x600 A15 bez odvětrání</t>
  </si>
  <si>
    <t>Poznámka k položce:
bez odvětrání</t>
  </si>
  <si>
    <t>163</t>
  </si>
  <si>
    <t>899999004</t>
  </si>
  <si>
    <t>Kamerová prohlídka</t>
  </si>
  <si>
    <t>821379812</t>
  </si>
  <si>
    <t xml:space="preserve">Kamerová prohlídka, </t>
  </si>
  <si>
    <t>3699+4664</t>
  </si>
  <si>
    <t>164</t>
  </si>
  <si>
    <t>230170005R</t>
  </si>
  <si>
    <t>Tlakové zkoušky těsnosti potrubí - příprava DN do 350</t>
  </si>
  <si>
    <t>sada</t>
  </si>
  <si>
    <t>-376133449</t>
  </si>
  <si>
    <t>Příprava pro zkoušku těsnosti potrubí DN přes 200 do 350</t>
  </si>
  <si>
    <t>165</t>
  </si>
  <si>
    <t>230170015R</t>
  </si>
  <si>
    <t>Tlakové zkoušky těsnosti potrubí - zkouška DN do 350</t>
  </si>
  <si>
    <t>1214497133</t>
  </si>
  <si>
    <t>Zkouška těsnosti potrubí DN přes 200 do 350</t>
  </si>
  <si>
    <t>166</t>
  </si>
  <si>
    <t>892372121</t>
  </si>
  <si>
    <t>Tlaková zkouška vzduchem potrubí DN 300 těsnícím vakem ucpávkovým</t>
  </si>
  <si>
    <t>úsek</t>
  </si>
  <si>
    <t>-354058335</t>
  </si>
  <si>
    <t>Tlakové zkoušky vzduchem těsnícími vaky ucpávkovými DN 300</t>
  </si>
  <si>
    <t>167</t>
  </si>
  <si>
    <t>892362121</t>
  </si>
  <si>
    <t>Tlaková zkouška vzduchem potrubí DN 250 těsnícím vakem ucpávkovým</t>
  </si>
  <si>
    <t>1694287160</t>
  </si>
  <si>
    <t>Tlakové zkoušky vzduchem těsnícími vaky ucpávkovými DN 250</t>
  </si>
  <si>
    <t>168</t>
  </si>
  <si>
    <t>899999013</t>
  </si>
  <si>
    <t>Osazení a odstanění dočasných ocel.plošin pro přejezd</t>
  </si>
  <si>
    <t>-649910273</t>
  </si>
  <si>
    <t>Dočasná ocel.plošina pro přejezd</t>
  </si>
  <si>
    <t>Ostatní konstrukce a práce, bourání</t>
  </si>
  <si>
    <t>169</t>
  </si>
  <si>
    <t>02R</t>
  </si>
  <si>
    <t>Demontáž a opětovná montáž závory</t>
  </si>
  <si>
    <t>-1255924163</t>
  </si>
  <si>
    <t>170</t>
  </si>
  <si>
    <t>916131213</t>
  </si>
  <si>
    <t>Osazení silničního obrubníku betonového stojatého s boční opěrou do lože z betonu prostého</t>
  </si>
  <si>
    <t>-880002372</t>
  </si>
  <si>
    <t>Osazení silničního obrubníku betonového se zřízením lože, s vyplněním a zatřením spár cementovou maltou stojatého s boční opěrou z betonu prostého, do lože z betonu prostého</t>
  </si>
  <si>
    <t>171</t>
  </si>
  <si>
    <t>59217017</t>
  </si>
  <si>
    <t>obrubník betonový chodníkový 1000x100x250mm</t>
  </si>
  <si>
    <t>-791042979</t>
  </si>
  <si>
    <t>172</t>
  </si>
  <si>
    <t>919735113</t>
  </si>
  <si>
    <t>Řezání stávajícího živičného krytu hl do 150 mm</t>
  </si>
  <si>
    <t>260336896</t>
  </si>
  <si>
    <t>přes 100 do 150 mm</t>
  </si>
  <si>
    <t>173</t>
  </si>
  <si>
    <t>935113212R</t>
  </si>
  <si>
    <t>Osazení krycího roštu šířky 300 mm</t>
  </si>
  <si>
    <t>kpl/m</t>
  </si>
  <si>
    <t>1555118603</t>
  </si>
  <si>
    <t>(6*5)+(5*2)</t>
  </si>
  <si>
    <t>174</t>
  </si>
  <si>
    <t>56241041R</t>
  </si>
  <si>
    <t>rošt nerez C250 Pz dl 1m š 300mm</t>
  </si>
  <si>
    <t>-716347869</t>
  </si>
  <si>
    <t>rošt mřížkový C250 Pz dl 1m oka 30/20 pro žlab PE š 300mm</t>
  </si>
  <si>
    <t>175</t>
  </si>
  <si>
    <t>938908411R</t>
  </si>
  <si>
    <t>Čištění vozovek splachováním vodou</t>
  </si>
  <si>
    <t>-1684394452</t>
  </si>
  <si>
    <t>Čištění vozovek splachováním vodou povrchu podkladu nebo krytu živičného, betonového nebo dlážděného</t>
  </si>
  <si>
    <t>966071822</t>
  </si>
  <si>
    <t>Rozebrání oplocení z drátěného pletiva se čtvercovými oky výšky do 2,0 m</t>
  </si>
  <si>
    <t>1357059993</t>
  </si>
  <si>
    <t>Rozebrání oplocení z pletiva  drátěného se čtvercovými oky, výšky přes 1,6 do 2,0 m</t>
  </si>
  <si>
    <t>177</t>
  </si>
  <si>
    <t>979082113</t>
  </si>
  <si>
    <t>Vodorovná doprava suti po suchu na vzdálenost do 1000 m</t>
  </si>
  <si>
    <t>-174619506</t>
  </si>
  <si>
    <t>Poznámka k položce:
netříděné + asfalt</t>
  </si>
  <si>
    <t>6314,4+217</t>
  </si>
  <si>
    <t>178</t>
  </si>
  <si>
    <t>979082119</t>
  </si>
  <si>
    <t>Příplatek ZKD 1000 m u vodorovné dopravy suti</t>
  </si>
  <si>
    <t>-351161944</t>
  </si>
  <si>
    <t>Poznámka k položce:
vodorovná doprava suti * vzdálenost skládky</t>
  </si>
  <si>
    <t>6531,4*19</t>
  </si>
  <si>
    <t>179</t>
  </si>
  <si>
    <t>979097115</t>
  </si>
  <si>
    <t>Poplatek za skládku - ostatní zemina</t>
  </si>
  <si>
    <t>-1786939326</t>
  </si>
  <si>
    <t>Poznámka k položce:
viz položka hloubění rýh*objemová hmotnost</t>
  </si>
  <si>
    <t>(7153,294+950)*1,5</t>
  </si>
  <si>
    <t>180</t>
  </si>
  <si>
    <t>979098231R</t>
  </si>
  <si>
    <t>Poplatek za skládku - netříděné</t>
  </si>
  <si>
    <t>-1818325511</t>
  </si>
  <si>
    <t>Poznámka k položce:
viz položka odstanění podkladu z kameniva * objemová hmotnost
viz položka odstanění podkladu z betonu* objemová hmotnost</t>
  </si>
  <si>
    <t>(0,1*2170*1,9)+(0,2*12135*1,9)+(0,3*2257,5*1,9)+(0,1*17,5*2,3)</t>
  </si>
  <si>
    <t>181</t>
  </si>
  <si>
    <t>979099141</t>
  </si>
  <si>
    <t>Poplatek za skládku - asfalt</t>
  </si>
  <si>
    <t>395384815</t>
  </si>
  <si>
    <t>asfaltu</t>
  </si>
  <si>
    <t>Poznámka k položce:
viz položka odstranění živičného krytu * objemová hmotnost</t>
  </si>
  <si>
    <t>2170*0,04*2,5</t>
  </si>
  <si>
    <t>PSV</t>
  </si>
  <si>
    <t>Práce a dodávky PSV</t>
  </si>
  <si>
    <t>767</t>
  </si>
  <si>
    <t>Konstrukce zámečnické</t>
  </si>
  <si>
    <t>182</t>
  </si>
  <si>
    <t>767161111</t>
  </si>
  <si>
    <t>Montáž zábradlí rovného z trubek do zdi hmotnosti do 20 kg</t>
  </si>
  <si>
    <t>1329546275</t>
  </si>
  <si>
    <t>Montáž zábradlí rovného  z trubek nebo tenkostěnných profilů do zdiva, hmotnosti 1 m zábradlí do 20 kg</t>
  </si>
  <si>
    <t>Poznámka k položce:
- včetně zpracování dodavatelské dokumentace
- včetně  povrchové úpravy a kotevních prvků</t>
  </si>
  <si>
    <t>Ocelové zábradlí na Š5, Š6, Š7, Š8, Š9, Š10 a Š11</t>
  </si>
  <si>
    <t>Dva vodorovné pruty, v. 1,1 m, 15kg/m</t>
  </si>
  <si>
    <t>6*20+2,5</t>
  </si>
  <si>
    <t>183</t>
  </si>
  <si>
    <t>14550254</t>
  </si>
  <si>
    <t>profil ocelový čtvercový svařovaný 60x60x3mm</t>
  </si>
  <si>
    <t>-1518589273</t>
  </si>
  <si>
    <t>Poznámka k položce:
Hmotnost: 5,3kg/m</t>
  </si>
  <si>
    <t>0,015*(6*20+2,5)</t>
  </si>
  <si>
    <t>Práce a dodávky M</t>
  </si>
  <si>
    <t>43-M</t>
  </si>
  <si>
    <t>Montáž ocelových konstrukcí</t>
  </si>
  <si>
    <t>184</t>
  </si>
  <si>
    <t>430153102</t>
  </si>
  <si>
    <t>Montáž včetně osazení mostního provizoria rozpětí 14 m, IP nosník, typ 6 IP 60</t>
  </si>
  <si>
    <t>1328496955</t>
  </si>
  <si>
    <t>Montáž mostního provizória Montáž mostního provizoria rozpětí 14 m, IP nosník, typ 6 IP 60</t>
  </si>
  <si>
    <t>Poznámka k položce:
- dovoz , odvoz , osazení, pronájem, délka trvání 14 dnů</t>
  </si>
  <si>
    <t>998</t>
  </si>
  <si>
    <t>Přesun hmot</t>
  </si>
  <si>
    <t>185</t>
  </si>
  <si>
    <t>998276101</t>
  </si>
  <si>
    <t>Přesun hmot pro trubní vedení z trub z plastických hmot otevřený výkop</t>
  </si>
  <si>
    <t>-1433087897</t>
  </si>
  <si>
    <t>Vedlejší rozpočtové náklady - dodávka zhotovitele</t>
  </si>
  <si>
    <t>VRN1</t>
  </si>
  <si>
    <t>Průzkumné, geodetické a projektové práce</t>
  </si>
  <si>
    <t>186</t>
  </si>
  <si>
    <t>011114000R</t>
  </si>
  <si>
    <t>Geologický průzkum</t>
  </si>
  <si>
    <t>1024</t>
  </si>
  <si>
    <t>-1220117447</t>
  </si>
  <si>
    <t>Poznámka k položce:
odběry vzorku zemin,klasifikacem, zkoušky Š3-Š18</t>
  </si>
  <si>
    <t>187</t>
  </si>
  <si>
    <t>012103000</t>
  </si>
  <si>
    <t>Geodetické práce před výstavbou</t>
  </si>
  <si>
    <t>soubor</t>
  </si>
  <si>
    <t>-146519454</t>
  </si>
  <si>
    <t>Průzkumné, geodetické a projektové práce geodetické práce před výstavbou</t>
  </si>
  <si>
    <t>188</t>
  </si>
  <si>
    <t>012203000</t>
  </si>
  <si>
    <t>Geodetické práce při provádění stavby</t>
  </si>
  <si>
    <t>-1008283740</t>
  </si>
  <si>
    <t>Průzkumné, geodetické a projektové práce geodetické práce při provádění stavby</t>
  </si>
  <si>
    <t>189</t>
  </si>
  <si>
    <t>012303000R</t>
  </si>
  <si>
    <t>Geodetické práce po výstavbě - skutečné zaměření geodetem</t>
  </si>
  <si>
    <t>204740665</t>
  </si>
  <si>
    <t>190</t>
  </si>
  <si>
    <t>012403000R</t>
  </si>
  <si>
    <t>Geometrické plány a součinnost zhotovitele pro provedení zápisu do KN-břemen na parcelách</t>
  </si>
  <si>
    <t>-241612466</t>
  </si>
  <si>
    <t xml:space="preserve">Poznámka k položce:
počet dotčených osob/ vastnictví, předpokládaný počet 6 paré pro každou dotčenou parcelu - </t>
  </si>
  <si>
    <t>191</t>
  </si>
  <si>
    <t>013244000</t>
  </si>
  <si>
    <t>Dokumentace realizační a dodavatelská</t>
  </si>
  <si>
    <t>1663014791</t>
  </si>
  <si>
    <t>192</t>
  </si>
  <si>
    <t>013254000</t>
  </si>
  <si>
    <t>Dokumentace skutečného provedení stavby</t>
  </si>
  <si>
    <t>538772064</t>
  </si>
  <si>
    <t>Průzkumné, geodetické a projektové práce projektové práce dokumentace stavby (výkresová a textová) skutečného provedení stavby</t>
  </si>
  <si>
    <t>193</t>
  </si>
  <si>
    <t>013264000R</t>
  </si>
  <si>
    <t>Dokumentace změny stavby před dokončením</t>
  </si>
  <si>
    <t>-1453147780</t>
  </si>
  <si>
    <t>194</t>
  </si>
  <si>
    <t>99999R09</t>
  </si>
  <si>
    <t>Provozní řád</t>
  </si>
  <si>
    <t>1884708460</t>
  </si>
  <si>
    <t>195</t>
  </si>
  <si>
    <t>99999R10</t>
  </si>
  <si>
    <t>Manipulační řád</t>
  </si>
  <si>
    <t>-2141558268</t>
  </si>
  <si>
    <t>196</t>
  </si>
  <si>
    <t>99999R11</t>
  </si>
  <si>
    <t>Pasportizace stávajících objektů před výstavbou</t>
  </si>
  <si>
    <t>1872970640</t>
  </si>
  <si>
    <t>Poznámka k položce:
stavby cizích vlastníků, komunikace, rd, apod.</t>
  </si>
  <si>
    <t>VRN3</t>
  </si>
  <si>
    <t>197</t>
  </si>
  <si>
    <t>032103000R</t>
  </si>
  <si>
    <t>…</t>
  </si>
  <si>
    <t>949046330</t>
  </si>
  <si>
    <t>Poznámka k položce:
stavební buňky, dodávky energií. zpevněné plochy, zabezpečení staveniště, zrušení staveniště...</t>
  </si>
  <si>
    <t>VRN4</t>
  </si>
  <si>
    <t>Inženýrská činnost</t>
  </si>
  <si>
    <t>198</t>
  </si>
  <si>
    <t>042903000</t>
  </si>
  <si>
    <t>Havarijní a protipovodňový plán</t>
  </si>
  <si>
    <t>-1942849749</t>
  </si>
  <si>
    <t>Ostatní posudky</t>
  </si>
  <si>
    <t>199</t>
  </si>
  <si>
    <t>043103000R</t>
  </si>
  <si>
    <t>Statické a stabilizační výpočty</t>
  </si>
  <si>
    <t>-134491285</t>
  </si>
  <si>
    <t>Poznámka k položce:
 š 3- š18</t>
  </si>
  <si>
    <t>VRN6</t>
  </si>
  <si>
    <t>062203000R</t>
  </si>
  <si>
    <t>Příplatek za etapizaci po jednotlivých řádech</t>
  </si>
  <si>
    <t>1957560220</t>
  </si>
  <si>
    <t>201</t>
  </si>
  <si>
    <t>062303000R</t>
  </si>
  <si>
    <t>Příplatek za prostoje a přejezdy s ohledem na postupnost výstavby</t>
  </si>
  <si>
    <t>-1112424885</t>
  </si>
  <si>
    <t>Příplatek za prostoje a přejezdy s ohledem na postup výstavby</t>
  </si>
  <si>
    <t>VRN7</t>
  </si>
  <si>
    <t>202</t>
  </si>
  <si>
    <t>072103021R</t>
  </si>
  <si>
    <t>Zajištění dopravního značení</t>
  </si>
  <si>
    <t>1793342364</t>
  </si>
  <si>
    <t>Zajištění DIO komunikace I. třídy - jednoduché el. vedení</t>
  </si>
  <si>
    <t xml:space="preserve">Poznámka k položce:
vč. etapizace </t>
  </si>
  <si>
    <t>203</t>
  </si>
  <si>
    <t>076103011R</t>
  </si>
  <si>
    <t>Vytýčení IS</t>
  </si>
  <si>
    <t>1042202553</t>
  </si>
  <si>
    <t>VRN8</t>
  </si>
  <si>
    <t>Přesun stavebních kapacit</t>
  </si>
  <si>
    <t>204</t>
  </si>
  <si>
    <t>081203000R</t>
  </si>
  <si>
    <t xml:space="preserve">Přítomnost statika </t>
  </si>
  <si>
    <t>1756125959</t>
  </si>
  <si>
    <t>205</t>
  </si>
  <si>
    <t>082103000R</t>
  </si>
  <si>
    <t>Hodinová mzda - pracovník zhotovitele</t>
  </si>
  <si>
    <t>-1063545361</t>
  </si>
  <si>
    <t>Poznámka k položce:
Terenní úpravy,planýrování, drobné opravy dlažděných ploch, provedení drobných dobetonávek(bez materiálu)</t>
  </si>
  <si>
    <t>206</t>
  </si>
  <si>
    <t>082203000R</t>
  </si>
  <si>
    <t xml:space="preserve">Přítomnost geotechnika </t>
  </si>
  <si>
    <t>-1131381240</t>
  </si>
  <si>
    <t>VRN9</t>
  </si>
  <si>
    <t>212</t>
  </si>
  <si>
    <t>011303000</t>
  </si>
  <si>
    <t>Archeologická činnost bez rozlišení</t>
  </si>
  <si>
    <t>kpl.</t>
  </si>
  <si>
    <t>-1977321711</t>
  </si>
  <si>
    <t>211</t>
  </si>
  <si>
    <t>091104000R</t>
  </si>
  <si>
    <t>Dendrologický průzlum</t>
  </si>
  <si>
    <t>1555368211</t>
  </si>
  <si>
    <t>210</t>
  </si>
  <si>
    <t>091304000R</t>
  </si>
  <si>
    <t xml:space="preserve">Zajištění komplexního záručního servisu </t>
  </si>
  <si>
    <t>209165707</t>
  </si>
  <si>
    <t>208</t>
  </si>
  <si>
    <t>091704000R</t>
  </si>
  <si>
    <t>Náhradní výsadba</t>
  </si>
  <si>
    <t>1035999639</t>
  </si>
  <si>
    <t>Poznámka k položce:
hloubení jamky, sazenice, hnojení, kůl, popěstevní péče</t>
  </si>
  <si>
    <t>209</t>
  </si>
  <si>
    <t>092103001R</t>
  </si>
  <si>
    <t>Náklady na zkušební provoz, zajištění vyhodnocená zkušebního provozu</t>
  </si>
  <si>
    <t>1417749461</t>
  </si>
  <si>
    <t>SO 02 - Přípojky - veřejná část</t>
  </si>
  <si>
    <t>Bc. Ing. Věra Gřundělová</t>
  </si>
  <si>
    <t xml:space="preserve">    9 - Ostatní konstrukce a práce-bourání</t>
  </si>
  <si>
    <t>-2079622086</t>
  </si>
  <si>
    <t>"přípojky" 5,1*1</t>
  </si>
  <si>
    <t>"jámy" (3,5*2,5)*2</t>
  </si>
  <si>
    <t>113107323</t>
  </si>
  <si>
    <t>Odstranění podkladu z kameniva drceného tl 300 mm strojně pl do 50 m2</t>
  </si>
  <si>
    <t>-1769240485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</si>
  <si>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</si>
  <si>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dlažba</t>
  </si>
  <si>
    <t>cesta</t>
  </si>
  <si>
    <t>"přípojky" 52,54*1</t>
  </si>
  <si>
    <t>"jámy" (3,5*2,5)*22</t>
  </si>
  <si>
    <t>štěrk</t>
  </si>
  <si>
    <t>"přípojky" 21,36*1</t>
  </si>
  <si>
    <t>"jámy" (3,5*2,5)*10</t>
  </si>
  <si>
    <t>-383354897</t>
  </si>
  <si>
    <t>-1304623343</t>
  </si>
  <si>
    <t>1009525526</t>
  </si>
  <si>
    <t>113154122R</t>
  </si>
  <si>
    <t>Frézování živičného krytu tl 40 mm</t>
  </si>
  <si>
    <t>-1060693411</t>
  </si>
  <si>
    <t>113201112</t>
  </si>
  <si>
    <t>Vytrhání obrub silničních ležatých</t>
  </si>
  <si>
    <t>109166594</t>
  </si>
  <si>
    <t>Vytrhání obrub  s vybouráním lože, s přemístěním hmot na skládku na vzdálenost do 3 m nebo s naložením na dopravní prostředek silničních ležatých</t>
  </si>
  <si>
    <t>1345694998</t>
  </si>
  <si>
    <t>2003296094</t>
  </si>
  <si>
    <t>-344880655</t>
  </si>
  <si>
    <t>119001401r</t>
  </si>
  <si>
    <t>-178285302</t>
  </si>
  <si>
    <t>-413390360</t>
  </si>
  <si>
    <t>1035120987</t>
  </si>
  <si>
    <t>664491941</t>
  </si>
  <si>
    <t>((3,5*2,5*0,15)*82)+(232,23*1*0,15)</t>
  </si>
  <si>
    <t>-1574290560</t>
  </si>
  <si>
    <t>131201203</t>
  </si>
  <si>
    <t>Hloubení jam zapažených v hornině tř. 3 objemu do 5000 m3</t>
  </si>
  <si>
    <t>-741019857</t>
  </si>
  <si>
    <t>Hloubení zapažených jam a zářezů  s urovnáním dna do předepsaného profilu a spádu v hornině tř. 3 přes 1 000 do 5 000 m3</t>
  </si>
  <si>
    <t>(3,5*2,5*2,1)*22</t>
  </si>
  <si>
    <t>(3,5*2,5*2,35)*82</t>
  </si>
  <si>
    <t>(3,5*2,5*2,2)*10</t>
  </si>
  <si>
    <t>(3,5*2,5*2,12)*2</t>
  </si>
  <si>
    <t>1981751712</t>
  </si>
  <si>
    <t>132201201</t>
  </si>
  <si>
    <t>Hloubení rýh š do 2000 mm v hornině tř. 3 objemu do 100 m3</t>
  </si>
  <si>
    <t>1220785278</t>
  </si>
  <si>
    <t>Hloubení zapažených i nezapažených rýh šířky přes 600 do 2 000 mm  s urovnáním dna do předepsaného profilu a spádu v hornině tř. 3 do 100 m3</t>
  </si>
  <si>
    <t>52,54*1*2,1</t>
  </si>
  <si>
    <t>232,23*1*2,35</t>
  </si>
  <si>
    <t>21,36*1*2,2</t>
  </si>
  <si>
    <t>5,08*1*2,12</t>
  </si>
  <si>
    <t>132201209</t>
  </si>
  <si>
    <t>Příplatek za lepivost k hloubení rýh š do 2000 mm v hornině tř. 3</t>
  </si>
  <si>
    <t>1666622623</t>
  </si>
  <si>
    <t>za lepivost horniny tř. 3</t>
  </si>
  <si>
    <t>713,837</t>
  </si>
  <si>
    <t>177959288</t>
  </si>
  <si>
    <t>do 4 m</t>
  </si>
  <si>
    <t>(37*2,5*2)+(315*2,5*2)</t>
  </si>
  <si>
    <t>1876864693</t>
  </si>
  <si>
    <t>přes 2 do 4 m</t>
  </si>
  <si>
    <t>151811132</t>
  </si>
  <si>
    <t>Osazení pažicího boxu hl výkopu do 4 m š do 2,5 m</t>
  </si>
  <si>
    <t>-1344939625</t>
  </si>
  <si>
    <t>Zřízení pažicích boxů pro pažení a rozepření stěn rýh podzemního vedení hloubka výkopu do 4 m, šířka přes 1,2 do 2,5 m</t>
  </si>
  <si>
    <t>"jámy" 37*(2,5*3,5*2,3)</t>
  </si>
  <si>
    <t>151811232</t>
  </si>
  <si>
    <t>Odstranění pažicího boxu hl výkopu do 4 m š do 2,5 m</t>
  </si>
  <si>
    <t>243436480</t>
  </si>
  <si>
    <t>Odstranění pažicích boxů pro pažení a rozepření stěn rýh podzemního vedení hloubka výkopu do 4 m, šířka přes 1,2 do 2,5 m</t>
  </si>
  <si>
    <t>-1015823692</t>
  </si>
  <si>
    <t>2319,975+713,837</t>
  </si>
  <si>
    <t>1634892851</t>
  </si>
  <si>
    <t>"výkop" 3033,812</t>
  </si>
  <si>
    <t>"zásyp zeminou" 2784,24</t>
  </si>
  <si>
    <t>"ornice" 142,46</t>
  </si>
  <si>
    <t>"protlak" 398*3,15*0,14*0,14</t>
  </si>
  <si>
    <t>1048134667</t>
  </si>
  <si>
    <t>"zásyp zeminou" -2784,24</t>
  </si>
  <si>
    <t>-1246911931</t>
  </si>
  <si>
    <t>274,145*9</t>
  </si>
  <si>
    <t>-1474268236</t>
  </si>
  <si>
    <t>5985,085</t>
  </si>
  <si>
    <t>1162626682</t>
  </si>
  <si>
    <t>jam</t>
  </si>
  <si>
    <t>(3,5*2,5*1,8)*82</t>
  </si>
  <si>
    <t>(3,5*2,5*1,65)*10</t>
  </si>
  <si>
    <t>(3,5*2,5*1,57)*2</t>
  </si>
  <si>
    <t>přípojky</t>
  </si>
  <si>
    <t>ornice 142,46</t>
  </si>
  <si>
    <t>-1124665522</t>
  </si>
  <si>
    <t>(3,5*2,5*1,55)*22</t>
  </si>
  <si>
    <t>583313700</t>
  </si>
  <si>
    <t>-1732602212</t>
  </si>
  <si>
    <t>Poznámka k položce:
obsyp</t>
  </si>
  <si>
    <t>170,55*1,9</t>
  </si>
  <si>
    <t>-47663034</t>
  </si>
  <si>
    <t>"přípojky" (37*1*0,45)+(342*1*0,45)</t>
  </si>
  <si>
    <t>-286774149</t>
  </si>
  <si>
    <t>(3523,45-142,46-2926,7)*1,9</t>
  </si>
  <si>
    <t>1791385527</t>
  </si>
  <si>
    <t>zpětné rozprostření ornice</t>
  </si>
  <si>
    <t>800367224</t>
  </si>
  <si>
    <t>((3,5*2,5)*82)+(232,23*1)</t>
  </si>
  <si>
    <t>-67125311</t>
  </si>
  <si>
    <t>500316460</t>
  </si>
  <si>
    <t>55662650</t>
  </si>
  <si>
    <t>1044135062</t>
  </si>
  <si>
    <t>"jámy" (3,5*2,5)*29</t>
  </si>
  <si>
    <t>-599930823</t>
  </si>
  <si>
    <t>-952061174</t>
  </si>
  <si>
    <t>-628642403</t>
  </si>
  <si>
    <t>-1358667746</t>
  </si>
  <si>
    <t>105*3,14*0,04*0,04</t>
  </si>
  <si>
    <t>1971912820</t>
  </si>
  <si>
    <t>"šachty DN600" (0,9*0,9*0,15)*10</t>
  </si>
  <si>
    <t>"šachty DN425" (0,75*0,75*0,15)*87</t>
  </si>
  <si>
    <t>-1937262387</t>
  </si>
  <si>
    <t>"šachty DN600" (0,9*0,4*4)*10</t>
  </si>
  <si>
    <t>"šachty DN425" (0,75*0,4*4)*87</t>
  </si>
  <si>
    <t>-777238749</t>
  </si>
  <si>
    <t>-1367978323</t>
  </si>
  <si>
    <t>"šachty DN600" (0,9*0,9*0,1)*10</t>
  </si>
  <si>
    <t>"šachty DN425" (0,75*0,75*0,1)*87</t>
  </si>
  <si>
    <t>"přípojky" (37*1)+(342*1)</t>
  </si>
  <si>
    <t>2125128875</t>
  </si>
  <si>
    <t>-1637223405</t>
  </si>
  <si>
    <t>-41255291</t>
  </si>
  <si>
    <t>-796486881</t>
  </si>
  <si>
    <t>-680735120</t>
  </si>
  <si>
    <t>-656158453</t>
  </si>
  <si>
    <t>245,04*2</t>
  </si>
  <si>
    <t>-376202060</t>
  </si>
  <si>
    <t>-460343891</t>
  </si>
  <si>
    <t>996559376</t>
  </si>
  <si>
    <t>"přípojky" 52,54*2</t>
  </si>
  <si>
    <t>"jámy" (3,5*2*22)+(2,5*2*22)</t>
  </si>
  <si>
    <t>Zemní protlak průměru do D 280 mm v hornině tř 3</t>
  </si>
  <si>
    <t>-774795071</t>
  </si>
  <si>
    <t>Zemní protlak do průměru DN250 mm v hornině tř 3</t>
  </si>
  <si>
    <t>398-105</t>
  </si>
  <si>
    <t>Řízené šnekové vrtání potrubí ocel D 273</t>
  </si>
  <si>
    <t>1095566142</t>
  </si>
  <si>
    <t>28619328R3</t>
  </si>
  <si>
    <t>potrubí z oceli a jeho úprava D 273/6,3 mm</t>
  </si>
  <si>
    <t>1043487928</t>
  </si>
  <si>
    <t>871324201R</t>
  </si>
  <si>
    <t>Montáž kanalizačního potrubí z PE SDR11  svařovaných na tupo D 160x14,6</t>
  </si>
  <si>
    <t>-704596038</t>
  </si>
  <si>
    <t>Montáž kanalizačního potrubí z plastů z polyetylenu PE 100 svařovaných na tupo SDR 11/PN16 D 160 x 14,6 mm</t>
  </si>
  <si>
    <t>398</t>
  </si>
  <si>
    <t>28613363</t>
  </si>
  <si>
    <t>potrubí třívrstvé PE100 RC se signalizační vrstvou SDR 11, 160x14,6mm dl 12 m</t>
  </si>
  <si>
    <t>871059694</t>
  </si>
  <si>
    <t>871313121R</t>
  </si>
  <si>
    <t>Montáž kanalizačního potrubí z PVC-U otevřený výkop D 160</t>
  </si>
  <si>
    <t>1155029521</t>
  </si>
  <si>
    <t>28611106</t>
  </si>
  <si>
    <t>trubka kanalizační PVC-U 160x5,5x6000 mm SN 12</t>
  </si>
  <si>
    <t>384208942</t>
  </si>
  <si>
    <t>Poznámka k položce:
potrubí z PVC-U se zvýšenou rázovou odolností a tvarovkami s hrdly na obou stranách, kruhová tuhost SN 12</t>
  </si>
  <si>
    <t>1150059235</t>
  </si>
  <si>
    <t>Poznámka k položce:
včetně bednění a jeho odstanění
pro ustavení stroje</t>
  </si>
  <si>
    <t>5*29</t>
  </si>
  <si>
    <t>-892402419</t>
  </si>
  <si>
    <t>"jámy" 116*3,5</t>
  </si>
  <si>
    <t>1713033719</t>
  </si>
  <si>
    <t>116*3,5</t>
  </si>
  <si>
    <t>877310310R</t>
  </si>
  <si>
    <t>Montáž tvarovek na kanalizačním potrubí D 160</t>
  </si>
  <si>
    <t>-1955517406</t>
  </si>
  <si>
    <t>115+115+18</t>
  </si>
  <si>
    <t>28614744</t>
  </si>
  <si>
    <t>objímka přesuvná 160mm</t>
  </si>
  <si>
    <t>102687777</t>
  </si>
  <si>
    <t>28614781</t>
  </si>
  <si>
    <t>záslepka 160mm</t>
  </si>
  <si>
    <t>473557086</t>
  </si>
  <si>
    <t>28617338</t>
  </si>
  <si>
    <t>koleno kanalizace D160x45°</t>
  </si>
  <si>
    <t>844871038</t>
  </si>
  <si>
    <t>894812201</t>
  </si>
  <si>
    <t>Revizní a čistící šachta z PP šachtové dno DN 425/150 průtočné</t>
  </si>
  <si>
    <t>-599445251</t>
  </si>
  <si>
    <t>Revizní a čistící šachta z polypropylenu PP pro hladké trouby (např. systém KG) DN 425 šachtové dno (DN šachty / DN trubního vedení) DN 425/150 průtočné</t>
  </si>
  <si>
    <t>894812232R</t>
  </si>
  <si>
    <t>Revizní a čistící šachta z PP DN 425 šachtová roura korugovaná</t>
  </si>
  <si>
    <t>1583616921</t>
  </si>
  <si>
    <t xml:space="preserve">Revizní a čistící šachta z polypropylenu PP pro hladké trouby DN 425 roura šachtová korugovaná </t>
  </si>
  <si>
    <t>894812242</t>
  </si>
  <si>
    <t>Revizní a čistící šachta z PP DN 425 šachtová roura teleskopická světlé hloubky 750 mm</t>
  </si>
  <si>
    <t>-1907582793</t>
  </si>
  <si>
    <t>Revizní a čistící šachta z polypropylenu PP pro hladké trouby DN 425 roura šachtová korugovaná teleskopická (včetně těsnění) 750 mm</t>
  </si>
  <si>
    <t>894812249</t>
  </si>
  <si>
    <t>Příplatek k rourám revizní a čistící šachty z PP DN 425 za uříznutí šachtové roury</t>
  </si>
  <si>
    <t>-535956489</t>
  </si>
  <si>
    <t>Revizní a čistící šachta z polypropylenu PP pro hladké trouby (např. systém KG) DN 425 roura šachtová korugovaná Příplatek k cenám 2231 - 2245 za uříznutí šachtové roury</t>
  </si>
  <si>
    <t>894812261</t>
  </si>
  <si>
    <t>Revizní a čistící šachta z PP DN 425 poklop litinový s teleskopickou rourou pro zatížení B125</t>
  </si>
  <si>
    <t>640748742</t>
  </si>
  <si>
    <t>Revizní a čistící šachta z polypropylenu PP pro hladké trouby (např. systém KG) DN 425 poklop litinový (pro zatížení) s teleskopickou rourou (12,5 t)</t>
  </si>
  <si>
    <t>894812311</t>
  </si>
  <si>
    <t>Revizní a čistící šachta z PP typ DN 600/160 šachtové dno průtočné</t>
  </si>
  <si>
    <t>-1234603331</t>
  </si>
  <si>
    <t>Revizní a čistící šachta z polypropylenu PP pro hladké trouby DN 600 šachtové dno (DN šachty / DN trubního vedení) DN 600/160 průtočné</t>
  </si>
  <si>
    <t>894812333</t>
  </si>
  <si>
    <t>Revizní a čistící šachta z PP DN 600 šachtová roura korugovaná světlé hloubky 3000 mm</t>
  </si>
  <si>
    <t>-1163266321</t>
  </si>
  <si>
    <t>Revizní a čistící šachta z polypropylenu PP pro hladké trouby (např. systém KG) DN 600 roura šachtová korugovaná, světlé hloubky 3 000 mm</t>
  </si>
  <si>
    <t>868979738</t>
  </si>
  <si>
    <t>894812357</t>
  </si>
  <si>
    <t>Revizní a čistící šachta z PP DN 600 poklop litinový pro třídu zatížení B125 s teleskopickým adaptérem</t>
  </si>
  <si>
    <t>-1701430613</t>
  </si>
  <si>
    <t>Revizní a čistící šachta z polypropylenu PP pro hladké trouby DN 600 poklop (mříž) litinový pro třídu zatížení B125 s teleskopickým adaptérem</t>
  </si>
  <si>
    <t>899722114R</t>
  </si>
  <si>
    <t xml:space="preserve">Krytí potrubí z plastů výstražnou fólií </t>
  </si>
  <si>
    <t>356039797</t>
  </si>
  <si>
    <t>(37*3,5)+342</t>
  </si>
  <si>
    <t>-1594908155</t>
  </si>
  <si>
    <t>713</t>
  </si>
  <si>
    <t>78366210</t>
  </si>
  <si>
    <t>-1769038981</t>
  </si>
  <si>
    <t>892312121</t>
  </si>
  <si>
    <t>Tlaková zkouška vzduchem potrubí DN 150 těsnícím vakem ucpávkovým</t>
  </si>
  <si>
    <t>1248087050</t>
  </si>
  <si>
    <t>Tlakové zkoušky vzduchem těsnícími vaky ucpávkovými DN 150</t>
  </si>
  <si>
    <t>-2060695348</t>
  </si>
  <si>
    <t>Ostatní konstrukce a práce-bourání</t>
  </si>
  <si>
    <t>916131113</t>
  </si>
  <si>
    <t>Osazení silničního obrubníku betonového ležatého s boční opěrou do lože z betonu prostého</t>
  </si>
  <si>
    <t>-2063337520</t>
  </si>
  <si>
    <t>Osazení silničního obrubníku betonového se zřízením lože, s vyplněním a zatřením spár cementovou maltou ležatého s boční opěrou z betonu prostého, do lože z betonu prostého</t>
  </si>
  <si>
    <t>806692567</t>
  </si>
  <si>
    <t>-573482311</t>
  </si>
  <si>
    <t>-1795921707</t>
  </si>
  <si>
    <t>-1193714840</t>
  </si>
  <si>
    <t>261,163+24,504</t>
  </si>
  <si>
    <t>492498548</t>
  </si>
  <si>
    <t>285,667*19</t>
  </si>
  <si>
    <t>-767081717</t>
  </si>
  <si>
    <t>274,145*1,5</t>
  </si>
  <si>
    <t>1579912920</t>
  </si>
  <si>
    <t xml:space="preserve">Poznámka k položce:
viz položka odstanění podkladu z kameniva * objemová hmotnost </t>
  </si>
  <si>
    <t>(0,1*245,04*1,9)+(0,3*376,5*1,9)</t>
  </si>
  <si>
    <t>-1968264221</t>
  </si>
  <si>
    <t>245,04*0,04*2,5</t>
  </si>
  <si>
    <t>1279185624</t>
  </si>
  <si>
    <t>-1516033470</t>
  </si>
  <si>
    <t>1538622163</t>
  </si>
  <si>
    <t>-1528849126</t>
  </si>
  <si>
    <t>-1424959815</t>
  </si>
  <si>
    <t>Poznámka k položce:
Předpokládaný počet 6 paré pro každou dotčenou parcelu</t>
  </si>
  <si>
    <t>-899611974</t>
  </si>
  <si>
    <t>1022366665</t>
  </si>
  <si>
    <t>-2002840564</t>
  </si>
  <si>
    <t>Passportizace stávajících objektů před výstavbou</t>
  </si>
  <si>
    <t>1798619115</t>
  </si>
  <si>
    <t>Průzkumné, geodetické a projektové práce projektové práce záměry, studie ostatní záměry a studie</t>
  </si>
  <si>
    <t>43699829</t>
  </si>
  <si>
    <t>1110148745</t>
  </si>
  <si>
    <t>-2118542202</t>
  </si>
  <si>
    <t>2017373414</t>
  </si>
  <si>
    <t>499389582</t>
  </si>
  <si>
    <t>-391494715</t>
  </si>
  <si>
    <t>-153578624</t>
  </si>
  <si>
    <t>-401145433</t>
  </si>
  <si>
    <t>1109788651</t>
  </si>
  <si>
    <t>SO 03 - Přeložka - vodovodního řadu ul. Z kopce</t>
  </si>
  <si>
    <t>2000199064</t>
  </si>
  <si>
    <t>"PŘ2" 2*3</t>
  </si>
  <si>
    <t>113107013</t>
  </si>
  <si>
    <t>Odstranění podkladu z kameniva těženého tl 300 mm při překopech ručně</t>
  </si>
  <si>
    <t>-746123984</t>
  </si>
  <si>
    <t>Odstranění podkladů nebo krytů při překopech inženýrských sítí s přemístěním hmot na skládku ve vzdálenosti do 3 m nebo s naložením na dopravní prostředek ručně z kameniva těženého, o tl. vrstvy přes 200 do 300 mm</t>
  </si>
  <si>
    <t>113107312</t>
  </si>
  <si>
    <t>Odstranění podkladu z kameniva těženého tl 200 mm strojně pl do 50 m2</t>
  </si>
  <si>
    <t>-2011414749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</si>
  <si>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</si>
  <si>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"dočasná komunikace"(3,3*70)</t>
  </si>
  <si>
    <t>2126647799</t>
  </si>
  <si>
    <t>119001401R</t>
  </si>
  <si>
    <t>Dočasné zajištění potrubí</t>
  </si>
  <si>
    <t>-41636142</t>
  </si>
  <si>
    <t xml:space="preserve"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</t>
  </si>
  <si>
    <t>5*2</t>
  </si>
  <si>
    <t>-1390439905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</si>
  <si>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</si>
  <si>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4*2</t>
  </si>
  <si>
    <t>-678689351</t>
  </si>
  <si>
    <t>Příplatek k cenám vykopávek za ztížení vykopávky v blízkosti podzemního vedení nebo výbušnin v horninách jakékoliv třídy</t>
  </si>
  <si>
    <t>291936271</t>
  </si>
  <si>
    <t>Sejmutí ornice nebo lesní půdy s vodorovným přemístěním na hromady v místě upotřebení nebo na dočasné či trvalé skládky se složením, na vzdálenost do 50 m</t>
  </si>
  <si>
    <t>"A1"((3*2*0,15)*5)+((2*2*0,15)*1)+((5*2*0,15)*2)+(7*1*0,15)</t>
  </si>
  <si>
    <t>"A2"((3*2*0,15)*2)+((4*3*0,15)*1)</t>
  </si>
  <si>
    <t>"P1"(1*2*0,15)+((2*2*0,15)*1)</t>
  </si>
  <si>
    <t>"P2"(35*1*0,15)+(4*3*0,15)</t>
  </si>
  <si>
    <t>"dočasná komunikace"(0,15*3,3*70)</t>
  </si>
  <si>
    <t>1902372215</t>
  </si>
  <si>
    <t>131201102</t>
  </si>
  <si>
    <t>Hloubení jam nezapažených v hornině tř. 3 objemu do 1000 m3</t>
  </si>
  <si>
    <t>-1679418493</t>
  </si>
  <si>
    <t>Hloubení nezapažených jam a zářezů s urovnáním dna do předepsaného profilu a spádu v hornině tř. 3 přes 100 do 1 000 m3</t>
  </si>
  <si>
    <t>"A1"((3*2*1,8)*5)+((2*2*1,8)*1)+((5*2*1,8)*2)</t>
  </si>
  <si>
    <t>"A2"((3*2*1,6)*2)+((4*3*1,6)*1)</t>
  </si>
  <si>
    <t>"P1"((2*2*1,8)*1)</t>
  </si>
  <si>
    <t>"P2"(4*3*1,6)</t>
  </si>
  <si>
    <t>131201109</t>
  </si>
  <si>
    <t>Příplatek za lepivost u hloubení jam nezapažených v hornině tř. 3</t>
  </si>
  <si>
    <t>-1325884721</t>
  </si>
  <si>
    <t>Hloubení nezapažených jam a zářezů s urovnáním dna do předepsaného profilu a spádu Příplatek k cenám za lepivost horniny tř. 3</t>
  </si>
  <si>
    <t>1567061365</t>
  </si>
  <si>
    <t>"A1"(7*1*1,8)</t>
  </si>
  <si>
    <t>"P1"(1*2*1,8)</t>
  </si>
  <si>
    <t>"P2"(35*1*1,6)</t>
  </si>
  <si>
    <t>-435519379</t>
  </si>
  <si>
    <t>Hloubení zapažených i nezapažených rýh šířky přes 600 do 2 000 mm s urovnáním dna do předepsaného profilu a spádu v hornině tř. 3 Příplatek k cenám za lepivost horniny tř. 3</t>
  </si>
  <si>
    <t>151101101</t>
  </si>
  <si>
    <t>Zřízení příložného pažení a rozepření stěn rýh hl do 2 m</t>
  </si>
  <si>
    <t>1919620748</t>
  </si>
  <si>
    <t>Zřízení pažení a rozepření stěn rýh pro podzemní vedení pro všechny šířky rýhy příložné pro jakoukoliv mezerovitost, hloubky do 2 m</t>
  </si>
  <si>
    <t>"A1" 27*1,8*2</t>
  </si>
  <si>
    <t>"A2" 9*1,6*2</t>
  </si>
  <si>
    <t>"P1"2*1,8*2</t>
  </si>
  <si>
    <t>"P2" (35*2*1,6)+(4*2*1,6)</t>
  </si>
  <si>
    <t>"VŠ" 1*0,5*4*2</t>
  </si>
  <si>
    <t>151101111</t>
  </si>
  <si>
    <t>Odstranění příložného pažení a rozepření stěn rýh hl do 2 m</t>
  </si>
  <si>
    <t>-796971487</t>
  </si>
  <si>
    <t>Odstranění pažení a rozepření stěn rýh pro podzemní vedení s uložením materiálu na vzdálenost do 3 m od kraje výkopu příložné, hloubky do 2 m</t>
  </si>
  <si>
    <t>-676956043</t>
  </si>
  <si>
    <t>"A1"((3*1,8*2)*10)+((2*2*1,8)*2)+((5*2*1,8)*4)+(7*1,8*4)+((2*2*1,8)*10)+((2*2*1,8)*2)+((2*2*1,8)*2)</t>
  </si>
  <si>
    <t>"A2"((3*2*1,6)*4)+((4*2*1,6)*2)+((2*2*1,6)*4)+((2*3*1,6)*2)</t>
  </si>
  <si>
    <t>"P1"(2*1,8*2)+(2*2*1,8)</t>
  </si>
  <si>
    <t>"P2"(4*2*1,6)+(3*2*1,6)</t>
  </si>
  <si>
    <t>-1996054400</t>
  </si>
  <si>
    <t>161101101</t>
  </si>
  <si>
    <t>Svislé přemístění výkopku z horniny tř. 1 až 4 hl výkopu do 2,5 m</t>
  </si>
  <si>
    <t>-1922120166</t>
  </si>
  <si>
    <t>Svislé přemístění výkopku bez naložení do dopravní nádoby avšak s vyprázdněním dopravní nádoby na hromadu nebo do dopravního prostředku z horniny tř. 1 až 4, při hloubce výkopu přes 1 do 2,5 m</t>
  </si>
  <si>
    <t>72,2+162+(185*3,14*0,04*0,04)+(15+3,14+0,012*0,012)+(45*3,14*0,025*0,025)</t>
  </si>
  <si>
    <t>-846042874</t>
  </si>
  <si>
    <t>Vodorovné přemístění výkopku nebo sypaniny po suchu  na obvyklém dopravním prostředku, bez naložení výkopku, avšak se složením bez rozhrnutí z horniny tř. 1 až 4 na vzdálenost přes 500 do 1 000 m</t>
  </si>
  <si>
    <t>253,358+55,35+208,2</t>
  </si>
  <si>
    <t>Vodorovné přemístění do 10000 m výkopku/sypaniny z horniny tř. 1 až 4</t>
  </si>
  <si>
    <t>-1010589601</t>
  </si>
  <si>
    <t>Vodorovné přemístění výkopku nebo sypaniny po suchu  na obvyklém dopravním prostředku, bez naložení výkopku, avšak se složením bez rozhrnutí z horniny tř. 1 až 4 na vzdálenost přes 9 000 do 10 000 m</t>
  </si>
  <si>
    <t>253,358-208,2</t>
  </si>
  <si>
    <t>861643619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</si>
  <si>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</si>
  <si>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(253,358-208,2)*9</t>
  </si>
  <si>
    <t>-1748701583</t>
  </si>
  <si>
    <t>Nakládání, skládání a překládání neulehlého výkopku nebo sypaniny nakládání, množství přes 100 m3, z hornin tř. 1 až 4</t>
  </si>
  <si>
    <t>516,908</t>
  </si>
  <si>
    <t>1908263264</t>
  </si>
  <si>
    <t>55,35+208,2</t>
  </si>
  <si>
    <t>171201211</t>
  </si>
  <si>
    <t>Poplatek za uložení odpadu ze sypaniny na skládce (skládkovné)</t>
  </si>
  <si>
    <t>-721898324</t>
  </si>
  <si>
    <t>Uložení sypaniny poplatek za uložení sypaniny na skládce (skládkovné)</t>
  </si>
  <si>
    <t>45,158*1,9</t>
  </si>
  <si>
    <t>-119144282</t>
  </si>
  <si>
    <t>Zásyp sypaninou z jakékoliv horniny s uložením výkopku ve vrstvách se zhutněním jam, šachet, rýh nebo kolem objektů v těchto vykopávkách</t>
  </si>
  <si>
    <t>"A1"((3*1*1,8)*5)+((2*1*1,8)*1)+((5*1*1,8)*2)+(7*1*1,3)+((3*1*1,3)*5)+((2*1*1,3)*1)+((5*1*1,3)*2)</t>
  </si>
  <si>
    <t>"A2"((3*1*1,1)*2)+((4*1*1,1)*1)+((3*1*1,6)*2)+((4*2*1,6)*1)</t>
  </si>
  <si>
    <t>"P1"((2*1*1,8)*1)+(1*2*1,3)+((2*1*1,3)*1)</t>
  </si>
  <si>
    <t>"P2"(4*2*1,6)+(35*1*1,6)+(4*1*1,1)</t>
  </si>
  <si>
    <t>Obsypání potrubí ručně sypaninou bez prohození, uloženou do 3 m</t>
  </si>
  <si>
    <t>-1548107012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</si>
  <si>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</si>
  <si>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"jámy"(3*1*0,4)*7+(2*1*0,4)+(5*1*0,4)+(4*1*0,4)</t>
  </si>
  <si>
    <t>"potrubí"(6*1*0,4)+(30*1*0,4)+(2*1*0,4)</t>
  </si>
  <si>
    <t>583373020R</t>
  </si>
  <si>
    <t>štěrkopísek frakce 16-32</t>
  </si>
  <si>
    <t>535752339</t>
  </si>
  <si>
    <t>Kamenivo přírodní těžené pro stavební účely  PTK  (drobné, hrubé, štěrkopísky) štěrkopísky frakce   0-16</t>
  </si>
  <si>
    <t>28*1,9</t>
  </si>
  <si>
    <t>351981942</t>
  </si>
  <si>
    <t>"A1"((3*2)*5)+((2*2)*1)+((5*2)*2)+(7*1)</t>
  </si>
  <si>
    <t>"A2"((3*2)*2)+((4*3)*1)</t>
  </si>
  <si>
    <t>"P1"(1*2)+((2*2)*1)</t>
  </si>
  <si>
    <t>"P2"(35*1)+(4*3)</t>
  </si>
  <si>
    <t>966498111</t>
  </si>
  <si>
    <t>-1401629931</t>
  </si>
  <si>
    <t>184453154R</t>
  </si>
  <si>
    <t>Výsadba náhradní zeleně dle invertarizace</t>
  </si>
  <si>
    <t>-58970677</t>
  </si>
  <si>
    <t>184602214T</t>
  </si>
  <si>
    <t>Kácení stávající zeleně, včetně naložení, odvozu na skládku a skládkovné</t>
  </si>
  <si>
    <t>1694991965</t>
  </si>
  <si>
    <t>-1490719526</t>
  </si>
  <si>
    <t>-261038703</t>
  </si>
  <si>
    <t>"jámy" ((3*2)*7)+(3*4)+(2*5)+(2*2)</t>
  </si>
  <si>
    <t>"dočasná komunikace"(3,0*70)</t>
  </si>
  <si>
    <t>593811350</t>
  </si>
  <si>
    <t>panel silniční IZD 37/10 200x100x15 cm</t>
  </si>
  <si>
    <t>1740847676</t>
  </si>
  <si>
    <t>Prefabrikáty silniční betonové a železobetonové panely silniční IZD   37/10                    200 x 100 x 15</t>
  </si>
  <si>
    <t>-412607051</t>
  </si>
  <si>
    <t>"dočasná komunikace"35</t>
  </si>
  <si>
    <t>445406815</t>
  </si>
  <si>
    <t>683831850</t>
  </si>
  <si>
    <t>Podklad nebo podsyp ze štěrkopísku ŠP s rozprostřením, vlhčením a zhutněním, po zhutnění tl. 100 mm</t>
  </si>
  <si>
    <t>"jámy" (3*1)*7+(2*1)+(5*1)+(4*1)</t>
  </si>
  <si>
    <t>"potrubí" (6*1)+(30*1)+(2*1)</t>
  </si>
  <si>
    <t>"VŠ" ((1*1)*2)</t>
  </si>
  <si>
    <t>564831111</t>
  </si>
  <si>
    <t>Podklad ze štěrkodrtě ŠD tl 100 mm</t>
  </si>
  <si>
    <t>-702917074</t>
  </si>
  <si>
    <t>Podklad ze štěrkodrti ŠD  s rozprostřením a zhutněním, po zhutnění tl. 100 mm</t>
  </si>
  <si>
    <t>842477926</t>
  </si>
  <si>
    <t>Zemní protlak vnějšího průměru D90 mm v hornině tř 1 až 4</t>
  </si>
  <si>
    <t>406202321</t>
  </si>
  <si>
    <t>"A1" 185-30</t>
  </si>
  <si>
    <t>Příplatek za vrtání valivými dláty pro potrubí z PE D 90mm</t>
  </si>
  <si>
    <t>534947997</t>
  </si>
  <si>
    <t>141721111</t>
  </si>
  <si>
    <t>Řízený zemní protlak hloubky do 6 m vnějšího průměru do 63 mm v hornině tř 1 až 4</t>
  </si>
  <si>
    <t>1774160325</t>
  </si>
  <si>
    <t>Řízený zemní protlak v hornině tř. 1 až 4, včetně protlačení trub v hloubce do 6 m vnějšího průměru vrtu do 63 mm</t>
  </si>
  <si>
    <t>"A1" 30</t>
  </si>
  <si>
    <t>286102000R</t>
  </si>
  <si>
    <t>Potrubí PE 100 RC TS SDR11 DN80</t>
  </si>
  <si>
    <t>309069369</t>
  </si>
  <si>
    <t>"A1" 185</t>
  </si>
  <si>
    <t>-36091737</t>
  </si>
  <si>
    <t>Zemní protlak vnějšího průměru do D63 mm v hornině tř 1 až 4</t>
  </si>
  <si>
    <t>1533013588</t>
  </si>
  <si>
    <t>Řízený zemní protlak v hornině tř. 1 až 4, včetně protlačení trub v hloubce do 6 m vnějšího průměru vrtu přes 125 do 160 mm</t>
  </si>
  <si>
    <t>"A2" 45</t>
  </si>
  <si>
    <t>286102510R</t>
  </si>
  <si>
    <t>Potrubí PE 100 RC TS SDR11  DN50</t>
  </si>
  <si>
    <t>556951713</t>
  </si>
  <si>
    <t>723150373R</t>
  </si>
  <si>
    <t>Nasunutí potrubí sekce do chráničky vč. manžet a objímek</t>
  </si>
  <si>
    <t>997526833</t>
  </si>
  <si>
    <t xml:space="preserve">Nasunutí potrubí sekce do chráničky </t>
  </si>
  <si>
    <t>"A1"20</t>
  </si>
  <si>
    <t>503122r</t>
  </si>
  <si>
    <t>Trubka třívrstvá PE100 RC TS voda SDR11 160x14,6 12m</t>
  </si>
  <si>
    <t>-1194082819</t>
  </si>
  <si>
    <t>Poznámka k položce:
Trubka třívrstvá PE100 RC, hladká, použití pro vodovody, modrá barva - SDR11 160x14,6 12m</t>
  </si>
  <si>
    <t>857241131</t>
  </si>
  <si>
    <t>Montáž litinových tvarovek jednoosých hrdlových otevřený výkop s integrovaným těsněním DN 80</t>
  </si>
  <si>
    <t>108409289</t>
  </si>
  <si>
    <t>Montáž litinových tvarovek na potrubí litinovém tlakovém jednoosých na potrubí z trub hrdlových v otevřeném výkopu, kanálu nebo v šachtě s integrovaným těsněním DN 80</t>
  </si>
  <si>
    <t>552540470</t>
  </si>
  <si>
    <t>koleno přírubové z tvárné litiny,práškový epoxid, tl.250µm s patkou N-kus DN 80 mm</t>
  </si>
  <si>
    <t>160422424</t>
  </si>
  <si>
    <t>Trouby a tvarovky litinové tlakové kolena přírubová s patkou 90° zn. N tvárná litina dle ČSN EN 545 uvnitř i vně: práškový epoxid dle GSK-RAL, min. tl. 250 µm DN 80</t>
  </si>
  <si>
    <t>552532410R</t>
  </si>
  <si>
    <t xml:space="preserve">trouba přírubová litinová práškový epoxid tl.250µm FF DN 80 mm </t>
  </si>
  <si>
    <t>-667611286</t>
  </si>
  <si>
    <t>286159750R</t>
  </si>
  <si>
    <t>spojka Synoflex DN 80</t>
  </si>
  <si>
    <t>-1515283843</t>
  </si>
  <si>
    <t>871161141</t>
  </si>
  <si>
    <t>Montáž potrubí z PE100 SDR 11 otevřený výkop svařovaných na tupo D 32 x 3,0 mm</t>
  </si>
  <si>
    <t>-214862993</t>
  </si>
  <si>
    <t>Montáž vodovodního potrubí z plastů v otevřeném výkopu z polyetylenu PE 100 svařovaných na tupo SDR 11/PN16 D 32 x 3,0 mm</t>
  </si>
  <si>
    <t>104032R</t>
  </si>
  <si>
    <t>Trubka dvouvrstvá PE 100 RC TS voda SDR11 potrubí DN 25</t>
  </si>
  <si>
    <t>-1422460913</t>
  </si>
  <si>
    <t>Trubka dvouvrstvá PE 100 voda SDR11 potrubí DL 32x3,0 12m</t>
  </si>
  <si>
    <t>Poznámka k položce:
Trubka dvouvrstvá PE100 DL, hladká, použití pro vodovody, barva modrá - SDR11 32x3,0 12m</t>
  </si>
  <si>
    <t>141721111R</t>
  </si>
  <si>
    <t>Zemní protlak vnějšího průměru do 63 mm v hornině tř 1 až 4</t>
  </si>
  <si>
    <t>381013189</t>
  </si>
  <si>
    <t>871171141</t>
  </si>
  <si>
    <t>Montáž potrubí z PE100 SDR 11 otevřený výkop svařovaných na tupo D 40 x 3,7 mm</t>
  </si>
  <si>
    <t>1068250411</t>
  </si>
  <si>
    <t>Montáž vodovodního potrubí z plastů v otevřeném výkopu z polyetylenu PE 100 svařovaných na tupo SDR 11/PN16 D 40 x 3,7 mm</t>
  </si>
  <si>
    <t>104042R</t>
  </si>
  <si>
    <t>Trubka dvouvrstvá PE 100 voda SDR11 potrubí DL 40x3,7 12m</t>
  </si>
  <si>
    <t>-1761965122</t>
  </si>
  <si>
    <t>Poznámka k položce:
Trubka dvouvrstvá PE100 DL, hladká, použití pro vodovody, barva modrá - SDR11 40x3,7 12m</t>
  </si>
  <si>
    <t>871211211R</t>
  </si>
  <si>
    <t xml:space="preserve">Montáž potrubí z PE100 SDR 11 svařovaných elektrotvarovkou D 63 </t>
  </si>
  <si>
    <t>723448092</t>
  </si>
  <si>
    <t>Montáž vodovodního potrubí z plastů v otevřeném výkopu z polyetylenu PE 100 svařovaných elektrotvarovkou SDR 11/PN16 D 63 x 5,8 mm</t>
  </si>
  <si>
    <t>871241211R</t>
  </si>
  <si>
    <t xml:space="preserve">Montáž potrubí z PE100 SDR 11svařovaných elektrotvarovkou D 90 </t>
  </si>
  <si>
    <t>886942266</t>
  </si>
  <si>
    <t>Montáž vodovodního potrubí z plastů v otevřeném výkopu z polyetylenu PE 100 svařovaných elektrotvarovkou SDR 11/PN16 D 90 x 8,2 mm</t>
  </si>
  <si>
    <t>877161101</t>
  </si>
  <si>
    <t>Montáž elektrospojek na vodovodním potrubí z PE trub d 32</t>
  </si>
  <si>
    <t>-1920174367</t>
  </si>
  <si>
    <t>Montáž tvarovek na vodovodním plastovém potrubí z polyetylenu PE 100 elektrotvarovek SDR 11/PN16 spojek, oblouků nebo redukcí d 32</t>
  </si>
  <si>
    <t>28653052</t>
  </si>
  <si>
    <t>elektrokoleno 90° PE 100 D 32mm</t>
  </si>
  <si>
    <t>-1224384767</t>
  </si>
  <si>
    <t>28614231</t>
  </si>
  <si>
    <t>koleno 15° SDR 11 PE 100 PN 16 D 32mm</t>
  </si>
  <si>
    <t>488563273</t>
  </si>
  <si>
    <t>28615969</t>
  </si>
  <si>
    <t>elektrospojka SDR 11 PE 100 PN 16 D 32mm</t>
  </si>
  <si>
    <t>-753052721</t>
  </si>
  <si>
    <t>28614198</t>
  </si>
  <si>
    <t>koleno 45° SDR 11 PE 100 PN 16 D 32mm</t>
  </si>
  <si>
    <t>-599975082</t>
  </si>
  <si>
    <t>877171101</t>
  </si>
  <si>
    <t>Montáž elektrospojek na vodovodním potrubí z PE trub d 40</t>
  </si>
  <si>
    <t>2106602033</t>
  </si>
  <si>
    <t>Montáž tvarovek na vodovodním plastovém potrubí z polyetylenu PE 100 elektrotvarovek SDR 11/PN16 spojek, oblouků nebo redukcí d 40</t>
  </si>
  <si>
    <t>28615970</t>
  </si>
  <si>
    <t>elektrospojka SDR 11 PE 100 PN 16 D 40mm</t>
  </si>
  <si>
    <t>1940364632</t>
  </si>
  <si>
    <t>877211101</t>
  </si>
  <si>
    <t>Montáž elektrospojek na vodovodním potrubí z PE trub d 63</t>
  </si>
  <si>
    <t>1947327254</t>
  </si>
  <si>
    <t>Montáž tvarovek na vodovodním plastovém potrubí z polyetylenu PE 100 elektrotvarovek SDR 11/PN16 spojek, oblouků nebo redukcí d 63</t>
  </si>
  <si>
    <t>28654302R</t>
  </si>
  <si>
    <t>přechodka PPR s vnějším mosazným závitem D 63x2"</t>
  </si>
  <si>
    <t>131283039</t>
  </si>
  <si>
    <t>28615972</t>
  </si>
  <si>
    <t>elektrospojka SDR 11 PE 100 PN 16 D 63mm</t>
  </si>
  <si>
    <t>-1178982152</t>
  </si>
  <si>
    <t>28614234</t>
  </si>
  <si>
    <t>koleno 15° SDR 11 PE 100 PN 16 D 63mm</t>
  </si>
  <si>
    <t>-1142323140</t>
  </si>
  <si>
    <t>28614946R</t>
  </si>
  <si>
    <t>elektrokoleno 30° PE 100 PN 16 D 63mm</t>
  </si>
  <si>
    <t>-2048676656</t>
  </si>
  <si>
    <t>877211112</t>
  </si>
  <si>
    <t>Montáž elektrokolen 90° na vodovodním potrubí z PE trub d 63</t>
  </si>
  <si>
    <t>1563933687</t>
  </si>
  <si>
    <t>Montáž tvarovek na vodovodním plastovém potrubí z polyetylenu PE 100 elektrotvarovek SDR 11/PN16 kolen 90° d 63</t>
  </si>
  <si>
    <t>28653083</t>
  </si>
  <si>
    <t>vložka přechodová PE/mosaz pro vodovodní potrubí PN 16 plyn PN 10 vnější závit 63-2"</t>
  </si>
  <si>
    <t>1282647730</t>
  </si>
  <si>
    <t>28615023</t>
  </si>
  <si>
    <t>elektrozáslepka SDR 11 PE 100 PN 16 D 63mm</t>
  </si>
  <si>
    <t>2058658434</t>
  </si>
  <si>
    <t>28653055</t>
  </si>
  <si>
    <t>elektrokoleno 90° PE 100 D 63mm</t>
  </si>
  <si>
    <t>-15873443</t>
  </si>
  <si>
    <t>877241101</t>
  </si>
  <si>
    <t>Montáž elektrospojek na potrubí z PE trub D 90</t>
  </si>
  <si>
    <t>801460095</t>
  </si>
  <si>
    <t>Montáž tvarovek na vodovodním plastovém potrubí z polyetylenu PE 100 elektrotvarovek SDR 11/PN16 spojek nebo redukcí D 90</t>
  </si>
  <si>
    <t>286159740</t>
  </si>
  <si>
    <t>elektrospojka SDR 11, PE 100, PN 16 d 90</t>
  </si>
  <si>
    <t>551745245</t>
  </si>
  <si>
    <t>Trubky z polypropylénu a kombinované pro rozvod pitné a teplé užitkové vody PE elektrotvarovky elektrospojka SDR 11, PE 100 - Radius, PN 16 d 90</t>
  </si>
  <si>
    <t>877241110</t>
  </si>
  <si>
    <t>Montáž elektrokolen 45° na potrubí z PE trub D 90</t>
  </si>
  <si>
    <t>1611426452</t>
  </si>
  <si>
    <t>Montáž tvarovek na vodovodním plastovém potrubí z polyetylenu PE 100 elektrotvarovek SDR 11/PN16 kolen 45 st. D 90</t>
  </si>
  <si>
    <t>286149480</t>
  </si>
  <si>
    <t>elektrokoleno 45°, PE 100, PN 16, d 90</t>
  </si>
  <si>
    <t>860384495</t>
  </si>
  <si>
    <t>Trubky z polypropylénu a kombinované pro rozvod pitné a teplé užitkové vody PE elektrotvarovky elektrokoleno 45°, PE 100, PN 16 d 90</t>
  </si>
  <si>
    <t>877241110R</t>
  </si>
  <si>
    <t>Montáž elektrokolen 30° na potrubí z PE trub D 90</t>
  </si>
  <si>
    <t>225804007</t>
  </si>
  <si>
    <t>286149480R</t>
  </si>
  <si>
    <t>elektrokoleno 30°, PE 100, PN 16, d 90</t>
  </si>
  <si>
    <t>-1783605874</t>
  </si>
  <si>
    <t>877241112</t>
  </si>
  <si>
    <t>Montáž elektrokolen 90° na potrubí z PE trub D 90</t>
  </si>
  <si>
    <t>2001248921</t>
  </si>
  <si>
    <t>Montáž tvarovek na vodovodním plastovém potrubí z polyetylenu PE 100 elektrotvarovek SDR 11/PN16 kolen 90 st. D 90</t>
  </si>
  <si>
    <t>286149360</t>
  </si>
  <si>
    <t>elektrokoleno 90°, PE 100, PN 16, d 90</t>
  </si>
  <si>
    <t>1224486147</t>
  </si>
  <si>
    <t>Trubky z polypropylénu a kombinované pro rozvod pitné a teplé užitkové vody PE elektrotvarovky elektrokoleno 90°, PE 100, PN 16 d 90</t>
  </si>
  <si>
    <t>877241112R</t>
  </si>
  <si>
    <t>Montáž elektrotvarovek na potrubí z PE trub D 90</t>
  </si>
  <si>
    <t>-961029220</t>
  </si>
  <si>
    <t>286535980</t>
  </si>
  <si>
    <t>nákružek tlakový lemový IPE D 90 mm</t>
  </si>
  <si>
    <t>-84170799</t>
  </si>
  <si>
    <t>Prvky kompletační z polyetylénu pro trubky vodovodní tvarovky PE 80 SDR11 nákružky lemové  PE HD (lPE) D  90 mm</t>
  </si>
  <si>
    <t>286543680</t>
  </si>
  <si>
    <t>příruba volná k lemovému nákružku z polypropylénu 90</t>
  </si>
  <si>
    <t>-443394626</t>
  </si>
  <si>
    <t>Prvky kompletační z polypropylénu pro trubky prvky kompletační z polypropylénu typu 3 (PPR) pro rozvod pitné a teplé užitkové vody tvarovky s kovovým závitem PPR volná příruba k lemovému nákružku 90 mm</t>
  </si>
  <si>
    <t>877241113</t>
  </si>
  <si>
    <t>Montáž elektro T-kusů na potrubí z PE trub D 90</t>
  </si>
  <si>
    <t>1419171801</t>
  </si>
  <si>
    <t>Montáž tvarovek na vodovodním plastovém potrubí z polyetylenu PE 100 elektrotvarovek SDR 11/PN16 T-kusů D 90</t>
  </si>
  <si>
    <t>286149600</t>
  </si>
  <si>
    <t>elektro T-kus rovnoramenný, PE 100, PN 16, d 90</t>
  </si>
  <si>
    <t>-238791959</t>
  </si>
  <si>
    <t>Trubky z polypropylénu a kombinované pro rozvod pitné a teplé užitkové vody PE elektrotvarovky elektro T-kus rovnoramenný, PE 100, PN 16 d 90</t>
  </si>
  <si>
    <t>877241126R</t>
  </si>
  <si>
    <t>Montáž elektro navrtávacích T-kusů ventil na potrubí z PE trub D63/32</t>
  </si>
  <si>
    <t>1912737548</t>
  </si>
  <si>
    <t>Montáž elektro navrtávacích T-kusů ventil na potrubí z PE trub D 63/32</t>
  </si>
  <si>
    <t>877241127R</t>
  </si>
  <si>
    <t>Montáž elektro navrtávacích T-kusů ventil na potrubí z PE trub D 90/40</t>
  </si>
  <si>
    <t>599977799</t>
  </si>
  <si>
    <t>877321114R</t>
  </si>
  <si>
    <t>Montáž elektro T-kusů redukovaných na vodovodním potrubí z PE trub d 90/63</t>
  </si>
  <si>
    <t>1929130715</t>
  </si>
  <si>
    <t>Montáž tvarovek na vodovodním plastovém potrubí z polyetylenu PE 100 elektrotvarovek SDR 11/PN16 T-kusů redukovaných d 90/63</t>
  </si>
  <si>
    <t>28614968R</t>
  </si>
  <si>
    <t>elektrotvarovka T-kus redukovaný PE 100 PN 16 D 90-63mm</t>
  </si>
  <si>
    <t>1005718433</t>
  </si>
  <si>
    <t>891181111R</t>
  </si>
  <si>
    <t>Montáž vodovodních šoupátek otevřený výkop do DN 40</t>
  </si>
  <si>
    <t>-1461553913</t>
  </si>
  <si>
    <t>286140740R</t>
  </si>
  <si>
    <t>navrtávací T-kus s ventilem, d 63-32</t>
  </si>
  <si>
    <t>-414571588</t>
  </si>
  <si>
    <t>286140750R</t>
  </si>
  <si>
    <t>navrtávací T-kus s ventilem, d 90-40</t>
  </si>
  <si>
    <t>-2083289784</t>
  </si>
  <si>
    <t>891211112</t>
  </si>
  <si>
    <t>Montáž vodovodních šoupátek otevřený výkop DN 50</t>
  </si>
  <si>
    <t>-1585901587</t>
  </si>
  <si>
    <t>Montáž vodovodních armatur na potrubí šoupátek nebo klapek uzavíracích v otevřeném výkopu nebo v šachtách s osazením zemní soupravy (bez poklopů) DN 50</t>
  </si>
  <si>
    <t>891241111</t>
  </si>
  <si>
    <t>Montáž vodovodních šoupátek otevřený výkop DN 80</t>
  </si>
  <si>
    <t>1793658388</t>
  </si>
  <si>
    <t>Montáž vodovodních armatur na potrubí šoupátek v otevřeném výkopu nebo v šachtách s osazením zemní soupravy (bez poklopů) DN 80</t>
  </si>
  <si>
    <t>422211160R</t>
  </si>
  <si>
    <t>šoupátko s přírubami, voda, DN 80 mm PN 16</t>
  </si>
  <si>
    <t>-58185582</t>
  </si>
  <si>
    <t>42221114</t>
  </si>
  <si>
    <t>šoupátko s přírubami voda DN 50 PN16</t>
  </si>
  <si>
    <t>-1638143860</t>
  </si>
  <si>
    <t>891247111</t>
  </si>
  <si>
    <t>Montáž hydrantů podzemních DN 80</t>
  </si>
  <si>
    <t>1301928417</t>
  </si>
  <si>
    <t>Montáž vodovodních armatur na potrubí hydrantů podzemních (bez osazení poklopů) DN 80</t>
  </si>
  <si>
    <t>422735890R</t>
  </si>
  <si>
    <t>hydrant podzemní DN80 PN16 s dvojčinným uzávěrem</t>
  </si>
  <si>
    <t>-721383375</t>
  </si>
  <si>
    <t>891311111R</t>
  </si>
  <si>
    <t xml:space="preserve">Montáž zemní soupravy </t>
  </si>
  <si>
    <t>-1477703942</t>
  </si>
  <si>
    <t>Montáž zemní soupravy</t>
  </si>
  <si>
    <t>422910540R</t>
  </si>
  <si>
    <t>souprava zemní pro navrtávací pas, teleskopická</t>
  </si>
  <si>
    <t>972297728</t>
  </si>
  <si>
    <t>422910790R</t>
  </si>
  <si>
    <t>souprava zemní pro šoupátka DN 80 mm, teleskopická</t>
  </si>
  <si>
    <t>-798681951</t>
  </si>
  <si>
    <t>422910800R</t>
  </si>
  <si>
    <t>souprava zemní pro hydranty DN 80, teleskopická</t>
  </si>
  <si>
    <t>255341428</t>
  </si>
  <si>
    <t>892233122</t>
  </si>
  <si>
    <t>Proplach a dezinfekce vodovodního potrubí DN od 40 do 70</t>
  </si>
  <si>
    <t>191543883</t>
  </si>
  <si>
    <t>"P1" 2</t>
  </si>
  <si>
    <t>"P2" 45</t>
  </si>
  <si>
    <t>892241111</t>
  </si>
  <si>
    <t>Tlaková zkouška vodou potrubí do 80</t>
  </si>
  <si>
    <t>-1319874787</t>
  </si>
  <si>
    <t>Tlakové zkoušky vodou na potrubí DN do 80</t>
  </si>
  <si>
    <t>92+185</t>
  </si>
  <si>
    <t>892273122</t>
  </si>
  <si>
    <t>Proplach a dezinfekce vodovodního potrubí DN od 80 do 125</t>
  </si>
  <si>
    <t>-272969576</t>
  </si>
  <si>
    <t>892372111</t>
  </si>
  <si>
    <t>Zabezpečení konců potrubí DN do 300 při tlakových zkouškách vodou</t>
  </si>
  <si>
    <t>1260297207</t>
  </si>
  <si>
    <t>Tlakové zkoušky vodou zabezpečení konců potrubí při tlakových zkouškách DN do 300</t>
  </si>
  <si>
    <t>893811112R</t>
  </si>
  <si>
    <t xml:space="preserve">Osazení vodoměrné šachty </t>
  </si>
  <si>
    <t>733279789</t>
  </si>
  <si>
    <t>56230512R</t>
  </si>
  <si>
    <t>šachta vodoměrná</t>
  </si>
  <si>
    <t>-2051480431</t>
  </si>
  <si>
    <t>899101111</t>
  </si>
  <si>
    <t xml:space="preserve">Osazení poklopů litinových </t>
  </si>
  <si>
    <t>721470043</t>
  </si>
  <si>
    <t>422913520</t>
  </si>
  <si>
    <t>poklop litinový typ 504-šoupátkový</t>
  </si>
  <si>
    <t>-1280886414</t>
  </si>
  <si>
    <t>Díly (sestavy) k armaturám průmyslovým poklopy litinové, GGG-400 typ 504 - šoupátkový</t>
  </si>
  <si>
    <t>422914520</t>
  </si>
  <si>
    <t>poklop litinový typ 522-hydrantový   DN 80</t>
  </si>
  <si>
    <t>-1524701248</t>
  </si>
  <si>
    <t>Díly (sestavy) k armaturám průmyslovým poklopy litinové, GGG-400 typ 522 - hydrantový  DN 80</t>
  </si>
  <si>
    <t>722250102</t>
  </si>
  <si>
    <t>Hydrantový ventil s hadicovou přípojkou C 52</t>
  </si>
  <si>
    <t>1973587865</t>
  </si>
  <si>
    <t>Požární příslušenství a armatury  hydrantové ventily s hadicovou přípojkou C 52</t>
  </si>
  <si>
    <t>899101211R</t>
  </si>
  <si>
    <t>Demontáž stávajících zemních souprav a poklopů vč. odvozu na skládku a skládkovné</t>
  </si>
  <si>
    <t>881899770</t>
  </si>
  <si>
    <t>899102211R</t>
  </si>
  <si>
    <t>Demontáž stávajícího vodovodu vč. odvozu na skládku a poplatku</t>
  </si>
  <si>
    <t>1770068081</t>
  </si>
  <si>
    <t>899121101</t>
  </si>
  <si>
    <t>Osazení poklopů plastových ventilových</t>
  </si>
  <si>
    <t>-1462207733</t>
  </si>
  <si>
    <t>56230631</t>
  </si>
  <si>
    <t>poklop uliční ventilkový kulatý plastový PA s litinovým víkem</t>
  </si>
  <si>
    <t>-1285390813</t>
  </si>
  <si>
    <t>55111845R</t>
  </si>
  <si>
    <t>ventil domovní přípojky s vypouštěním se ZS</t>
  </si>
  <si>
    <t>-1102276186</t>
  </si>
  <si>
    <t>Orientační tabulky na sloupku betonovém nebo ocelovém</t>
  </si>
  <si>
    <t>1933370040</t>
  </si>
  <si>
    <t>Orientační tabulky na vodovodních a kanalizačních řadech na sloupku ocelovém nebo betonovém</t>
  </si>
  <si>
    <t>899721112R</t>
  </si>
  <si>
    <t xml:space="preserve">Montáž měděných vodičů CY 10 mm2 uložených pevně   </t>
  </si>
  <si>
    <t>1008307466</t>
  </si>
  <si>
    <t>(277*2)+(5*2)</t>
  </si>
  <si>
    <t>341102980R</t>
  </si>
  <si>
    <t>kabel silový s Cu jádrem CY 10 mm2</t>
  </si>
  <si>
    <t>-919096757</t>
  </si>
  <si>
    <t>564</t>
  </si>
  <si>
    <t>1170839097</t>
  </si>
  <si>
    <t>Poznámka k položce:
včetně folie</t>
  </si>
  <si>
    <t>899911110R</t>
  </si>
  <si>
    <t xml:space="preserve">Zafoukání cementopopílkovou směsí stávajícího potrubí   </t>
  </si>
  <si>
    <t>1283607424</t>
  </si>
  <si>
    <t>589379100R</t>
  </si>
  <si>
    <t xml:space="preserve">Směs cementopopílková   </t>
  </si>
  <si>
    <t>29448859</t>
  </si>
  <si>
    <t>(3,14*0,02*0,02)*160</t>
  </si>
  <si>
    <t>899911123R</t>
  </si>
  <si>
    <t xml:space="preserve">Osazení a odstanění dočasných ocel.plošin pro přejezd   </t>
  </si>
  <si>
    <t>1464228518</t>
  </si>
  <si>
    <t>966073812R</t>
  </si>
  <si>
    <t>Odstranění a obnova stávajícího oplocení</t>
  </si>
  <si>
    <t>534380585</t>
  </si>
  <si>
    <t>2060264625</t>
  </si>
  <si>
    <t>Přesun hmot pro trubní vedení hloubené z trub z plastických hmot nebo sklolaminátových pro vodovody nebo kanalizace v otevřeném výkopu dopravní vzdálenost do 15 m</t>
  </si>
  <si>
    <t>197504789</t>
  </si>
  <si>
    <t>-1366399511</t>
  </si>
  <si>
    <t>1793676633</t>
  </si>
  <si>
    <t>-940687571</t>
  </si>
  <si>
    <t>2042920617</t>
  </si>
  <si>
    <t>1577169408</t>
  </si>
  <si>
    <t>-480615336</t>
  </si>
  <si>
    <t>-1492812158</t>
  </si>
  <si>
    <t>-891200778</t>
  </si>
  <si>
    <t>-211167540</t>
  </si>
  <si>
    <t>1629845353</t>
  </si>
  <si>
    <t>033103000R</t>
  </si>
  <si>
    <t>Náhradní zásobování pitnou vodou</t>
  </si>
  <si>
    <t>1090858432</t>
  </si>
  <si>
    <t>Poznámka k položce:
po dobu výstavby</t>
  </si>
  <si>
    <t>-1371020236</t>
  </si>
  <si>
    <t>Poznámka k položce:
opětovné hloubení jam pro provedení tlakových zkoušek, následné přepojení vodovodu na stávající řad, provedení jam pro provedení přípojek po kolaudaci řadu, zkoušky přípojek</t>
  </si>
  <si>
    <t>Zajištění koulaudace  před započetím výkopových prací na kanalizaci SO 01</t>
  </si>
  <si>
    <t>-600580585</t>
  </si>
  <si>
    <t>23400042</t>
  </si>
  <si>
    <t>-370614575</t>
  </si>
  <si>
    <t>1169544746</t>
  </si>
  <si>
    <t>-1634079680</t>
  </si>
  <si>
    <t>-1100795596</t>
  </si>
  <si>
    <t>210220277</t>
  </si>
  <si>
    <t>1752965283</t>
  </si>
  <si>
    <t>2032883953</t>
  </si>
  <si>
    <t>SO 04 - Kanalizační přípojka č.p. 85 a č.p.242</t>
  </si>
  <si>
    <t>-763874399</t>
  </si>
  <si>
    <t>3*1</t>
  </si>
  <si>
    <t>413065320</t>
  </si>
  <si>
    <t>Poznámka k položce:
odečteno programem autocad z přílohy podélný profil a  situace stavby</t>
  </si>
  <si>
    <t>3*1,5</t>
  </si>
  <si>
    <t>1215244561</t>
  </si>
  <si>
    <t>131201202</t>
  </si>
  <si>
    <t>Hloubení jam zapažených v hornině tř. 3 objemu do 1000 m3</t>
  </si>
  <si>
    <t>1426143833</t>
  </si>
  <si>
    <t>Hloubení zapažených jam a zářezů  s urovnáním dna do předepsaného profilu a spádu v hornině tř. 3 přes 100 do 1 000 m3</t>
  </si>
  <si>
    <t>"jámy" (15*1,7)+(25*1,7)+(16*2,5)</t>
  </si>
  <si>
    <t>1658372317</t>
  </si>
  <si>
    <t>1737288771</t>
  </si>
  <si>
    <t>"jámy" (17*1,7)+(25*1,7)+(24*2,5)</t>
  </si>
  <si>
    <t>1304552107</t>
  </si>
  <si>
    <t>782018060</t>
  </si>
  <si>
    <t>599301995</t>
  </si>
  <si>
    <t>"výkop" 123</t>
  </si>
  <si>
    <t>"zásyp zeminou" -(123-(((5,3+5,6)*0,9*0,45)+((7,8+8,9)*0,9*0,55)))</t>
  </si>
  <si>
    <t>-2006780511</t>
  </si>
  <si>
    <t>12,681*10</t>
  </si>
  <si>
    <t>-1777159431</t>
  </si>
  <si>
    <t>Poznámka k položce:
odvoz na skládku</t>
  </si>
  <si>
    <t>12,681</t>
  </si>
  <si>
    <t>963565182</t>
  </si>
  <si>
    <t>výkopový materiál</t>
  </si>
  <si>
    <t>123-((10,9*0,9*0,45)+(16,7*0,9*0,55))</t>
  </si>
  <si>
    <t>511620061</t>
  </si>
  <si>
    <t>"potrubí DN 150" 0,9*(5,3+5,6)*0,45</t>
  </si>
  <si>
    <t>"potrubí DN 200" 0,9*(7,8+8,9)*0,55</t>
  </si>
  <si>
    <t>kamenivo těžené drobné frakce 0-4 třída D</t>
  </si>
  <si>
    <t>385202586</t>
  </si>
  <si>
    <t>frakce  0-4      tř. D</t>
  </si>
  <si>
    <t>12,682*1,9</t>
  </si>
  <si>
    <t>-1536066511</t>
  </si>
  <si>
    <t>Poznámka k položce:
zpětný zához u žlabu</t>
  </si>
  <si>
    <t>-75637508</t>
  </si>
  <si>
    <t>"jámy" (15+25+24)*0,2</t>
  </si>
  <si>
    <t>1364107882</t>
  </si>
  <si>
    <t>"jámy" 15+25+24</t>
  </si>
  <si>
    <t>132918283</t>
  </si>
  <si>
    <t>-1980901239</t>
  </si>
  <si>
    <t>1429718691</t>
  </si>
  <si>
    <t>-1660175304</t>
  </si>
  <si>
    <t>1827144763</t>
  </si>
  <si>
    <t>17*3,14*0,045*0,045</t>
  </si>
  <si>
    <t>-712865208</t>
  </si>
  <si>
    <t>"šachty DN600" (0,9*0,9*0,1)*5</t>
  </si>
  <si>
    <t>"žlab" 3*11</t>
  </si>
  <si>
    <t>452312131R</t>
  </si>
  <si>
    <t>Obetonávka potrubí z betonu prostého tř. C 12/15 otevřený výkop</t>
  </si>
  <si>
    <t>-1177376867</t>
  </si>
  <si>
    <t>Poznámka k položce:
v délce 2,0m</t>
  </si>
  <si>
    <t>-1620647251</t>
  </si>
  <si>
    <t>"šachty DN600" (0,9*0,4*4)*5</t>
  </si>
  <si>
    <t>"žlaby" (11*0,5*2)+(6*0,5*2)</t>
  </si>
  <si>
    <t>465511521R</t>
  </si>
  <si>
    <t>Dlažba z lomového kamene do betonu s vyplněním spár maltou a vyspárováním plocha nad 20 m2 tl 200 mm</t>
  </si>
  <si>
    <t>631569923</t>
  </si>
  <si>
    <t>Dlažba z lomového kamene upraveného vodorovná nebo plocha ve sklonu do 1:2 s dodáním hmot dobetonu, s vyplněním spár a s vyspárováním cementovou maltou v ploše přes 20 m2, tl. 200 mm</t>
  </si>
  <si>
    <t>3*11</t>
  </si>
  <si>
    <t>1625261867</t>
  </si>
  <si>
    <t>"potrubí DN 150" 0,9*(5,3+5,6)</t>
  </si>
  <si>
    <t>"potrubí DN 200" 0,9*(7,8+8,9)</t>
  </si>
  <si>
    <t>"žlaby" 6*11</t>
  </si>
  <si>
    <t>141721117</t>
  </si>
  <si>
    <t>Řízený zemní protlak hloubky do 6 m vnějšího průměru do 315 mm v hornině tř 1 až 4</t>
  </si>
  <si>
    <t>242697703</t>
  </si>
  <si>
    <t>Řízený zemní protlak v hornině tř. 1 až 4, včetně protlačení trub v hloubce do 6 m vnějšího průměru vrtu přes 225 do 315 mm</t>
  </si>
  <si>
    <t>2*20</t>
  </si>
  <si>
    <t>2142955939</t>
  </si>
  <si>
    <t>"jámy"40</t>
  </si>
  <si>
    <t>1604112166</t>
  </si>
  <si>
    <t>Montáž kanalizačního potrubí z PE SDR11  svařovaných D 160x14,6</t>
  </si>
  <si>
    <t>845613050</t>
  </si>
  <si>
    <t>Montáž kanalizačního potrubí z plastů z polyetylenu PE 100 svařovaných SDR 11/PN16 D 160 x 14,6 mm</t>
  </si>
  <si>
    <t>20,89+20,48</t>
  </si>
  <si>
    <t>1146128523</t>
  </si>
  <si>
    <t>41,37</t>
  </si>
  <si>
    <t>871354202R</t>
  </si>
  <si>
    <t>Montáž kanalizačního potrubí z PE SDR11svařovaných D 225x20,5</t>
  </si>
  <si>
    <t>-1940881356</t>
  </si>
  <si>
    <t>Montáž kanalizačního potrubí z plastů z polyetylenu PE 100 svařovaných SDR 11/PN16 D 225 x 20,5 mm</t>
  </si>
  <si>
    <t>"RD 242" 12,85</t>
  </si>
  <si>
    <t>"RD 85" 12,13</t>
  </si>
  <si>
    <t>28613366</t>
  </si>
  <si>
    <t>potrubí třívrstvé PE100 RC se signalizační vrstvou SDR 11, 225x20,5mm dl 12 m</t>
  </si>
  <si>
    <t>74022023</t>
  </si>
  <si>
    <t>899914115R</t>
  </si>
  <si>
    <t>Montáž chráničky DN250 vč. objímek a manžet</t>
  </si>
  <si>
    <t>-2107306107</t>
  </si>
  <si>
    <t>2*17</t>
  </si>
  <si>
    <t>28613369R</t>
  </si>
  <si>
    <t>potrubí PE100  SDR 11 DN 250</t>
  </si>
  <si>
    <t>981538391</t>
  </si>
  <si>
    <t>211512654</t>
  </si>
  <si>
    <t>"RD 85" 1</t>
  </si>
  <si>
    <t>894812312</t>
  </si>
  <si>
    <t>Revizní a čistící šachta z PP typ DN 600/160 šachtové dno průtočné 30°, 60°, 90°</t>
  </si>
  <si>
    <t>1553151891</t>
  </si>
  <si>
    <t>Revizní a čistící šachta z polypropylenu PP pro hladké trouby DN 600 šachtové dno (DN šachty / DN trubního vedení) DN 600/160 průtočné 30°,60°,90°</t>
  </si>
  <si>
    <t>"RD 242" 3</t>
  </si>
  <si>
    <t>1555168719</t>
  </si>
  <si>
    <t>-814219463</t>
  </si>
  <si>
    <t>Revizní a čistící šachta z polypropylenu PP pro hladké trouby DN 600 roura šachtová korugovaná, světlé hloubky 3 000 mm</t>
  </si>
  <si>
    <t>1885420870</t>
  </si>
  <si>
    <t>894812352</t>
  </si>
  <si>
    <t>Revizní a čistící šachta z PP DN 600 poklop litinový pro třídu zatížení A15 s teleskopickým adaptérem</t>
  </si>
  <si>
    <t>-271096188</t>
  </si>
  <si>
    <t>Revizní a čistící šachta z polypropylenu PP pro hladké trouby DN 600 poklop (mříž) litinový pro třídu zatížení A15 s teleskopickým adaptérem</t>
  </si>
  <si>
    <t>Demontáž a montáž označení plynovodního potrubí</t>
  </si>
  <si>
    <t>1077058056</t>
  </si>
  <si>
    <t>-1843804937</t>
  </si>
  <si>
    <t>5,3+5,6+7,8+8,9</t>
  </si>
  <si>
    <t>Napojení přípojky DN200 na stávající šachtu DN1000</t>
  </si>
  <si>
    <t>1671056434</t>
  </si>
  <si>
    <t>Poznámka k položce:
včetně tvarovek</t>
  </si>
  <si>
    <t>877355211R</t>
  </si>
  <si>
    <t>Montáž tvarovek DN 200</t>
  </si>
  <si>
    <t>1477022283</t>
  </si>
  <si>
    <t>Montáž tvarovek na kanalizačním potrubí z trub z plastu  DN 200</t>
  </si>
  <si>
    <t>28611366R</t>
  </si>
  <si>
    <t>koleno 200x45°</t>
  </si>
  <si>
    <t>-1752392965</t>
  </si>
  <si>
    <t>28611364r</t>
  </si>
  <si>
    <t>koleno 200x15°</t>
  </si>
  <si>
    <t>-1753302042</t>
  </si>
  <si>
    <t>877375121</t>
  </si>
  <si>
    <t>Výřez a montáž tvarovek odbočných na potrubí z kanalizačních trub z PVC DN 300</t>
  </si>
  <si>
    <t>359579876</t>
  </si>
  <si>
    <t>Výřez a montáž odbočné tvarovky na potrubí z trub z tvrdého PVC  DN 300</t>
  </si>
  <si>
    <t>navrtávací odbočka  315/225mm pro potrubí kanalizační</t>
  </si>
  <si>
    <t>1920449059</t>
  </si>
  <si>
    <t>"RD 242" 1</t>
  </si>
  <si>
    <t>20242350</t>
  </si>
  <si>
    <t>-1345512380</t>
  </si>
  <si>
    <t>41,37+24,98</t>
  </si>
  <si>
    <t>-1453662149</t>
  </si>
  <si>
    <t>317651982</t>
  </si>
  <si>
    <t>66,35</t>
  </si>
  <si>
    <t>555512928</t>
  </si>
  <si>
    <t>-1328665805</t>
  </si>
  <si>
    <t>1345077429</t>
  </si>
  <si>
    <t>Poznámka k položce:
viz položka hloubění jam*objemová hmotnost</t>
  </si>
  <si>
    <t>12,681*1,9</t>
  </si>
  <si>
    <t>1162457560</t>
  </si>
  <si>
    <t>2128146796</t>
  </si>
  <si>
    <t>-1078234485</t>
  </si>
  <si>
    <t>2132516069</t>
  </si>
  <si>
    <t>469738640</t>
  </si>
  <si>
    <t>1115881407</t>
  </si>
  <si>
    <t>-2142785793</t>
  </si>
  <si>
    <t>959692780</t>
  </si>
  <si>
    <t>1302448369</t>
  </si>
  <si>
    <t>-525977116</t>
  </si>
  <si>
    <t>-427377770</t>
  </si>
  <si>
    <t>-1633006899</t>
  </si>
  <si>
    <t>-826415267</t>
  </si>
  <si>
    <t>1615806995</t>
  </si>
  <si>
    <t>1422930459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</si>
</sst>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ROUND(AG100,2)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35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36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37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38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39</v>
      </c>
      <c r="E32" s="49"/>
      <c r="F32" s="32" t="s">
        <v>40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ROUND(AZ94+SUM(CD100:CD104),2)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ROUND(AV94+SUM(BY100:BY104),2)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41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ROUND(BA94+SUM(CE100:CE104),2)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ROUND(AW94+SUM(BZ100:BZ104),2)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42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ROUND(BB94+SUM(CF100:CF104),2)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43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ROUND(BC94+SUM(CG100:CG104),2)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44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ROUND(BD94+SUM(CH100:CH104),2)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45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46</v>
      </c>
      <c r="U38" s="56"/>
      <c r="V38" s="56"/>
      <c r="W38" s="56"/>
      <c r="X38" s="58" t="s">
        <v>47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48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49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50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51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50</v>
      </c>
      <c r="AI60" s="45"/>
      <c r="AJ60" s="45"/>
      <c r="AK60" s="45"/>
      <c r="AL60" s="45"/>
      <c r="AM60" s="66" t="s">
        <v>51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52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53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50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51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50</v>
      </c>
      <c r="AI75" s="45"/>
      <c r="AJ75" s="45"/>
      <c r="AK75" s="45"/>
      <c r="AL75" s="45"/>
      <c r="AM75" s="66" t="s">
        <v>51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17A020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VÝSTAVBA KANALIZACE TĚRLICKO - HRADIŠTĚ_20-10-16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 xml:space="preserve"> 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16. 10. 2020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 xml:space="preserve"> 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29</v>
      </c>
      <c r="AJ89" s="42"/>
      <c r="AK89" s="42"/>
      <c r="AL89" s="42"/>
      <c r="AM89" s="82" t="str">
        <f>IF(E17="","",E17)</f>
        <v xml:space="preserve"> </v>
      </c>
      <c r="AN89" s="73"/>
      <c r="AO89" s="73"/>
      <c r="AP89" s="73"/>
      <c r="AQ89" s="42"/>
      <c r="AR89" s="43"/>
      <c r="AS89" s="83" t="s">
        <v>55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27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31</v>
      </c>
      <c r="AJ90" s="42"/>
      <c r="AK90" s="42"/>
      <c r="AL90" s="42"/>
      <c r="AM90" s="82" t="str">
        <f>IF(E20="","",E20)</f>
        <v xml:space="preserve"> 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56</v>
      </c>
      <c r="D92" s="96"/>
      <c r="E92" s="96"/>
      <c r="F92" s="96"/>
      <c r="G92" s="96"/>
      <c r="H92" s="97"/>
      <c r="I92" s="98" t="s">
        <v>57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58</v>
      </c>
      <c r="AH92" s="96"/>
      <c r="AI92" s="96"/>
      <c r="AJ92" s="96"/>
      <c r="AK92" s="96"/>
      <c r="AL92" s="96"/>
      <c r="AM92" s="96"/>
      <c r="AN92" s="98" t="s">
        <v>59</v>
      </c>
      <c r="AO92" s="96"/>
      <c r="AP92" s="100"/>
      <c r="AQ92" s="101" t="s">
        <v>60</v>
      </c>
      <c r="AR92" s="43"/>
      <c r="AS92" s="102" t="s">
        <v>61</v>
      </c>
      <c r="AT92" s="103" t="s">
        <v>62</v>
      </c>
      <c r="AU92" s="103" t="s">
        <v>63</v>
      </c>
      <c r="AV92" s="103" t="s">
        <v>64</v>
      </c>
      <c r="AW92" s="103" t="s">
        <v>65</v>
      </c>
      <c r="AX92" s="103" t="s">
        <v>66</v>
      </c>
      <c r="AY92" s="103" t="s">
        <v>67</v>
      </c>
      <c r="AZ92" s="103" t="s">
        <v>68</v>
      </c>
      <c r="BA92" s="103" t="s">
        <v>69</v>
      </c>
      <c r="BB92" s="103" t="s">
        <v>70</v>
      </c>
      <c r="BC92" s="103" t="s">
        <v>71</v>
      </c>
      <c r="BD92" s="104" t="s">
        <v>72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73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ROUND(SUM(AG95:AG98),2)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ROUND(SUM(AS95:AS98),2)</f>
        <v>0</v>
      </c>
      <c r="AT94" s="116">
        <f>ROUND(SUM(AV94:AW94),2)</f>
        <v>0</v>
      </c>
      <c r="AU94" s="117">
        <f>ROUND(SUM(AU95:AU98),5)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ROUND(SUM(AZ95:AZ98),2)</f>
        <v>0</v>
      </c>
      <c r="BA94" s="116">
        <f>ROUND(SUM(BA95:BA98),2)</f>
        <v>0</v>
      </c>
      <c r="BB94" s="116">
        <f>ROUND(SUM(BB95:BB98),2)</f>
        <v>0</v>
      </c>
      <c r="BC94" s="116">
        <f>ROUND(SUM(BC95:BC98),2)</f>
        <v>0</v>
      </c>
      <c r="BD94" s="118">
        <f>ROUND(SUM(BD95:BD98),2)</f>
        <v>0</v>
      </c>
      <c r="BE94" s="6"/>
      <c r="BS94" s="119" t="s">
        <v>74</v>
      </c>
      <c r="BT94" s="119" t="s">
        <v>75</v>
      </c>
      <c r="BU94" s="120" t="s">
        <v>76</v>
      </c>
      <c r="BV94" s="119" t="s">
        <v>77</v>
      </c>
      <c r="BW94" s="119" t="s">
        <v>5</v>
      </c>
      <c r="BX94" s="119" t="s">
        <v>78</v>
      </c>
      <c r="CL94" s="119" t="s">
        <v>1</v>
      </c>
    </row>
    <row r="95" spans="1:91" s="7" customFormat="1" ht="16.5" customHeight="1">
      <c r="A95" s="121" t="s">
        <v>79</v>
      </c>
      <c r="B95" s="122"/>
      <c r="C95" s="123"/>
      <c r="D95" s="124" t="s">
        <v>80</v>
      </c>
      <c r="E95" s="124"/>
      <c r="F95" s="124"/>
      <c r="G95" s="124"/>
      <c r="H95" s="124"/>
      <c r="I95" s="125"/>
      <c r="J95" s="124" t="s">
        <v>81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'SO 01 - Gravitační stoka'!J32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82</v>
      </c>
      <c r="AR95" s="128"/>
      <c r="AS95" s="129">
        <v>0</v>
      </c>
      <c r="AT95" s="130">
        <f>ROUND(SUM(AV95:AW95),2)</f>
        <v>0</v>
      </c>
      <c r="AU95" s="131">
        <f>'SO 01 - Gravitační stoka'!P147</f>
        <v>0</v>
      </c>
      <c r="AV95" s="130">
        <f>'SO 01 - Gravitační stoka'!J35</f>
        <v>0</v>
      </c>
      <c r="AW95" s="130">
        <f>'SO 01 - Gravitační stoka'!J36</f>
        <v>0</v>
      </c>
      <c r="AX95" s="130">
        <f>'SO 01 - Gravitační stoka'!J37</f>
        <v>0</v>
      </c>
      <c r="AY95" s="130">
        <f>'SO 01 - Gravitační stoka'!J38</f>
        <v>0</v>
      </c>
      <c r="AZ95" s="130">
        <f>'SO 01 - Gravitační stoka'!F35</f>
        <v>0</v>
      </c>
      <c r="BA95" s="130">
        <f>'SO 01 - Gravitační stoka'!F36</f>
        <v>0</v>
      </c>
      <c r="BB95" s="130">
        <f>'SO 01 - Gravitační stoka'!F37</f>
        <v>0</v>
      </c>
      <c r="BC95" s="130">
        <f>'SO 01 - Gravitační stoka'!F38</f>
        <v>0</v>
      </c>
      <c r="BD95" s="132">
        <f>'SO 01 - Gravitační stoka'!F39</f>
        <v>0</v>
      </c>
      <c r="BE95" s="7"/>
      <c r="BT95" s="133" t="s">
        <v>83</v>
      </c>
      <c r="BV95" s="133" t="s">
        <v>77</v>
      </c>
      <c r="BW95" s="133" t="s">
        <v>84</v>
      </c>
      <c r="BX95" s="133" t="s">
        <v>5</v>
      </c>
      <c r="CL95" s="133" t="s">
        <v>1</v>
      </c>
      <c r="CM95" s="133" t="s">
        <v>85</v>
      </c>
    </row>
    <row r="96" spans="1:91" s="7" customFormat="1" ht="16.5" customHeight="1">
      <c r="A96" s="121" t="s">
        <v>79</v>
      </c>
      <c r="B96" s="122"/>
      <c r="C96" s="123"/>
      <c r="D96" s="124" t="s">
        <v>86</v>
      </c>
      <c r="E96" s="124"/>
      <c r="F96" s="124"/>
      <c r="G96" s="124"/>
      <c r="H96" s="124"/>
      <c r="I96" s="125"/>
      <c r="J96" s="124" t="s">
        <v>87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 02 - Přípojky - veřejn...'!J32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82</v>
      </c>
      <c r="AR96" s="128"/>
      <c r="AS96" s="129">
        <v>0</v>
      </c>
      <c r="AT96" s="130">
        <f>ROUND(SUM(AV96:AW96),2)</f>
        <v>0</v>
      </c>
      <c r="AU96" s="131">
        <f>'SO 02 - Přípojky - veřejn...'!P143</f>
        <v>0</v>
      </c>
      <c r="AV96" s="130">
        <f>'SO 02 - Přípojky - veřejn...'!J35</f>
        <v>0</v>
      </c>
      <c r="AW96" s="130">
        <f>'SO 02 - Přípojky - veřejn...'!J36</f>
        <v>0</v>
      </c>
      <c r="AX96" s="130">
        <f>'SO 02 - Přípojky - veřejn...'!J37</f>
        <v>0</v>
      </c>
      <c r="AY96" s="130">
        <f>'SO 02 - Přípojky - veřejn...'!J38</f>
        <v>0</v>
      </c>
      <c r="AZ96" s="130">
        <f>'SO 02 - Přípojky - veřejn...'!F35</f>
        <v>0</v>
      </c>
      <c r="BA96" s="130">
        <f>'SO 02 - Přípojky - veřejn...'!F36</f>
        <v>0</v>
      </c>
      <c r="BB96" s="130">
        <f>'SO 02 - Přípojky - veřejn...'!F37</f>
        <v>0</v>
      </c>
      <c r="BC96" s="130">
        <f>'SO 02 - Přípojky - veřejn...'!F38</f>
        <v>0</v>
      </c>
      <c r="BD96" s="132">
        <f>'SO 02 - Přípojky - veřejn...'!F39</f>
        <v>0</v>
      </c>
      <c r="BE96" s="7"/>
      <c r="BT96" s="133" t="s">
        <v>83</v>
      </c>
      <c r="BV96" s="133" t="s">
        <v>77</v>
      </c>
      <c r="BW96" s="133" t="s">
        <v>88</v>
      </c>
      <c r="BX96" s="133" t="s">
        <v>5</v>
      </c>
      <c r="CL96" s="133" t="s">
        <v>1</v>
      </c>
      <c r="CM96" s="133" t="s">
        <v>85</v>
      </c>
    </row>
    <row r="97" spans="1:91" s="7" customFormat="1" ht="24.75" customHeight="1">
      <c r="A97" s="121" t="s">
        <v>79</v>
      </c>
      <c r="B97" s="122"/>
      <c r="C97" s="123"/>
      <c r="D97" s="124" t="s">
        <v>89</v>
      </c>
      <c r="E97" s="124"/>
      <c r="F97" s="124"/>
      <c r="G97" s="124"/>
      <c r="H97" s="124"/>
      <c r="I97" s="125"/>
      <c r="J97" s="124" t="s">
        <v>90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 03 - Přeložka - vodovo...'!J32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82</v>
      </c>
      <c r="AR97" s="128"/>
      <c r="AS97" s="129">
        <v>0</v>
      </c>
      <c r="AT97" s="130">
        <f>ROUND(SUM(AV97:AW97),2)</f>
        <v>0</v>
      </c>
      <c r="AU97" s="131">
        <f>'SO 03 - Přeložka - vodovo...'!P140</f>
        <v>0</v>
      </c>
      <c r="AV97" s="130">
        <f>'SO 03 - Přeložka - vodovo...'!J35</f>
        <v>0</v>
      </c>
      <c r="AW97" s="130">
        <f>'SO 03 - Přeložka - vodovo...'!J36</f>
        <v>0</v>
      </c>
      <c r="AX97" s="130">
        <f>'SO 03 - Přeložka - vodovo...'!J37</f>
        <v>0</v>
      </c>
      <c r="AY97" s="130">
        <f>'SO 03 - Přeložka - vodovo...'!J38</f>
        <v>0</v>
      </c>
      <c r="AZ97" s="130">
        <f>'SO 03 - Přeložka - vodovo...'!F35</f>
        <v>0</v>
      </c>
      <c r="BA97" s="130">
        <f>'SO 03 - Přeložka - vodovo...'!F36</f>
        <v>0</v>
      </c>
      <c r="BB97" s="130">
        <f>'SO 03 - Přeložka - vodovo...'!F37</f>
        <v>0</v>
      </c>
      <c r="BC97" s="130">
        <f>'SO 03 - Přeložka - vodovo...'!F38</f>
        <v>0</v>
      </c>
      <c r="BD97" s="132">
        <f>'SO 03 - Přeložka - vodovo...'!F39</f>
        <v>0</v>
      </c>
      <c r="BE97" s="7"/>
      <c r="BT97" s="133" t="s">
        <v>83</v>
      </c>
      <c r="BV97" s="133" t="s">
        <v>77</v>
      </c>
      <c r="BW97" s="133" t="s">
        <v>91</v>
      </c>
      <c r="BX97" s="133" t="s">
        <v>5</v>
      </c>
      <c r="CL97" s="133" t="s">
        <v>1</v>
      </c>
      <c r="CM97" s="133" t="s">
        <v>85</v>
      </c>
    </row>
    <row r="98" spans="1:91" s="7" customFormat="1" ht="16.5" customHeight="1">
      <c r="A98" s="121" t="s">
        <v>79</v>
      </c>
      <c r="B98" s="122"/>
      <c r="C98" s="123"/>
      <c r="D98" s="124" t="s">
        <v>92</v>
      </c>
      <c r="E98" s="124"/>
      <c r="F98" s="124"/>
      <c r="G98" s="124"/>
      <c r="H98" s="124"/>
      <c r="I98" s="125"/>
      <c r="J98" s="124" t="s">
        <v>93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 04 - Kanalizační přípo...'!J32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82</v>
      </c>
      <c r="AR98" s="128"/>
      <c r="AS98" s="134">
        <v>0</v>
      </c>
      <c r="AT98" s="135">
        <f>ROUND(SUM(AV98:AW98),2)</f>
        <v>0</v>
      </c>
      <c r="AU98" s="136">
        <f>'SO 04 - Kanalizační přípo...'!P142</f>
        <v>0</v>
      </c>
      <c r="AV98" s="135">
        <f>'SO 04 - Kanalizační přípo...'!J35</f>
        <v>0</v>
      </c>
      <c r="AW98" s="135">
        <f>'SO 04 - Kanalizační přípo...'!J36</f>
        <v>0</v>
      </c>
      <c r="AX98" s="135">
        <f>'SO 04 - Kanalizační přípo...'!J37</f>
        <v>0</v>
      </c>
      <c r="AY98" s="135">
        <f>'SO 04 - Kanalizační přípo...'!J38</f>
        <v>0</v>
      </c>
      <c r="AZ98" s="135">
        <f>'SO 04 - Kanalizační přípo...'!F35</f>
        <v>0</v>
      </c>
      <c r="BA98" s="135">
        <f>'SO 04 - Kanalizační přípo...'!F36</f>
        <v>0</v>
      </c>
      <c r="BB98" s="135">
        <f>'SO 04 - Kanalizační přípo...'!F37</f>
        <v>0</v>
      </c>
      <c r="BC98" s="135">
        <f>'SO 04 - Kanalizační přípo...'!F38</f>
        <v>0</v>
      </c>
      <c r="BD98" s="137">
        <f>'SO 04 - Kanalizační přípo...'!F39</f>
        <v>0</v>
      </c>
      <c r="BE98" s="7"/>
      <c r="BT98" s="133" t="s">
        <v>83</v>
      </c>
      <c r="BV98" s="133" t="s">
        <v>77</v>
      </c>
      <c r="BW98" s="133" t="s">
        <v>94</v>
      </c>
      <c r="BX98" s="133" t="s">
        <v>5</v>
      </c>
      <c r="CL98" s="133" t="s">
        <v>1</v>
      </c>
      <c r="CM98" s="133" t="s">
        <v>85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40"/>
      <c r="B100" s="41"/>
      <c r="C100" s="109" t="s">
        <v>95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112">
        <f>ROUND(SUM(AG101:AG104),2)</f>
        <v>0</v>
      </c>
      <c r="AH100" s="112"/>
      <c r="AI100" s="112"/>
      <c r="AJ100" s="112"/>
      <c r="AK100" s="112"/>
      <c r="AL100" s="112"/>
      <c r="AM100" s="112"/>
      <c r="AN100" s="112">
        <f>ROUND(SUM(AN101:AN104),2)</f>
        <v>0</v>
      </c>
      <c r="AO100" s="112"/>
      <c r="AP100" s="112"/>
      <c r="AQ100" s="138"/>
      <c r="AR100" s="43"/>
      <c r="AS100" s="102" t="s">
        <v>96</v>
      </c>
      <c r="AT100" s="103" t="s">
        <v>97</v>
      </c>
      <c r="AU100" s="103" t="s">
        <v>39</v>
      </c>
      <c r="AV100" s="104" t="s">
        <v>62</v>
      </c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89" s="2" customFormat="1" ht="19.9" customHeight="1">
      <c r="A101" s="40"/>
      <c r="B101" s="41"/>
      <c r="C101" s="42"/>
      <c r="D101" s="139" t="s">
        <v>98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42"/>
      <c r="AD101" s="42"/>
      <c r="AE101" s="42"/>
      <c r="AF101" s="42"/>
      <c r="AG101" s="140">
        <f>ROUND(AG94*AS101,2)</f>
        <v>0</v>
      </c>
      <c r="AH101" s="141"/>
      <c r="AI101" s="141"/>
      <c r="AJ101" s="141"/>
      <c r="AK101" s="141"/>
      <c r="AL101" s="141"/>
      <c r="AM101" s="141"/>
      <c r="AN101" s="141">
        <f>ROUND(AG101+AV101,2)</f>
        <v>0</v>
      </c>
      <c r="AO101" s="141"/>
      <c r="AP101" s="141"/>
      <c r="AQ101" s="42"/>
      <c r="AR101" s="43"/>
      <c r="AS101" s="142">
        <v>0</v>
      </c>
      <c r="AT101" s="143" t="s">
        <v>99</v>
      </c>
      <c r="AU101" s="143" t="s">
        <v>40</v>
      </c>
      <c r="AV101" s="144">
        <f>ROUND(IF(AU101="základní",AG101*L32,IF(AU101="snížená",AG101*L33,0)),2)</f>
        <v>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V101" s="17" t="s">
        <v>100</v>
      </c>
      <c r="BY101" s="145">
        <f>IF(AU101="základní",AV101,0)</f>
        <v>0</v>
      </c>
      <c r="BZ101" s="145">
        <f>IF(AU101="snížená",AV101,0)</f>
        <v>0</v>
      </c>
      <c r="CA101" s="145">
        <v>0</v>
      </c>
      <c r="CB101" s="145">
        <v>0</v>
      </c>
      <c r="CC101" s="145">
        <v>0</v>
      </c>
      <c r="CD101" s="145">
        <f>IF(AU101="základní",AG101,0)</f>
        <v>0</v>
      </c>
      <c r="CE101" s="145">
        <f>IF(AU101="snížená",AG101,0)</f>
        <v>0</v>
      </c>
      <c r="CF101" s="145">
        <f>IF(AU101="zákl. přenesená",AG101,0)</f>
        <v>0</v>
      </c>
      <c r="CG101" s="145">
        <f>IF(AU101="sníž. přenesená",AG101,0)</f>
        <v>0</v>
      </c>
      <c r="CH101" s="14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40"/>
      <c r="B102" s="41"/>
      <c r="C102" s="42"/>
      <c r="D102" s="146" t="s">
        <v>101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42"/>
      <c r="AD102" s="42"/>
      <c r="AE102" s="42"/>
      <c r="AF102" s="42"/>
      <c r="AG102" s="140">
        <f>ROUND(AG94*AS102,2)</f>
        <v>0</v>
      </c>
      <c r="AH102" s="141"/>
      <c r="AI102" s="141"/>
      <c r="AJ102" s="141"/>
      <c r="AK102" s="141"/>
      <c r="AL102" s="141"/>
      <c r="AM102" s="141"/>
      <c r="AN102" s="141">
        <f>ROUND(AG102+AV102,2)</f>
        <v>0</v>
      </c>
      <c r="AO102" s="141"/>
      <c r="AP102" s="141"/>
      <c r="AQ102" s="42"/>
      <c r="AR102" s="43"/>
      <c r="AS102" s="142">
        <v>0</v>
      </c>
      <c r="AT102" s="143" t="s">
        <v>99</v>
      </c>
      <c r="AU102" s="143" t="s">
        <v>40</v>
      </c>
      <c r="AV102" s="144">
        <f>ROUND(IF(AU102="základní",AG102*L32,IF(AU102="snížená",AG102*L33,0)),2)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7" t="s">
        <v>102</v>
      </c>
      <c r="BY102" s="145">
        <f>IF(AU102="základní",AV102,0)</f>
        <v>0</v>
      </c>
      <c r="BZ102" s="145">
        <f>IF(AU102="snížená",AV102,0)</f>
        <v>0</v>
      </c>
      <c r="CA102" s="145">
        <v>0</v>
      </c>
      <c r="CB102" s="145">
        <v>0</v>
      </c>
      <c r="CC102" s="145">
        <v>0</v>
      </c>
      <c r="CD102" s="145">
        <f>IF(AU102="základní",AG102,0)</f>
        <v>0</v>
      </c>
      <c r="CE102" s="145">
        <f>IF(AU102="snížená",AG102,0)</f>
        <v>0</v>
      </c>
      <c r="CF102" s="145">
        <f>IF(AU102="zákl. přenesená",AG102,0)</f>
        <v>0</v>
      </c>
      <c r="CG102" s="145">
        <f>IF(AU102="sníž. přenesená",AG102,0)</f>
        <v>0</v>
      </c>
      <c r="CH102" s="14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40"/>
      <c r="B103" s="41"/>
      <c r="C103" s="42"/>
      <c r="D103" s="146" t="s">
        <v>101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42"/>
      <c r="AD103" s="42"/>
      <c r="AE103" s="42"/>
      <c r="AF103" s="42"/>
      <c r="AG103" s="140">
        <f>ROUND(AG94*AS103,2)</f>
        <v>0</v>
      </c>
      <c r="AH103" s="141"/>
      <c r="AI103" s="141"/>
      <c r="AJ103" s="141"/>
      <c r="AK103" s="141"/>
      <c r="AL103" s="141"/>
      <c r="AM103" s="141"/>
      <c r="AN103" s="141">
        <f>ROUND(AG103+AV103,2)</f>
        <v>0</v>
      </c>
      <c r="AO103" s="141"/>
      <c r="AP103" s="141"/>
      <c r="AQ103" s="42"/>
      <c r="AR103" s="43"/>
      <c r="AS103" s="142">
        <v>0</v>
      </c>
      <c r="AT103" s="143" t="s">
        <v>99</v>
      </c>
      <c r="AU103" s="143" t="s">
        <v>40</v>
      </c>
      <c r="AV103" s="144">
        <f>ROUND(IF(AU103="základní",AG103*L32,IF(AU103="snížená",AG103*L33,0)),2)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7" t="s">
        <v>102</v>
      </c>
      <c r="BY103" s="145">
        <f>IF(AU103="základní",AV103,0)</f>
        <v>0</v>
      </c>
      <c r="BZ103" s="145">
        <f>IF(AU103="snížená",AV103,0)</f>
        <v>0</v>
      </c>
      <c r="CA103" s="145">
        <v>0</v>
      </c>
      <c r="CB103" s="145">
        <v>0</v>
      </c>
      <c r="CC103" s="145">
        <v>0</v>
      </c>
      <c r="CD103" s="145">
        <f>IF(AU103="základní",AG103,0)</f>
        <v>0</v>
      </c>
      <c r="CE103" s="145">
        <f>IF(AU103="snížená",AG103,0)</f>
        <v>0</v>
      </c>
      <c r="CF103" s="145">
        <f>IF(AU103="zákl. přenesená",AG103,0)</f>
        <v>0</v>
      </c>
      <c r="CG103" s="145">
        <f>IF(AU103="sníž. přenesená",AG103,0)</f>
        <v>0</v>
      </c>
      <c r="CH103" s="14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40"/>
      <c r="B104" s="41"/>
      <c r="C104" s="42"/>
      <c r="D104" s="146" t="s">
        <v>101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42"/>
      <c r="AD104" s="42"/>
      <c r="AE104" s="42"/>
      <c r="AF104" s="42"/>
      <c r="AG104" s="140">
        <f>ROUND(AG94*AS104,2)</f>
        <v>0</v>
      </c>
      <c r="AH104" s="141"/>
      <c r="AI104" s="141"/>
      <c r="AJ104" s="141"/>
      <c r="AK104" s="141"/>
      <c r="AL104" s="141"/>
      <c r="AM104" s="141"/>
      <c r="AN104" s="141">
        <f>ROUND(AG104+AV104,2)</f>
        <v>0</v>
      </c>
      <c r="AO104" s="141"/>
      <c r="AP104" s="141"/>
      <c r="AQ104" s="42"/>
      <c r="AR104" s="43"/>
      <c r="AS104" s="147">
        <v>0</v>
      </c>
      <c r="AT104" s="148" t="s">
        <v>99</v>
      </c>
      <c r="AU104" s="148" t="s">
        <v>40</v>
      </c>
      <c r="AV104" s="149">
        <f>ROUND(IF(AU104="základní",AG104*L32,IF(AU104="snížená",AG104*L33,0)),2)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7" t="s">
        <v>102</v>
      </c>
      <c r="BY104" s="145">
        <f>IF(AU104="základní",AV104,0)</f>
        <v>0</v>
      </c>
      <c r="BZ104" s="145">
        <f>IF(AU104="snížená",AV104,0)</f>
        <v>0</v>
      </c>
      <c r="CA104" s="145">
        <v>0</v>
      </c>
      <c r="CB104" s="145">
        <v>0</v>
      </c>
      <c r="CC104" s="145">
        <v>0</v>
      </c>
      <c r="CD104" s="145">
        <f>IF(AU104="základní",AG104,0)</f>
        <v>0</v>
      </c>
      <c r="CE104" s="145">
        <f>IF(AU104="snížená",AG104,0)</f>
        <v>0</v>
      </c>
      <c r="CF104" s="145">
        <f>IF(AU104="zákl. přenesená",AG104,0)</f>
        <v>0</v>
      </c>
      <c r="CG104" s="145">
        <f>IF(AU104="sníž. přenesená",AG104,0)</f>
        <v>0</v>
      </c>
      <c r="CH104" s="14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8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3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s="2" customFormat="1" ht="30" customHeight="1">
      <c r="A106" s="40"/>
      <c r="B106" s="41"/>
      <c r="C106" s="150" t="s">
        <v>103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2">
        <f>ROUND(AG94+AG100,2)</f>
        <v>0</v>
      </c>
      <c r="AH106" s="152"/>
      <c r="AI106" s="152"/>
      <c r="AJ106" s="152"/>
      <c r="AK106" s="152"/>
      <c r="AL106" s="152"/>
      <c r="AM106" s="152"/>
      <c r="AN106" s="152">
        <f>ROUND(AN94+AN100,2)</f>
        <v>0</v>
      </c>
      <c r="AO106" s="152"/>
      <c r="AP106" s="152"/>
      <c r="AQ106" s="151"/>
      <c r="AR106" s="43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s="2" customFormat="1" ht="6.95" customHeight="1">
      <c r="A107" s="40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94:AM94"/>
    <mergeCell ref="AN94:AP94"/>
    <mergeCell ref="AG100:AM100"/>
    <mergeCell ref="AN100:AP100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SO 01 - Gravitační stoka'!C2" display="/"/>
    <hyperlink ref="A96" location="'SO 02 - Přípojky - veřejn...'!C2" display="/"/>
    <hyperlink ref="A97" location="'SO 03 - Přeložka - vodovo...'!C2" display="/"/>
    <hyperlink ref="A98" location="'SO 04 - Kanalizační pří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85</v>
      </c>
    </row>
    <row r="4" spans="2:46" s="1" customFormat="1" ht="24.95" customHeight="1">
      <c r="B4" s="20"/>
      <c r="D4" s="157" t="s">
        <v>104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VÝSTAVBA KANALIZACE TĚRLICKO - HRADIŠTĚ_20-10-16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105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106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16. 10. 2020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tr">
        <f>IF('Rekapitulace stavby'!E11="","",'Rekapitulace stavby'!E11)</f>
        <v xml:space="preserve"> </v>
      </c>
      <c r="F15" s="40"/>
      <c r="G15" s="40"/>
      <c r="H15" s="40"/>
      <c r="I15" s="164" t="s">
        <v>26</v>
      </c>
      <c r="J15" s="163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27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26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29</v>
      </c>
      <c r="E20" s="40"/>
      <c r="F20" s="40"/>
      <c r="G20" s="40"/>
      <c r="H20" s="40"/>
      <c r="I20" s="164" t="s">
        <v>25</v>
      </c>
      <c r="J20" s="16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107</v>
      </c>
      <c r="F21" s="40"/>
      <c r="G21" s="40"/>
      <c r="H21" s="40"/>
      <c r="I21" s="164" t="s">
        <v>26</v>
      </c>
      <c r="J21" s="16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31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108</v>
      </c>
      <c r="F24" s="40"/>
      <c r="G24" s="40"/>
      <c r="H24" s="40"/>
      <c r="I24" s="164" t="s">
        <v>26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32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6"/>
      <c r="B27" s="167"/>
      <c r="C27" s="166"/>
      <c r="D27" s="166"/>
      <c r="E27" s="168" t="s">
        <v>1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3" t="s">
        <v>109</v>
      </c>
      <c r="E30" s="40"/>
      <c r="F30" s="40"/>
      <c r="G30" s="40"/>
      <c r="H30" s="40"/>
      <c r="I30" s="161"/>
      <c r="J30" s="173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4" t="s">
        <v>98</v>
      </c>
      <c r="E31" s="40"/>
      <c r="F31" s="40"/>
      <c r="G31" s="40"/>
      <c r="H31" s="40"/>
      <c r="I31" s="161"/>
      <c r="J31" s="173">
        <f>J120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5" t="s">
        <v>35</v>
      </c>
      <c r="E32" s="40"/>
      <c r="F32" s="40"/>
      <c r="G32" s="40"/>
      <c r="H32" s="40"/>
      <c r="I32" s="161"/>
      <c r="J32" s="176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1"/>
      <c r="E33" s="171"/>
      <c r="F33" s="171"/>
      <c r="G33" s="171"/>
      <c r="H33" s="171"/>
      <c r="I33" s="172"/>
      <c r="J33" s="171"/>
      <c r="K33" s="17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7" t="s">
        <v>37</v>
      </c>
      <c r="G34" s="40"/>
      <c r="H34" s="40"/>
      <c r="I34" s="178" t="s">
        <v>36</v>
      </c>
      <c r="J34" s="177" t="s">
        <v>38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9" t="s">
        <v>39</v>
      </c>
      <c r="E35" s="159" t="s">
        <v>40</v>
      </c>
      <c r="F35" s="180">
        <f>ROUND((SUM(BE120:BE127)+SUM(BE147:BE1694)),2)</f>
        <v>0</v>
      </c>
      <c r="G35" s="40"/>
      <c r="H35" s="40"/>
      <c r="I35" s="181">
        <v>0.21</v>
      </c>
      <c r="J35" s="180">
        <f>ROUND(((SUM(BE120:BE127)+SUM(BE147:BE1694))*I35),2)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9" t="s">
        <v>41</v>
      </c>
      <c r="F36" s="180">
        <f>ROUND((SUM(BF120:BF127)+SUM(BF147:BF1694)),2)</f>
        <v>0</v>
      </c>
      <c r="G36" s="40"/>
      <c r="H36" s="40"/>
      <c r="I36" s="181">
        <v>0.15</v>
      </c>
      <c r="J36" s="180">
        <f>ROUND(((SUM(BF120:BF127)+SUM(BF147:BF1694))*I36),2)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42</v>
      </c>
      <c r="F37" s="180">
        <f>ROUND((SUM(BG120:BG127)+SUM(BG147:BG1694)),2)</f>
        <v>0</v>
      </c>
      <c r="G37" s="40"/>
      <c r="H37" s="40"/>
      <c r="I37" s="181">
        <v>0.21</v>
      </c>
      <c r="J37" s="18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9" t="s">
        <v>43</v>
      </c>
      <c r="F38" s="180">
        <f>ROUND((SUM(BH120:BH127)+SUM(BH147:BH1694)),2)</f>
        <v>0</v>
      </c>
      <c r="G38" s="40"/>
      <c r="H38" s="40"/>
      <c r="I38" s="181">
        <v>0.15</v>
      </c>
      <c r="J38" s="18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9" t="s">
        <v>44</v>
      </c>
      <c r="F39" s="180">
        <f>ROUND((SUM(BI120:BI127)+SUM(BI147:BI1694)),2)</f>
        <v>0</v>
      </c>
      <c r="G39" s="40"/>
      <c r="H39" s="40"/>
      <c r="I39" s="181">
        <v>0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2"/>
      <c r="D41" s="183" t="s">
        <v>45</v>
      </c>
      <c r="E41" s="184"/>
      <c r="F41" s="184"/>
      <c r="G41" s="185" t="s">
        <v>46</v>
      </c>
      <c r="H41" s="186" t="s">
        <v>47</v>
      </c>
      <c r="I41" s="187"/>
      <c r="J41" s="188">
        <f>SUM(J32:J39)</f>
        <v>0</v>
      </c>
      <c r="K41" s="189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1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0" t="s">
        <v>48</v>
      </c>
      <c r="E50" s="191"/>
      <c r="F50" s="191"/>
      <c r="G50" s="190" t="s">
        <v>49</v>
      </c>
      <c r="H50" s="191"/>
      <c r="I50" s="192"/>
      <c r="J50" s="191"/>
      <c r="K50" s="191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3" t="s">
        <v>50</v>
      </c>
      <c r="E61" s="194"/>
      <c r="F61" s="195" t="s">
        <v>51</v>
      </c>
      <c r="G61" s="193" t="s">
        <v>50</v>
      </c>
      <c r="H61" s="194"/>
      <c r="I61" s="196"/>
      <c r="J61" s="197" t="s">
        <v>51</v>
      </c>
      <c r="K61" s="194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0" t="s">
        <v>52</v>
      </c>
      <c r="E65" s="198"/>
      <c r="F65" s="198"/>
      <c r="G65" s="190" t="s">
        <v>53</v>
      </c>
      <c r="H65" s="198"/>
      <c r="I65" s="199"/>
      <c r="J65" s="198"/>
      <c r="K65" s="19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3" t="s">
        <v>50</v>
      </c>
      <c r="E76" s="194"/>
      <c r="F76" s="195" t="s">
        <v>51</v>
      </c>
      <c r="G76" s="193" t="s">
        <v>50</v>
      </c>
      <c r="H76" s="194"/>
      <c r="I76" s="196"/>
      <c r="J76" s="197" t="s">
        <v>51</v>
      </c>
      <c r="K76" s="194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0"/>
      <c r="C77" s="201"/>
      <c r="D77" s="201"/>
      <c r="E77" s="201"/>
      <c r="F77" s="201"/>
      <c r="G77" s="201"/>
      <c r="H77" s="201"/>
      <c r="I77" s="202"/>
      <c r="J77" s="201"/>
      <c r="K77" s="20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3"/>
      <c r="C81" s="204"/>
      <c r="D81" s="204"/>
      <c r="E81" s="204"/>
      <c r="F81" s="204"/>
      <c r="G81" s="204"/>
      <c r="H81" s="204"/>
      <c r="I81" s="205"/>
      <c r="J81" s="204"/>
      <c r="K81" s="204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110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6" t="str">
        <f>E7</f>
        <v>VÝSTAVBA KANALIZACE TĚRLICKO - HRADIŠTĚ_20-10-16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105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01 - Gravitační stoka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164" t="s">
        <v>22</v>
      </c>
      <c r="J89" s="81" t="str">
        <f>IF(J12="","",J12)</f>
        <v>16. 10. 2020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164" t="s">
        <v>29</v>
      </c>
      <c r="J91" s="36" t="str">
        <f>E21</f>
        <v>Bc. Ing. Věra Gřundělová,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2" t="s">
        <v>27</v>
      </c>
      <c r="D92" s="42"/>
      <c r="E92" s="42"/>
      <c r="F92" s="27" t="str">
        <f>IF(E18="","",E18)</f>
        <v>Vyplň údaj</v>
      </c>
      <c r="G92" s="42"/>
      <c r="H92" s="42"/>
      <c r="I92" s="164" t="s">
        <v>31</v>
      </c>
      <c r="J92" s="36" t="str">
        <f>E24</f>
        <v>AWT REKULTIVACE a.s.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7" t="s">
        <v>111</v>
      </c>
      <c r="D94" s="151"/>
      <c r="E94" s="151"/>
      <c r="F94" s="151"/>
      <c r="G94" s="151"/>
      <c r="H94" s="151"/>
      <c r="I94" s="208"/>
      <c r="J94" s="209" t="s">
        <v>112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0" t="s">
        <v>113</v>
      </c>
      <c r="D96" s="42"/>
      <c r="E96" s="42"/>
      <c r="F96" s="42"/>
      <c r="G96" s="42"/>
      <c r="H96" s="42"/>
      <c r="I96" s="161"/>
      <c r="J96" s="112">
        <f>J147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114</v>
      </c>
    </row>
    <row r="97" spans="1:31" s="9" customFormat="1" ht="24.95" customHeight="1">
      <c r="A97" s="9"/>
      <c r="B97" s="211"/>
      <c r="C97" s="212"/>
      <c r="D97" s="213" t="s">
        <v>115</v>
      </c>
      <c r="E97" s="214"/>
      <c r="F97" s="214"/>
      <c r="G97" s="214"/>
      <c r="H97" s="214"/>
      <c r="I97" s="215"/>
      <c r="J97" s="216">
        <f>J148</f>
        <v>0</v>
      </c>
      <c r="K97" s="212"/>
      <c r="L97" s="21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8"/>
      <c r="C98" s="219"/>
      <c r="D98" s="220" t="s">
        <v>116</v>
      </c>
      <c r="E98" s="221"/>
      <c r="F98" s="221"/>
      <c r="G98" s="221"/>
      <c r="H98" s="221"/>
      <c r="I98" s="222"/>
      <c r="J98" s="223">
        <f>J149</f>
        <v>0</v>
      </c>
      <c r="K98" s="219"/>
      <c r="L98" s="22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8"/>
      <c r="C99" s="219"/>
      <c r="D99" s="220" t="s">
        <v>117</v>
      </c>
      <c r="E99" s="221"/>
      <c r="F99" s="221"/>
      <c r="G99" s="221"/>
      <c r="H99" s="221"/>
      <c r="I99" s="222"/>
      <c r="J99" s="223">
        <f>J852</f>
        <v>0</v>
      </c>
      <c r="K99" s="219"/>
      <c r="L99" s="22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8"/>
      <c r="C100" s="219"/>
      <c r="D100" s="220" t="s">
        <v>118</v>
      </c>
      <c r="E100" s="221"/>
      <c r="F100" s="221"/>
      <c r="G100" s="221"/>
      <c r="H100" s="221"/>
      <c r="I100" s="222"/>
      <c r="J100" s="223">
        <f>J938</f>
        <v>0</v>
      </c>
      <c r="K100" s="219"/>
      <c r="L100" s="22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8"/>
      <c r="C101" s="219"/>
      <c r="D101" s="220" t="s">
        <v>119</v>
      </c>
      <c r="E101" s="221"/>
      <c r="F101" s="221"/>
      <c r="G101" s="221"/>
      <c r="H101" s="221"/>
      <c r="I101" s="222"/>
      <c r="J101" s="223">
        <f>J975</f>
        <v>0</v>
      </c>
      <c r="K101" s="219"/>
      <c r="L101" s="22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8"/>
      <c r="C102" s="219"/>
      <c r="D102" s="220" t="s">
        <v>120</v>
      </c>
      <c r="E102" s="221"/>
      <c r="F102" s="221"/>
      <c r="G102" s="221"/>
      <c r="H102" s="221"/>
      <c r="I102" s="222"/>
      <c r="J102" s="223">
        <f>J1001</f>
        <v>0</v>
      </c>
      <c r="K102" s="219"/>
      <c r="L102" s="22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8"/>
      <c r="C103" s="219"/>
      <c r="D103" s="220" t="s">
        <v>121</v>
      </c>
      <c r="E103" s="221"/>
      <c r="F103" s="221"/>
      <c r="G103" s="221"/>
      <c r="H103" s="221"/>
      <c r="I103" s="222"/>
      <c r="J103" s="223">
        <f>J1273</f>
        <v>0</v>
      </c>
      <c r="K103" s="219"/>
      <c r="L103" s="22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8"/>
      <c r="C104" s="219"/>
      <c r="D104" s="220" t="s">
        <v>122</v>
      </c>
      <c r="E104" s="221"/>
      <c r="F104" s="221"/>
      <c r="G104" s="221"/>
      <c r="H104" s="221"/>
      <c r="I104" s="222"/>
      <c r="J104" s="223">
        <f>J1531</f>
        <v>0</v>
      </c>
      <c r="K104" s="219"/>
      <c r="L104" s="22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11"/>
      <c r="C105" s="212"/>
      <c r="D105" s="213" t="s">
        <v>123</v>
      </c>
      <c r="E105" s="214"/>
      <c r="F105" s="214"/>
      <c r="G105" s="214"/>
      <c r="H105" s="214"/>
      <c r="I105" s="215"/>
      <c r="J105" s="216">
        <f>J1602</f>
        <v>0</v>
      </c>
      <c r="K105" s="212"/>
      <c r="L105" s="21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8"/>
      <c r="C106" s="219"/>
      <c r="D106" s="220" t="s">
        <v>124</v>
      </c>
      <c r="E106" s="221"/>
      <c r="F106" s="221"/>
      <c r="G106" s="221"/>
      <c r="H106" s="221"/>
      <c r="I106" s="222"/>
      <c r="J106" s="223">
        <f>J1603</f>
        <v>0</v>
      </c>
      <c r="K106" s="219"/>
      <c r="L106" s="22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11"/>
      <c r="C107" s="212"/>
      <c r="D107" s="213" t="s">
        <v>125</v>
      </c>
      <c r="E107" s="214"/>
      <c r="F107" s="214"/>
      <c r="G107" s="214"/>
      <c r="H107" s="214"/>
      <c r="I107" s="215"/>
      <c r="J107" s="216">
        <f>J1616</f>
        <v>0</v>
      </c>
      <c r="K107" s="212"/>
      <c r="L107" s="21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8"/>
      <c r="C108" s="219"/>
      <c r="D108" s="220" t="s">
        <v>126</v>
      </c>
      <c r="E108" s="221"/>
      <c r="F108" s="221"/>
      <c r="G108" s="221"/>
      <c r="H108" s="221"/>
      <c r="I108" s="222"/>
      <c r="J108" s="223">
        <f>J1617</f>
        <v>0</v>
      </c>
      <c r="K108" s="219"/>
      <c r="L108" s="22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8"/>
      <c r="C109" s="219"/>
      <c r="D109" s="220" t="s">
        <v>127</v>
      </c>
      <c r="E109" s="221"/>
      <c r="F109" s="221"/>
      <c r="G109" s="221"/>
      <c r="H109" s="221"/>
      <c r="I109" s="222"/>
      <c r="J109" s="223">
        <f>J1621</f>
        <v>0</v>
      </c>
      <c r="K109" s="219"/>
      <c r="L109" s="22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11"/>
      <c r="C110" s="212"/>
      <c r="D110" s="213" t="s">
        <v>128</v>
      </c>
      <c r="E110" s="214"/>
      <c r="F110" s="214"/>
      <c r="G110" s="214"/>
      <c r="H110" s="214"/>
      <c r="I110" s="215"/>
      <c r="J110" s="216">
        <f>J1624</f>
        <v>0</v>
      </c>
      <c r="K110" s="212"/>
      <c r="L110" s="21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8"/>
      <c r="C111" s="219"/>
      <c r="D111" s="220" t="s">
        <v>129</v>
      </c>
      <c r="E111" s="221"/>
      <c r="F111" s="221"/>
      <c r="G111" s="221"/>
      <c r="H111" s="221"/>
      <c r="I111" s="222"/>
      <c r="J111" s="223">
        <f>J1625</f>
        <v>0</v>
      </c>
      <c r="K111" s="219"/>
      <c r="L111" s="22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8"/>
      <c r="C112" s="219"/>
      <c r="D112" s="220" t="s">
        <v>130</v>
      </c>
      <c r="E112" s="221"/>
      <c r="F112" s="221"/>
      <c r="G112" s="221"/>
      <c r="H112" s="221"/>
      <c r="I112" s="222"/>
      <c r="J112" s="223">
        <f>J1654</f>
        <v>0</v>
      </c>
      <c r="K112" s="219"/>
      <c r="L112" s="22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8"/>
      <c r="C113" s="219"/>
      <c r="D113" s="220" t="s">
        <v>131</v>
      </c>
      <c r="E113" s="221"/>
      <c r="F113" s="221"/>
      <c r="G113" s="221"/>
      <c r="H113" s="221"/>
      <c r="I113" s="222"/>
      <c r="J113" s="223">
        <f>J1658</f>
        <v>0</v>
      </c>
      <c r="K113" s="219"/>
      <c r="L113" s="22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8"/>
      <c r="C114" s="219"/>
      <c r="D114" s="220" t="s">
        <v>132</v>
      </c>
      <c r="E114" s="221"/>
      <c r="F114" s="221"/>
      <c r="G114" s="221"/>
      <c r="H114" s="221"/>
      <c r="I114" s="222"/>
      <c r="J114" s="223">
        <f>J1664</f>
        <v>0</v>
      </c>
      <c r="K114" s="219"/>
      <c r="L114" s="22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8"/>
      <c r="C115" s="219"/>
      <c r="D115" s="220" t="s">
        <v>133</v>
      </c>
      <c r="E115" s="221"/>
      <c r="F115" s="221"/>
      <c r="G115" s="221"/>
      <c r="H115" s="221"/>
      <c r="I115" s="222"/>
      <c r="J115" s="223">
        <f>J1669</f>
        <v>0</v>
      </c>
      <c r="K115" s="219"/>
      <c r="L115" s="22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8"/>
      <c r="C116" s="219"/>
      <c r="D116" s="220" t="s">
        <v>134</v>
      </c>
      <c r="E116" s="221"/>
      <c r="F116" s="221"/>
      <c r="G116" s="221"/>
      <c r="H116" s="221"/>
      <c r="I116" s="222"/>
      <c r="J116" s="223">
        <f>J1675</f>
        <v>0</v>
      </c>
      <c r="K116" s="219"/>
      <c r="L116" s="22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8"/>
      <c r="C117" s="219"/>
      <c r="D117" s="220" t="s">
        <v>135</v>
      </c>
      <c r="E117" s="221"/>
      <c r="F117" s="221"/>
      <c r="G117" s="221"/>
      <c r="H117" s="221"/>
      <c r="I117" s="222"/>
      <c r="J117" s="223">
        <f>J1683</f>
        <v>0</v>
      </c>
      <c r="K117" s="219"/>
      <c r="L117" s="22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40"/>
      <c r="B118" s="41"/>
      <c r="C118" s="42"/>
      <c r="D118" s="42"/>
      <c r="E118" s="42"/>
      <c r="F118" s="42"/>
      <c r="G118" s="42"/>
      <c r="H118" s="42"/>
      <c r="I118" s="161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61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9.25" customHeight="1">
      <c r="A120" s="40"/>
      <c r="B120" s="41"/>
      <c r="C120" s="210" t="s">
        <v>136</v>
      </c>
      <c r="D120" s="42"/>
      <c r="E120" s="42"/>
      <c r="F120" s="42"/>
      <c r="G120" s="42"/>
      <c r="H120" s="42"/>
      <c r="I120" s="161"/>
      <c r="J120" s="225">
        <f>ROUND(J121+J122+J123+J124+J125+J126,2)</f>
        <v>0</v>
      </c>
      <c r="K120" s="42"/>
      <c r="L120" s="65"/>
      <c r="N120" s="226" t="s">
        <v>39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65" s="2" customFormat="1" ht="18" customHeight="1">
      <c r="A121" s="40"/>
      <c r="B121" s="41"/>
      <c r="C121" s="42"/>
      <c r="D121" s="146" t="s">
        <v>137</v>
      </c>
      <c r="E121" s="139"/>
      <c r="F121" s="139"/>
      <c r="G121" s="42"/>
      <c r="H121" s="42"/>
      <c r="I121" s="161"/>
      <c r="J121" s="140">
        <v>0</v>
      </c>
      <c r="K121" s="42"/>
      <c r="L121" s="227"/>
      <c r="M121" s="228"/>
      <c r="N121" s="229" t="s">
        <v>40</v>
      </c>
      <c r="O121" s="228"/>
      <c r="P121" s="228"/>
      <c r="Q121" s="228"/>
      <c r="R121" s="228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30" t="s">
        <v>138</v>
      </c>
      <c r="AZ121" s="228"/>
      <c r="BA121" s="228"/>
      <c r="BB121" s="228"/>
      <c r="BC121" s="228"/>
      <c r="BD121" s="228"/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0" t="s">
        <v>83</v>
      </c>
      <c r="BK121" s="228"/>
      <c r="BL121" s="228"/>
      <c r="BM121" s="228"/>
    </row>
    <row r="122" spans="1:65" s="2" customFormat="1" ht="18" customHeight="1">
      <c r="A122" s="40"/>
      <c r="B122" s="41"/>
      <c r="C122" s="42"/>
      <c r="D122" s="146" t="s">
        <v>139</v>
      </c>
      <c r="E122" s="139"/>
      <c r="F122" s="139"/>
      <c r="G122" s="42"/>
      <c r="H122" s="42"/>
      <c r="I122" s="161"/>
      <c r="J122" s="140">
        <v>0</v>
      </c>
      <c r="K122" s="42"/>
      <c r="L122" s="227"/>
      <c r="M122" s="228"/>
      <c r="N122" s="229" t="s">
        <v>40</v>
      </c>
      <c r="O122" s="228"/>
      <c r="P122" s="228"/>
      <c r="Q122" s="228"/>
      <c r="R122" s="228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30" t="s">
        <v>138</v>
      </c>
      <c r="AZ122" s="228"/>
      <c r="BA122" s="228"/>
      <c r="BB122" s="228"/>
      <c r="BC122" s="228"/>
      <c r="BD122" s="228"/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0" t="s">
        <v>83</v>
      </c>
      <c r="BK122" s="228"/>
      <c r="BL122" s="228"/>
      <c r="BM122" s="228"/>
    </row>
    <row r="123" spans="1:65" s="2" customFormat="1" ht="18" customHeight="1">
      <c r="A123" s="40"/>
      <c r="B123" s="41"/>
      <c r="C123" s="42"/>
      <c r="D123" s="146" t="s">
        <v>140</v>
      </c>
      <c r="E123" s="139"/>
      <c r="F123" s="139"/>
      <c r="G123" s="42"/>
      <c r="H123" s="42"/>
      <c r="I123" s="161"/>
      <c r="J123" s="140">
        <v>0</v>
      </c>
      <c r="K123" s="42"/>
      <c r="L123" s="227"/>
      <c r="M123" s="228"/>
      <c r="N123" s="229" t="s">
        <v>40</v>
      </c>
      <c r="O123" s="228"/>
      <c r="P123" s="228"/>
      <c r="Q123" s="228"/>
      <c r="R123" s="228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30" t="s">
        <v>138</v>
      </c>
      <c r="AZ123" s="228"/>
      <c r="BA123" s="228"/>
      <c r="BB123" s="228"/>
      <c r="BC123" s="228"/>
      <c r="BD123" s="228"/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0" t="s">
        <v>83</v>
      </c>
      <c r="BK123" s="228"/>
      <c r="BL123" s="228"/>
      <c r="BM123" s="228"/>
    </row>
    <row r="124" spans="1:65" s="2" customFormat="1" ht="18" customHeight="1">
      <c r="A124" s="40"/>
      <c r="B124" s="41"/>
      <c r="C124" s="42"/>
      <c r="D124" s="146" t="s">
        <v>141</v>
      </c>
      <c r="E124" s="139"/>
      <c r="F124" s="139"/>
      <c r="G124" s="42"/>
      <c r="H124" s="42"/>
      <c r="I124" s="161"/>
      <c r="J124" s="140">
        <v>0</v>
      </c>
      <c r="K124" s="42"/>
      <c r="L124" s="227"/>
      <c r="M124" s="228"/>
      <c r="N124" s="229" t="s">
        <v>40</v>
      </c>
      <c r="O124" s="228"/>
      <c r="P124" s="228"/>
      <c r="Q124" s="228"/>
      <c r="R124" s="228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30" t="s">
        <v>138</v>
      </c>
      <c r="AZ124" s="228"/>
      <c r="BA124" s="228"/>
      <c r="BB124" s="228"/>
      <c r="BC124" s="228"/>
      <c r="BD124" s="228"/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0" t="s">
        <v>83</v>
      </c>
      <c r="BK124" s="228"/>
      <c r="BL124" s="228"/>
      <c r="BM124" s="228"/>
    </row>
    <row r="125" spans="1:65" s="2" customFormat="1" ht="18" customHeight="1">
      <c r="A125" s="40"/>
      <c r="B125" s="41"/>
      <c r="C125" s="42"/>
      <c r="D125" s="146" t="s">
        <v>142</v>
      </c>
      <c r="E125" s="139"/>
      <c r="F125" s="139"/>
      <c r="G125" s="42"/>
      <c r="H125" s="42"/>
      <c r="I125" s="161"/>
      <c r="J125" s="140">
        <v>0</v>
      </c>
      <c r="K125" s="42"/>
      <c r="L125" s="227"/>
      <c r="M125" s="228"/>
      <c r="N125" s="229" t="s">
        <v>40</v>
      </c>
      <c r="O125" s="228"/>
      <c r="P125" s="228"/>
      <c r="Q125" s="228"/>
      <c r="R125" s="228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30" t="s">
        <v>138</v>
      </c>
      <c r="AZ125" s="228"/>
      <c r="BA125" s="228"/>
      <c r="BB125" s="228"/>
      <c r="BC125" s="228"/>
      <c r="BD125" s="228"/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0" t="s">
        <v>83</v>
      </c>
      <c r="BK125" s="228"/>
      <c r="BL125" s="228"/>
      <c r="BM125" s="228"/>
    </row>
    <row r="126" spans="1:65" s="2" customFormat="1" ht="18" customHeight="1">
      <c r="A126" s="40"/>
      <c r="B126" s="41"/>
      <c r="C126" s="42"/>
      <c r="D126" s="139" t="s">
        <v>143</v>
      </c>
      <c r="E126" s="42"/>
      <c r="F126" s="42"/>
      <c r="G126" s="42"/>
      <c r="H126" s="42"/>
      <c r="I126" s="161"/>
      <c r="J126" s="140">
        <f>ROUND(J30*T126,2)</f>
        <v>0</v>
      </c>
      <c r="K126" s="42"/>
      <c r="L126" s="227"/>
      <c r="M126" s="228"/>
      <c r="N126" s="229" t="s">
        <v>40</v>
      </c>
      <c r="O126" s="228"/>
      <c r="P126" s="228"/>
      <c r="Q126" s="228"/>
      <c r="R126" s="228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30" t="s">
        <v>144</v>
      </c>
      <c r="AZ126" s="228"/>
      <c r="BA126" s="228"/>
      <c r="BB126" s="228"/>
      <c r="BC126" s="228"/>
      <c r="BD126" s="228"/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0" t="s">
        <v>83</v>
      </c>
      <c r="BK126" s="228"/>
      <c r="BL126" s="228"/>
      <c r="BM126" s="228"/>
    </row>
    <row r="127" spans="1:31" s="2" customFormat="1" ht="12">
      <c r="A127" s="40"/>
      <c r="B127" s="41"/>
      <c r="C127" s="42"/>
      <c r="D127" s="42"/>
      <c r="E127" s="42"/>
      <c r="F127" s="42"/>
      <c r="G127" s="42"/>
      <c r="H127" s="42"/>
      <c r="I127" s="161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29.25" customHeight="1">
      <c r="A128" s="40"/>
      <c r="B128" s="41"/>
      <c r="C128" s="150" t="s">
        <v>103</v>
      </c>
      <c r="D128" s="151"/>
      <c r="E128" s="151"/>
      <c r="F128" s="151"/>
      <c r="G128" s="151"/>
      <c r="H128" s="151"/>
      <c r="I128" s="208"/>
      <c r="J128" s="152">
        <f>ROUND(J96+J120,2)</f>
        <v>0</v>
      </c>
      <c r="K128" s="151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6.95" customHeight="1">
      <c r="A129" s="40"/>
      <c r="B129" s="68"/>
      <c r="C129" s="69"/>
      <c r="D129" s="69"/>
      <c r="E129" s="69"/>
      <c r="F129" s="69"/>
      <c r="G129" s="69"/>
      <c r="H129" s="69"/>
      <c r="I129" s="202"/>
      <c r="J129" s="69"/>
      <c r="K129" s="69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3" spans="1:31" s="2" customFormat="1" ht="6.95" customHeight="1">
      <c r="A133" s="40"/>
      <c r="B133" s="70"/>
      <c r="C133" s="71"/>
      <c r="D133" s="71"/>
      <c r="E133" s="71"/>
      <c r="F133" s="71"/>
      <c r="G133" s="71"/>
      <c r="H133" s="71"/>
      <c r="I133" s="205"/>
      <c r="J133" s="71"/>
      <c r="K133" s="71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24.95" customHeight="1">
      <c r="A134" s="40"/>
      <c r="B134" s="41"/>
      <c r="C134" s="23" t="s">
        <v>145</v>
      </c>
      <c r="D134" s="42"/>
      <c r="E134" s="42"/>
      <c r="F134" s="42"/>
      <c r="G134" s="42"/>
      <c r="H134" s="42"/>
      <c r="I134" s="161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6.95" customHeight="1">
      <c r="A135" s="40"/>
      <c r="B135" s="41"/>
      <c r="C135" s="42"/>
      <c r="D135" s="42"/>
      <c r="E135" s="42"/>
      <c r="F135" s="42"/>
      <c r="G135" s="42"/>
      <c r="H135" s="42"/>
      <c r="I135" s="161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2" customHeight="1">
      <c r="A136" s="40"/>
      <c r="B136" s="41"/>
      <c r="C136" s="32" t="s">
        <v>16</v>
      </c>
      <c r="D136" s="42"/>
      <c r="E136" s="42"/>
      <c r="F136" s="42"/>
      <c r="G136" s="42"/>
      <c r="H136" s="42"/>
      <c r="I136" s="161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6.5" customHeight="1">
      <c r="A137" s="40"/>
      <c r="B137" s="41"/>
      <c r="C137" s="42"/>
      <c r="D137" s="42"/>
      <c r="E137" s="206" t="str">
        <f>E7</f>
        <v>VÝSTAVBA KANALIZACE TĚRLICKO - HRADIŠTĚ_20-10-16</v>
      </c>
      <c r="F137" s="32"/>
      <c r="G137" s="32"/>
      <c r="H137" s="32"/>
      <c r="I137" s="161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12" customHeight="1">
      <c r="A138" s="40"/>
      <c r="B138" s="41"/>
      <c r="C138" s="32" t="s">
        <v>105</v>
      </c>
      <c r="D138" s="42"/>
      <c r="E138" s="42"/>
      <c r="F138" s="42"/>
      <c r="G138" s="42"/>
      <c r="H138" s="42"/>
      <c r="I138" s="161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16.5" customHeight="1">
      <c r="A139" s="40"/>
      <c r="B139" s="41"/>
      <c r="C139" s="42"/>
      <c r="D139" s="42"/>
      <c r="E139" s="78" t="str">
        <f>E9</f>
        <v>SO 01 - Gravitační stoka</v>
      </c>
      <c r="F139" s="42"/>
      <c r="G139" s="42"/>
      <c r="H139" s="42"/>
      <c r="I139" s="161"/>
      <c r="J139" s="42"/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6.95" customHeight="1">
      <c r="A140" s="40"/>
      <c r="B140" s="41"/>
      <c r="C140" s="42"/>
      <c r="D140" s="42"/>
      <c r="E140" s="42"/>
      <c r="F140" s="42"/>
      <c r="G140" s="42"/>
      <c r="H140" s="42"/>
      <c r="I140" s="161"/>
      <c r="J140" s="42"/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2" customHeight="1">
      <c r="A141" s="40"/>
      <c r="B141" s="41"/>
      <c r="C141" s="32" t="s">
        <v>20</v>
      </c>
      <c r="D141" s="42"/>
      <c r="E141" s="42"/>
      <c r="F141" s="27" t="str">
        <f>F12</f>
        <v xml:space="preserve"> </v>
      </c>
      <c r="G141" s="42"/>
      <c r="H141" s="42"/>
      <c r="I141" s="164" t="s">
        <v>22</v>
      </c>
      <c r="J141" s="81" t="str">
        <f>IF(J12="","",J12)</f>
        <v>16. 10. 2020</v>
      </c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2" customFormat="1" ht="6.95" customHeight="1">
      <c r="A142" s="40"/>
      <c r="B142" s="41"/>
      <c r="C142" s="42"/>
      <c r="D142" s="42"/>
      <c r="E142" s="42"/>
      <c r="F142" s="42"/>
      <c r="G142" s="42"/>
      <c r="H142" s="42"/>
      <c r="I142" s="161"/>
      <c r="J142" s="42"/>
      <c r="K142" s="42"/>
      <c r="L142" s="65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s="2" customFormat="1" ht="25.65" customHeight="1">
      <c r="A143" s="40"/>
      <c r="B143" s="41"/>
      <c r="C143" s="32" t="s">
        <v>24</v>
      </c>
      <c r="D143" s="42"/>
      <c r="E143" s="42"/>
      <c r="F143" s="27" t="str">
        <f>E15</f>
        <v xml:space="preserve"> </v>
      </c>
      <c r="G143" s="42"/>
      <c r="H143" s="42"/>
      <c r="I143" s="164" t="s">
        <v>29</v>
      </c>
      <c r="J143" s="36" t="str">
        <f>E21</f>
        <v>Bc. Ing. Věra Gřundělová,</v>
      </c>
      <c r="K143" s="42"/>
      <c r="L143" s="6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1:31" s="2" customFormat="1" ht="25.65" customHeight="1">
      <c r="A144" s="40"/>
      <c r="B144" s="41"/>
      <c r="C144" s="32" t="s">
        <v>27</v>
      </c>
      <c r="D144" s="42"/>
      <c r="E144" s="42"/>
      <c r="F144" s="27" t="str">
        <f>IF(E18="","",E18)</f>
        <v>Vyplň údaj</v>
      </c>
      <c r="G144" s="42"/>
      <c r="H144" s="42"/>
      <c r="I144" s="164" t="s">
        <v>31</v>
      </c>
      <c r="J144" s="36" t="str">
        <f>E24</f>
        <v>AWT REKULTIVACE a.s.</v>
      </c>
      <c r="K144" s="42"/>
      <c r="L144" s="65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1:31" s="2" customFormat="1" ht="10.3" customHeight="1">
      <c r="A145" s="40"/>
      <c r="B145" s="41"/>
      <c r="C145" s="42"/>
      <c r="D145" s="42"/>
      <c r="E145" s="42"/>
      <c r="F145" s="42"/>
      <c r="G145" s="42"/>
      <c r="H145" s="42"/>
      <c r="I145" s="161"/>
      <c r="J145" s="42"/>
      <c r="K145" s="42"/>
      <c r="L145" s="65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1:31" s="11" customFormat="1" ht="29.25" customHeight="1">
      <c r="A146" s="232"/>
      <c r="B146" s="233"/>
      <c r="C146" s="234" t="s">
        <v>146</v>
      </c>
      <c r="D146" s="235" t="s">
        <v>60</v>
      </c>
      <c r="E146" s="235" t="s">
        <v>56</v>
      </c>
      <c r="F146" s="235" t="s">
        <v>57</v>
      </c>
      <c r="G146" s="235" t="s">
        <v>147</v>
      </c>
      <c r="H146" s="235" t="s">
        <v>148</v>
      </c>
      <c r="I146" s="236" t="s">
        <v>149</v>
      </c>
      <c r="J146" s="235" t="s">
        <v>112</v>
      </c>
      <c r="K146" s="237" t="s">
        <v>150</v>
      </c>
      <c r="L146" s="238"/>
      <c r="M146" s="102" t="s">
        <v>1</v>
      </c>
      <c r="N146" s="103" t="s">
        <v>39</v>
      </c>
      <c r="O146" s="103" t="s">
        <v>151</v>
      </c>
      <c r="P146" s="103" t="s">
        <v>152</v>
      </c>
      <c r="Q146" s="103" t="s">
        <v>153</v>
      </c>
      <c r="R146" s="103" t="s">
        <v>154</v>
      </c>
      <c r="S146" s="103" t="s">
        <v>155</v>
      </c>
      <c r="T146" s="104" t="s">
        <v>156</v>
      </c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</row>
    <row r="147" spans="1:63" s="2" customFormat="1" ht="22.8" customHeight="1">
      <c r="A147" s="40"/>
      <c r="B147" s="41"/>
      <c r="C147" s="109" t="s">
        <v>157</v>
      </c>
      <c r="D147" s="42"/>
      <c r="E147" s="42"/>
      <c r="F147" s="42"/>
      <c r="G147" s="42"/>
      <c r="H147" s="42"/>
      <c r="I147" s="161"/>
      <c r="J147" s="239">
        <f>BK147</f>
        <v>0</v>
      </c>
      <c r="K147" s="42"/>
      <c r="L147" s="43"/>
      <c r="M147" s="105"/>
      <c r="N147" s="240"/>
      <c r="O147" s="106"/>
      <c r="P147" s="241">
        <f>P148+P1602+P1616+P1624</f>
        <v>0</v>
      </c>
      <c r="Q147" s="106"/>
      <c r="R147" s="241">
        <f>R148+R1602+R1616+R1624</f>
        <v>9921.527212100002</v>
      </c>
      <c r="S147" s="106"/>
      <c r="T147" s="242">
        <f>T148+T1602+T1616+T1624</f>
        <v>5227.978999999999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7" t="s">
        <v>74</v>
      </c>
      <c r="AU147" s="17" t="s">
        <v>114</v>
      </c>
      <c r="BK147" s="243">
        <f>BK148+BK1602+BK1616+BK1624</f>
        <v>0</v>
      </c>
    </row>
    <row r="148" spans="1:63" s="12" customFormat="1" ht="25.9" customHeight="1">
      <c r="A148" s="12"/>
      <c r="B148" s="244"/>
      <c r="C148" s="245"/>
      <c r="D148" s="246" t="s">
        <v>74</v>
      </c>
      <c r="E148" s="247" t="s">
        <v>158</v>
      </c>
      <c r="F148" s="247" t="s">
        <v>159</v>
      </c>
      <c r="G148" s="245"/>
      <c r="H148" s="245"/>
      <c r="I148" s="248"/>
      <c r="J148" s="249">
        <f>BK148</f>
        <v>0</v>
      </c>
      <c r="K148" s="245"/>
      <c r="L148" s="250"/>
      <c r="M148" s="251"/>
      <c r="N148" s="252"/>
      <c r="O148" s="252"/>
      <c r="P148" s="253">
        <f>P149+P852+P938+P975+P1001+P1273+P1531</f>
        <v>0</v>
      </c>
      <c r="Q148" s="252"/>
      <c r="R148" s="253">
        <f>R149+R852+R938+R975+R1001+R1273+R1531</f>
        <v>9919.669222100001</v>
      </c>
      <c r="S148" s="252"/>
      <c r="T148" s="254">
        <f>T149+T852+T938+T975+T1001+T1273+T1531</f>
        <v>5227.978999999999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55" t="s">
        <v>83</v>
      </c>
      <c r="AT148" s="256" t="s">
        <v>74</v>
      </c>
      <c r="AU148" s="256" t="s">
        <v>75</v>
      </c>
      <c r="AY148" s="255" t="s">
        <v>160</v>
      </c>
      <c r="BK148" s="257">
        <f>BK149+BK852+BK938+BK975+BK1001+BK1273+BK1531</f>
        <v>0</v>
      </c>
    </row>
    <row r="149" spans="1:63" s="12" customFormat="1" ht="22.8" customHeight="1">
      <c r="A149" s="12"/>
      <c r="B149" s="244"/>
      <c r="C149" s="245"/>
      <c r="D149" s="246" t="s">
        <v>74</v>
      </c>
      <c r="E149" s="258" t="s">
        <v>83</v>
      </c>
      <c r="F149" s="258" t="s">
        <v>161</v>
      </c>
      <c r="G149" s="245"/>
      <c r="H149" s="245"/>
      <c r="I149" s="248"/>
      <c r="J149" s="259">
        <f>BK149</f>
        <v>0</v>
      </c>
      <c r="K149" s="245"/>
      <c r="L149" s="250"/>
      <c r="M149" s="251"/>
      <c r="N149" s="252"/>
      <c r="O149" s="252"/>
      <c r="P149" s="253">
        <f>SUM(P150:P851)</f>
        <v>0</v>
      </c>
      <c r="Q149" s="252"/>
      <c r="R149" s="253">
        <f>SUM(R150:R851)</f>
        <v>112.37005300000003</v>
      </c>
      <c r="S149" s="252"/>
      <c r="T149" s="254">
        <f>SUM(T150:T851)</f>
        <v>1708.0849999999998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55" t="s">
        <v>83</v>
      </c>
      <c r="AT149" s="256" t="s">
        <v>74</v>
      </c>
      <c r="AU149" s="256" t="s">
        <v>83</v>
      </c>
      <c r="AY149" s="255" t="s">
        <v>160</v>
      </c>
      <c r="BK149" s="257">
        <f>SUM(BK150:BK851)</f>
        <v>0</v>
      </c>
    </row>
    <row r="150" spans="1:65" s="2" customFormat="1" ht="16.5" customHeight="1">
      <c r="A150" s="40"/>
      <c r="B150" s="41"/>
      <c r="C150" s="260" t="s">
        <v>83</v>
      </c>
      <c r="D150" s="260" t="s">
        <v>162</v>
      </c>
      <c r="E150" s="261" t="s">
        <v>163</v>
      </c>
      <c r="F150" s="262" t="s">
        <v>164</v>
      </c>
      <c r="G150" s="263" t="s">
        <v>165</v>
      </c>
      <c r="H150" s="264">
        <v>289</v>
      </c>
      <c r="I150" s="265"/>
      <c r="J150" s="266">
        <f>ROUND(I150*H150,2)</f>
        <v>0</v>
      </c>
      <c r="K150" s="262" t="s">
        <v>1</v>
      </c>
      <c r="L150" s="43"/>
      <c r="M150" s="267" t="s">
        <v>1</v>
      </c>
      <c r="N150" s="268" t="s">
        <v>40</v>
      </c>
      <c r="O150" s="93"/>
      <c r="P150" s="269">
        <f>O150*H150</f>
        <v>0</v>
      </c>
      <c r="Q150" s="269">
        <v>0</v>
      </c>
      <c r="R150" s="269">
        <f>Q150*H150</f>
        <v>0</v>
      </c>
      <c r="S150" s="269">
        <v>0</v>
      </c>
      <c r="T150" s="27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71" t="s">
        <v>166</v>
      </c>
      <c r="AT150" s="271" t="s">
        <v>162</v>
      </c>
      <c r="AU150" s="271" t="s">
        <v>85</v>
      </c>
      <c r="AY150" s="17" t="s">
        <v>160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83</v>
      </c>
      <c r="BK150" s="145">
        <f>ROUND(I150*H150,2)</f>
        <v>0</v>
      </c>
      <c r="BL150" s="17" t="s">
        <v>166</v>
      </c>
      <c r="BM150" s="271" t="s">
        <v>167</v>
      </c>
    </row>
    <row r="151" spans="1:47" s="2" customFormat="1" ht="12">
      <c r="A151" s="40"/>
      <c r="B151" s="41"/>
      <c r="C151" s="42"/>
      <c r="D151" s="272" t="s">
        <v>168</v>
      </c>
      <c r="E151" s="42"/>
      <c r="F151" s="273" t="s">
        <v>169</v>
      </c>
      <c r="G151" s="42"/>
      <c r="H151" s="42"/>
      <c r="I151" s="161"/>
      <c r="J151" s="42"/>
      <c r="K151" s="42"/>
      <c r="L151" s="43"/>
      <c r="M151" s="274"/>
      <c r="N151" s="275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7" t="s">
        <v>168</v>
      </c>
      <c r="AU151" s="17" t="s">
        <v>85</v>
      </c>
    </row>
    <row r="152" spans="1:51" s="13" customFormat="1" ht="12">
      <c r="A152" s="13"/>
      <c r="B152" s="276"/>
      <c r="C152" s="277"/>
      <c r="D152" s="272" t="s">
        <v>170</v>
      </c>
      <c r="E152" s="278" t="s">
        <v>1</v>
      </c>
      <c r="F152" s="279" t="s">
        <v>171</v>
      </c>
      <c r="G152" s="277"/>
      <c r="H152" s="280">
        <v>289</v>
      </c>
      <c r="I152" s="281"/>
      <c r="J152" s="277"/>
      <c r="K152" s="277"/>
      <c r="L152" s="282"/>
      <c r="M152" s="283"/>
      <c r="N152" s="284"/>
      <c r="O152" s="284"/>
      <c r="P152" s="284"/>
      <c r="Q152" s="284"/>
      <c r="R152" s="284"/>
      <c r="S152" s="284"/>
      <c r="T152" s="28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86" t="s">
        <v>170</v>
      </c>
      <c r="AU152" s="286" t="s">
        <v>85</v>
      </c>
      <c r="AV152" s="13" t="s">
        <v>85</v>
      </c>
      <c r="AW152" s="13" t="s">
        <v>30</v>
      </c>
      <c r="AX152" s="13" t="s">
        <v>83</v>
      </c>
      <c r="AY152" s="286" t="s">
        <v>160</v>
      </c>
    </row>
    <row r="153" spans="1:65" s="2" customFormat="1" ht="21.75" customHeight="1">
      <c r="A153" s="40"/>
      <c r="B153" s="41"/>
      <c r="C153" s="260" t="s">
        <v>85</v>
      </c>
      <c r="D153" s="260" t="s">
        <v>162</v>
      </c>
      <c r="E153" s="261" t="s">
        <v>172</v>
      </c>
      <c r="F153" s="262" t="s">
        <v>173</v>
      </c>
      <c r="G153" s="263" t="s">
        <v>174</v>
      </c>
      <c r="H153" s="264">
        <v>17.5</v>
      </c>
      <c r="I153" s="265"/>
      <c r="J153" s="266">
        <f>ROUND(I153*H153,2)</f>
        <v>0</v>
      </c>
      <c r="K153" s="262" t="s">
        <v>175</v>
      </c>
      <c r="L153" s="43"/>
      <c r="M153" s="267" t="s">
        <v>1</v>
      </c>
      <c r="N153" s="268" t="s">
        <v>40</v>
      </c>
      <c r="O153" s="93"/>
      <c r="P153" s="269">
        <f>O153*H153</f>
        <v>0</v>
      </c>
      <c r="Q153" s="269">
        <v>0</v>
      </c>
      <c r="R153" s="269">
        <f>Q153*H153</f>
        <v>0</v>
      </c>
      <c r="S153" s="269">
        <v>0.26</v>
      </c>
      <c r="T153" s="270">
        <f>S153*H153</f>
        <v>4.55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1" t="s">
        <v>166</v>
      </c>
      <c r="AT153" s="271" t="s">
        <v>162</v>
      </c>
      <c r="AU153" s="271" t="s">
        <v>85</v>
      </c>
      <c r="AY153" s="17" t="s">
        <v>160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83</v>
      </c>
      <c r="BK153" s="145">
        <f>ROUND(I153*H153,2)</f>
        <v>0</v>
      </c>
      <c r="BL153" s="17" t="s">
        <v>166</v>
      </c>
      <c r="BM153" s="271" t="s">
        <v>176</v>
      </c>
    </row>
    <row r="154" spans="1:47" s="2" customFormat="1" ht="12">
      <c r="A154" s="40"/>
      <c r="B154" s="41"/>
      <c r="C154" s="42"/>
      <c r="D154" s="272" t="s">
        <v>177</v>
      </c>
      <c r="E154" s="42"/>
      <c r="F154" s="287" t="s">
        <v>178</v>
      </c>
      <c r="G154" s="42"/>
      <c r="H154" s="42"/>
      <c r="I154" s="161"/>
      <c r="J154" s="42"/>
      <c r="K154" s="42"/>
      <c r="L154" s="43"/>
      <c r="M154" s="274"/>
      <c r="N154" s="275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7" t="s">
        <v>177</v>
      </c>
      <c r="AU154" s="17" t="s">
        <v>85</v>
      </c>
    </row>
    <row r="155" spans="1:51" s="14" customFormat="1" ht="12">
      <c r="A155" s="14"/>
      <c r="B155" s="288"/>
      <c r="C155" s="289"/>
      <c r="D155" s="272" t="s">
        <v>170</v>
      </c>
      <c r="E155" s="290" t="s">
        <v>1</v>
      </c>
      <c r="F155" s="291" t="s">
        <v>179</v>
      </c>
      <c r="G155" s="289"/>
      <c r="H155" s="290" t="s">
        <v>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97" t="s">
        <v>170</v>
      </c>
      <c r="AU155" s="297" t="s">
        <v>85</v>
      </c>
      <c r="AV155" s="14" t="s">
        <v>83</v>
      </c>
      <c r="AW155" s="14" t="s">
        <v>30</v>
      </c>
      <c r="AX155" s="14" t="s">
        <v>75</v>
      </c>
      <c r="AY155" s="297" t="s">
        <v>160</v>
      </c>
    </row>
    <row r="156" spans="1:51" s="13" customFormat="1" ht="12">
      <c r="A156" s="13"/>
      <c r="B156" s="276"/>
      <c r="C156" s="277"/>
      <c r="D156" s="272" t="s">
        <v>170</v>
      </c>
      <c r="E156" s="278" t="s">
        <v>1</v>
      </c>
      <c r="F156" s="279" t="s">
        <v>180</v>
      </c>
      <c r="G156" s="277"/>
      <c r="H156" s="280">
        <v>17.5</v>
      </c>
      <c r="I156" s="281"/>
      <c r="J156" s="277"/>
      <c r="K156" s="277"/>
      <c r="L156" s="282"/>
      <c r="M156" s="283"/>
      <c r="N156" s="284"/>
      <c r="O156" s="284"/>
      <c r="P156" s="284"/>
      <c r="Q156" s="284"/>
      <c r="R156" s="284"/>
      <c r="S156" s="284"/>
      <c r="T156" s="28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86" t="s">
        <v>170</v>
      </c>
      <c r="AU156" s="286" t="s">
        <v>85</v>
      </c>
      <c r="AV156" s="13" t="s">
        <v>85</v>
      </c>
      <c r="AW156" s="13" t="s">
        <v>30</v>
      </c>
      <c r="AX156" s="13" t="s">
        <v>83</v>
      </c>
      <c r="AY156" s="286" t="s">
        <v>160</v>
      </c>
    </row>
    <row r="157" spans="1:65" s="2" customFormat="1" ht="21.75" customHeight="1">
      <c r="A157" s="40"/>
      <c r="B157" s="41"/>
      <c r="C157" s="260" t="s">
        <v>181</v>
      </c>
      <c r="D157" s="260" t="s">
        <v>162</v>
      </c>
      <c r="E157" s="261" t="s">
        <v>182</v>
      </c>
      <c r="F157" s="262" t="s">
        <v>183</v>
      </c>
      <c r="G157" s="263" t="s">
        <v>174</v>
      </c>
      <c r="H157" s="264">
        <v>17.5</v>
      </c>
      <c r="I157" s="265"/>
      <c r="J157" s="266">
        <f>ROUND(I157*H157,2)</f>
        <v>0</v>
      </c>
      <c r="K157" s="262" t="s">
        <v>184</v>
      </c>
      <c r="L157" s="43"/>
      <c r="M157" s="267" t="s">
        <v>1</v>
      </c>
      <c r="N157" s="268" t="s">
        <v>40</v>
      </c>
      <c r="O157" s="93"/>
      <c r="P157" s="269">
        <f>O157*H157</f>
        <v>0</v>
      </c>
      <c r="Q157" s="269">
        <v>0</v>
      </c>
      <c r="R157" s="269">
        <f>Q157*H157</f>
        <v>0</v>
      </c>
      <c r="S157" s="269">
        <v>0.24</v>
      </c>
      <c r="T157" s="270">
        <f>S157*H157</f>
        <v>4.2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71" t="s">
        <v>166</v>
      </c>
      <c r="AT157" s="271" t="s">
        <v>162</v>
      </c>
      <c r="AU157" s="271" t="s">
        <v>85</v>
      </c>
      <c r="AY157" s="17" t="s">
        <v>160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83</v>
      </c>
      <c r="BK157" s="145">
        <f>ROUND(I157*H157,2)</f>
        <v>0</v>
      </c>
      <c r="BL157" s="17" t="s">
        <v>166</v>
      </c>
      <c r="BM157" s="271" t="s">
        <v>185</v>
      </c>
    </row>
    <row r="158" spans="1:47" s="2" customFormat="1" ht="12">
      <c r="A158" s="40"/>
      <c r="B158" s="41"/>
      <c r="C158" s="42"/>
      <c r="D158" s="272" t="s">
        <v>177</v>
      </c>
      <c r="E158" s="42"/>
      <c r="F158" s="287" t="s">
        <v>186</v>
      </c>
      <c r="G158" s="42"/>
      <c r="H158" s="42"/>
      <c r="I158" s="161"/>
      <c r="J158" s="42"/>
      <c r="K158" s="42"/>
      <c r="L158" s="43"/>
      <c r="M158" s="274"/>
      <c r="N158" s="275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7" t="s">
        <v>177</v>
      </c>
      <c r="AU158" s="17" t="s">
        <v>85</v>
      </c>
    </row>
    <row r="159" spans="1:51" s="14" customFormat="1" ht="12">
      <c r="A159" s="14"/>
      <c r="B159" s="288"/>
      <c r="C159" s="289"/>
      <c r="D159" s="272" t="s">
        <v>170</v>
      </c>
      <c r="E159" s="290" t="s">
        <v>1</v>
      </c>
      <c r="F159" s="291" t="s">
        <v>187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7" t="s">
        <v>170</v>
      </c>
      <c r="AU159" s="297" t="s">
        <v>85</v>
      </c>
      <c r="AV159" s="14" t="s">
        <v>83</v>
      </c>
      <c r="AW159" s="14" t="s">
        <v>30</v>
      </c>
      <c r="AX159" s="14" t="s">
        <v>75</v>
      </c>
      <c r="AY159" s="297" t="s">
        <v>160</v>
      </c>
    </row>
    <row r="160" spans="1:51" s="13" customFormat="1" ht="12">
      <c r="A160" s="13"/>
      <c r="B160" s="276"/>
      <c r="C160" s="277"/>
      <c r="D160" s="272" t="s">
        <v>170</v>
      </c>
      <c r="E160" s="278" t="s">
        <v>1</v>
      </c>
      <c r="F160" s="279" t="s">
        <v>180</v>
      </c>
      <c r="G160" s="277"/>
      <c r="H160" s="280">
        <v>17.5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6" t="s">
        <v>170</v>
      </c>
      <c r="AU160" s="286" t="s">
        <v>85</v>
      </c>
      <c r="AV160" s="13" t="s">
        <v>85</v>
      </c>
      <c r="AW160" s="13" t="s">
        <v>30</v>
      </c>
      <c r="AX160" s="13" t="s">
        <v>83</v>
      </c>
      <c r="AY160" s="286" t="s">
        <v>160</v>
      </c>
    </row>
    <row r="161" spans="1:65" s="2" customFormat="1" ht="21.75" customHeight="1">
      <c r="A161" s="40"/>
      <c r="B161" s="41"/>
      <c r="C161" s="260" t="s">
        <v>166</v>
      </c>
      <c r="D161" s="260" t="s">
        <v>162</v>
      </c>
      <c r="E161" s="261" t="s">
        <v>188</v>
      </c>
      <c r="F161" s="262" t="s">
        <v>189</v>
      </c>
      <c r="G161" s="263" t="s">
        <v>174</v>
      </c>
      <c r="H161" s="264">
        <v>2257.5</v>
      </c>
      <c r="I161" s="265"/>
      <c r="J161" s="266">
        <f>ROUND(I161*H161,2)</f>
        <v>0</v>
      </c>
      <c r="K161" s="262" t="s">
        <v>184</v>
      </c>
      <c r="L161" s="43"/>
      <c r="M161" s="267" t="s">
        <v>1</v>
      </c>
      <c r="N161" s="268" t="s">
        <v>40</v>
      </c>
      <c r="O161" s="93"/>
      <c r="P161" s="269">
        <f>O161*H161</f>
        <v>0</v>
      </c>
      <c r="Q161" s="269">
        <v>0</v>
      </c>
      <c r="R161" s="269">
        <f>Q161*H161</f>
        <v>0</v>
      </c>
      <c r="S161" s="269">
        <v>0.44</v>
      </c>
      <c r="T161" s="270">
        <f>S161*H161</f>
        <v>993.3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1" t="s">
        <v>166</v>
      </c>
      <c r="AT161" s="271" t="s">
        <v>162</v>
      </c>
      <c r="AU161" s="271" t="s">
        <v>85</v>
      </c>
      <c r="AY161" s="17" t="s">
        <v>160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83</v>
      </c>
      <c r="BK161" s="145">
        <f>ROUND(I161*H161,2)</f>
        <v>0</v>
      </c>
      <c r="BL161" s="17" t="s">
        <v>166</v>
      </c>
      <c r="BM161" s="271" t="s">
        <v>190</v>
      </c>
    </row>
    <row r="162" spans="1:47" s="2" customFormat="1" ht="12">
      <c r="A162" s="40"/>
      <c r="B162" s="41"/>
      <c r="C162" s="42"/>
      <c r="D162" s="272" t="s">
        <v>177</v>
      </c>
      <c r="E162" s="42"/>
      <c r="F162" s="287" t="s">
        <v>191</v>
      </c>
      <c r="G162" s="42"/>
      <c r="H162" s="42"/>
      <c r="I162" s="161"/>
      <c r="J162" s="42"/>
      <c r="K162" s="42"/>
      <c r="L162" s="43"/>
      <c r="M162" s="274"/>
      <c r="N162" s="275"/>
      <c r="O162" s="93"/>
      <c r="P162" s="93"/>
      <c r="Q162" s="93"/>
      <c r="R162" s="93"/>
      <c r="S162" s="93"/>
      <c r="T162" s="94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7" t="s">
        <v>177</v>
      </c>
      <c r="AU162" s="17" t="s">
        <v>85</v>
      </c>
    </row>
    <row r="163" spans="1:51" s="14" customFormat="1" ht="12">
      <c r="A163" s="14"/>
      <c r="B163" s="288"/>
      <c r="C163" s="289"/>
      <c r="D163" s="272" t="s">
        <v>170</v>
      </c>
      <c r="E163" s="290" t="s">
        <v>1</v>
      </c>
      <c r="F163" s="291" t="s">
        <v>192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7" t="s">
        <v>170</v>
      </c>
      <c r="AU163" s="297" t="s">
        <v>85</v>
      </c>
      <c r="AV163" s="14" t="s">
        <v>83</v>
      </c>
      <c r="AW163" s="14" t="s">
        <v>30</v>
      </c>
      <c r="AX163" s="14" t="s">
        <v>75</v>
      </c>
      <c r="AY163" s="297" t="s">
        <v>160</v>
      </c>
    </row>
    <row r="164" spans="1:51" s="13" customFormat="1" ht="12">
      <c r="A164" s="13"/>
      <c r="B164" s="276"/>
      <c r="C164" s="277"/>
      <c r="D164" s="272" t="s">
        <v>170</v>
      </c>
      <c r="E164" s="278" t="s">
        <v>1</v>
      </c>
      <c r="F164" s="279" t="s">
        <v>193</v>
      </c>
      <c r="G164" s="277"/>
      <c r="H164" s="280">
        <v>752.5</v>
      </c>
      <c r="I164" s="281"/>
      <c r="J164" s="277"/>
      <c r="K164" s="277"/>
      <c r="L164" s="282"/>
      <c r="M164" s="283"/>
      <c r="N164" s="284"/>
      <c r="O164" s="284"/>
      <c r="P164" s="284"/>
      <c r="Q164" s="284"/>
      <c r="R164" s="284"/>
      <c r="S164" s="284"/>
      <c r="T164" s="28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86" t="s">
        <v>170</v>
      </c>
      <c r="AU164" s="286" t="s">
        <v>85</v>
      </c>
      <c r="AV164" s="13" t="s">
        <v>85</v>
      </c>
      <c r="AW164" s="13" t="s">
        <v>30</v>
      </c>
      <c r="AX164" s="13" t="s">
        <v>75</v>
      </c>
      <c r="AY164" s="286" t="s">
        <v>160</v>
      </c>
    </row>
    <row r="165" spans="1:51" s="14" customFormat="1" ht="12">
      <c r="A165" s="14"/>
      <c r="B165" s="288"/>
      <c r="C165" s="289"/>
      <c r="D165" s="272" t="s">
        <v>170</v>
      </c>
      <c r="E165" s="290" t="s">
        <v>1</v>
      </c>
      <c r="F165" s="291" t="s">
        <v>194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7" t="s">
        <v>170</v>
      </c>
      <c r="AU165" s="297" t="s">
        <v>85</v>
      </c>
      <c r="AV165" s="14" t="s">
        <v>83</v>
      </c>
      <c r="AW165" s="14" t="s">
        <v>30</v>
      </c>
      <c r="AX165" s="14" t="s">
        <v>75</v>
      </c>
      <c r="AY165" s="297" t="s">
        <v>160</v>
      </c>
    </row>
    <row r="166" spans="1:51" s="13" customFormat="1" ht="12">
      <c r="A166" s="13"/>
      <c r="B166" s="276"/>
      <c r="C166" s="277"/>
      <c r="D166" s="272" t="s">
        <v>170</v>
      </c>
      <c r="E166" s="278" t="s">
        <v>1</v>
      </c>
      <c r="F166" s="279" t="s">
        <v>195</v>
      </c>
      <c r="G166" s="277"/>
      <c r="H166" s="280">
        <v>70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6" t="s">
        <v>170</v>
      </c>
      <c r="AU166" s="286" t="s">
        <v>85</v>
      </c>
      <c r="AV166" s="13" t="s">
        <v>85</v>
      </c>
      <c r="AW166" s="13" t="s">
        <v>30</v>
      </c>
      <c r="AX166" s="13" t="s">
        <v>75</v>
      </c>
      <c r="AY166" s="286" t="s">
        <v>160</v>
      </c>
    </row>
    <row r="167" spans="1:51" s="14" customFormat="1" ht="12">
      <c r="A167" s="14"/>
      <c r="B167" s="288"/>
      <c r="C167" s="289"/>
      <c r="D167" s="272" t="s">
        <v>170</v>
      </c>
      <c r="E167" s="290" t="s">
        <v>1</v>
      </c>
      <c r="F167" s="291" t="s">
        <v>187</v>
      </c>
      <c r="G167" s="289"/>
      <c r="H167" s="290" t="s">
        <v>1</v>
      </c>
      <c r="I167" s="292"/>
      <c r="J167" s="289"/>
      <c r="K167" s="289"/>
      <c r="L167" s="293"/>
      <c r="M167" s="294"/>
      <c r="N167" s="295"/>
      <c r="O167" s="295"/>
      <c r="P167" s="295"/>
      <c r="Q167" s="295"/>
      <c r="R167" s="295"/>
      <c r="S167" s="295"/>
      <c r="T167" s="29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7" t="s">
        <v>170</v>
      </c>
      <c r="AU167" s="297" t="s">
        <v>85</v>
      </c>
      <c r="AV167" s="14" t="s">
        <v>83</v>
      </c>
      <c r="AW167" s="14" t="s">
        <v>30</v>
      </c>
      <c r="AX167" s="14" t="s">
        <v>75</v>
      </c>
      <c r="AY167" s="297" t="s">
        <v>160</v>
      </c>
    </row>
    <row r="168" spans="1:51" s="13" customFormat="1" ht="12">
      <c r="A168" s="13"/>
      <c r="B168" s="276"/>
      <c r="C168" s="277"/>
      <c r="D168" s="272" t="s">
        <v>170</v>
      </c>
      <c r="E168" s="278" t="s">
        <v>1</v>
      </c>
      <c r="F168" s="279" t="s">
        <v>180</v>
      </c>
      <c r="G168" s="277"/>
      <c r="H168" s="280">
        <v>17.5</v>
      </c>
      <c r="I168" s="281"/>
      <c r="J168" s="277"/>
      <c r="K168" s="277"/>
      <c r="L168" s="282"/>
      <c r="M168" s="283"/>
      <c r="N168" s="284"/>
      <c r="O168" s="284"/>
      <c r="P168" s="284"/>
      <c r="Q168" s="284"/>
      <c r="R168" s="284"/>
      <c r="S168" s="284"/>
      <c r="T168" s="2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86" t="s">
        <v>170</v>
      </c>
      <c r="AU168" s="286" t="s">
        <v>85</v>
      </c>
      <c r="AV168" s="13" t="s">
        <v>85</v>
      </c>
      <c r="AW168" s="13" t="s">
        <v>30</v>
      </c>
      <c r="AX168" s="13" t="s">
        <v>75</v>
      </c>
      <c r="AY168" s="286" t="s">
        <v>160</v>
      </c>
    </row>
    <row r="169" spans="1:51" s="14" customFormat="1" ht="12">
      <c r="A169" s="14"/>
      <c r="B169" s="288"/>
      <c r="C169" s="289"/>
      <c r="D169" s="272" t="s">
        <v>170</v>
      </c>
      <c r="E169" s="290" t="s">
        <v>1</v>
      </c>
      <c r="F169" s="291" t="s">
        <v>196</v>
      </c>
      <c r="G169" s="289"/>
      <c r="H169" s="290" t="s">
        <v>1</v>
      </c>
      <c r="I169" s="292"/>
      <c r="J169" s="289"/>
      <c r="K169" s="289"/>
      <c r="L169" s="293"/>
      <c r="M169" s="294"/>
      <c r="N169" s="295"/>
      <c r="O169" s="295"/>
      <c r="P169" s="295"/>
      <c r="Q169" s="295"/>
      <c r="R169" s="295"/>
      <c r="S169" s="295"/>
      <c r="T169" s="29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97" t="s">
        <v>170</v>
      </c>
      <c r="AU169" s="297" t="s">
        <v>85</v>
      </c>
      <c r="AV169" s="14" t="s">
        <v>83</v>
      </c>
      <c r="AW169" s="14" t="s">
        <v>30</v>
      </c>
      <c r="AX169" s="14" t="s">
        <v>75</v>
      </c>
      <c r="AY169" s="297" t="s">
        <v>160</v>
      </c>
    </row>
    <row r="170" spans="1:51" s="13" customFormat="1" ht="12">
      <c r="A170" s="13"/>
      <c r="B170" s="276"/>
      <c r="C170" s="277"/>
      <c r="D170" s="272" t="s">
        <v>170</v>
      </c>
      <c r="E170" s="278" t="s">
        <v>1</v>
      </c>
      <c r="F170" s="279" t="s">
        <v>180</v>
      </c>
      <c r="G170" s="277"/>
      <c r="H170" s="280">
        <v>17.5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86" t="s">
        <v>170</v>
      </c>
      <c r="AU170" s="286" t="s">
        <v>85</v>
      </c>
      <c r="AV170" s="13" t="s">
        <v>85</v>
      </c>
      <c r="AW170" s="13" t="s">
        <v>30</v>
      </c>
      <c r="AX170" s="13" t="s">
        <v>75</v>
      </c>
      <c r="AY170" s="286" t="s">
        <v>160</v>
      </c>
    </row>
    <row r="171" spans="1:51" s="14" customFormat="1" ht="12">
      <c r="A171" s="14"/>
      <c r="B171" s="288"/>
      <c r="C171" s="289"/>
      <c r="D171" s="272" t="s">
        <v>170</v>
      </c>
      <c r="E171" s="290" t="s">
        <v>1</v>
      </c>
      <c r="F171" s="291" t="s">
        <v>197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7" t="s">
        <v>170</v>
      </c>
      <c r="AU171" s="297" t="s">
        <v>85</v>
      </c>
      <c r="AV171" s="14" t="s">
        <v>83</v>
      </c>
      <c r="AW171" s="14" t="s">
        <v>30</v>
      </c>
      <c r="AX171" s="14" t="s">
        <v>75</v>
      </c>
      <c r="AY171" s="297" t="s">
        <v>160</v>
      </c>
    </row>
    <row r="172" spans="1:51" s="13" customFormat="1" ht="12">
      <c r="A172" s="13"/>
      <c r="B172" s="276"/>
      <c r="C172" s="277"/>
      <c r="D172" s="272" t="s">
        <v>170</v>
      </c>
      <c r="E172" s="278" t="s">
        <v>1</v>
      </c>
      <c r="F172" s="279" t="s">
        <v>195</v>
      </c>
      <c r="G172" s="277"/>
      <c r="H172" s="280">
        <v>70</v>
      </c>
      <c r="I172" s="281"/>
      <c r="J172" s="277"/>
      <c r="K172" s="277"/>
      <c r="L172" s="282"/>
      <c r="M172" s="283"/>
      <c r="N172" s="284"/>
      <c r="O172" s="284"/>
      <c r="P172" s="284"/>
      <c r="Q172" s="284"/>
      <c r="R172" s="284"/>
      <c r="S172" s="284"/>
      <c r="T172" s="28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86" t="s">
        <v>170</v>
      </c>
      <c r="AU172" s="286" t="s">
        <v>85</v>
      </c>
      <c r="AV172" s="13" t="s">
        <v>85</v>
      </c>
      <c r="AW172" s="13" t="s">
        <v>30</v>
      </c>
      <c r="AX172" s="13" t="s">
        <v>75</v>
      </c>
      <c r="AY172" s="286" t="s">
        <v>160</v>
      </c>
    </row>
    <row r="173" spans="1:51" s="14" customFormat="1" ht="12">
      <c r="A173" s="14"/>
      <c r="B173" s="288"/>
      <c r="C173" s="289"/>
      <c r="D173" s="272" t="s">
        <v>170</v>
      </c>
      <c r="E173" s="290" t="s">
        <v>1</v>
      </c>
      <c r="F173" s="291" t="s">
        <v>198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97" t="s">
        <v>170</v>
      </c>
      <c r="AU173" s="297" t="s">
        <v>85</v>
      </c>
      <c r="AV173" s="14" t="s">
        <v>83</v>
      </c>
      <c r="AW173" s="14" t="s">
        <v>30</v>
      </c>
      <c r="AX173" s="14" t="s">
        <v>75</v>
      </c>
      <c r="AY173" s="297" t="s">
        <v>160</v>
      </c>
    </row>
    <row r="174" spans="1:51" s="13" customFormat="1" ht="12">
      <c r="A174" s="13"/>
      <c r="B174" s="276"/>
      <c r="C174" s="277"/>
      <c r="D174" s="272" t="s">
        <v>170</v>
      </c>
      <c r="E174" s="278" t="s">
        <v>1</v>
      </c>
      <c r="F174" s="279" t="s">
        <v>199</v>
      </c>
      <c r="G174" s="277"/>
      <c r="H174" s="280">
        <v>367.5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6" t="s">
        <v>170</v>
      </c>
      <c r="AU174" s="286" t="s">
        <v>85</v>
      </c>
      <c r="AV174" s="13" t="s">
        <v>85</v>
      </c>
      <c r="AW174" s="13" t="s">
        <v>30</v>
      </c>
      <c r="AX174" s="13" t="s">
        <v>75</v>
      </c>
      <c r="AY174" s="286" t="s">
        <v>160</v>
      </c>
    </row>
    <row r="175" spans="1:51" s="14" customFormat="1" ht="12">
      <c r="A175" s="14"/>
      <c r="B175" s="288"/>
      <c r="C175" s="289"/>
      <c r="D175" s="272" t="s">
        <v>170</v>
      </c>
      <c r="E175" s="290" t="s">
        <v>1</v>
      </c>
      <c r="F175" s="291" t="s">
        <v>200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7" t="s">
        <v>170</v>
      </c>
      <c r="AU175" s="297" t="s">
        <v>85</v>
      </c>
      <c r="AV175" s="14" t="s">
        <v>83</v>
      </c>
      <c r="AW175" s="14" t="s">
        <v>30</v>
      </c>
      <c r="AX175" s="14" t="s">
        <v>75</v>
      </c>
      <c r="AY175" s="297" t="s">
        <v>160</v>
      </c>
    </row>
    <row r="176" spans="1:51" s="13" customFormat="1" ht="12">
      <c r="A176" s="13"/>
      <c r="B176" s="276"/>
      <c r="C176" s="277"/>
      <c r="D176" s="272" t="s">
        <v>170</v>
      </c>
      <c r="E176" s="278" t="s">
        <v>1</v>
      </c>
      <c r="F176" s="279" t="s">
        <v>201</v>
      </c>
      <c r="G176" s="277"/>
      <c r="H176" s="280">
        <v>52.5</v>
      </c>
      <c r="I176" s="281"/>
      <c r="J176" s="277"/>
      <c r="K176" s="277"/>
      <c r="L176" s="282"/>
      <c r="M176" s="283"/>
      <c r="N176" s="284"/>
      <c r="O176" s="284"/>
      <c r="P176" s="284"/>
      <c r="Q176" s="284"/>
      <c r="R176" s="284"/>
      <c r="S176" s="284"/>
      <c r="T176" s="28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86" t="s">
        <v>170</v>
      </c>
      <c r="AU176" s="286" t="s">
        <v>85</v>
      </c>
      <c r="AV176" s="13" t="s">
        <v>85</v>
      </c>
      <c r="AW176" s="13" t="s">
        <v>30</v>
      </c>
      <c r="AX176" s="13" t="s">
        <v>75</v>
      </c>
      <c r="AY176" s="286" t="s">
        <v>160</v>
      </c>
    </row>
    <row r="177" spans="1:51" s="14" customFormat="1" ht="12">
      <c r="A177" s="14"/>
      <c r="B177" s="288"/>
      <c r="C177" s="289"/>
      <c r="D177" s="272" t="s">
        <v>170</v>
      </c>
      <c r="E177" s="290" t="s">
        <v>1</v>
      </c>
      <c r="F177" s="291" t="s">
        <v>202</v>
      </c>
      <c r="G177" s="289"/>
      <c r="H177" s="290" t="s">
        <v>1</v>
      </c>
      <c r="I177" s="292"/>
      <c r="J177" s="289"/>
      <c r="K177" s="289"/>
      <c r="L177" s="293"/>
      <c r="M177" s="294"/>
      <c r="N177" s="295"/>
      <c r="O177" s="295"/>
      <c r="P177" s="295"/>
      <c r="Q177" s="295"/>
      <c r="R177" s="295"/>
      <c r="S177" s="295"/>
      <c r="T177" s="29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97" t="s">
        <v>170</v>
      </c>
      <c r="AU177" s="297" t="s">
        <v>85</v>
      </c>
      <c r="AV177" s="14" t="s">
        <v>83</v>
      </c>
      <c r="AW177" s="14" t="s">
        <v>30</v>
      </c>
      <c r="AX177" s="14" t="s">
        <v>75</v>
      </c>
      <c r="AY177" s="297" t="s">
        <v>160</v>
      </c>
    </row>
    <row r="178" spans="1:51" s="13" customFormat="1" ht="12">
      <c r="A178" s="13"/>
      <c r="B178" s="276"/>
      <c r="C178" s="277"/>
      <c r="D178" s="272" t="s">
        <v>170</v>
      </c>
      <c r="E178" s="278" t="s">
        <v>1</v>
      </c>
      <c r="F178" s="279" t="s">
        <v>195</v>
      </c>
      <c r="G178" s="277"/>
      <c r="H178" s="280">
        <v>70</v>
      </c>
      <c r="I178" s="281"/>
      <c r="J178" s="277"/>
      <c r="K178" s="277"/>
      <c r="L178" s="282"/>
      <c r="M178" s="283"/>
      <c r="N178" s="284"/>
      <c r="O178" s="284"/>
      <c r="P178" s="284"/>
      <c r="Q178" s="284"/>
      <c r="R178" s="284"/>
      <c r="S178" s="284"/>
      <c r="T178" s="28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86" t="s">
        <v>170</v>
      </c>
      <c r="AU178" s="286" t="s">
        <v>85</v>
      </c>
      <c r="AV178" s="13" t="s">
        <v>85</v>
      </c>
      <c r="AW178" s="13" t="s">
        <v>30</v>
      </c>
      <c r="AX178" s="13" t="s">
        <v>75</v>
      </c>
      <c r="AY178" s="286" t="s">
        <v>160</v>
      </c>
    </row>
    <row r="179" spans="1:51" s="14" customFormat="1" ht="12">
      <c r="A179" s="14"/>
      <c r="B179" s="288"/>
      <c r="C179" s="289"/>
      <c r="D179" s="272" t="s">
        <v>170</v>
      </c>
      <c r="E179" s="290" t="s">
        <v>1</v>
      </c>
      <c r="F179" s="291" t="s">
        <v>203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97" t="s">
        <v>170</v>
      </c>
      <c r="AU179" s="297" t="s">
        <v>85</v>
      </c>
      <c r="AV179" s="14" t="s">
        <v>83</v>
      </c>
      <c r="AW179" s="14" t="s">
        <v>30</v>
      </c>
      <c r="AX179" s="14" t="s">
        <v>75</v>
      </c>
      <c r="AY179" s="297" t="s">
        <v>160</v>
      </c>
    </row>
    <row r="180" spans="1:51" s="13" customFormat="1" ht="12">
      <c r="A180" s="13"/>
      <c r="B180" s="276"/>
      <c r="C180" s="277"/>
      <c r="D180" s="272" t="s">
        <v>170</v>
      </c>
      <c r="E180" s="278" t="s">
        <v>1</v>
      </c>
      <c r="F180" s="279" t="s">
        <v>180</v>
      </c>
      <c r="G180" s="277"/>
      <c r="H180" s="280">
        <v>17.5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86" t="s">
        <v>170</v>
      </c>
      <c r="AU180" s="286" t="s">
        <v>85</v>
      </c>
      <c r="AV180" s="13" t="s">
        <v>85</v>
      </c>
      <c r="AW180" s="13" t="s">
        <v>30</v>
      </c>
      <c r="AX180" s="13" t="s">
        <v>75</v>
      </c>
      <c r="AY180" s="286" t="s">
        <v>160</v>
      </c>
    </row>
    <row r="181" spans="1:51" s="14" customFormat="1" ht="12">
      <c r="A181" s="14"/>
      <c r="B181" s="288"/>
      <c r="C181" s="289"/>
      <c r="D181" s="272" t="s">
        <v>170</v>
      </c>
      <c r="E181" s="290" t="s">
        <v>1</v>
      </c>
      <c r="F181" s="291" t="s">
        <v>204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97" t="s">
        <v>170</v>
      </c>
      <c r="AU181" s="297" t="s">
        <v>85</v>
      </c>
      <c r="AV181" s="14" t="s">
        <v>83</v>
      </c>
      <c r="AW181" s="14" t="s">
        <v>30</v>
      </c>
      <c r="AX181" s="14" t="s">
        <v>75</v>
      </c>
      <c r="AY181" s="297" t="s">
        <v>160</v>
      </c>
    </row>
    <row r="182" spans="1:51" s="13" customFormat="1" ht="12">
      <c r="A182" s="13"/>
      <c r="B182" s="276"/>
      <c r="C182" s="277"/>
      <c r="D182" s="272" t="s">
        <v>170</v>
      </c>
      <c r="E182" s="278" t="s">
        <v>1</v>
      </c>
      <c r="F182" s="279" t="s">
        <v>205</v>
      </c>
      <c r="G182" s="277"/>
      <c r="H182" s="280">
        <v>245</v>
      </c>
      <c r="I182" s="281"/>
      <c r="J182" s="277"/>
      <c r="K182" s="277"/>
      <c r="L182" s="282"/>
      <c r="M182" s="283"/>
      <c r="N182" s="284"/>
      <c r="O182" s="284"/>
      <c r="P182" s="284"/>
      <c r="Q182" s="284"/>
      <c r="R182" s="284"/>
      <c r="S182" s="284"/>
      <c r="T182" s="28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86" t="s">
        <v>170</v>
      </c>
      <c r="AU182" s="286" t="s">
        <v>85</v>
      </c>
      <c r="AV182" s="13" t="s">
        <v>85</v>
      </c>
      <c r="AW182" s="13" t="s">
        <v>30</v>
      </c>
      <c r="AX182" s="13" t="s">
        <v>75</v>
      </c>
      <c r="AY182" s="286" t="s">
        <v>160</v>
      </c>
    </row>
    <row r="183" spans="1:51" s="14" customFormat="1" ht="12">
      <c r="A183" s="14"/>
      <c r="B183" s="288"/>
      <c r="C183" s="289"/>
      <c r="D183" s="272" t="s">
        <v>170</v>
      </c>
      <c r="E183" s="290" t="s">
        <v>1</v>
      </c>
      <c r="F183" s="291" t="s">
        <v>206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97" t="s">
        <v>170</v>
      </c>
      <c r="AU183" s="297" t="s">
        <v>85</v>
      </c>
      <c r="AV183" s="14" t="s">
        <v>83</v>
      </c>
      <c r="AW183" s="14" t="s">
        <v>30</v>
      </c>
      <c r="AX183" s="14" t="s">
        <v>75</v>
      </c>
      <c r="AY183" s="297" t="s">
        <v>160</v>
      </c>
    </row>
    <row r="184" spans="1:51" s="13" customFormat="1" ht="12">
      <c r="A184" s="13"/>
      <c r="B184" s="276"/>
      <c r="C184" s="277"/>
      <c r="D184" s="272" t="s">
        <v>170</v>
      </c>
      <c r="E184" s="278" t="s">
        <v>1</v>
      </c>
      <c r="F184" s="279" t="s">
        <v>207</v>
      </c>
      <c r="G184" s="277"/>
      <c r="H184" s="280">
        <v>140</v>
      </c>
      <c r="I184" s="281"/>
      <c r="J184" s="277"/>
      <c r="K184" s="277"/>
      <c r="L184" s="282"/>
      <c r="M184" s="283"/>
      <c r="N184" s="284"/>
      <c r="O184" s="284"/>
      <c r="P184" s="284"/>
      <c r="Q184" s="284"/>
      <c r="R184" s="284"/>
      <c r="S184" s="284"/>
      <c r="T184" s="28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86" t="s">
        <v>170</v>
      </c>
      <c r="AU184" s="286" t="s">
        <v>85</v>
      </c>
      <c r="AV184" s="13" t="s">
        <v>85</v>
      </c>
      <c r="AW184" s="13" t="s">
        <v>30</v>
      </c>
      <c r="AX184" s="13" t="s">
        <v>75</v>
      </c>
      <c r="AY184" s="286" t="s">
        <v>160</v>
      </c>
    </row>
    <row r="185" spans="1:51" s="14" customFormat="1" ht="12">
      <c r="A185" s="14"/>
      <c r="B185" s="288"/>
      <c r="C185" s="289"/>
      <c r="D185" s="272" t="s">
        <v>170</v>
      </c>
      <c r="E185" s="290" t="s">
        <v>1</v>
      </c>
      <c r="F185" s="291" t="s">
        <v>208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97" t="s">
        <v>170</v>
      </c>
      <c r="AU185" s="297" t="s">
        <v>85</v>
      </c>
      <c r="AV185" s="14" t="s">
        <v>83</v>
      </c>
      <c r="AW185" s="14" t="s">
        <v>30</v>
      </c>
      <c r="AX185" s="14" t="s">
        <v>75</v>
      </c>
      <c r="AY185" s="297" t="s">
        <v>160</v>
      </c>
    </row>
    <row r="186" spans="1:51" s="13" customFormat="1" ht="12">
      <c r="A186" s="13"/>
      <c r="B186" s="276"/>
      <c r="C186" s="277"/>
      <c r="D186" s="272" t="s">
        <v>170</v>
      </c>
      <c r="E186" s="278" t="s">
        <v>1</v>
      </c>
      <c r="F186" s="279" t="s">
        <v>180</v>
      </c>
      <c r="G186" s="277"/>
      <c r="H186" s="280">
        <v>17.5</v>
      </c>
      <c r="I186" s="281"/>
      <c r="J186" s="277"/>
      <c r="K186" s="277"/>
      <c r="L186" s="282"/>
      <c r="M186" s="283"/>
      <c r="N186" s="284"/>
      <c r="O186" s="284"/>
      <c r="P186" s="284"/>
      <c r="Q186" s="284"/>
      <c r="R186" s="284"/>
      <c r="S186" s="284"/>
      <c r="T186" s="28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86" t="s">
        <v>170</v>
      </c>
      <c r="AU186" s="286" t="s">
        <v>85</v>
      </c>
      <c r="AV186" s="13" t="s">
        <v>85</v>
      </c>
      <c r="AW186" s="13" t="s">
        <v>30</v>
      </c>
      <c r="AX186" s="13" t="s">
        <v>75</v>
      </c>
      <c r="AY186" s="286" t="s">
        <v>160</v>
      </c>
    </row>
    <row r="187" spans="1:51" s="14" customFormat="1" ht="12">
      <c r="A187" s="14"/>
      <c r="B187" s="288"/>
      <c r="C187" s="289"/>
      <c r="D187" s="272" t="s">
        <v>170</v>
      </c>
      <c r="E187" s="290" t="s">
        <v>1</v>
      </c>
      <c r="F187" s="291" t="s">
        <v>209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97" t="s">
        <v>170</v>
      </c>
      <c r="AU187" s="297" t="s">
        <v>85</v>
      </c>
      <c r="AV187" s="14" t="s">
        <v>83</v>
      </c>
      <c r="AW187" s="14" t="s">
        <v>30</v>
      </c>
      <c r="AX187" s="14" t="s">
        <v>75</v>
      </c>
      <c r="AY187" s="297" t="s">
        <v>160</v>
      </c>
    </row>
    <row r="188" spans="1:51" s="13" customFormat="1" ht="12">
      <c r="A188" s="13"/>
      <c r="B188" s="276"/>
      <c r="C188" s="277"/>
      <c r="D188" s="272" t="s">
        <v>170</v>
      </c>
      <c r="E188" s="278" t="s">
        <v>1</v>
      </c>
      <c r="F188" s="279" t="s">
        <v>210</v>
      </c>
      <c r="G188" s="277"/>
      <c r="H188" s="280">
        <v>87.5</v>
      </c>
      <c r="I188" s="281"/>
      <c r="J188" s="277"/>
      <c r="K188" s="277"/>
      <c r="L188" s="282"/>
      <c r="M188" s="283"/>
      <c r="N188" s="284"/>
      <c r="O188" s="284"/>
      <c r="P188" s="284"/>
      <c r="Q188" s="284"/>
      <c r="R188" s="284"/>
      <c r="S188" s="284"/>
      <c r="T188" s="2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6" t="s">
        <v>170</v>
      </c>
      <c r="AU188" s="286" t="s">
        <v>85</v>
      </c>
      <c r="AV188" s="13" t="s">
        <v>85</v>
      </c>
      <c r="AW188" s="13" t="s">
        <v>30</v>
      </c>
      <c r="AX188" s="13" t="s">
        <v>75</v>
      </c>
      <c r="AY188" s="286" t="s">
        <v>160</v>
      </c>
    </row>
    <row r="189" spans="1:51" s="14" customFormat="1" ht="12">
      <c r="A189" s="14"/>
      <c r="B189" s="288"/>
      <c r="C189" s="289"/>
      <c r="D189" s="272" t="s">
        <v>170</v>
      </c>
      <c r="E189" s="290" t="s">
        <v>1</v>
      </c>
      <c r="F189" s="291" t="s">
        <v>211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97" t="s">
        <v>170</v>
      </c>
      <c r="AU189" s="297" t="s">
        <v>85</v>
      </c>
      <c r="AV189" s="14" t="s">
        <v>83</v>
      </c>
      <c r="AW189" s="14" t="s">
        <v>30</v>
      </c>
      <c r="AX189" s="14" t="s">
        <v>75</v>
      </c>
      <c r="AY189" s="297" t="s">
        <v>160</v>
      </c>
    </row>
    <row r="190" spans="1:51" s="13" customFormat="1" ht="12">
      <c r="A190" s="13"/>
      <c r="B190" s="276"/>
      <c r="C190" s="277"/>
      <c r="D190" s="272" t="s">
        <v>170</v>
      </c>
      <c r="E190" s="278" t="s">
        <v>1</v>
      </c>
      <c r="F190" s="279" t="s">
        <v>212</v>
      </c>
      <c r="G190" s="277"/>
      <c r="H190" s="280">
        <v>210</v>
      </c>
      <c r="I190" s="281"/>
      <c r="J190" s="277"/>
      <c r="K190" s="277"/>
      <c r="L190" s="282"/>
      <c r="M190" s="283"/>
      <c r="N190" s="284"/>
      <c r="O190" s="284"/>
      <c r="P190" s="284"/>
      <c r="Q190" s="284"/>
      <c r="R190" s="284"/>
      <c r="S190" s="284"/>
      <c r="T190" s="28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86" t="s">
        <v>170</v>
      </c>
      <c r="AU190" s="286" t="s">
        <v>85</v>
      </c>
      <c r="AV190" s="13" t="s">
        <v>85</v>
      </c>
      <c r="AW190" s="13" t="s">
        <v>30</v>
      </c>
      <c r="AX190" s="13" t="s">
        <v>75</v>
      </c>
      <c r="AY190" s="286" t="s">
        <v>160</v>
      </c>
    </row>
    <row r="191" spans="1:51" s="14" customFormat="1" ht="12">
      <c r="A191" s="14"/>
      <c r="B191" s="288"/>
      <c r="C191" s="289"/>
      <c r="D191" s="272" t="s">
        <v>170</v>
      </c>
      <c r="E191" s="290" t="s">
        <v>1</v>
      </c>
      <c r="F191" s="291" t="s">
        <v>213</v>
      </c>
      <c r="G191" s="289"/>
      <c r="H191" s="290" t="s">
        <v>1</v>
      </c>
      <c r="I191" s="292"/>
      <c r="J191" s="289"/>
      <c r="K191" s="289"/>
      <c r="L191" s="293"/>
      <c r="M191" s="294"/>
      <c r="N191" s="295"/>
      <c r="O191" s="295"/>
      <c r="P191" s="295"/>
      <c r="Q191" s="295"/>
      <c r="R191" s="295"/>
      <c r="S191" s="295"/>
      <c r="T191" s="29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97" t="s">
        <v>170</v>
      </c>
      <c r="AU191" s="297" t="s">
        <v>85</v>
      </c>
      <c r="AV191" s="14" t="s">
        <v>83</v>
      </c>
      <c r="AW191" s="14" t="s">
        <v>30</v>
      </c>
      <c r="AX191" s="14" t="s">
        <v>75</v>
      </c>
      <c r="AY191" s="297" t="s">
        <v>160</v>
      </c>
    </row>
    <row r="192" spans="1:51" s="13" customFormat="1" ht="12">
      <c r="A192" s="13"/>
      <c r="B192" s="276"/>
      <c r="C192" s="277"/>
      <c r="D192" s="272" t="s">
        <v>170</v>
      </c>
      <c r="E192" s="278" t="s">
        <v>1</v>
      </c>
      <c r="F192" s="279" t="s">
        <v>201</v>
      </c>
      <c r="G192" s="277"/>
      <c r="H192" s="280">
        <v>52.5</v>
      </c>
      <c r="I192" s="281"/>
      <c r="J192" s="277"/>
      <c r="K192" s="277"/>
      <c r="L192" s="282"/>
      <c r="M192" s="283"/>
      <c r="N192" s="284"/>
      <c r="O192" s="284"/>
      <c r="P192" s="284"/>
      <c r="Q192" s="284"/>
      <c r="R192" s="284"/>
      <c r="S192" s="284"/>
      <c r="T192" s="28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86" t="s">
        <v>170</v>
      </c>
      <c r="AU192" s="286" t="s">
        <v>85</v>
      </c>
      <c r="AV192" s="13" t="s">
        <v>85</v>
      </c>
      <c r="AW192" s="13" t="s">
        <v>30</v>
      </c>
      <c r="AX192" s="13" t="s">
        <v>75</v>
      </c>
      <c r="AY192" s="286" t="s">
        <v>160</v>
      </c>
    </row>
    <row r="193" spans="1:51" s="14" customFormat="1" ht="12">
      <c r="A193" s="14"/>
      <c r="B193" s="288"/>
      <c r="C193" s="289"/>
      <c r="D193" s="272" t="s">
        <v>170</v>
      </c>
      <c r="E193" s="290" t="s">
        <v>1</v>
      </c>
      <c r="F193" s="291" t="s">
        <v>214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97" t="s">
        <v>170</v>
      </c>
      <c r="AU193" s="297" t="s">
        <v>85</v>
      </c>
      <c r="AV193" s="14" t="s">
        <v>83</v>
      </c>
      <c r="AW193" s="14" t="s">
        <v>30</v>
      </c>
      <c r="AX193" s="14" t="s">
        <v>75</v>
      </c>
      <c r="AY193" s="297" t="s">
        <v>160</v>
      </c>
    </row>
    <row r="194" spans="1:51" s="13" customFormat="1" ht="12">
      <c r="A194" s="13"/>
      <c r="B194" s="276"/>
      <c r="C194" s="277"/>
      <c r="D194" s="272" t="s">
        <v>170</v>
      </c>
      <c r="E194" s="278" t="s">
        <v>1</v>
      </c>
      <c r="F194" s="279" t="s">
        <v>215</v>
      </c>
      <c r="G194" s="277"/>
      <c r="H194" s="280">
        <v>35</v>
      </c>
      <c r="I194" s="281"/>
      <c r="J194" s="277"/>
      <c r="K194" s="277"/>
      <c r="L194" s="282"/>
      <c r="M194" s="283"/>
      <c r="N194" s="284"/>
      <c r="O194" s="284"/>
      <c r="P194" s="284"/>
      <c r="Q194" s="284"/>
      <c r="R194" s="284"/>
      <c r="S194" s="284"/>
      <c r="T194" s="28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86" t="s">
        <v>170</v>
      </c>
      <c r="AU194" s="286" t="s">
        <v>85</v>
      </c>
      <c r="AV194" s="13" t="s">
        <v>85</v>
      </c>
      <c r="AW194" s="13" t="s">
        <v>30</v>
      </c>
      <c r="AX194" s="13" t="s">
        <v>75</v>
      </c>
      <c r="AY194" s="286" t="s">
        <v>160</v>
      </c>
    </row>
    <row r="195" spans="1:51" s="14" customFormat="1" ht="12">
      <c r="A195" s="14"/>
      <c r="B195" s="288"/>
      <c r="C195" s="289"/>
      <c r="D195" s="272" t="s">
        <v>170</v>
      </c>
      <c r="E195" s="290" t="s">
        <v>1</v>
      </c>
      <c r="F195" s="291" t="s">
        <v>216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97" t="s">
        <v>170</v>
      </c>
      <c r="AU195" s="297" t="s">
        <v>85</v>
      </c>
      <c r="AV195" s="14" t="s">
        <v>83</v>
      </c>
      <c r="AW195" s="14" t="s">
        <v>30</v>
      </c>
      <c r="AX195" s="14" t="s">
        <v>75</v>
      </c>
      <c r="AY195" s="297" t="s">
        <v>160</v>
      </c>
    </row>
    <row r="196" spans="1:51" s="13" customFormat="1" ht="12">
      <c r="A196" s="13"/>
      <c r="B196" s="276"/>
      <c r="C196" s="277"/>
      <c r="D196" s="272" t="s">
        <v>170</v>
      </c>
      <c r="E196" s="278" t="s">
        <v>1</v>
      </c>
      <c r="F196" s="279" t="s">
        <v>215</v>
      </c>
      <c r="G196" s="277"/>
      <c r="H196" s="280">
        <v>35</v>
      </c>
      <c r="I196" s="281"/>
      <c r="J196" s="277"/>
      <c r="K196" s="277"/>
      <c r="L196" s="282"/>
      <c r="M196" s="283"/>
      <c r="N196" s="284"/>
      <c r="O196" s="284"/>
      <c r="P196" s="284"/>
      <c r="Q196" s="284"/>
      <c r="R196" s="284"/>
      <c r="S196" s="284"/>
      <c r="T196" s="28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86" t="s">
        <v>170</v>
      </c>
      <c r="AU196" s="286" t="s">
        <v>85</v>
      </c>
      <c r="AV196" s="13" t="s">
        <v>85</v>
      </c>
      <c r="AW196" s="13" t="s">
        <v>30</v>
      </c>
      <c r="AX196" s="13" t="s">
        <v>75</v>
      </c>
      <c r="AY196" s="286" t="s">
        <v>160</v>
      </c>
    </row>
    <row r="197" spans="1:51" s="15" customFormat="1" ht="12">
      <c r="A197" s="15"/>
      <c r="B197" s="298"/>
      <c r="C197" s="299"/>
      <c r="D197" s="272" t="s">
        <v>170</v>
      </c>
      <c r="E197" s="300" t="s">
        <v>1</v>
      </c>
      <c r="F197" s="301" t="s">
        <v>217</v>
      </c>
      <c r="G197" s="299"/>
      <c r="H197" s="302">
        <v>2257.5</v>
      </c>
      <c r="I197" s="303"/>
      <c r="J197" s="299"/>
      <c r="K197" s="299"/>
      <c r="L197" s="304"/>
      <c r="M197" s="305"/>
      <c r="N197" s="306"/>
      <c r="O197" s="306"/>
      <c r="P197" s="306"/>
      <c r="Q197" s="306"/>
      <c r="R197" s="306"/>
      <c r="S197" s="306"/>
      <c r="T197" s="30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308" t="s">
        <v>170</v>
      </c>
      <c r="AU197" s="308" t="s">
        <v>85</v>
      </c>
      <c r="AV197" s="15" t="s">
        <v>166</v>
      </c>
      <c r="AW197" s="15" t="s">
        <v>4</v>
      </c>
      <c r="AX197" s="15" t="s">
        <v>83</v>
      </c>
      <c r="AY197" s="308" t="s">
        <v>160</v>
      </c>
    </row>
    <row r="198" spans="1:65" s="2" customFormat="1" ht="21.75" customHeight="1">
      <c r="A198" s="40"/>
      <c r="B198" s="41"/>
      <c r="C198" s="260" t="s">
        <v>218</v>
      </c>
      <c r="D198" s="260" t="s">
        <v>162</v>
      </c>
      <c r="E198" s="261" t="s">
        <v>219</v>
      </c>
      <c r="F198" s="262" t="s">
        <v>220</v>
      </c>
      <c r="G198" s="263" t="s">
        <v>174</v>
      </c>
      <c r="H198" s="264">
        <v>2170</v>
      </c>
      <c r="I198" s="265"/>
      <c r="J198" s="266">
        <f>ROUND(I198*H198,2)</f>
        <v>0</v>
      </c>
      <c r="K198" s="262" t="s">
        <v>184</v>
      </c>
      <c r="L198" s="43"/>
      <c r="M198" s="267" t="s">
        <v>1</v>
      </c>
      <c r="N198" s="268" t="s">
        <v>40</v>
      </c>
      <c r="O198" s="93"/>
      <c r="P198" s="269">
        <f>O198*H198</f>
        <v>0</v>
      </c>
      <c r="Q198" s="269">
        <v>0</v>
      </c>
      <c r="R198" s="269">
        <f>Q198*H198</f>
        <v>0</v>
      </c>
      <c r="S198" s="269">
        <v>0.22</v>
      </c>
      <c r="T198" s="270">
        <f>S198*H198</f>
        <v>477.4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71" t="s">
        <v>166</v>
      </c>
      <c r="AT198" s="271" t="s">
        <v>162</v>
      </c>
      <c r="AU198" s="271" t="s">
        <v>85</v>
      </c>
      <c r="AY198" s="17" t="s">
        <v>160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83</v>
      </c>
      <c r="BK198" s="145">
        <f>ROUND(I198*H198,2)</f>
        <v>0</v>
      </c>
      <c r="BL198" s="17" t="s">
        <v>166</v>
      </c>
      <c r="BM198" s="271" t="s">
        <v>221</v>
      </c>
    </row>
    <row r="199" spans="1:47" s="2" customFormat="1" ht="12">
      <c r="A199" s="40"/>
      <c r="B199" s="41"/>
      <c r="C199" s="42"/>
      <c r="D199" s="272" t="s">
        <v>177</v>
      </c>
      <c r="E199" s="42"/>
      <c r="F199" s="287" t="s">
        <v>222</v>
      </c>
      <c r="G199" s="42"/>
      <c r="H199" s="42"/>
      <c r="I199" s="161"/>
      <c r="J199" s="42"/>
      <c r="K199" s="42"/>
      <c r="L199" s="43"/>
      <c r="M199" s="274"/>
      <c r="N199" s="275"/>
      <c r="O199" s="93"/>
      <c r="P199" s="93"/>
      <c r="Q199" s="93"/>
      <c r="R199" s="93"/>
      <c r="S199" s="93"/>
      <c r="T199" s="94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7" t="s">
        <v>177</v>
      </c>
      <c r="AU199" s="17" t="s">
        <v>85</v>
      </c>
    </row>
    <row r="200" spans="1:51" s="14" customFormat="1" ht="12">
      <c r="A200" s="14"/>
      <c r="B200" s="288"/>
      <c r="C200" s="289"/>
      <c r="D200" s="272" t="s">
        <v>170</v>
      </c>
      <c r="E200" s="290" t="s">
        <v>1</v>
      </c>
      <c r="F200" s="291" t="s">
        <v>192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97" t="s">
        <v>170</v>
      </c>
      <c r="AU200" s="297" t="s">
        <v>85</v>
      </c>
      <c r="AV200" s="14" t="s">
        <v>83</v>
      </c>
      <c r="AW200" s="14" t="s">
        <v>30</v>
      </c>
      <c r="AX200" s="14" t="s">
        <v>75</v>
      </c>
      <c r="AY200" s="297" t="s">
        <v>160</v>
      </c>
    </row>
    <row r="201" spans="1:51" s="13" customFormat="1" ht="12">
      <c r="A201" s="13"/>
      <c r="B201" s="276"/>
      <c r="C201" s="277"/>
      <c r="D201" s="272" t="s">
        <v>170</v>
      </c>
      <c r="E201" s="278" t="s">
        <v>1</v>
      </c>
      <c r="F201" s="279" t="s">
        <v>193</v>
      </c>
      <c r="G201" s="277"/>
      <c r="H201" s="280">
        <v>752.5</v>
      </c>
      <c r="I201" s="281"/>
      <c r="J201" s="277"/>
      <c r="K201" s="277"/>
      <c r="L201" s="282"/>
      <c r="M201" s="283"/>
      <c r="N201" s="284"/>
      <c r="O201" s="284"/>
      <c r="P201" s="284"/>
      <c r="Q201" s="284"/>
      <c r="R201" s="284"/>
      <c r="S201" s="284"/>
      <c r="T201" s="2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86" t="s">
        <v>170</v>
      </c>
      <c r="AU201" s="286" t="s">
        <v>85</v>
      </c>
      <c r="AV201" s="13" t="s">
        <v>85</v>
      </c>
      <c r="AW201" s="13" t="s">
        <v>30</v>
      </c>
      <c r="AX201" s="13" t="s">
        <v>75</v>
      </c>
      <c r="AY201" s="286" t="s">
        <v>160</v>
      </c>
    </row>
    <row r="202" spans="1:51" s="14" customFormat="1" ht="12">
      <c r="A202" s="14"/>
      <c r="B202" s="288"/>
      <c r="C202" s="289"/>
      <c r="D202" s="272" t="s">
        <v>170</v>
      </c>
      <c r="E202" s="290" t="s">
        <v>1</v>
      </c>
      <c r="F202" s="291" t="s">
        <v>194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97" t="s">
        <v>170</v>
      </c>
      <c r="AU202" s="297" t="s">
        <v>85</v>
      </c>
      <c r="AV202" s="14" t="s">
        <v>83</v>
      </c>
      <c r="AW202" s="14" t="s">
        <v>30</v>
      </c>
      <c r="AX202" s="14" t="s">
        <v>75</v>
      </c>
      <c r="AY202" s="297" t="s">
        <v>160</v>
      </c>
    </row>
    <row r="203" spans="1:51" s="13" customFormat="1" ht="12">
      <c r="A203" s="13"/>
      <c r="B203" s="276"/>
      <c r="C203" s="277"/>
      <c r="D203" s="272" t="s">
        <v>170</v>
      </c>
      <c r="E203" s="278" t="s">
        <v>1</v>
      </c>
      <c r="F203" s="279" t="s">
        <v>195</v>
      </c>
      <c r="G203" s="277"/>
      <c r="H203" s="280">
        <v>70</v>
      </c>
      <c r="I203" s="281"/>
      <c r="J203" s="277"/>
      <c r="K203" s="277"/>
      <c r="L203" s="282"/>
      <c r="M203" s="283"/>
      <c r="N203" s="284"/>
      <c r="O203" s="284"/>
      <c r="P203" s="284"/>
      <c r="Q203" s="284"/>
      <c r="R203" s="284"/>
      <c r="S203" s="284"/>
      <c r="T203" s="28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86" t="s">
        <v>170</v>
      </c>
      <c r="AU203" s="286" t="s">
        <v>85</v>
      </c>
      <c r="AV203" s="13" t="s">
        <v>85</v>
      </c>
      <c r="AW203" s="13" t="s">
        <v>30</v>
      </c>
      <c r="AX203" s="13" t="s">
        <v>75</v>
      </c>
      <c r="AY203" s="286" t="s">
        <v>160</v>
      </c>
    </row>
    <row r="204" spans="1:51" s="14" customFormat="1" ht="12">
      <c r="A204" s="14"/>
      <c r="B204" s="288"/>
      <c r="C204" s="289"/>
      <c r="D204" s="272" t="s">
        <v>170</v>
      </c>
      <c r="E204" s="290" t="s">
        <v>1</v>
      </c>
      <c r="F204" s="291" t="s">
        <v>196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97" t="s">
        <v>170</v>
      </c>
      <c r="AU204" s="297" t="s">
        <v>85</v>
      </c>
      <c r="AV204" s="14" t="s">
        <v>83</v>
      </c>
      <c r="AW204" s="14" t="s">
        <v>30</v>
      </c>
      <c r="AX204" s="14" t="s">
        <v>75</v>
      </c>
      <c r="AY204" s="297" t="s">
        <v>160</v>
      </c>
    </row>
    <row r="205" spans="1:51" s="13" customFormat="1" ht="12">
      <c r="A205" s="13"/>
      <c r="B205" s="276"/>
      <c r="C205" s="277"/>
      <c r="D205" s="272" t="s">
        <v>170</v>
      </c>
      <c r="E205" s="278" t="s">
        <v>1</v>
      </c>
      <c r="F205" s="279" t="s">
        <v>180</v>
      </c>
      <c r="G205" s="277"/>
      <c r="H205" s="280">
        <v>17.5</v>
      </c>
      <c r="I205" s="281"/>
      <c r="J205" s="277"/>
      <c r="K205" s="277"/>
      <c r="L205" s="282"/>
      <c r="M205" s="283"/>
      <c r="N205" s="284"/>
      <c r="O205" s="284"/>
      <c r="P205" s="284"/>
      <c r="Q205" s="284"/>
      <c r="R205" s="284"/>
      <c r="S205" s="284"/>
      <c r="T205" s="28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86" t="s">
        <v>170</v>
      </c>
      <c r="AU205" s="286" t="s">
        <v>85</v>
      </c>
      <c r="AV205" s="13" t="s">
        <v>85</v>
      </c>
      <c r="AW205" s="13" t="s">
        <v>30</v>
      </c>
      <c r="AX205" s="13" t="s">
        <v>75</v>
      </c>
      <c r="AY205" s="286" t="s">
        <v>160</v>
      </c>
    </row>
    <row r="206" spans="1:51" s="14" customFormat="1" ht="12">
      <c r="A206" s="14"/>
      <c r="B206" s="288"/>
      <c r="C206" s="289"/>
      <c r="D206" s="272" t="s">
        <v>170</v>
      </c>
      <c r="E206" s="290" t="s">
        <v>1</v>
      </c>
      <c r="F206" s="291" t="s">
        <v>197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97" t="s">
        <v>170</v>
      </c>
      <c r="AU206" s="297" t="s">
        <v>85</v>
      </c>
      <c r="AV206" s="14" t="s">
        <v>83</v>
      </c>
      <c r="AW206" s="14" t="s">
        <v>30</v>
      </c>
      <c r="AX206" s="14" t="s">
        <v>75</v>
      </c>
      <c r="AY206" s="297" t="s">
        <v>160</v>
      </c>
    </row>
    <row r="207" spans="1:51" s="13" customFormat="1" ht="12">
      <c r="A207" s="13"/>
      <c r="B207" s="276"/>
      <c r="C207" s="277"/>
      <c r="D207" s="272" t="s">
        <v>170</v>
      </c>
      <c r="E207" s="278" t="s">
        <v>1</v>
      </c>
      <c r="F207" s="279" t="s">
        <v>195</v>
      </c>
      <c r="G207" s="277"/>
      <c r="H207" s="280">
        <v>70</v>
      </c>
      <c r="I207" s="281"/>
      <c r="J207" s="277"/>
      <c r="K207" s="277"/>
      <c r="L207" s="282"/>
      <c r="M207" s="283"/>
      <c r="N207" s="284"/>
      <c r="O207" s="284"/>
      <c r="P207" s="284"/>
      <c r="Q207" s="284"/>
      <c r="R207" s="284"/>
      <c r="S207" s="284"/>
      <c r="T207" s="28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86" t="s">
        <v>170</v>
      </c>
      <c r="AU207" s="286" t="s">
        <v>85</v>
      </c>
      <c r="AV207" s="13" t="s">
        <v>85</v>
      </c>
      <c r="AW207" s="13" t="s">
        <v>30</v>
      </c>
      <c r="AX207" s="13" t="s">
        <v>75</v>
      </c>
      <c r="AY207" s="286" t="s">
        <v>160</v>
      </c>
    </row>
    <row r="208" spans="1:51" s="14" customFormat="1" ht="12">
      <c r="A208" s="14"/>
      <c r="B208" s="288"/>
      <c r="C208" s="289"/>
      <c r="D208" s="272" t="s">
        <v>170</v>
      </c>
      <c r="E208" s="290" t="s">
        <v>1</v>
      </c>
      <c r="F208" s="291" t="s">
        <v>198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7" t="s">
        <v>170</v>
      </c>
      <c r="AU208" s="297" t="s">
        <v>85</v>
      </c>
      <c r="AV208" s="14" t="s">
        <v>83</v>
      </c>
      <c r="AW208" s="14" t="s">
        <v>30</v>
      </c>
      <c r="AX208" s="14" t="s">
        <v>75</v>
      </c>
      <c r="AY208" s="297" t="s">
        <v>160</v>
      </c>
    </row>
    <row r="209" spans="1:51" s="13" customFormat="1" ht="12">
      <c r="A209" s="13"/>
      <c r="B209" s="276"/>
      <c r="C209" s="277"/>
      <c r="D209" s="272" t="s">
        <v>170</v>
      </c>
      <c r="E209" s="278" t="s">
        <v>1</v>
      </c>
      <c r="F209" s="279" t="s">
        <v>199</v>
      </c>
      <c r="G209" s="277"/>
      <c r="H209" s="280">
        <v>367.5</v>
      </c>
      <c r="I209" s="281"/>
      <c r="J209" s="277"/>
      <c r="K209" s="277"/>
      <c r="L209" s="282"/>
      <c r="M209" s="283"/>
      <c r="N209" s="284"/>
      <c r="O209" s="284"/>
      <c r="P209" s="284"/>
      <c r="Q209" s="284"/>
      <c r="R209" s="284"/>
      <c r="S209" s="284"/>
      <c r="T209" s="28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86" t="s">
        <v>170</v>
      </c>
      <c r="AU209" s="286" t="s">
        <v>85</v>
      </c>
      <c r="AV209" s="13" t="s">
        <v>85</v>
      </c>
      <c r="AW209" s="13" t="s">
        <v>30</v>
      </c>
      <c r="AX209" s="13" t="s">
        <v>75</v>
      </c>
      <c r="AY209" s="286" t="s">
        <v>160</v>
      </c>
    </row>
    <row r="210" spans="1:51" s="14" customFormat="1" ht="12">
      <c r="A210" s="14"/>
      <c r="B210" s="288"/>
      <c r="C210" s="289"/>
      <c r="D210" s="272" t="s">
        <v>170</v>
      </c>
      <c r="E210" s="290" t="s">
        <v>1</v>
      </c>
      <c r="F210" s="291" t="s">
        <v>200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97" t="s">
        <v>170</v>
      </c>
      <c r="AU210" s="297" t="s">
        <v>85</v>
      </c>
      <c r="AV210" s="14" t="s">
        <v>83</v>
      </c>
      <c r="AW210" s="14" t="s">
        <v>30</v>
      </c>
      <c r="AX210" s="14" t="s">
        <v>75</v>
      </c>
      <c r="AY210" s="297" t="s">
        <v>160</v>
      </c>
    </row>
    <row r="211" spans="1:51" s="13" customFormat="1" ht="12">
      <c r="A211" s="13"/>
      <c r="B211" s="276"/>
      <c r="C211" s="277"/>
      <c r="D211" s="272" t="s">
        <v>170</v>
      </c>
      <c r="E211" s="278" t="s">
        <v>1</v>
      </c>
      <c r="F211" s="279" t="s">
        <v>201</v>
      </c>
      <c r="G211" s="277"/>
      <c r="H211" s="280">
        <v>52.5</v>
      </c>
      <c r="I211" s="281"/>
      <c r="J211" s="277"/>
      <c r="K211" s="277"/>
      <c r="L211" s="282"/>
      <c r="M211" s="283"/>
      <c r="N211" s="284"/>
      <c r="O211" s="284"/>
      <c r="P211" s="284"/>
      <c r="Q211" s="284"/>
      <c r="R211" s="284"/>
      <c r="S211" s="284"/>
      <c r="T211" s="28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86" t="s">
        <v>170</v>
      </c>
      <c r="AU211" s="286" t="s">
        <v>85</v>
      </c>
      <c r="AV211" s="13" t="s">
        <v>85</v>
      </c>
      <c r="AW211" s="13" t="s">
        <v>30</v>
      </c>
      <c r="AX211" s="13" t="s">
        <v>75</v>
      </c>
      <c r="AY211" s="286" t="s">
        <v>160</v>
      </c>
    </row>
    <row r="212" spans="1:51" s="14" customFormat="1" ht="12">
      <c r="A212" s="14"/>
      <c r="B212" s="288"/>
      <c r="C212" s="289"/>
      <c r="D212" s="272" t="s">
        <v>170</v>
      </c>
      <c r="E212" s="290" t="s">
        <v>1</v>
      </c>
      <c r="F212" s="291" t="s">
        <v>202</v>
      </c>
      <c r="G212" s="289"/>
      <c r="H212" s="290" t="s">
        <v>1</v>
      </c>
      <c r="I212" s="292"/>
      <c r="J212" s="289"/>
      <c r="K212" s="289"/>
      <c r="L212" s="293"/>
      <c r="M212" s="294"/>
      <c r="N212" s="295"/>
      <c r="O212" s="295"/>
      <c r="P212" s="295"/>
      <c r="Q212" s="295"/>
      <c r="R212" s="295"/>
      <c r="S212" s="295"/>
      <c r="T212" s="29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97" t="s">
        <v>170</v>
      </c>
      <c r="AU212" s="297" t="s">
        <v>85</v>
      </c>
      <c r="AV212" s="14" t="s">
        <v>83</v>
      </c>
      <c r="AW212" s="14" t="s">
        <v>30</v>
      </c>
      <c r="AX212" s="14" t="s">
        <v>75</v>
      </c>
      <c r="AY212" s="297" t="s">
        <v>160</v>
      </c>
    </row>
    <row r="213" spans="1:51" s="13" customFormat="1" ht="12">
      <c r="A213" s="13"/>
      <c r="B213" s="276"/>
      <c r="C213" s="277"/>
      <c r="D213" s="272" t="s">
        <v>170</v>
      </c>
      <c r="E213" s="278" t="s">
        <v>1</v>
      </c>
      <c r="F213" s="279" t="s">
        <v>195</v>
      </c>
      <c r="G213" s="277"/>
      <c r="H213" s="280">
        <v>70</v>
      </c>
      <c r="I213" s="281"/>
      <c r="J213" s="277"/>
      <c r="K213" s="277"/>
      <c r="L213" s="282"/>
      <c r="M213" s="283"/>
      <c r="N213" s="284"/>
      <c r="O213" s="284"/>
      <c r="P213" s="284"/>
      <c r="Q213" s="284"/>
      <c r="R213" s="284"/>
      <c r="S213" s="284"/>
      <c r="T213" s="28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86" t="s">
        <v>170</v>
      </c>
      <c r="AU213" s="286" t="s">
        <v>85</v>
      </c>
      <c r="AV213" s="13" t="s">
        <v>85</v>
      </c>
      <c r="AW213" s="13" t="s">
        <v>30</v>
      </c>
      <c r="AX213" s="13" t="s">
        <v>75</v>
      </c>
      <c r="AY213" s="286" t="s">
        <v>160</v>
      </c>
    </row>
    <row r="214" spans="1:51" s="14" customFormat="1" ht="12">
      <c r="A214" s="14"/>
      <c r="B214" s="288"/>
      <c r="C214" s="289"/>
      <c r="D214" s="272" t="s">
        <v>170</v>
      </c>
      <c r="E214" s="290" t="s">
        <v>1</v>
      </c>
      <c r="F214" s="291" t="s">
        <v>203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7" t="s">
        <v>170</v>
      </c>
      <c r="AU214" s="297" t="s">
        <v>85</v>
      </c>
      <c r="AV214" s="14" t="s">
        <v>83</v>
      </c>
      <c r="AW214" s="14" t="s">
        <v>30</v>
      </c>
      <c r="AX214" s="14" t="s">
        <v>75</v>
      </c>
      <c r="AY214" s="297" t="s">
        <v>160</v>
      </c>
    </row>
    <row r="215" spans="1:51" s="13" customFormat="1" ht="12">
      <c r="A215" s="13"/>
      <c r="B215" s="276"/>
      <c r="C215" s="277"/>
      <c r="D215" s="272" t="s">
        <v>170</v>
      </c>
      <c r="E215" s="278" t="s">
        <v>1</v>
      </c>
      <c r="F215" s="279" t="s">
        <v>180</v>
      </c>
      <c r="G215" s="277"/>
      <c r="H215" s="280">
        <v>17.5</v>
      </c>
      <c r="I215" s="281"/>
      <c r="J215" s="277"/>
      <c r="K215" s="277"/>
      <c r="L215" s="282"/>
      <c r="M215" s="283"/>
      <c r="N215" s="284"/>
      <c r="O215" s="284"/>
      <c r="P215" s="284"/>
      <c r="Q215" s="284"/>
      <c r="R215" s="284"/>
      <c r="S215" s="284"/>
      <c r="T215" s="28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6" t="s">
        <v>170</v>
      </c>
      <c r="AU215" s="286" t="s">
        <v>85</v>
      </c>
      <c r="AV215" s="13" t="s">
        <v>85</v>
      </c>
      <c r="AW215" s="13" t="s">
        <v>30</v>
      </c>
      <c r="AX215" s="13" t="s">
        <v>75</v>
      </c>
      <c r="AY215" s="286" t="s">
        <v>160</v>
      </c>
    </row>
    <row r="216" spans="1:51" s="14" customFormat="1" ht="12">
      <c r="A216" s="14"/>
      <c r="B216" s="288"/>
      <c r="C216" s="289"/>
      <c r="D216" s="272" t="s">
        <v>170</v>
      </c>
      <c r="E216" s="290" t="s">
        <v>1</v>
      </c>
      <c r="F216" s="291" t="s">
        <v>204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97" t="s">
        <v>170</v>
      </c>
      <c r="AU216" s="297" t="s">
        <v>85</v>
      </c>
      <c r="AV216" s="14" t="s">
        <v>83</v>
      </c>
      <c r="AW216" s="14" t="s">
        <v>30</v>
      </c>
      <c r="AX216" s="14" t="s">
        <v>75</v>
      </c>
      <c r="AY216" s="297" t="s">
        <v>160</v>
      </c>
    </row>
    <row r="217" spans="1:51" s="13" customFormat="1" ht="12">
      <c r="A217" s="13"/>
      <c r="B217" s="276"/>
      <c r="C217" s="277"/>
      <c r="D217" s="272" t="s">
        <v>170</v>
      </c>
      <c r="E217" s="278" t="s">
        <v>1</v>
      </c>
      <c r="F217" s="279" t="s">
        <v>205</v>
      </c>
      <c r="G217" s="277"/>
      <c r="H217" s="280">
        <v>245</v>
      </c>
      <c r="I217" s="281"/>
      <c r="J217" s="277"/>
      <c r="K217" s="277"/>
      <c r="L217" s="282"/>
      <c r="M217" s="283"/>
      <c r="N217" s="284"/>
      <c r="O217" s="284"/>
      <c r="P217" s="284"/>
      <c r="Q217" s="284"/>
      <c r="R217" s="284"/>
      <c r="S217" s="284"/>
      <c r="T217" s="28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86" t="s">
        <v>170</v>
      </c>
      <c r="AU217" s="286" t="s">
        <v>85</v>
      </c>
      <c r="AV217" s="13" t="s">
        <v>85</v>
      </c>
      <c r="AW217" s="13" t="s">
        <v>30</v>
      </c>
      <c r="AX217" s="13" t="s">
        <v>75</v>
      </c>
      <c r="AY217" s="286" t="s">
        <v>160</v>
      </c>
    </row>
    <row r="218" spans="1:51" s="14" customFormat="1" ht="12">
      <c r="A218" s="14"/>
      <c r="B218" s="288"/>
      <c r="C218" s="289"/>
      <c r="D218" s="272" t="s">
        <v>170</v>
      </c>
      <c r="E218" s="290" t="s">
        <v>1</v>
      </c>
      <c r="F218" s="291" t="s">
        <v>206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97" t="s">
        <v>170</v>
      </c>
      <c r="AU218" s="297" t="s">
        <v>85</v>
      </c>
      <c r="AV218" s="14" t="s">
        <v>83</v>
      </c>
      <c r="AW218" s="14" t="s">
        <v>30</v>
      </c>
      <c r="AX218" s="14" t="s">
        <v>75</v>
      </c>
      <c r="AY218" s="297" t="s">
        <v>160</v>
      </c>
    </row>
    <row r="219" spans="1:51" s="13" customFormat="1" ht="12">
      <c r="A219" s="13"/>
      <c r="B219" s="276"/>
      <c r="C219" s="277"/>
      <c r="D219" s="272" t="s">
        <v>170</v>
      </c>
      <c r="E219" s="278" t="s">
        <v>1</v>
      </c>
      <c r="F219" s="279" t="s">
        <v>207</v>
      </c>
      <c r="G219" s="277"/>
      <c r="H219" s="280">
        <v>140</v>
      </c>
      <c r="I219" s="281"/>
      <c r="J219" s="277"/>
      <c r="K219" s="277"/>
      <c r="L219" s="282"/>
      <c r="M219" s="283"/>
      <c r="N219" s="284"/>
      <c r="O219" s="284"/>
      <c r="P219" s="284"/>
      <c r="Q219" s="284"/>
      <c r="R219" s="284"/>
      <c r="S219" s="284"/>
      <c r="T219" s="2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86" t="s">
        <v>170</v>
      </c>
      <c r="AU219" s="286" t="s">
        <v>85</v>
      </c>
      <c r="AV219" s="13" t="s">
        <v>85</v>
      </c>
      <c r="AW219" s="13" t="s">
        <v>30</v>
      </c>
      <c r="AX219" s="13" t="s">
        <v>75</v>
      </c>
      <c r="AY219" s="286" t="s">
        <v>160</v>
      </c>
    </row>
    <row r="220" spans="1:51" s="14" customFormat="1" ht="12">
      <c r="A220" s="14"/>
      <c r="B220" s="288"/>
      <c r="C220" s="289"/>
      <c r="D220" s="272" t="s">
        <v>170</v>
      </c>
      <c r="E220" s="290" t="s">
        <v>1</v>
      </c>
      <c r="F220" s="291" t="s">
        <v>208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97" t="s">
        <v>170</v>
      </c>
      <c r="AU220" s="297" t="s">
        <v>85</v>
      </c>
      <c r="AV220" s="14" t="s">
        <v>83</v>
      </c>
      <c r="AW220" s="14" t="s">
        <v>30</v>
      </c>
      <c r="AX220" s="14" t="s">
        <v>75</v>
      </c>
      <c r="AY220" s="297" t="s">
        <v>160</v>
      </c>
    </row>
    <row r="221" spans="1:51" s="13" customFormat="1" ht="12">
      <c r="A221" s="13"/>
      <c r="B221" s="276"/>
      <c r="C221" s="277"/>
      <c r="D221" s="272" t="s">
        <v>170</v>
      </c>
      <c r="E221" s="278" t="s">
        <v>1</v>
      </c>
      <c r="F221" s="279" t="s">
        <v>180</v>
      </c>
      <c r="G221" s="277"/>
      <c r="H221" s="280">
        <v>17.5</v>
      </c>
      <c r="I221" s="281"/>
      <c r="J221" s="277"/>
      <c r="K221" s="277"/>
      <c r="L221" s="282"/>
      <c r="M221" s="283"/>
      <c r="N221" s="284"/>
      <c r="O221" s="284"/>
      <c r="P221" s="284"/>
      <c r="Q221" s="284"/>
      <c r="R221" s="284"/>
      <c r="S221" s="284"/>
      <c r="T221" s="28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86" t="s">
        <v>170</v>
      </c>
      <c r="AU221" s="286" t="s">
        <v>85</v>
      </c>
      <c r="AV221" s="13" t="s">
        <v>85</v>
      </c>
      <c r="AW221" s="13" t="s">
        <v>30</v>
      </c>
      <c r="AX221" s="13" t="s">
        <v>75</v>
      </c>
      <c r="AY221" s="286" t="s">
        <v>160</v>
      </c>
    </row>
    <row r="222" spans="1:51" s="14" customFormat="1" ht="12">
      <c r="A222" s="14"/>
      <c r="B222" s="288"/>
      <c r="C222" s="289"/>
      <c r="D222" s="272" t="s">
        <v>170</v>
      </c>
      <c r="E222" s="290" t="s">
        <v>1</v>
      </c>
      <c r="F222" s="291" t="s">
        <v>209</v>
      </c>
      <c r="G222" s="289"/>
      <c r="H222" s="290" t="s">
        <v>1</v>
      </c>
      <c r="I222" s="292"/>
      <c r="J222" s="289"/>
      <c r="K222" s="289"/>
      <c r="L222" s="293"/>
      <c r="M222" s="294"/>
      <c r="N222" s="295"/>
      <c r="O222" s="295"/>
      <c r="P222" s="295"/>
      <c r="Q222" s="295"/>
      <c r="R222" s="295"/>
      <c r="S222" s="295"/>
      <c r="T222" s="29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97" t="s">
        <v>170</v>
      </c>
      <c r="AU222" s="297" t="s">
        <v>85</v>
      </c>
      <c r="AV222" s="14" t="s">
        <v>83</v>
      </c>
      <c r="AW222" s="14" t="s">
        <v>30</v>
      </c>
      <c r="AX222" s="14" t="s">
        <v>75</v>
      </c>
      <c r="AY222" s="297" t="s">
        <v>160</v>
      </c>
    </row>
    <row r="223" spans="1:51" s="13" customFormat="1" ht="12">
      <c r="A223" s="13"/>
      <c r="B223" s="276"/>
      <c r="C223" s="277"/>
      <c r="D223" s="272" t="s">
        <v>170</v>
      </c>
      <c r="E223" s="278" t="s">
        <v>1</v>
      </c>
      <c r="F223" s="279" t="s">
        <v>210</v>
      </c>
      <c r="G223" s="277"/>
      <c r="H223" s="280">
        <v>87.5</v>
      </c>
      <c r="I223" s="281"/>
      <c r="J223" s="277"/>
      <c r="K223" s="277"/>
      <c r="L223" s="282"/>
      <c r="M223" s="283"/>
      <c r="N223" s="284"/>
      <c r="O223" s="284"/>
      <c r="P223" s="284"/>
      <c r="Q223" s="284"/>
      <c r="R223" s="284"/>
      <c r="S223" s="284"/>
      <c r="T223" s="28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86" t="s">
        <v>170</v>
      </c>
      <c r="AU223" s="286" t="s">
        <v>85</v>
      </c>
      <c r="AV223" s="13" t="s">
        <v>85</v>
      </c>
      <c r="AW223" s="13" t="s">
        <v>30</v>
      </c>
      <c r="AX223" s="13" t="s">
        <v>75</v>
      </c>
      <c r="AY223" s="286" t="s">
        <v>160</v>
      </c>
    </row>
    <row r="224" spans="1:51" s="14" customFormat="1" ht="12">
      <c r="A224" s="14"/>
      <c r="B224" s="288"/>
      <c r="C224" s="289"/>
      <c r="D224" s="272" t="s">
        <v>170</v>
      </c>
      <c r="E224" s="290" t="s">
        <v>1</v>
      </c>
      <c r="F224" s="291" t="s">
        <v>211</v>
      </c>
      <c r="G224" s="289"/>
      <c r="H224" s="290" t="s">
        <v>1</v>
      </c>
      <c r="I224" s="292"/>
      <c r="J224" s="289"/>
      <c r="K224" s="289"/>
      <c r="L224" s="293"/>
      <c r="M224" s="294"/>
      <c r="N224" s="295"/>
      <c r="O224" s="295"/>
      <c r="P224" s="295"/>
      <c r="Q224" s="295"/>
      <c r="R224" s="295"/>
      <c r="S224" s="295"/>
      <c r="T224" s="29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97" t="s">
        <v>170</v>
      </c>
      <c r="AU224" s="297" t="s">
        <v>85</v>
      </c>
      <c r="AV224" s="14" t="s">
        <v>83</v>
      </c>
      <c r="AW224" s="14" t="s">
        <v>30</v>
      </c>
      <c r="AX224" s="14" t="s">
        <v>75</v>
      </c>
      <c r="AY224" s="297" t="s">
        <v>160</v>
      </c>
    </row>
    <row r="225" spans="1:51" s="13" customFormat="1" ht="12">
      <c r="A225" s="13"/>
      <c r="B225" s="276"/>
      <c r="C225" s="277"/>
      <c r="D225" s="272" t="s">
        <v>170</v>
      </c>
      <c r="E225" s="278" t="s">
        <v>1</v>
      </c>
      <c r="F225" s="279" t="s">
        <v>212</v>
      </c>
      <c r="G225" s="277"/>
      <c r="H225" s="280">
        <v>210</v>
      </c>
      <c r="I225" s="281"/>
      <c r="J225" s="277"/>
      <c r="K225" s="277"/>
      <c r="L225" s="282"/>
      <c r="M225" s="283"/>
      <c r="N225" s="284"/>
      <c r="O225" s="284"/>
      <c r="P225" s="284"/>
      <c r="Q225" s="284"/>
      <c r="R225" s="284"/>
      <c r="S225" s="284"/>
      <c r="T225" s="28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86" t="s">
        <v>170</v>
      </c>
      <c r="AU225" s="286" t="s">
        <v>85</v>
      </c>
      <c r="AV225" s="13" t="s">
        <v>85</v>
      </c>
      <c r="AW225" s="13" t="s">
        <v>30</v>
      </c>
      <c r="AX225" s="13" t="s">
        <v>75</v>
      </c>
      <c r="AY225" s="286" t="s">
        <v>160</v>
      </c>
    </row>
    <row r="226" spans="1:51" s="14" customFormat="1" ht="12">
      <c r="A226" s="14"/>
      <c r="B226" s="288"/>
      <c r="C226" s="289"/>
      <c r="D226" s="272" t="s">
        <v>170</v>
      </c>
      <c r="E226" s="290" t="s">
        <v>1</v>
      </c>
      <c r="F226" s="291" t="s">
        <v>213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97" t="s">
        <v>170</v>
      </c>
      <c r="AU226" s="297" t="s">
        <v>85</v>
      </c>
      <c r="AV226" s="14" t="s">
        <v>83</v>
      </c>
      <c r="AW226" s="14" t="s">
        <v>30</v>
      </c>
      <c r="AX226" s="14" t="s">
        <v>75</v>
      </c>
      <c r="AY226" s="297" t="s">
        <v>160</v>
      </c>
    </row>
    <row r="227" spans="1:51" s="13" customFormat="1" ht="12">
      <c r="A227" s="13"/>
      <c r="B227" s="276"/>
      <c r="C227" s="277"/>
      <c r="D227" s="272" t="s">
        <v>170</v>
      </c>
      <c r="E227" s="278" t="s">
        <v>1</v>
      </c>
      <c r="F227" s="279" t="s">
        <v>201</v>
      </c>
      <c r="G227" s="277"/>
      <c r="H227" s="280">
        <v>52.5</v>
      </c>
      <c r="I227" s="281"/>
      <c r="J227" s="277"/>
      <c r="K227" s="277"/>
      <c r="L227" s="282"/>
      <c r="M227" s="283"/>
      <c r="N227" s="284"/>
      <c r="O227" s="284"/>
      <c r="P227" s="284"/>
      <c r="Q227" s="284"/>
      <c r="R227" s="284"/>
      <c r="S227" s="284"/>
      <c r="T227" s="28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86" t="s">
        <v>170</v>
      </c>
      <c r="AU227" s="286" t="s">
        <v>85</v>
      </c>
      <c r="AV227" s="13" t="s">
        <v>85</v>
      </c>
      <c r="AW227" s="13" t="s">
        <v>30</v>
      </c>
      <c r="AX227" s="13" t="s">
        <v>75</v>
      </c>
      <c r="AY227" s="286" t="s">
        <v>160</v>
      </c>
    </row>
    <row r="228" spans="1:51" s="15" customFormat="1" ht="12">
      <c r="A228" s="15"/>
      <c r="B228" s="298"/>
      <c r="C228" s="299"/>
      <c r="D228" s="272" t="s">
        <v>170</v>
      </c>
      <c r="E228" s="300" t="s">
        <v>1</v>
      </c>
      <c r="F228" s="301" t="s">
        <v>217</v>
      </c>
      <c r="G228" s="299"/>
      <c r="H228" s="302">
        <v>2170</v>
      </c>
      <c r="I228" s="303"/>
      <c r="J228" s="299"/>
      <c r="K228" s="299"/>
      <c r="L228" s="304"/>
      <c r="M228" s="305"/>
      <c r="N228" s="306"/>
      <c r="O228" s="306"/>
      <c r="P228" s="306"/>
      <c r="Q228" s="306"/>
      <c r="R228" s="306"/>
      <c r="S228" s="306"/>
      <c r="T228" s="30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8" t="s">
        <v>170</v>
      </c>
      <c r="AU228" s="308" t="s">
        <v>85</v>
      </c>
      <c r="AV228" s="15" t="s">
        <v>166</v>
      </c>
      <c r="AW228" s="15" t="s">
        <v>4</v>
      </c>
      <c r="AX228" s="15" t="s">
        <v>83</v>
      </c>
      <c r="AY228" s="308" t="s">
        <v>160</v>
      </c>
    </row>
    <row r="229" spans="1:65" s="2" customFormat="1" ht="21.75" customHeight="1">
      <c r="A229" s="40"/>
      <c r="B229" s="41"/>
      <c r="C229" s="260" t="s">
        <v>223</v>
      </c>
      <c r="D229" s="260" t="s">
        <v>162</v>
      </c>
      <c r="E229" s="261" t="s">
        <v>224</v>
      </c>
      <c r="F229" s="262" t="s">
        <v>225</v>
      </c>
      <c r="G229" s="263" t="s">
        <v>174</v>
      </c>
      <c r="H229" s="264">
        <v>70</v>
      </c>
      <c r="I229" s="265"/>
      <c r="J229" s="266">
        <f>ROUND(I229*H229,2)</f>
        <v>0</v>
      </c>
      <c r="K229" s="262" t="s">
        <v>226</v>
      </c>
      <c r="L229" s="43"/>
      <c r="M229" s="267" t="s">
        <v>1</v>
      </c>
      <c r="N229" s="268" t="s">
        <v>40</v>
      </c>
      <c r="O229" s="93"/>
      <c r="P229" s="269">
        <f>O229*H229</f>
        <v>0</v>
      </c>
      <c r="Q229" s="269">
        <v>0</v>
      </c>
      <c r="R229" s="269">
        <f>Q229*H229</f>
        <v>0</v>
      </c>
      <c r="S229" s="269">
        <v>0</v>
      </c>
      <c r="T229" s="27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71" t="s">
        <v>166</v>
      </c>
      <c r="AT229" s="271" t="s">
        <v>162</v>
      </c>
      <c r="AU229" s="271" t="s">
        <v>85</v>
      </c>
      <c r="AY229" s="17" t="s">
        <v>160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83</v>
      </c>
      <c r="BK229" s="145">
        <f>ROUND(I229*H229,2)</f>
        <v>0</v>
      </c>
      <c r="BL229" s="17" t="s">
        <v>166</v>
      </c>
      <c r="BM229" s="271" t="s">
        <v>227</v>
      </c>
    </row>
    <row r="230" spans="1:47" s="2" customFormat="1" ht="12">
      <c r="A230" s="40"/>
      <c r="B230" s="41"/>
      <c r="C230" s="42"/>
      <c r="D230" s="272" t="s">
        <v>177</v>
      </c>
      <c r="E230" s="42"/>
      <c r="F230" s="287" t="s">
        <v>228</v>
      </c>
      <c r="G230" s="42"/>
      <c r="H230" s="42"/>
      <c r="I230" s="161"/>
      <c r="J230" s="42"/>
      <c r="K230" s="42"/>
      <c r="L230" s="43"/>
      <c r="M230" s="274"/>
      <c r="N230" s="275"/>
      <c r="O230" s="93"/>
      <c r="P230" s="93"/>
      <c r="Q230" s="93"/>
      <c r="R230" s="93"/>
      <c r="S230" s="93"/>
      <c r="T230" s="94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7" t="s">
        <v>177</v>
      </c>
      <c r="AU230" s="17" t="s">
        <v>85</v>
      </c>
    </row>
    <row r="231" spans="1:51" s="14" customFormat="1" ht="12">
      <c r="A231" s="14"/>
      <c r="B231" s="288"/>
      <c r="C231" s="289"/>
      <c r="D231" s="272" t="s">
        <v>170</v>
      </c>
      <c r="E231" s="290" t="s">
        <v>1</v>
      </c>
      <c r="F231" s="291" t="s">
        <v>214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97" t="s">
        <v>170</v>
      </c>
      <c r="AU231" s="297" t="s">
        <v>85</v>
      </c>
      <c r="AV231" s="14" t="s">
        <v>83</v>
      </c>
      <c r="AW231" s="14" t="s">
        <v>30</v>
      </c>
      <c r="AX231" s="14" t="s">
        <v>75</v>
      </c>
      <c r="AY231" s="297" t="s">
        <v>160</v>
      </c>
    </row>
    <row r="232" spans="1:51" s="13" customFormat="1" ht="12">
      <c r="A232" s="13"/>
      <c r="B232" s="276"/>
      <c r="C232" s="277"/>
      <c r="D232" s="272" t="s">
        <v>170</v>
      </c>
      <c r="E232" s="278" t="s">
        <v>1</v>
      </c>
      <c r="F232" s="279" t="s">
        <v>215</v>
      </c>
      <c r="G232" s="277"/>
      <c r="H232" s="280">
        <v>35</v>
      </c>
      <c r="I232" s="281"/>
      <c r="J232" s="277"/>
      <c r="K232" s="277"/>
      <c r="L232" s="282"/>
      <c r="M232" s="283"/>
      <c r="N232" s="284"/>
      <c r="O232" s="284"/>
      <c r="P232" s="284"/>
      <c r="Q232" s="284"/>
      <c r="R232" s="284"/>
      <c r="S232" s="284"/>
      <c r="T232" s="28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86" t="s">
        <v>170</v>
      </c>
      <c r="AU232" s="286" t="s">
        <v>85</v>
      </c>
      <c r="AV232" s="13" t="s">
        <v>85</v>
      </c>
      <c r="AW232" s="13" t="s">
        <v>30</v>
      </c>
      <c r="AX232" s="13" t="s">
        <v>75</v>
      </c>
      <c r="AY232" s="286" t="s">
        <v>160</v>
      </c>
    </row>
    <row r="233" spans="1:51" s="14" customFormat="1" ht="12">
      <c r="A233" s="14"/>
      <c r="B233" s="288"/>
      <c r="C233" s="289"/>
      <c r="D233" s="272" t="s">
        <v>170</v>
      </c>
      <c r="E233" s="290" t="s">
        <v>1</v>
      </c>
      <c r="F233" s="291" t="s">
        <v>216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97" t="s">
        <v>170</v>
      </c>
      <c r="AU233" s="297" t="s">
        <v>85</v>
      </c>
      <c r="AV233" s="14" t="s">
        <v>83</v>
      </c>
      <c r="AW233" s="14" t="s">
        <v>30</v>
      </c>
      <c r="AX233" s="14" t="s">
        <v>75</v>
      </c>
      <c r="AY233" s="297" t="s">
        <v>160</v>
      </c>
    </row>
    <row r="234" spans="1:51" s="13" customFormat="1" ht="12">
      <c r="A234" s="13"/>
      <c r="B234" s="276"/>
      <c r="C234" s="277"/>
      <c r="D234" s="272" t="s">
        <v>170</v>
      </c>
      <c r="E234" s="278" t="s">
        <v>1</v>
      </c>
      <c r="F234" s="279" t="s">
        <v>215</v>
      </c>
      <c r="G234" s="277"/>
      <c r="H234" s="280">
        <v>35</v>
      </c>
      <c r="I234" s="281"/>
      <c r="J234" s="277"/>
      <c r="K234" s="277"/>
      <c r="L234" s="282"/>
      <c r="M234" s="283"/>
      <c r="N234" s="284"/>
      <c r="O234" s="284"/>
      <c r="P234" s="284"/>
      <c r="Q234" s="284"/>
      <c r="R234" s="284"/>
      <c r="S234" s="284"/>
      <c r="T234" s="28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86" t="s">
        <v>170</v>
      </c>
      <c r="AU234" s="286" t="s">
        <v>85</v>
      </c>
      <c r="AV234" s="13" t="s">
        <v>85</v>
      </c>
      <c r="AW234" s="13" t="s">
        <v>30</v>
      </c>
      <c r="AX234" s="13" t="s">
        <v>75</v>
      </c>
      <c r="AY234" s="286" t="s">
        <v>160</v>
      </c>
    </row>
    <row r="235" spans="1:51" s="15" customFormat="1" ht="12">
      <c r="A235" s="15"/>
      <c r="B235" s="298"/>
      <c r="C235" s="299"/>
      <c r="D235" s="272" t="s">
        <v>170</v>
      </c>
      <c r="E235" s="300" t="s">
        <v>1</v>
      </c>
      <c r="F235" s="301" t="s">
        <v>217</v>
      </c>
      <c r="G235" s="299"/>
      <c r="H235" s="302">
        <v>70</v>
      </c>
      <c r="I235" s="303"/>
      <c r="J235" s="299"/>
      <c r="K235" s="299"/>
      <c r="L235" s="304"/>
      <c r="M235" s="305"/>
      <c r="N235" s="306"/>
      <c r="O235" s="306"/>
      <c r="P235" s="306"/>
      <c r="Q235" s="306"/>
      <c r="R235" s="306"/>
      <c r="S235" s="306"/>
      <c r="T235" s="30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308" t="s">
        <v>170</v>
      </c>
      <c r="AU235" s="308" t="s">
        <v>85</v>
      </c>
      <c r="AV235" s="15" t="s">
        <v>166</v>
      </c>
      <c r="AW235" s="15" t="s">
        <v>4</v>
      </c>
      <c r="AX235" s="15" t="s">
        <v>83</v>
      </c>
      <c r="AY235" s="308" t="s">
        <v>160</v>
      </c>
    </row>
    <row r="236" spans="1:65" s="2" customFormat="1" ht="21.75" customHeight="1">
      <c r="A236" s="40"/>
      <c r="B236" s="41"/>
      <c r="C236" s="260" t="s">
        <v>229</v>
      </c>
      <c r="D236" s="260" t="s">
        <v>162</v>
      </c>
      <c r="E236" s="261" t="s">
        <v>230</v>
      </c>
      <c r="F236" s="262" t="s">
        <v>231</v>
      </c>
      <c r="G236" s="263" t="s">
        <v>174</v>
      </c>
      <c r="H236" s="264">
        <v>2170</v>
      </c>
      <c r="I236" s="265"/>
      <c r="J236" s="266">
        <f>ROUND(I236*H236,2)</f>
        <v>0</v>
      </c>
      <c r="K236" s="262" t="s">
        <v>232</v>
      </c>
      <c r="L236" s="43"/>
      <c r="M236" s="267" t="s">
        <v>1</v>
      </c>
      <c r="N236" s="268" t="s">
        <v>40</v>
      </c>
      <c r="O236" s="93"/>
      <c r="P236" s="269">
        <f>O236*H236</f>
        <v>0</v>
      </c>
      <c r="Q236" s="269">
        <v>0</v>
      </c>
      <c r="R236" s="269">
        <f>Q236*H236</f>
        <v>0</v>
      </c>
      <c r="S236" s="269">
        <v>0</v>
      </c>
      <c r="T236" s="27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71" t="s">
        <v>166</v>
      </c>
      <c r="AT236" s="271" t="s">
        <v>162</v>
      </c>
      <c r="AU236" s="271" t="s">
        <v>85</v>
      </c>
      <c r="AY236" s="17" t="s">
        <v>160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83</v>
      </c>
      <c r="BK236" s="145">
        <f>ROUND(I236*H236,2)</f>
        <v>0</v>
      </c>
      <c r="BL236" s="17" t="s">
        <v>166</v>
      </c>
      <c r="BM236" s="271" t="s">
        <v>233</v>
      </c>
    </row>
    <row r="237" spans="1:47" s="2" customFormat="1" ht="12">
      <c r="A237" s="40"/>
      <c r="B237" s="41"/>
      <c r="C237" s="42"/>
      <c r="D237" s="272" t="s">
        <v>177</v>
      </c>
      <c r="E237" s="42"/>
      <c r="F237" s="287" t="s">
        <v>234</v>
      </c>
      <c r="G237" s="42"/>
      <c r="H237" s="42"/>
      <c r="I237" s="161"/>
      <c r="J237" s="42"/>
      <c r="K237" s="42"/>
      <c r="L237" s="43"/>
      <c r="M237" s="274"/>
      <c r="N237" s="275"/>
      <c r="O237" s="93"/>
      <c r="P237" s="93"/>
      <c r="Q237" s="93"/>
      <c r="R237" s="93"/>
      <c r="S237" s="93"/>
      <c r="T237" s="94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7" t="s">
        <v>177</v>
      </c>
      <c r="AU237" s="17" t="s">
        <v>85</v>
      </c>
    </row>
    <row r="238" spans="1:51" s="14" customFormat="1" ht="12">
      <c r="A238" s="14"/>
      <c r="B238" s="288"/>
      <c r="C238" s="289"/>
      <c r="D238" s="272" t="s">
        <v>170</v>
      </c>
      <c r="E238" s="290" t="s">
        <v>1</v>
      </c>
      <c r="F238" s="291" t="s">
        <v>192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97" t="s">
        <v>170</v>
      </c>
      <c r="AU238" s="297" t="s">
        <v>85</v>
      </c>
      <c r="AV238" s="14" t="s">
        <v>83</v>
      </c>
      <c r="AW238" s="14" t="s">
        <v>30</v>
      </c>
      <c r="AX238" s="14" t="s">
        <v>75</v>
      </c>
      <c r="AY238" s="297" t="s">
        <v>160</v>
      </c>
    </row>
    <row r="239" spans="1:51" s="13" customFormat="1" ht="12">
      <c r="A239" s="13"/>
      <c r="B239" s="276"/>
      <c r="C239" s="277"/>
      <c r="D239" s="272" t="s">
        <v>170</v>
      </c>
      <c r="E239" s="278" t="s">
        <v>1</v>
      </c>
      <c r="F239" s="279" t="s">
        <v>193</v>
      </c>
      <c r="G239" s="277"/>
      <c r="H239" s="280">
        <v>752.5</v>
      </c>
      <c r="I239" s="281"/>
      <c r="J239" s="277"/>
      <c r="K239" s="277"/>
      <c r="L239" s="282"/>
      <c r="M239" s="283"/>
      <c r="N239" s="284"/>
      <c r="O239" s="284"/>
      <c r="P239" s="284"/>
      <c r="Q239" s="284"/>
      <c r="R239" s="284"/>
      <c r="S239" s="284"/>
      <c r="T239" s="28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86" t="s">
        <v>170</v>
      </c>
      <c r="AU239" s="286" t="s">
        <v>85</v>
      </c>
      <c r="AV239" s="13" t="s">
        <v>85</v>
      </c>
      <c r="AW239" s="13" t="s">
        <v>30</v>
      </c>
      <c r="AX239" s="13" t="s">
        <v>75</v>
      </c>
      <c r="AY239" s="286" t="s">
        <v>160</v>
      </c>
    </row>
    <row r="240" spans="1:51" s="14" customFormat="1" ht="12">
      <c r="A240" s="14"/>
      <c r="B240" s="288"/>
      <c r="C240" s="289"/>
      <c r="D240" s="272" t="s">
        <v>170</v>
      </c>
      <c r="E240" s="290" t="s">
        <v>1</v>
      </c>
      <c r="F240" s="291" t="s">
        <v>194</v>
      </c>
      <c r="G240" s="289"/>
      <c r="H240" s="290" t="s">
        <v>1</v>
      </c>
      <c r="I240" s="292"/>
      <c r="J240" s="289"/>
      <c r="K240" s="289"/>
      <c r="L240" s="293"/>
      <c r="M240" s="294"/>
      <c r="N240" s="295"/>
      <c r="O240" s="295"/>
      <c r="P240" s="295"/>
      <c r="Q240" s="295"/>
      <c r="R240" s="295"/>
      <c r="S240" s="295"/>
      <c r="T240" s="29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97" t="s">
        <v>170</v>
      </c>
      <c r="AU240" s="297" t="s">
        <v>85</v>
      </c>
      <c r="AV240" s="14" t="s">
        <v>83</v>
      </c>
      <c r="AW240" s="14" t="s">
        <v>30</v>
      </c>
      <c r="AX240" s="14" t="s">
        <v>75</v>
      </c>
      <c r="AY240" s="297" t="s">
        <v>160</v>
      </c>
    </row>
    <row r="241" spans="1:51" s="13" customFormat="1" ht="12">
      <c r="A241" s="13"/>
      <c r="B241" s="276"/>
      <c r="C241" s="277"/>
      <c r="D241" s="272" t="s">
        <v>170</v>
      </c>
      <c r="E241" s="278" t="s">
        <v>1</v>
      </c>
      <c r="F241" s="279" t="s">
        <v>195</v>
      </c>
      <c r="G241" s="277"/>
      <c r="H241" s="280">
        <v>70</v>
      </c>
      <c r="I241" s="281"/>
      <c r="J241" s="277"/>
      <c r="K241" s="277"/>
      <c r="L241" s="282"/>
      <c r="M241" s="283"/>
      <c r="N241" s="284"/>
      <c r="O241" s="284"/>
      <c r="P241" s="284"/>
      <c r="Q241" s="284"/>
      <c r="R241" s="284"/>
      <c r="S241" s="284"/>
      <c r="T241" s="28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86" t="s">
        <v>170</v>
      </c>
      <c r="AU241" s="286" t="s">
        <v>85</v>
      </c>
      <c r="AV241" s="13" t="s">
        <v>85</v>
      </c>
      <c r="AW241" s="13" t="s">
        <v>30</v>
      </c>
      <c r="AX241" s="13" t="s">
        <v>75</v>
      </c>
      <c r="AY241" s="286" t="s">
        <v>160</v>
      </c>
    </row>
    <row r="242" spans="1:51" s="14" customFormat="1" ht="12">
      <c r="A242" s="14"/>
      <c r="B242" s="288"/>
      <c r="C242" s="289"/>
      <c r="D242" s="272" t="s">
        <v>170</v>
      </c>
      <c r="E242" s="290" t="s">
        <v>1</v>
      </c>
      <c r="F242" s="291" t="s">
        <v>196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97" t="s">
        <v>170</v>
      </c>
      <c r="AU242" s="297" t="s">
        <v>85</v>
      </c>
      <c r="AV242" s="14" t="s">
        <v>83</v>
      </c>
      <c r="AW242" s="14" t="s">
        <v>30</v>
      </c>
      <c r="AX242" s="14" t="s">
        <v>75</v>
      </c>
      <c r="AY242" s="297" t="s">
        <v>160</v>
      </c>
    </row>
    <row r="243" spans="1:51" s="13" customFormat="1" ht="12">
      <c r="A243" s="13"/>
      <c r="B243" s="276"/>
      <c r="C243" s="277"/>
      <c r="D243" s="272" t="s">
        <v>170</v>
      </c>
      <c r="E243" s="278" t="s">
        <v>1</v>
      </c>
      <c r="F243" s="279" t="s">
        <v>180</v>
      </c>
      <c r="G243" s="277"/>
      <c r="H243" s="280">
        <v>17.5</v>
      </c>
      <c r="I243" s="281"/>
      <c r="J243" s="277"/>
      <c r="K243" s="277"/>
      <c r="L243" s="282"/>
      <c r="M243" s="283"/>
      <c r="N243" s="284"/>
      <c r="O243" s="284"/>
      <c r="P243" s="284"/>
      <c r="Q243" s="284"/>
      <c r="R243" s="284"/>
      <c r="S243" s="284"/>
      <c r="T243" s="28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86" t="s">
        <v>170</v>
      </c>
      <c r="AU243" s="286" t="s">
        <v>85</v>
      </c>
      <c r="AV243" s="13" t="s">
        <v>85</v>
      </c>
      <c r="AW243" s="13" t="s">
        <v>30</v>
      </c>
      <c r="AX243" s="13" t="s">
        <v>75</v>
      </c>
      <c r="AY243" s="286" t="s">
        <v>160</v>
      </c>
    </row>
    <row r="244" spans="1:51" s="14" customFormat="1" ht="12">
      <c r="A244" s="14"/>
      <c r="B244" s="288"/>
      <c r="C244" s="289"/>
      <c r="D244" s="272" t="s">
        <v>170</v>
      </c>
      <c r="E244" s="290" t="s">
        <v>1</v>
      </c>
      <c r="F244" s="291" t="s">
        <v>197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97" t="s">
        <v>170</v>
      </c>
      <c r="AU244" s="297" t="s">
        <v>85</v>
      </c>
      <c r="AV244" s="14" t="s">
        <v>83</v>
      </c>
      <c r="AW244" s="14" t="s">
        <v>30</v>
      </c>
      <c r="AX244" s="14" t="s">
        <v>75</v>
      </c>
      <c r="AY244" s="297" t="s">
        <v>160</v>
      </c>
    </row>
    <row r="245" spans="1:51" s="13" customFormat="1" ht="12">
      <c r="A245" s="13"/>
      <c r="B245" s="276"/>
      <c r="C245" s="277"/>
      <c r="D245" s="272" t="s">
        <v>170</v>
      </c>
      <c r="E245" s="278" t="s">
        <v>1</v>
      </c>
      <c r="F245" s="279" t="s">
        <v>195</v>
      </c>
      <c r="G245" s="277"/>
      <c r="H245" s="280">
        <v>70</v>
      </c>
      <c r="I245" s="281"/>
      <c r="J245" s="277"/>
      <c r="K245" s="277"/>
      <c r="L245" s="282"/>
      <c r="M245" s="283"/>
      <c r="N245" s="284"/>
      <c r="O245" s="284"/>
      <c r="P245" s="284"/>
      <c r="Q245" s="284"/>
      <c r="R245" s="284"/>
      <c r="S245" s="284"/>
      <c r="T245" s="28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86" t="s">
        <v>170</v>
      </c>
      <c r="AU245" s="286" t="s">
        <v>85</v>
      </c>
      <c r="AV245" s="13" t="s">
        <v>85</v>
      </c>
      <c r="AW245" s="13" t="s">
        <v>30</v>
      </c>
      <c r="AX245" s="13" t="s">
        <v>75</v>
      </c>
      <c r="AY245" s="286" t="s">
        <v>160</v>
      </c>
    </row>
    <row r="246" spans="1:51" s="14" customFormat="1" ht="12">
      <c r="A246" s="14"/>
      <c r="B246" s="288"/>
      <c r="C246" s="289"/>
      <c r="D246" s="272" t="s">
        <v>170</v>
      </c>
      <c r="E246" s="290" t="s">
        <v>1</v>
      </c>
      <c r="F246" s="291" t="s">
        <v>198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97" t="s">
        <v>170</v>
      </c>
      <c r="AU246" s="297" t="s">
        <v>85</v>
      </c>
      <c r="AV246" s="14" t="s">
        <v>83</v>
      </c>
      <c r="AW246" s="14" t="s">
        <v>30</v>
      </c>
      <c r="AX246" s="14" t="s">
        <v>75</v>
      </c>
      <c r="AY246" s="297" t="s">
        <v>160</v>
      </c>
    </row>
    <row r="247" spans="1:51" s="13" customFormat="1" ht="12">
      <c r="A247" s="13"/>
      <c r="B247" s="276"/>
      <c r="C247" s="277"/>
      <c r="D247" s="272" t="s">
        <v>170</v>
      </c>
      <c r="E247" s="278" t="s">
        <v>1</v>
      </c>
      <c r="F247" s="279" t="s">
        <v>199</v>
      </c>
      <c r="G247" s="277"/>
      <c r="H247" s="280">
        <v>367.5</v>
      </c>
      <c r="I247" s="281"/>
      <c r="J247" s="277"/>
      <c r="K247" s="277"/>
      <c r="L247" s="282"/>
      <c r="M247" s="283"/>
      <c r="N247" s="284"/>
      <c r="O247" s="284"/>
      <c r="P247" s="284"/>
      <c r="Q247" s="284"/>
      <c r="R247" s="284"/>
      <c r="S247" s="284"/>
      <c r="T247" s="28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86" t="s">
        <v>170</v>
      </c>
      <c r="AU247" s="286" t="s">
        <v>85</v>
      </c>
      <c r="AV247" s="13" t="s">
        <v>85</v>
      </c>
      <c r="AW247" s="13" t="s">
        <v>30</v>
      </c>
      <c r="AX247" s="13" t="s">
        <v>75</v>
      </c>
      <c r="AY247" s="286" t="s">
        <v>160</v>
      </c>
    </row>
    <row r="248" spans="1:51" s="14" customFormat="1" ht="12">
      <c r="A248" s="14"/>
      <c r="B248" s="288"/>
      <c r="C248" s="289"/>
      <c r="D248" s="272" t="s">
        <v>170</v>
      </c>
      <c r="E248" s="290" t="s">
        <v>1</v>
      </c>
      <c r="F248" s="291" t="s">
        <v>200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97" t="s">
        <v>170</v>
      </c>
      <c r="AU248" s="297" t="s">
        <v>85</v>
      </c>
      <c r="AV248" s="14" t="s">
        <v>83</v>
      </c>
      <c r="AW248" s="14" t="s">
        <v>30</v>
      </c>
      <c r="AX248" s="14" t="s">
        <v>75</v>
      </c>
      <c r="AY248" s="297" t="s">
        <v>160</v>
      </c>
    </row>
    <row r="249" spans="1:51" s="13" customFormat="1" ht="12">
      <c r="A249" s="13"/>
      <c r="B249" s="276"/>
      <c r="C249" s="277"/>
      <c r="D249" s="272" t="s">
        <v>170</v>
      </c>
      <c r="E249" s="278" t="s">
        <v>1</v>
      </c>
      <c r="F249" s="279" t="s">
        <v>201</v>
      </c>
      <c r="G249" s="277"/>
      <c r="H249" s="280">
        <v>52.5</v>
      </c>
      <c r="I249" s="281"/>
      <c r="J249" s="277"/>
      <c r="K249" s="277"/>
      <c r="L249" s="282"/>
      <c r="M249" s="283"/>
      <c r="N249" s="284"/>
      <c r="O249" s="284"/>
      <c r="P249" s="284"/>
      <c r="Q249" s="284"/>
      <c r="R249" s="284"/>
      <c r="S249" s="284"/>
      <c r="T249" s="28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86" t="s">
        <v>170</v>
      </c>
      <c r="AU249" s="286" t="s">
        <v>85</v>
      </c>
      <c r="AV249" s="13" t="s">
        <v>85</v>
      </c>
      <c r="AW249" s="13" t="s">
        <v>30</v>
      </c>
      <c r="AX249" s="13" t="s">
        <v>75</v>
      </c>
      <c r="AY249" s="286" t="s">
        <v>160</v>
      </c>
    </row>
    <row r="250" spans="1:51" s="14" customFormat="1" ht="12">
      <c r="A250" s="14"/>
      <c r="B250" s="288"/>
      <c r="C250" s="289"/>
      <c r="D250" s="272" t="s">
        <v>170</v>
      </c>
      <c r="E250" s="290" t="s">
        <v>1</v>
      </c>
      <c r="F250" s="291" t="s">
        <v>202</v>
      </c>
      <c r="G250" s="289"/>
      <c r="H250" s="290" t="s">
        <v>1</v>
      </c>
      <c r="I250" s="292"/>
      <c r="J250" s="289"/>
      <c r="K250" s="289"/>
      <c r="L250" s="293"/>
      <c r="M250" s="294"/>
      <c r="N250" s="295"/>
      <c r="O250" s="295"/>
      <c r="P250" s="295"/>
      <c r="Q250" s="295"/>
      <c r="R250" s="295"/>
      <c r="S250" s="295"/>
      <c r="T250" s="29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97" t="s">
        <v>170</v>
      </c>
      <c r="AU250" s="297" t="s">
        <v>85</v>
      </c>
      <c r="AV250" s="14" t="s">
        <v>83</v>
      </c>
      <c r="AW250" s="14" t="s">
        <v>30</v>
      </c>
      <c r="AX250" s="14" t="s">
        <v>75</v>
      </c>
      <c r="AY250" s="297" t="s">
        <v>160</v>
      </c>
    </row>
    <row r="251" spans="1:51" s="13" customFormat="1" ht="12">
      <c r="A251" s="13"/>
      <c r="B251" s="276"/>
      <c r="C251" s="277"/>
      <c r="D251" s="272" t="s">
        <v>170</v>
      </c>
      <c r="E251" s="278" t="s">
        <v>1</v>
      </c>
      <c r="F251" s="279" t="s">
        <v>195</v>
      </c>
      <c r="G251" s="277"/>
      <c r="H251" s="280">
        <v>70</v>
      </c>
      <c r="I251" s="281"/>
      <c r="J251" s="277"/>
      <c r="K251" s="277"/>
      <c r="L251" s="282"/>
      <c r="M251" s="283"/>
      <c r="N251" s="284"/>
      <c r="O251" s="284"/>
      <c r="P251" s="284"/>
      <c r="Q251" s="284"/>
      <c r="R251" s="284"/>
      <c r="S251" s="284"/>
      <c r="T251" s="28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86" t="s">
        <v>170</v>
      </c>
      <c r="AU251" s="286" t="s">
        <v>85</v>
      </c>
      <c r="AV251" s="13" t="s">
        <v>85</v>
      </c>
      <c r="AW251" s="13" t="s">
        <v>30</v>
      </c>
      <c r="AX251" s="13" t="s">
        <v>75</v>
      </c>
      <c r="AY251" s="286" t="s">
        <v>160</v>
      </c>
    </row>
    <row r="252" spans="1:51" s="14" customFormat="1" ht="12">
      <c r="A252" s="14"/>
      <c r="B252" s="288"/>
      <c r="C252" s="289"/>
      <c r="D252" s="272" t="s">
        <v>170</v>
      </c>
      <c r="E252" s="290" t="s">
        <v>1</v>
      </c>
      <c r="F252" s="291" t="s">
        <v>203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97" t="s">
        <v>170</v>
      </c>
      <c r="AU252" s="297" t="s">
        <v>85</v>
      </c>
      <c r="AV252" s="14" t="s">
        <v>83</v>
      </c>
      <c r="AW252" s="14" t="s">
        <v>30</v>
      </c>
      <c r="AX252" s="14" t="s">
        <v>75</v>
      </c>
      <c r="AY252" s="297" t="s">
        <v>160</v>
      </c>
    </row>
    <row r="253" spans="1:51" s="13" customFormat="1" ht="12">
      <c r="A253" s="13"/>
      <c r="B253" s="276"/>
      <c r="C253" s="277"/>
      <c r="D253" s="272" t="s">
        <v>170</v>
      </c>
      <c r="E253" s="278" t="s">
        <v>1</v>
      </c>
      <c r="F253" s="279" t="s">
        <v>180</v>
      </c>
      <c r="G253" s="277"/>
      <c r="H253" s="280">
        <v>17.5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86" t="s">
        <v>170</v>
      </c>
      <c r="AU253" s="286" t="s">
        <v>85</v>
      </c>
      <c r="AV253" s="13" t="s">
        <v>85</v>
      </c>
      <c r="AW253" s="13" t="s">
        <v>30</v>
      </c>
      <c r="AX253" s="13" t="s">
        <v>75</v>
      </c>
      <c r="AY253" s="286" t="s">
        <v>160</v>
      </c>
    </row>
    <row r="254" spans="1:51" s="14" customFormat="1" ht="12">
      <c r="A254" s="14"/>
      <c r="B254" s="288"/>
      <c r="C254" s="289"/>
      <c r="D254" s="272" t="s">
        <v>170</v>
      </c>
      <c r="E254" s="290" t="s">
        <v>1</v>
      </c>
      <c r="F254" s="291" t="s">
        <v>204</v>
      </c>
      <c r="G254" s="289"/>
      <c r="H254" s="290" t="s">
        <v>1</v>
      </c>
      <c r="I254" s="292"/>
      <c r="J254" s="289"/>
      <c r="K254" s="289"/>
      <c r="L254" s="293"/>
      <c r="M254" s="294"/>
      <c r="N254" s="295"/>
      <c r="O254" s="295"/>
      <c r="P254" s="295"/>
      <c r="Q254" s="295"/>
      <c r="R254" s="295"/>
      <c r="S254" s="295"/>
      <c r="T254" s="29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97" t="s">
        <v>170</v>
      </c>
      <c r="AU254" s="297" t="s">
        <v>85</v>
      </c>
      <c r="AV254" s="14" t="s">
        <v>83</v>
      </c>
      <c r="AW254" s="14" t="s">
        <v>30</v>
      </c>
      <c r="AX254" s="14" t="s">
        <v>75</v>
      </c>
      <c r="AY254" s="297" t="s">
        <v>160</v>
      </c>
    </row>
    <row r="255" spans="1:51" s="13" customFormat="1" ht="12">
      <c r="A255" s="13"/>
      <c r="B255" s="276"/>
      <c r="C255" s="277"/>
      <c r="D255" s="272" t="s">
        <v>170</v>
      </c>
      <c r="E255" s="278" t="s">
        <v>1</v>
      </c>
      <c r="F255" s="279" t="s">
        <v>205</v>
      </c>
      <c r="G255" s="277"/>
      <c r="H255" s="280">
        <v>245</v>
      </c>
      <c r="I255" s="281"/>
      <c r="J255" s="277"/>
      <c r="K255" s="277"/>
      <c r="L255" s="282"/>
      <c r="M255" s="283"/>
      <c r="N255" s="284"/>
      <c r="O255" s="284"/>
      <c r="P255" s="284"/>
      <c r="Q255" s="284"/>
      <c r="R255" s="284"/>
      <c r="S255" s="284"/>
      <c r="T255" s="28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86" t="s">
        <v>170</v>
      </c>
      <c r="AU255" s="286" t="s">
        <v>85</v>
      </c>
      <c r="AV255" s="13" t="s">
        <v>85</v>
      </c>
      <c r="AW255" s="13" t="s">
        <v>30</v>
      </c>
      <c r="AX255" s="13" t="s">
        <v>75</v>
      </c>
      <c r="AY255" s="286" t="s">
        <v>160</v>
      </c>
    </row>
    <row r="256" spans="1:51" s="14" customFormat="1" ht="12">
      <c r="A256" s="14"/>
      <c r="B256" s="288"/>
      <c r="C256" s="289"/>
      <c r="D256" s="272" t="s">
        <v>170</v>
      </c>
      <c r="E256" s="290" t="s">
        <v>1</v>
      </c>
      <c r="F256" s="291" t="s">
        <v>206</v>
      </c>
      <c r="G256" s="289"/>
      <c r="H256" s="290" t="s">
        <v>1</v>
      </c>
      <c r="I256" s="292"/>
      <c r="J256" s="289"/>
      <c r="K256" s="289"/>
      <c r="L256" s="293"/>
      <c r="M256" s="294"/>
      <c r="N256" s="295"/>
      <c r="O256" s="295"/>
      <c r="P256" s="295"/>
      <c r="Q256" s="295"/>
      <c r="R256" s="295"/>
      <c r="S256" s="295"/>
      <c r="T256" s="29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97" t="s">
        <v>170</v>
      </c>
      <c r="AU256" s="297" t="s">
        <v>85</v>
      </c>
      <c r="AV256" s="14" t="s">
        <v>83</v>
      </c>
      <c r="AW256" s="14" t="s">
        <v>30</v>
      </c>
      <c r="AX256" s="14" t="s">
        <v>75</v>
      </c>
      <c r="AY256" s="297" t="s">
        <v>160</v>
      </c>
    </row>
    <row r="257" spans="1:51" s="13" customFormat="1" ht="12">
      <c r="A257" s="13"/>
      <c r="B257" s="276"/>
      <c r="C257" s="277"/>
      <c r="D257" s="272" t="s">
        <v>170</v>
      </c>
      <c r="E257" s="278" t="s">
        <v>1</v>
      </c>
      <c r="F257" s="279" t="s">
        <v>207</v>
      </c>
      <c r="G257" s="277"/>
      <c r="H257" s="280">
        <v>140</v>
      </c>
      <c r="I257" s="281"/>
      <c r="J257" s="277"/>
      <c r="K257" s="277"/>
      <c r="L257" s="282"/>
      <c r="M257" s="283"/>
      <c r="N257" s="284"/>
      <c r="O257" s="284"/>
      <c r="P257" s="284"/>
      <c r="Q257" s="284"/>
      <c r="R257" s="284"/>
      <c r="S257" s="284"/>
      <c r="T257" s="28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86" t="s">
        <v>170</v>
      </c>
      <c r="AU257" s="286" t="s">
        <v>85</v>
      </c>
      <c r="AV257" s="13" t="s">
        <v>85</v>
      </c>
      <c r="AW257" s="13" t="s">
        <v>30</v>
      </c>
      <c r="AX257" s="13" t="s">
        <v>75</v>
      </c>
      <c r="AY257" s="286" t="s">
        <v>160</v>
      </c>
    </row>
    <row r="258" spans="1:51" s="14" customFormat="1" ht="12">
      <c r="A258" s="14"/>
      <c r="B258" s="288"/>
      <c r="C258" s="289"/>
      <c r="D258" s="272" t="s">
        <v>170</v>
      </c>
      <c r="E258" s="290" t="s">
        <v>1</v>
      </c>
      <c r="F258" s="291" t="s">
        <v>208</v>
      </c>
      <c r="G258" s="289"/>
      <c r="H258" s="290" t="s">
        <v>1</v>
      </c>
      <c r="I258" s="292"/>
      <c r="J258" s="289"/>
      <c r="K258" s="289"/>
      <c r="L258" s="293"/>
      <c r="M258" s="294"/>
      <c r="N258" s="295"/>
      <c r="O258" s="295"/>
      <c r="P258" s="295"/>
      <c r="Q258" s="295"/>
      <c r="R258" s="295"/>
      <c r="S258" s="295"/>
      <c r="T258" s="29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97" t="s">
        <v>170</v>
      </c>
      <c r="AU258" s="297" t="s">
        <v>85</v>
      </c>
      <c r="AV258" s="14" t="s">
        <v>83</v>
      </c>
      <c r="AW258" s="14" t="s">
        <v>30</v>
      </c>
      <c r="AX258" s="14" t="s">
        <v>75</v>
      </c>
      <c r="AY258" s="297" t="s">
        <v>160</v>
      </c>
    </row>
    <row r="259" spans="1:51" s="13" customFormat="1" ht="12">
      <c r="A259" s="13"/>
      <c r="B259" s="276"/>
      <c r="C259" s="277"/>
      <c r="D259" s="272" t="s">
        <v>170</v>
      </c>
      <c r="E259" s="278" t="s">
        <v>1</v>
      </c>
      <c r="F259" s="279" t="s">
        <v>180</v>
      </c>
      <c r="G259" s="277"/>
      <c r="H259" s="280">
        <v>17.5</v>
      </c>
      <c r="I259" s="281"/>
      <c r="J259" s="277"/>
      <c r="K259" s="277"/>
      <c r="L259" s="282"/>
      <c r="M259" s="283"/>
      <c r="N259" s="284"/>
      <c r="O259" s="284"/>
      <c r="P259" s="284"/>
      <c r="Q259" s="284"/>
      <c r="R259" s="284"/>
      <c r="S259" s="284"/>
      <c r="T259" s="28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86" t="s">
        <v>170</v>
      </c>
      <c r="AU259" s="286" t="s">
        <v>85</v>
      </c>
      <c r="AV259" s="13" t="s">
        <v>85</v>
      </c>
      <c r="AW259" s="13" t="s">
        <v>30</v>
      </c>
      <c r="AX259" s="13" t="s">
        <v>75</v>
      </c>
      <c r="AY259" s="286" t="s">
        <v>160</v>
      </c>
    </row>
    <row r="260" spans="1:51" s="14" customFormat="1" ht="12">
      <c r="A260" s="14"/>
      <c r="B260" s="288"/>
      <c r="C260" s="289"/>
      <c r="D260" s="272" t="s">
        <v>170</v>
      </c>
      <c r="E260" s="290" t="s">
        <v>1</v>
      </c>
      <c r="F260" s="291" t="s">
        <v>209</v>
      </c>
      <c r="G260" s="289"/>
      <c r="H260" s="290" t="s">
        <v>1</v>
      </c>
      <c r="I260" s="292"/>
      <c r="J260" s="289"/>
      <c r="K260" s="289"/>
      <c r="L260" s="293"/>
      <c r="M260" s="294"/>
      <c r="N260" s="295"/>
      <c r="O260" s="295"/>
      <c r="P260" s="295"/>
      <c r="Q260" s="295"/>
      <c r="R260" s="295"/>
      <c r="S260" s="295"/>
      <c r="T260" s="29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97" t="s">
        <v>170</v>
      </c>
      <c r="AU260" s="297" t="s">
        <v>85</v>
      </c>
      <c r="AV260" s="14" t="s">
        <v>83</v>
      </c>
      <c r="AW260" s="14" t="s">
        <v>30</v>
      </c>
      <c r="AX260" s="14" t="s">
        <v>75</v>
      </c>
      <c r="AY260" s="297" t="s">
        <v>160</v>
      </c>
    </row>
    <row r="261" spans="1:51" s="13" customFormat="1" ht="12">
      <c r="A261" s="13"/>
      <c r="B261" s="276"/>
      <c r="C261" s="277"/>
      <c r="D261" s="272" t="s">
        <v>170</v>
      </c>
      <c r="E261" s="278" t="s">
        <v>1</v>
      </c>
      <c r="F261" s="279" t="s">
        <v>210</v>
      </c>
      <c r="G261" s="277"/>
      <c r="H261" s="280">
        <v>87.5</v>
      </c>
      <c r="I261" s="281"/>
      <c r="J261" s="277"/>
      <c r="K261" s="277"/>
      <c r="L261" s="282"/>
      <c r="M261" s="283"/>
      <c r="N261" s="284"/>
      <c r="O261" s="284"/>
      <c r="P261" s="284"/>
      <c r="Q261" s="284"/>
      <c r="R261" s="284"/>
      <c r="S261" s="284"/>
      <c r="T261" s="28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86" t="s">
        <v>170</v>
      </c>
      <c r="AU261" s="286" t="s">
        <v>85</v>
      </c>
      <c r="AV261" s="13" t="s">
        <v>85</v>
      </c>
      <c r="AW261" s="13" t="s">
        <v>30</v>
      </c>
      <c r="AX261" s="13" t="s">
        <v>75</v>
      </c>
      <c r="AY261" s="286" t="s">
        <v>160</v>
      </c>
    </row>
    <row r="262" spans="1:51" s="14" customFormat="1" ht="12">
      <c r="A262" s="14"/>
      <c r="B262" s="288"/>
      <c r="C262" s="289"/>
      <c r="D262" s="272" t="s">
        <v>170</v>
      </c>
      <c r="E262" s="290" t="s">
        <v>1</v>
      </c>
      <c r="F262" s="291" t="s">
        <v>211</v>
      </c>
      <c r="G262" s="289"/>
      <c r="H262" s="290" t="s">
        <v>1</v>
      </c>
      <c r="I262" s="292"/>
      <c r="J262" s="289"/>
      <c r="K262" s="289"/>
      <c r="L262" s="293"/>
      <c r="M262" s="294"/>
      <c r="N262" s="295"/>
      <c r="O262" s="295"/>
      <c r="P262" s="295"/>
      <c r="Q262" s="295"/>
      <c r="R262" s="295"/>
      <c r="S262" s="295"/>
      <c r="T262" s="29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97" t="s">
        <v>170</v>
      </c>
      <c r="AU262" s="297" t="s">
        <v>85</v>
      </c>
      <c r="AV262" s="14" t="s">
        <v>83</v>
      </c>
      <c r="AW262" s="14" t="s">
        <v>30</v>
      </c>
      <c r="AX262" s="14" t="s">
        <v>75</v>
      </c>
      <c r="AY262" s="297" t="s">
        <v>160</v>
      </c>
    </row>
    <row r="263" spans="1:51" s="13" customFormat="1" ht="12">
      <c r="A263" s="13"/>
      <c r="B263" s="276"/>
      <c r="C263" s="277"/>
      <c r="D263" s="272" t="s">
        <v>170</v>
      </c>
      <c r="E263" s="278" t="s">
        <v>1</v>
      </c>
      <c r="F263" s="279" t="s">
        <v>212</v>
      </c>
      <c r="G263" s="277"/>
      <c r="H263" s="280">
        <v>210</v>
      </c>
      <c r="I263" s="281"/>
      <c r="J263" s="277"/>
      <c r="K263" s="277"/>
      <c r="L263" s="282"/>
      <c r="M263" s="283"/>
      <c r="N263" s="284"/>
      <c r="O263" s="284"/>
      <c r="P263" s="284"/>
      <c r="Q263" s="284"/>
      <c r="R263" s="284"/>
      <c r="S263" s="284"/>
      <c r="T263" s="28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86" t="s">
        <v>170</v>
      </c>
      <c r="AU263" s="286" t="s">
        <v>85</v>
      </c>
      <c r="AV263" s="13" t="s">
        <v>85</v>
      </c>
      <c r="AW263" s="13" t="s">
        <v>30</v>
      </c>
      <c r="AX263" s="13" t="s">
        <v>75</v>
      </c>
      <c r="AY263" s="286" t="s">
        <v>160</v>
      </c>
    </row>
    <row r="264" spans="1:51" s="14" customFormat="1" ht="12">
      <c r="A264" s="14"/>
      <c r="B264" s="288"/>
      <c r="C264" s="289"/>
      <c r="D264" s="272" t="s">
        <v>170</v>
      </c>
      <c r="E264" s="290" t="s">
        <v>1</v>
      </c>
      <c r="F264" s="291" t="s">
        <v>213</v>
      </c>
      <c r="G264" s="289"/>
      <c r="H264" s="290" t="s">
        <v>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97" t="s">
        <v>170</v>
      </c>
      <c r="AU264" s="297" t="s">
        <v>85</v>
      </c>
      <c r="AV264" s="14" t="s">
        <v>83</v>
      </c>
      <c r="AW264" s="14" t="s">
        <v>30</v>
      </c>
      <c r="AX264" s="14" t="s">
        <v>75</v>
      </c>
      <c r="AY264" s="297" t="s">
        <v>160</v>
      </c>
    </row>
    <row r="265" spans="1:51" s="13" customFormat="1" ht="12">
      <c r="A265" s="13"/>
      <c r="B265" s="276"/>
      <c r="C265" s="277"/>
      <c r="D265" s="272" t="s">
        <v>170</v>
      </c>
      <c r="E265" s="278" t="s">
        <v>1</v>
      </c>
      <c r="F265" s="279" t="s">
        <v>201</v>
      </c>
      <c r="G265" s="277"/>
      <c r="H265" s="280">
        <v>52.5</v>
      </c>
      <c r="I265" s="281"/>
      <c r="J265" s="277"/>
      <c r="K265" s="277"/>
      <c r="L265" s="282"/>
      <c r="M265" s="283"/>
      <c r="N265" s="284"/>
      <c r="O265" s="284"/>
      <c r="P265" s="284"/>
      <c r="Q265" s="284"/>
      <c r="R265" s="284"/>
      <c r="S265" s="284"/>
      <c r="T265" s="28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86" t="s">
        <v>170</v>
      </c>
      <c r="AU265" s="286" t="s">
        <v>85</v>
      </c>
      <c r="AV265" s="13" t="s">
        <v>85</v>
      </c>
      <c r="AW265" s="13" t="s">
        <v>30</v>
      </c>
      <c r="AX265" s="13" t="s">
        <v>75</v>
      </c>
      <c r="AY265" s="286" t="s">
        <v>160</v>
      </c>
    </row>
    <row r="266" spans="1:51" s="15" customFormat="1" ht="12">
      <c r="A266" s="15"/>
      <c r="B266" s="298"/>
      <c r="C266" s="299"/>
      <c r="D266" s="272" t="s">
        <v>170</v>
      </c>
      <c r="E266" s="300" t="s">
        <v>1</v>
      </c>
      <c r="F266" s="301" t="s">
        <v>217</v>
      </c>
      <c r="G266" s="299"/>
      <c r="H266" s="302">
        <v>2170</v>
      </c>
      <c r="I266" s="303"/>
      <c r="J266" s="299"/>
      <c r="K266" s="299"/>
      <c r="L266" s="304"/>
      <c r="M266" s="305"/>
      <c r="N266" s="306"/>
      <c r="O266" s="306"/>
      <c r="P266" s="306"/>
      <c r="Q266" s="306"/>
      <c r="R266" s="306"/>
      <c r="S266" s="306"/>
      <c r="T266" s="307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308" t="s">
        <v>170</v>
      </c>
      <c r="AU266" s="308" t="s">
        <v>85</v>
      </c>
      <c r="AV266" s="15" t="s">
        <v>166</v>
      </c>
      <c r="AW266" s="15" t="s">
        <v>4</v>
      </c>
      <c r="AX266" s="15" t="s">
        <v>83</v>
      </c>
      <c r="AY266" s="308" t="s">
        <v>160</v>
      </c>
    </row>
    <row r="267" spans="1:65" s="2" customFormat="1" ht="21.75" customHeight="1">
      <c r="A267" s="40"/>
      <c r="B267" s="41"/>
      <c r="C267" s="260" t="s">
        <v>235</v>
      </c>
      <c r="D267" s="260" t="s">
        <v>162</v>
      </c>
      <c r="E267" s="261" t="s">
        <v>236</v>
      </c>
      <c r="F267" s="262" t="s">
        <v>237</v>
      </c>
      <c r="G267" s="263" t="s">
        <v>174</v>
      </c>
      <c r="H267" s="264">
        <v>2170</v>
      </c>
      <c r="I267" s="265"/>
      <c r="J267" s="266">
        <f>ROUND(I267*H267,2)</f>
        <v>0</v>
      </c>
      <c r="K267" s="262" t="s">
        <v>184</v>
      </c>
      <c r="L267" s="43"/>
      <c r="M267" s="267" t="s">
        <v>1</v>
      </c>
      <c r="N267" s="268" t="s">
        <v>40</v>
      </c>
      <c r="O267" s="93"/>
      <c r="P267" s="269">
        <f>O267*H267</f>
        <v>0</v>
      </c>
      <c r="Q267" s="269">
        <v>4E-05</v>
      </c>
      <c r="R267" s="269">
        <f>Q267*H267</f>
        <v>0.0868</v>
      </c>
      <c r="S267" s="269">
        <v>0.103</v>
      </c>
      <c r="T267" s="270">
        <f>S267*H267</f>
        <v>223.51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71" t="s">
        <v>166</v>
      </c>
      <c r="AT267" s="271" t="s">
        <v>162</v>
      </c>
      <c r="AU267" s="271" t="s">
        <v>85</v>
      </c>
      <c r="AY267" s="17" t="s">
        <v>160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83</v>
      </c>
      <c r="BK267" s="145">
        <f>ROUND(I267*H267,2)</f>
        <v>0</v>
      </c>
      <c r="BL267" s="17" t="s">
        <v>166</v>
      </c>
      <c r="BM267" s="271" t="s">
        <v>238</v>
      </c>
    </row>
    <row r="268" spans="1:47" s="2" customFormat="1" ht="12">
      <c r="A268" s="40"/>
      <c r="B268" s="41"/>
      <c r="C268" s="42"/>
      <c r="D268" s="272" t="s">
        <v>177</v>
      </c>
      <c r="E268" s="42"/>
      <c r="F268" s="287" t="s">
        <v>239</v>
      </c>
      <c r="G268" s="42"/>
      <c r="H268" s="42"/>
      <c r="I268" s="161"/>
      <c r="J268" s="42"/>
      <c r="K268" s="42"/>
      <c r="L268" s="43"/>
      <c r="M268" s="274"/>
      <c r="N268" s="275"/>
      <c r="O268" s="93"/>
      <c r="P268" s="93"/>
      <c r="Q268" s="93"/>
      <c r="R268" s="93"/>
      <c r="S268" s="93"/>
      <c r="T268" s="94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7" t="s">
        <v>177</v>
      </c>
      <c r="AU268" s="17" t="s">
        <v>85</v>
      </c>
    </row>
    <row r="269" spans="1:65" s="2" customFormat="1" ht="16.5" customHeight="1">
      <c r="A269" s="40"/>
      <c r="B269" s="41"/>
      <c r="C269" s="260" t="s">
        <v>240</v>
      </c>
      <c r="D269" s="260" t="s">
        <v>162</v>
      </c>
      <c r="E269" s="261" t="s">
        <v>241</v>
      </c>
      <c r="F269" s="262" t="s">
        <v>242</v>
      </c>
      <c r="G269" s="263" t="s">
        <v>243</v>
      </c>
      <c r="H269" s="264">
        <v>25</v>
      </c>
      <c r="I269" s="265"/>
      <c r="J269" s="266">
        <f>ROUND(I269*H269,2)</f>
        <v>0</v>
      </c>
      <c r="K269" s="262" t="s">
        <v>184</v>
      </c>
      <c r="L269" s="43"/>
      <c r="M269" s="267" t="s">
        <v>1</v>
      </c>
      <c r="N269" s="268" t="s">
        <v>40</v>
      </c>
      <c r="O269" s="93"/>
      <c r="P269" s="269">
        <f>O269*H269</f>
        <v>0</v>
      </c>
      <c r="Q269" s="269">
        <v>0</v>
      </c>
      <c r="R269" s="269">
        <f>Q269*H269</f>
        <v>0</v>
      </c>
      <c r="S269" s="269">
        <v>0.205</v>
      </c>
      <c r="T269" s="270">
        <f>S269*H269</f>
        <v>5.125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71" t="s">
        <v>166</v>
      </c>
      <c r="AT269" s="271" t="s">
        <v>162</v>
      </c>
      <c r="AU269" s="271" t="s">
        <v>85</v>
      </c>
      <c r="AY269" s="17" t="s">
        <v>160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83</v>
      </c>
      <c r="BK269" s="145">
        <f>ROUND(I269*H269,2)</f>
        <v>0</v>
      </c>
      <c r="BL269" s="17" t="s">
        <v>166</v>
      </c>
      <c r="BM269" s="271" t="s">
        <v>244</v>
      </c>
    </row>
    <row r="270" spans="1:47" s="2" customFormat="1" ht="12">
      <c r="A270" s="40"/>
      <c r="B270" s="41"/>
      <c r="C270" s="42"/>
      <c r="D270" s="272" t="s">
        <v>177</v>
      </c>
      <c r="E270" s="42"/>
      <c r="F270" s="287" t="s">
        <v>245</v>
      </c>
      <c r="G270" s="42"/>
      <c r="H270" s="42"/>
      <c r="I270" s="161"/>
      <c r="J270" s="42"/>
      <c r="K270" s="42"/>
      <c r="L270" s="43"/>
      <c r="M270" s="274"/>
      <c r="N270" s="275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7" t="s">
        <v>177</v>
      </c>
      <c r="AU270" s="17" t="s">
        <v>85</v>
      </c>
    </row>
    <row r="271" spans="1:65" s="2" customFormat="1" ht="16.5" customHeight="1">
      <c r="A271" s="40"/>
      <c r="B271" s="41"/>
      <c r="C271" s="260" t="s">
        <v>246</v>
      </c>
      <c r="D271" s="260" t="s">
        <v>162</v>
      </c>
      <c r="E271" s="261" t="s">
        <v>247</v>
      </c>
      <c r="F271" s="262" t="s">
        <v>248</v>
      </c>
      <c r="G271" s="263" t="s">
        <v>174</v>
      </c>
      <c r="H271" s="264">
        <v>17.5</v>
      </c>
      <c r="I271" s="265"/>
      <c r="J271" s="266">
        <f>ROUND(I271*H271,2)</f>
        <v>0</v>
      </c>
      <c r="K271" s="262" t="s">
        <v>1</v>
      </c>
      <c r="L271" s="43"/>
      <c r="M271" s="267" t="s">
        <v>1</v>
      </c>
      <c r="N271" s="268" t="s">
        <v>40</v>
      </c>
      <c r="O271" s="93"/>
      <c r="P271" s="269">
        <f>O271*H271</f>
        <v>0</v>
      </c>
      <c r="Q271" s="269">
        <v>0.4</v>
      </c>
      <c r="R271" s="269">
        <f>Q271*H271</f>
        <v>7</v>
      </c>
      <c r="S271" s="269">
        <v>0</v>
      </c>
      <c r="T271" s="27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71" t="s">
        <v>166</v>
      </c>
      <c r="AT271" s="271" t="s">
        <v>162</v>
      </c>
      <c r="AU271" s="271" t="s">
        <v>85</v>
      </c>
      <c r="AY271" s="17" t="s">
        <v>160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83</v>
      </c>
      <c r="BK271" s="145">
        <f>ROUND(I271*H271,2)</f>
        <v>0</v>
      </c>
      <c r="BL271" s="17" t="s">
        <v>166</v>
      </c>
      <c r="BM271" s="271" t="s">
        <v>249</v>
      </c>
    </row>
    <row r="272" spans="1:47" s="2" customFormat="1" ht="12">
      <c r="A272" s="40"/>
      <c r="B272" s="41"/>
      <c r="C272" s="42"/>
      <c r="D272" s="272" t="s">
        <v>177</v>
      </c>
      <c r="E272" s="42"/>
      <c r="F272" s="287" t="s">
        <v>248</v>
      </c>
      <c r="G272" s="42"/>
      <c r="H272" s="42"/>
      <c r="I272" s="161"/>
      <c r="J272" s="42"/>
      <c r="K272" s="42"/>
      <c r="L272" s="43"/>
      <c r="M272" s="274"/>
      <c r="N272" s="275"/>
      <c r="O272" s="93"/>
      <c r="P272" s="93"/>
      <c r="Q272" s="93"/>
      <c r="R272" s="93"/>
      <c r="S272" s="93"/>
      <c r="T272" s="94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7" t="s">
        <v>177</v>
      </c>
      <c r="AU272" s="17" t="s">
        <v>85</v>
      </c>
    </row>
    <row r="273" spans="1:51" s="14" customFormat="1" ht="12">
      <c r="A273" s="14"/>
      <c r="B273" s="288"/>
      <c r="C273" s="289"/>
      <c r="D273" s="272" t="s">
        <v>170</v>
      </c>
      <c r="E273" s="290" t="s">
        <v>1</v>
      </c>
      <c r="F273" s="291" t="s">
        <v>179</v>
      </c>
      <c r="G273" s="289"/>
      <c r="H273" s="290" t="s">
        <v>1</v>
      </c>
      <c r="I273" s="292"/>
      <c r="J273" s="289"/>
      <c r="K273" s="289"/>
      <c r="L273" s="293"/>
      <c r="M273" s="294"/>
      <c r="N273" s="295"/>
      <c r="O273" s="295"/>
      <c r="P273" s="295"/>
      <c r="Q273" s="295"/>
      <c r="R273" s="295"/>
      <c r="S273" s="295"/>
      <c r="T273" s="29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97" t="s">
        <v>170</v>
      </c>
      <c r="AU273" s="297" t="s">
        <v>85</v>
      </c>
      <c r="AV273" s="14" t="s">
        <v>83</v>
      </c>
      <c r="AW273" s="14" t="s">
        <v>30</v>
      </c>
      <c r="AX273" s="14" t="s">
        <v>75</v>
      </c>
      <c r="AY273" s="297" t="s">
        <v>160</v>
      </c>
    </row>
    <row r="274" spans="1:51" s="13" customFormat="1" ht="12">
      <c r="A274" s="13"/>
      <c r="B274" s="276"/>
      <c r="C274" s="277"/>
      <c r="D274" s="272" t="s">
        <v>170</v>
      </c>
      <c r="E274" s="278" t="s">
        <v>1</v>
      </c>
      <c r="F274" s="279" t="s">
        <v>180</v>
      </c>
      <c r="G274" s="277"/>
      <c r="H274" s="280">
        <v>17.5</v>
      </c>
      <c r="I274" s="281"/>
      <c r="J274" s="277"/>
      <c r="K274" s="277"/>
      <c r="L274" s="282"/>
      <c r="M274" s="283"/>
      <c r="N274" s="284"/>
      <c r="O274" s="284"/>
      <c r="P274" s="284"/>
      <c r="Q274" s="284"/>
      <c r="R274" s="284"/>
      <c r="S274" s="284"/>
      <c r="T274" s="28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86" t="s">
        <v>170</v>
      </c>
      <c r="AU274" s="286" t="s">
        <v>85</v>
      </c>
      <c r="AV274" s="13" t="s">
        <v>85</v>
      </c>
      <c r="AW274" s="13" t="s">
        <v>30</v>
      </c>
      <c r="AX274" s="13" t="s">
        <v>83</v>
      </c>
      <c r="AY274" s="286" t="s">
        <v>160</v>
      </c>
    </row>
    <row r="275" spans="1:65" s="2" customFormat="1" ht="21.75" customHeight="1">
      <c r="A275" s="40"/>
      <c r="B275" s="41"/>
      <c r="C275" s="260" t="s">
        <v>250</v>
      </c>
      <c r="D275" s="260" t="s">
        <v>162</v>
      </c>
      <c r="E275" s="261" t="s">
        <v>251</v>
      </c>
      <c r="F275" s="262" t="s">
        <v>252</v>
      </c>
      <c r="G275" s="263" t="s">
        <v>253</v>
      </c>
      <c r="H275" s="264">
        <v>480</v>
      </c>
      <c r="I275" s="265"/>
      <c r="J275" s="266">
        <f>ROUND(I275*H275,2)</f>
        <v>0</v>
      </c>
      <c r="K275" s="262" t="s">
        <v>1</v>
      </c>
      <c r="L275" s="43"/>
      <c r="M275" s="267" t="s">
        <v>1</v>
      </c>
      <c r="N275" s="268" t="s">
        <v>40</v>
      </c>
      <c r="O275" s="93"/>
      <c r="P275" s="269">
        <f>O275*H275</f>
        <v>0</v>
      </c>
      <c r="Q275" s="269">
        <v>4E-05</v>
      </c>
      <c r="R275" s="269">
        <f>Q275*H275</f>
        <v>0.019200000000000002</v>
      </c>
      <c r="S275" s="269">
        <v>0</v>
      </c>
      <c r="T275" s="27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71" t="s">
        <v>166</v>
      </c>
      <c r="AT275" s="271" t="s">
        <v>162</v>
      </c>
      <c r="AU275" s="271" t="s">
        <v>85</v>
      </c>
      <c r="AY275" s="17" t="s">
        <v>160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83</v>
      </c>
      <c r="BK275" s="145">
        <f>ROUND(I275*H275,2)</f>
        <v>0</v>
      </c>
      <c r="BL275" s="17" t="s">
        <v>166</v>
      </c>
      <c r="BM275" s="271" t="s">
        <v>254</v>
      </c>
    </row>
    <row r="276" spans="1:47" s="2" customFormat="1" ht="12">
      <c r="A276" s="40"/>
      <c r="B276" s="41"/>
      <c r="C276" s="42"/>
      <c r="D276" s="272" t="s">
        <v>177</v>
      </c>
      <c r="E276" s="42"/>
      <c r="F276" s="287" t="s">
        <v>255</v>
      </c>
      <c r="G276" s="42"/>
      <c r="H276" s="42"/>
      <c r="I276" s="161"/>
      <c r="J276" s="42"/>
      <c r="K276" s="42"/>
      <c r="L276" s="43"/>
      <c r="M276" s="274"/>
      <c r="N276" s="275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7" t="s">
        <v>177</v>
      </c>
      <c r="AU276" s="17" t="s">
        <v>85</v>
      </c>
    </row>
    <row r="277" spans="1:51" s="13" customFormat="1" ht="12">
      <c r="A277" s="13"/>
      <c r="B277" s="276"/>
      <c r="C277" s="277"/>
      <c r="D277" s="272" t="s">
        <v>170</v>
      </c>
      <c r="E277" s="278" t="s">
        <v>1</v>
      </c>
      <c r="F277" s="279" t="s">
        <v>256</v>
      </c>
      <c r="G277" s="277"/>
      <c r="H277" s="280">
        <v>480</v>
      </c>
      <c r="I277" s="281"/>
      <c r="J277" s="277"/>
      <c r="K277" s="277"/>
      <c r="L277" s="282"/>
      <c r="M277" s="283"/>
      <c r="N277" s="284"/>
      <c r="O277" s="284"/>
      <c r="P277" s="284"/>
      <c r="Q277" s="284"/>
      <c r="R277" s="284"/>
      <c r="S277" s="284"/>
      <c r="T277" s="28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86" t="s">
        <v>170</v>
      </c>
      <c r="AU277" s="286" t="s">
        <v>85</v>
      </c>
      <c r="AV277" s="13" t="s">
        <v>85</v>
      </c>
      <c r="AW277" s="13" t="s">
        <v>30</v>
      </c>
      <c r="AX277" s="13" t="s">
        <v>83</v>
      </c>
      <c r="AY277" s="286" t="s">
        <v>160</v>
      </c>
    </row>
    <row r="278" spans="1:65" s="2" customFormat="1" ht="21.75" customHeight="1">
      <c r="A278" s="40"/>
      <c r="B278" s="41"/>
      <c r="C278" s="260" t="s">
        <v>257</v>
      </c>
      <c r="D278" s="260" t="s">
        <v>162</v>
      </c>
      <c r="E278" s="261" t="s">
        <v>258</v>
      </c>
      <c r="F278" s="262" t="s">
        <v>259</v>
      </c>
      <c r="G278" s="263" t="s">
        <v>260</v>
      </c>
      <c r="H278" s="264">
        <v>60</v>
      </c>
      <c r="I278" s="265"/>
      <c r="J278" s="266">
        <f>ROUND(I278*H278,2)</f>
        <v>0</v>
      </c>
      <c r="K278" s="262" t="s">
        <v>1</v>
      </c>
      <c r="L278" s="43"/>
      <c r="M278" s="267" t="s">
        <v>1</v>
      </c>
      <c r="N278" s="268" t="s">
        <v>40</v>
      </c>
      <c r="O278" s="93"/>
      <c r="P278" s="269">
        <f>O278*H278</f>
        <v>0</v>
      </c>
      <c r="Q278" s="269">
        <v>0</v>
      </c>
      <c r="R278" s="269">
        <f>Q278*H278</f>
        <v>0</v>
      </c>
      <c r="S278" s="269">
        <v>0</v>
      </c>
      <c r="T278" s="27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71" t="s">
        <v>166</v>
      </c>
      <c r="AT278" s="271" t="s">
        <v>162</v>
      </c>
      <c r="AU278" s="271" t="s">
        <v>85</v>
      </c>
      <c r="AY278" s="17" t="s">
        <v>160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83</v>
      </c>
      <c r="BK278" s="145">
        <f>ROUND(I278*H278,2)</f>
        <v>0</v>
      </c>
      <c r="BL278" s="17" t="s">
        <v>166</v>
      </c>
      <c r="BM278" s="271" t="s">
        <v>261</v>
      </c>
    </row>
    <row r="279" spans="1:47" s="2" customFormat="1" ht="12">
      <c r="A279" s="40"/>
      <c r="B279" s="41"/>
      <c r="C279" s="42"/>
      <c r="D279" s="272" t="s">
        <v>177</v>
      </c>
      <c r="E279" s="42"/>
      <c r="F279" s="287" t="s">
        <v>255</v>
      </c>
      <c r="G279" s="42"/>
      <c r="H279" s="42"/>
      <c r="I279" s="161"/>
      <c r="J279" s="42"/>
      <c r="K279" s="42"/>
      <c r="L279" s="43"/>
      <c r="M279" s="274"/>
      <c r="N279" s="275"/>
      <c r="O279" s="93"/>
      <c r="P279" s="93"/>
      <c r="Q279" s="93"/>
      <c r="R279" s="93"/>
      <c r="S279" s="93"/>
      <c r="T279" s="94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7" t="s">
        <v>177</v>
      </c>
      <c r="AU279" s="17" t="s">
        <v>85</v>
      </c>
    </row>
    <row r="280" spans="1:51" s="13" customFormat="1" ht="12">
      <c r="A280" s="13"/>
      <c r="B280" s="276"/>
      <c r="C280" s="277"/>
      <c r="D280" s="272" t="s">
        <v>170</v>
      </c>
      <c r="E280" s="278" t="s">
        <v>1</v>
      </c>
      <c r="F280" s="279" t="s">
        <v>262</v>
      </c>
      <c r="G280" s="277"/>
      <c r="H280" s="280">
        <v>60</v>
      </c>
      <c r="I280" s="281"/>
      <c r="J280" s="277"/>
      <c r="K280" s="277"/>
      <c r="L280" s="282"/>
      <c r="M280" s="283"/>
      <c r="N280" s="284"/>
      <c r="O280" s="284"/>
      <c r="P280" s="284"/>
      <c r="Q280" s="284"/>
      <c r="R280" s="284"/>
      <c r="S280" s="284"/>
      <c r="T280" s="28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86" t="s">
        <v>170</v>
      </c>
      <c r="AU280" s="286" t="s">
        <v>85</v>
      </c>
      <c r="AV280" s="13" t="s">
        <v>85</v>
      </c>
      <c r="AW280" s="13" t="s">
        <v>30</v>
      </c>
      <c r="AX280" s="13" t="s">
        <v>83</v>
      </c>
      <c r="AY280" s="286" t="s">
        <v>160</v>
      </c>
    </row>
    <row r="281" spans="1:65" s="2" customFormat="1" ht="16.5" customHeight="1">
      <c r="A281" s="40"/>
      <c r="B281" s="41"/>
      <c r="C281" s="260" t="s">
        <v>263</v>
      </c>
      <c r="D281" s="260" t="s">
        <v>162</v>
      </c>
      <c r="E281" s="261" t="s">
        <v>264</v>
      </c>
      <c r="F281" s="262" t="s">
        <v>265</v>
      </c>
      <c r="G281" s="263" t="s">
        <v>266</v>
      </c>
      <c r="H281" s="264">
        <v>26</v>
      </c>
      <c r="I281" s="265"/>
      <c r="J281" s="266">
        <f>ROUND(I281*H281,2)</f>
        <v>0</v>
      </c>
      <c r="K281" s="262" t="s">
        <v>1</v>
      </c>
      <c r="L281" s="43"/>
      <c r="M281" s="267" t="s">
        <v>1</v>
      </c>
      <c r="N281" s="268" t="s">
        <v>40</v>
      </c>
      <c r="O281" s="93"/>
      <c r="P281" s="269">
        <f>O281*H281</f>
        <v>0</v>
      </c>
      <c r="Q281" s="269">
        <v>0</v>
      </c>
      <c r="R281" s="269">
        <f>Q281*H281</f>
        <v>0</v>
      </c>
      <c r="S281" s="269">
        <v>0</v>
      </c>
      <c r="T281" s="27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71" t="s">
        <v>166</v>
      </c>
      <c r="AT281" s="271" t="s">
        <v>162</v>
      </c>
      <c r="AU281" s="271" t="s">
        <v>85</v>
      </c>
      <c r="AY281" s="17" t="s">
        <v>160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83</v>
      </c>
      <c r="BK281" s="145">
        <f>ROUND(I281*H281,2)</f>
        <v>0</v>
      </c>
      <c r="BL281" s="17" t="s">
        <v>166</v>
      </c>
      <c r="BM281" s="271" t="s">
        <v>267</v>
      </c>
    </row>
    <row r="282" spans="1:47" s="2" customFormat="1" ht="12">
      <c r="A282" s="40"/>
      <c r="B282" s="41"/>
      <c r="C282" s="42"/>
      <c r="D282" s="272" t="s">
        <v>177</v>
      </c>
      <c r="E282" s="42"/>
      <c r="F282" s="287" t="s">
        <v>265</v>
      </c>
      <c r="G282" s="42"/>
      <c r="H282" s="42"/>
      <c r="I282" s="161"/>
      <c r="J282" s="42"/>
      <c r="K282" s="42"/>
      <c r="L282" s="43"/>
      <c r="M282" s="274"/>
      <c r="N282" s="275"/>
      <c r="O282" s="93"/>
      <c r="P282" s="93"/>
      <c r="Q282" s="93"/>
      <c r="R282" s="93"/>
      <c r="S282" s="93"/>
      <c r="T282" s="9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7" t="s">
        <v>177</v>
      </c>
      <c r="AU282" s="17" t="s">
        <v>85</v>
      </c>
    </row>
    <row r="283" spans="1:51" s="13" customFormat="1" ht="12">
      <c r="A283" s="13"/>
      <c r="B283" s="276"/>
      <c r="C283" s="277"/>
      <c r="D283" s="272" t="s">
        <v>170</v>
      </c>
      <c r="E283" s="278" t="s">
        <v>1</v>
      </c>
      <c r="F283" s="279" t="s">
        <v>268</v>
      </c>
      <c r="G283" s="277"/>
      <c r="H283" s="280">
        <v>12</v>
      </c>
      <c r="I283" s="281"/>
      <c r="J283" s="277"/>
      <c r="K283" s="277"/>
      <c r="L283" s="282"/>
      <c r="M283" s="283"/>
      <c r="N283" s="284"/>
      <c r="O283" s="284"/>
      <c r="P283" s="284"/>
      <c r="Q283" s="284"/>
      <c r="R283" s="284"/>
      <c r="S283" s="284"/>
      <c r="T283" s="28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86" t="s">
        <v>170</v>
      </c>
      <c r="AU283" s="286" t="s">
        <v>85</v>
      </c>
      <c r="AV283" s="13" t="s">
        <v>85</v>
      </c>
      <c r="AW283" s="13" t="s">
        <v>30</v>
      </c>
      <c r="AX283" s="13" t="s">
        <v>75</v>
      </c>
      <c r="AY283" s="286" t="s">
        <v>160</v>
      </c>
    </row>
    <row r="284" spans="1:51" s="13" customFormat="1" ht="12">
      <c r="A284" s="13"/>
      <c r="B284" s="276"/>
      <c r="C284" s="277"/>
      <c r="D284" s="272" t="s">
        <v>170</v>
      </c>
      <c r="E284" s="278" t="s">
        <v>1</v>
      </c>
      <c r="F284" s="279" t="s">
        <v>269</v>
      </c>
      <c r="G284" s="277"/>
      <c r="H284" s="280">
        <v>14</v>
      </c>
      <c r="I284" s="281"/>
      <c r="J284" s="277"/>
      <c r="K284" s="277"/>
      <c r="L284" s="282"/>
      <c r="M284" s="283"/>
      <c r="N284" s="284"/>
      <c r="O284" s="284"/>
      <c r="P284" s="284"/>
      <c r="Q284" s="284"/>
      <c r="R284" s="284"/>
      <c r="S284" s="284"/>
      <c r="T284" s="28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86" t="s">
        <v>170</v>
      </c>
      <c r="AU284" s="286" t="s">
        <v>85</v>
      </c>
      <c r="AV284" s="13" t="s">
        <v>85</v>
      </c>
      <c r="AW284" s="13" t="s">
        <v>30</v>
      </c>
      <c r="AX284" s="13" t="s">
        <v>75</v>
      </c>
      <c r="AY284" s="286" t="s">
        <v>160</v>
      </c>
    </row>
    <row r="285" spans="1:51" s="15" customFormat="1" ht="12">
      <c r="A285" s="15"/>
      <c r="B285" s="298"/>
      <c r="C285" s="299"/>
      <c r="D285" s="272" t="s">
        <v>170</v>
      </c>
      <c r="E285" s="300" t="s">
        <v>1</v>
      </c>
      <c r="F285" s="301" t="s">
        <v>217</v>
      </c>
      <c r="G285" s="299"/>
      <c r="H285" s="302">
        <v>26</v>
      </c>
      <c r="I285" s="303"/>
      <c r="J285" s="299"/>
      <c r="K285" s="299"/>
      <c r="L285" s="304"/>
      <c r="M285" s="305"/>
      <c r="N285" s="306"/>
      <c r="O285" s="306"/>
      <c r="P285" s="306"/>
      <c r="Q285" s="306"/>
      <c r="R285" s="306"/>
      <c r="S285" s="306"/>
      <c r="T285" s="307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308" t="s">
        <v>170</v>
      </c>
      <c r="AU285" s="308" t="s">
        <v>85</v>
      </c>
      <c r="AV285" s="15" t="s">
        <v>166</v>
      </c>
      <c r="AW285" s="15" t="s">
        <v>30</v>
      </c>
      <c r="AX285" s="15" t="s">
        <v>83</v>
      </c>
      <c r="AY285" s="308" t="s">
        <v>160</v>
      </c>
    </row>
    <row r="286" spans="1:65" s="2" customFormat="1" ht="16.5" customHeight="1">
      <c r="A286" s="40"/>
      <c r="B286" s="41"/>
      <c r="C286" s="260" t="s">
        <v>270</v>
      </c>
      <c r="D286" s="260" t="s">
        <v>162</v>
      </c>
      <c r="E286" s="261" t="s">
        <v>271</v>
      </c>
      <c r="F286" s="262" t="s">
        <v>272</v>
      </c>
      <c r="G286" s="263" t="s">
        <v>243</v>
      </c>
      <c r="H286" s="264">
        <v>280</v>
      </c>
      <c r="I286" s="265"/>
      <c r="J286" s="266">
        <f>ROUND(I286*H286,2)</f>
        <v>0</v>
      </c>
      <c r="K286" s="262" t="s">
        <v>1</v>
      </c>
      <c r="L286" s="43"/>
      <c r="M286" s="267" t="s">
        <v>1</v>
      </c>
      <c r="N286" s="268" t="s">
        <v>40</v>
      </c>
      <c r="O286" s="93"/>
      <c r="P286" s="269">
        <f>O286*H286</f>
        <v>0</v>
      </c>
      <c r="Q286" s="269">
        <v>0</v>
      </c>
      <c r="R286" s="269">
        <f>Q286*H286</f>
        <v>0</v>
      </c>
      <c r="S286" s="269">
        <v>0</v>
      </c>
      <c r="T286" s="27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71" t="s">
        <v>166</v>
      </c>
      <c r="AT286" s="271" t="s">
        <v>162</v>
      </c>
      <c r="AU286" s="271" t="s">
        <v>85</v>
      </c>
      <c r="AY286" s="17" t="s">
        <v>160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83</v>
      </c>
      <c r="BK286" s="145">
        <f>ROUND(I286*H286,2)</f>
        <v>0</v>
      </c>
      <c r="BL286" s="17" t="s">
        <v>166</v>
      </c>
      <c r="BM286" s="271" t="s">
        <v>273</v>
      </c>
    </row>
    <row r="287" spans="1:47" s="2" customFormat="1" ht="12">
      <c r="A287" s="40"/>
      <c r="B287" s="41"/>
      <c r="C287" s="42"/>
      <c r="D287" s="272" t="s">
        <v>177</v>
      </c>
      <c r="E287" s="42"/>
      <c r="F287" s="287" t="s">
        <v>272</v>
      </c>
      <c r="G287" s="42"/>
      <c r="H287" s="42"/>
      <c r="I287" s="161"/>
      <c r="J287" s="42"/>
      <c r="K287" s="42"/>
      <c r="L287" s="43"/>
      <c r="M287" s="274"/>
      <c r="N287" s="275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7" t="s">
        <v>177</v>
      </c>
      <c r="AU287" s="17" t="s">
        <v>85</v>
      </c>
    </row>
    <row r="288" spans="1:51" s="13" customFormat="1" ht="12">
      <c r="A288" s="13"/>
      <c r="B288" s="276"/>
      <c r="C288" s="277"/>
      <c r="D288" s="272" t="s">
        <v>170</v>
      </c>
      <c r="E288" s="278" t="s">
        <v>1</v>
      </c>
      <c r="F288" s="279" t="s">
        <v>274</v>
      </c>
      <c r="G288" s="277"/>
      <c r="H288" s="280">
        <v>280</v>
      </c>
      <c r="I288" s="281"/>
      <c r="J288" s="277"/>
      <c r="K288" s="277"/>
      <c r="L288" s="282"/>
      <c r="M288" s="283"/>
      <c r="N288" s="284"/>
      <c r="O288" s="284"/>
      <c r="P288" s="284"/>
      <c r="Q288" s="284"/>
      <c r="R288" s="284"/>
      <c r="S288" s="284"/>
      <c r="T288" s="28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86" t="s">
        <v>170</v>
      </c>
      <c r="AU288" s="286" t="s">
        <v>85</v>
      </c>
      <c r="AV288" s="13" t="s">
        <v>85</v>
      </c>
      <c r="AW288" s="13" t="s">
        <v>30</v>
      </c>
      <c r="AX288" s="13" t="s">
        <v>83</v>
      </c>
      <c r="AY288" s="286" t="s">
        <v>160</v>
      </c>
    </row>
    <row r="289" spans="1:65" s="2" customFormat="1" ht="16.5" customHeight="1">
      <c r="A289" s="40"/>
      <c r="B289" s="41"/>
      <c r="C289" s="260" t="s">
        <v>8</v>
      </c>
      <c r="D289" s="260" t="s">
        <v>162</v>
      </c>
      <c r="E289" s="261" t="s">
        <v>275</v>
      </c>
      <c r="F289" s="262" t="s">
        <v>276</v>
      </c>
      <c r="G289" s="263" t="s">
        <v>243</v>
      </c>
      <c r="H289" s="264">
        <v>10</v>
      </c>
      <c r="I289" s="265"/>
      <c r="J289" s="266">
        <f>ROUND(I289*H289,2)</f>
        <v>0</v>
      </c>
      <c r="K289" s="262" t="s">
        <v>1</v>
      </c>
      <c r="L289" s="43"/>
      <c r="M289" s="267" t="s">
        <v>1</v>
      </c>
      <c r="N289" s="268" t="s">
        <v>40</v>
      </c>
      <c r="O289" s="93"/>
      <c r="P289" s="269">
        <f>O289*H289</f>
        <v>0</v>
      </c>
      <c r="Q289" s="269">
        <v>0.0369</v>
      </c>
      <c r="R289" s="269">
        <f>Q289*H289</f>
        <v>0.369</v>
      </c>
      <c r="S289" s="269">
        <v>0</v>
      </c>
      <c r="T289" s="27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71" t="s">
        <v>166</v>
      </c>
      <c r="AT289" s="271" t="s">
        <v>162</v>
      </c>
      <c r="AU289" s="271" t="s">
        <v>85</v>
      </c>
      <c r="AY289" s="17" t="s">
        <v>160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83</v>
      </c>
      <c r="BK289" s="145">
        <f>ROUND(I289*H289,2)</f>
        <v>0</v>
      </c>
      <c r="BL289" s="17" t="s">
        <v>166</v>
      </c>
      <c r="BM289" s="271" t="s">
        <v>277</v>
      </c>
    </row>
    <row r="290" spans="1:47" s="2" customFormat="1" ht="12">
      <c r="A290" s="40"/>
      <c r="B290" s="41"/>
      <c r="C290" s="42"/>
      <c r="D290" s="272" t="s">
        <v>177</v>
      </c>
      <c r="E290" s="42"/>
      <c r="F290" s="287" t="s">
        <v>278</v>
      </c>
      <c r="G290" s="42"/>
      <c r="H290" s="42"/>
      <c r="I290" s="161"/>
      <c r="J290" s="42"/>
      <c r="K290" s="42"/>
      <c r="L290" s="43"/>
      <c r="M290" s="274"/>
      <c r="N290" s="275"/>
      <c r="O290" s="93"/>
      <c r="P290" s="93"/>
      <c r="Q290" s="93"/>
      <c r="R290" s="93"/>
      <c r="S290" s="93"/>
      <c r="T290" s="94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7" t="s">
        <v>177</v>
      </c>
      <c r="AU290" s="17" t="s">
        <v>85</v>
      </c>
    </row>
    <row r="291" spans="1:47" s="2" customFormat="1" ht="12">
      <c r="A291" s="40"/>
      <c r="B291" s="41"/>
      <c r="C291" s="42"/>
      <c r="D291" s="272" t="s">
        <v>168</v>
      </c>
      <c r="E291" s="42"/>
      <c r="F291" s="273" t="s">
        <v>279</v>
      </c>
      <c r="G291" s="42"/>
      <c r="H291" s="42"/>
      <c r="I291" s="161"/>
      <c r="J291" s="42"/>
      <c r="K291" s="42"/>
      <c r="L291" s="43"/>
      <c r="M291" s="274"/>
      <c r="N291" s="275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7" t="s">
        <v>168</v>
      </c>
      <c r="AU291" s="17" t="s">
        <v>85</v>
      </c>
    </row>
    <row r="292" spans="1:51" s="13" customFormat="1" ht="12">
      <c r="A292" s="13"/>
      <c r="B292" s="276"/>
      <c r="C292" s="277"/>
      <c r="D292" s="272" t="s">
        <v>170</v>
      </c>
      <c r="E292" s="278" t="s">
        <v>1</v>
      </c>
      <c r="F292" s="279" t="s">
        <v>280</v>
      </c>
      <c r="G292" s="277"/>
      <c r="H292" s="280">
        <v>10</v>
      </c>
      <c r="I292" s="281"/>
      <c r="J292" s="277"/>
      <c r="K292" s="277"/>
      <c r="L292" s="282"/>
      <c r="M292" s="283"/>
      <c r="N292" s="284"/>
      <c r="O292" s="284"/>
      <c r="P292" s="284"/>
      <c r="Q292" s="284"/>
      <c r="R292" s="284"/>
      <c r="S292" s="284"/>
      <c r="T292" s="28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86" t="s">
        <v>170</v>
      </c>
      <c r="AU292" s="286" t="s">
        <v>85</v>
      </c>
      <c r="AV292" s="13" t="s">
        <v>85</v>
      </c>
      <c r="AW292" s="13" t="s">
        <v>30</v>
      </c>
      <c r="AX292" s="13" t="s">
        <v>83</v>
      </c>
      <c r="AY292" s="286" t="s">
        <v>160</v>
      </c>
    </row>
    <row r="293" spans="1:65" s="2" customFormat="1" ht="21.75" customHeight="1">
      <c r="A293" s="40"/>
      <c r="B293" s="41"/>
      <c r="C293" s="260" t="s">
        <v>281</v>
      </c>
      <c r="D293" s="260" t="s">
        <v>162</v>
      </c>
      <c r="E293" s="261" t="s">
        <v>282</v>
      </c>
      <c r="F293" s="262" t="s">
        <v>283</v>
      </c>
      <c r="G293" s="263" t="s">
        <v>243</v>
      </c>
      <c r="H293" s="264">
        <v>203</v>
      </c>
      <c r="I293" s="265"/>
      <c r="J293" s="266">
        <f>ROUND(I293*H293,2)</f>
        <v>0</v>
      </c>
      <c r="K293" s="262" t="s">
        <v>1</v>
      </c>
      <c r="L293" s="43"/>
      <c r="M293" s="267" t="s">
        <v>1</v>
      </c>
      <c r="N293" s="268" t="s">
        <v>40</v>
      </c>
      <c r="O293" s="93"/>
      <c r="P293" s="269">
        <f>O293*H293</f>
        <v>0</v>
      </c>
      <c r="Q293" s="269">
        <v>0</v>
      </c>
      <c r="R293" s="269">
        <f>Q293*H293</f>
        <v>0</v>
      </c>
      <c r="S293" s="269">
        <v>0</v>
      </c>
      <c r="T293" s="27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71" t="s">
        <v>166</v>
      </c>
      <c r="AT293" s="271" t="s">
        <v>162</v>
      </c>
      <c r="AU293" s="271" t="s">
        <v>85</v>
      </c>
      <c r="AY293" s="17" t="s">
        <v>160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83</v>
      </c>
      <c r="BK293" s="145">
        <f>ROUND(I293*H293,2)</f>
        <v>0</v>
      </c>
      <c r="BL293" s="17" t="s">
        <v>166</v>
      </c>
      <c r="BM293" s="271" t="s">
        <v>284</v>
      </c>
    </row>
    <row r="294" spans="1:47" s="2" customFormat="1" ht="12">
      <c r="A294" s="40"/>
      <c r="B294" s="41"/>
      <c r="C294" s="42"/>
      <c r="D294" s="272" t="s">
        <v>177</v>
      </c>
      <c r="E294" s="42"/>
      <c r="F294" s="287" t="s">
        <v>285</v>
      </c>
      <c r="G294" s="42"/>
      <c r="H294" s="42"/>
      <c r="I294" s="161"/>
      <c r="J294" s="42"/>
      <c r="K294" s="42"/>
      <c r="L294" s="43"/>
      <c r="M294" s="274"/>
      <c r="N294" s="275"/>
      <c r="O294" s="93"/>
      <c r="P294" s="93"/>
      <c r="Q294" s="93"/>
      <c r="R294" s="93"/>
      <c r="S294" s="93"/>
      <c r="T294" s="94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7" t="s">
        <v>177</v>
      </c>
      <c r="AU294" s="17" t="s">
        <v>85</v>
      </c>
    </row>
    <row r="295" spans="1:51" s="13" customFormat="1" ht="12">
      <c r="A295" s="13"/>
      <c r="B295" s="276"/>
      <c r="C295" s="277"/>
      <c r="D295" s="272" t="s">
        <v>170</v>
      </c>
      <c r="E295" s="278" t="s">
        <v>1</v>
      </c>
      <c r="F295" s="279" t="s">
        <v>286</v>
      </c>
      <c r="G295" s="277"/>
      <c r="H295" s="280">
        <v>203</v>
      </c>
      <c r="I295" s="281"/>
      <c r="J295" s="277"/>
      <c r="K295" s="277"/>
      <c r="L295" s="282"/>
      <c r="M295" s="283"/>
      <c r="N295" s="284"/>
      <c r="O295" s="284"/>
      <c r="P295" s="284"/>
      <c r="Q295" s="284"/>
      <c r="R295" s="284"/>
      <c r="S295" s="284"/>
      <c r="T295" s="28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86" t="s">
        <v>170</v>
      </c>
      <c r="AU295" s="286" t="s">
        <v>85</v>
      </c>
      <c r="AV295" s="13" t="s">
        <v>85</v>
      </c>
      <c r="AW295" s="13" t="s">
        <v>30</v>
      </c>
      <c r="AX295" s="13" t="s">
        <v>83</v>
      </c>
      <c r="AY295" s="286" t="s">
        <v>160</v>
      </c>
    </row>
    <row r="296" spans="1:65" s="2" customFormat="1" ht="21.75" customHeight="1">
      <c r="A296" s="40"/>
      <c r="B296" s="41"/>
      <c r="C296" s="260" t="s">
        <v>287</v>
      </c>
      <c r="D296" s="260" t="s">
        <v>162</v>
      </c>
      <c r="E296" s="261" t="s">
        <v>288</v>
      </c>
      <c r="F296" s="262" t="s">
        <v>289</v>
      </c>
      <c r="G296" s="263" t="s">
        <v>290</v>
      </c>
      <c r="H296" s="264">
        <v>1497.3</v>
      </c>
      <c r="I296" s="265"/>
      <c r="J296" s="266">
        <f>ROUND(I296*H296,2)</f>
        <v>0</v>
      </c>
      <c r="K296" s="262" t="s">
        <v>1</v>
      </c>
      <c r="L296" s="43"/>
      <c r="M296" s="267" t="s">
        <v>1</v>
      </c>
      <c r="N296" s="268" t="s">
        <v>40</v>
      </c>
      <c r="O296" s="93"/>
      <c r="P296" s="269">
        <f>O296*H296</f>
        <v>0</v>
      </c>
      <c r="Q296" s="269">
        <v>0</v>
      </c>
      <c r="R296" s="269">
        <f>Q296*H296</f>
        <v>0</v>
      </c>
      <c r="S296" s="269">
        <v>0</v>
      </c>
      <c r="T296" s="27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71" t="s">
        <v>166</v>
      </c>
      <c r="AT296" s="271" t="s">
        <v>162</v>
      </c>
      <c r="AU296" s="271" t="s">
        <v>85</v>
      </c>
      <c r="AY296" s="17" t="s">
        <v>160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83</v>
      </c>
      <c r="BK296" s="145">
        <f>ROUND(I296*H296,2)</f>
        <v>0</v>
      </c>
      <c r="BL296" s="17" t="s">
        <v>166</v>
      </c>
      <c r="BM296" s="271" t="s">
        <v>291</v>
      </c>
    </row>
    <row r="297" spans="1:47" s="2" customFormat="1" ht="12">
      <c r="A297" s="40"/>
      <c r="B297" s="41"/>
      <c r="C297" s="42"/>
      <c r="D297" s="272" t="s">
        <v>177</v>
      </c>
      <c r="E297" s="42"/>
      <c r="F297" s="287" t="s">
        <v>289</v>
      </c>
      <c r="G297" s="42"/>
      <c r="H297" s="42"/>
      <c r="I297" s="161"/>
      <c r="J297" s="42"/>
      <c r="K297" s="42"/>
      <c r="L297" s="43"/>
      <c r="M297" s="274"/>
      <c r="N297" s="275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7" t="s">
        <v>177</v>
      </c>
      <c r="AU297" s="17" t="s">
        <v>85</v>
      </c>
    </row>
    <row r="298" spans="1:51" s="13" customFormat="1" ht="12">
      <c r="A298" s="13"/>
      <c r="B298" s="276"/>
      <c r="C298" s="277"/>
      <c r="D298" s="272" t="s">
        <v>170</v>
      </c>
      <c r="E298" s="278" t="s">
        <v>1</v>
      </c>
      <c r="F298" s="279" t="s">
        <v>292</v>
      </c>
      <c r="G298" s="277"/>
      <c r="H298" s="280">
        <v>1497.3</v>
      </c>
      <c r="I298" s="281"/>
      <c r="J298" s="277"/>
      <c r="K298" s="277"/>
      <c r="L298" s="282"/>
      <c r="M298" s="283"/>
      <c r="N298" s="284"/>
      <c r="O298" s="284"/>
      <c r="P298" s="284"/>
      <c r="Q298" s="284"/>
      <c r="R298" s="284"/>
      <c r="S298" s="284"/>
      <c r="T298" s="28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86" t="s">
        <v>170</v>
      </c>
      <c r="AU298" s="286" t="s">
        <v>85</v>
      </c>
      <c r="AV298" s="13" t="s">
        <v>85</v>
      </c>
      <c r="AW298" s="13" t="s">
        <v>30</v>
      </c>
      <c r="AX298" s="13" t="s">
        <v>83</v>
      </c>
      <c r="AY298" s="286" t="s">
        <v>160</v>
      </c>
    </row>
    <row r="299" spans="1:65" s="2" customFormat="1" ht="16.5" customHeight="1">
      <c r="A299" s="40"/>
      <c r="B299" s="41"/>
      <c r="C299" s="260" t="s">
        <v>293</v>
      </c>
      <c r="D299" s="260" t="s">
        <v>162</v>
      </c>
      <c r="E299" s="261" t="s">
        <v>294</v>
      </c>
      <c r="F299" s="262" t="s">
        <v>295</v>
      </c>
      <c r="G299" s="263" t="s">
        <v>296</v>
      </c>
      <c r="H299" s="264">
        <v>97</v>
      </c>
      <c r="I299" s="265"/>
      <c r="J299" s="266">
        <f>ROUND(I299*H299,2)</f>
        <v>0</v>
      </c>
      <c r="K299" s="262" t="s">
        <v>1</v>
      </c>
      <c r="L299" s="43"/>
      <c r="M299" s="267" t="s">
        <v>1</v>
      </c>
      <c r="N299" s="268" t="s">
        <v>40</v>
      </c>
      <c r="O299" s="93"/>
      <c r="P299" s="269">
        <f>O299*H299</f>
        <v>0</v>
      </c>
      <c r="Q299" s="269">
        <v>0</v>
      </c>
      <c r="R299" s="269">
        <f>Q299*H299</f>
        <v>0</v>
      </c>
      <c r="S299" s="269">
        <v>0</v>
      </c>
      <c r="T299" s="270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71" t="s">
        <v>166</v>
      </c>
      <c r="AT299" s="271" t="s">
        <v>162</v>
      </c>
      <c r="AU299" s="271" t="s">
        <v>85</v>
      </c>
      <c r="AY299" s="17" t="s">
        <v>160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83</v>
      </c>
      <c r="BK299" s="145">
        <f>ROUND(I299*H299,2)</f>
        <v>0</v>
      </c>
      <c r="BL299" s="17" t="s">
        <v>166</v>
      </c>
      <c r="BM299" s="271" t="s">
        <v>297</v>
      </c>
    </row>
    <row r="300" spans="1:47" s="2" customFormat="1" ht="12">
      <c r="A300" s="40"/>
      <c r="B300" s="41"/>
      <c r="C300" s="42"/>
      <c r="D300" s="272" t="s">
        <v>177</v>
      </c>
      <c r="E300" s="42"/>
      <c r="F300" s="287" t="s">
        <v>298</v>
      </c>
      <c r="G300" s="42"/>
      <c r="H300" s="42"/>
      <c r="I300" s="161"/>
      <c r="J300" s="42"/>
      <c r="K300" s="42"/>
      <c r="L300" s="43"/>
      <c r="M300" s="274"/>
      <c r="N300" s="275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7" t="s">
        <v>177</v>
      </c>
      <c r="AU300" s="17" t="s">
        <v>85</v>
      </c>
    </row>
    <row r="301" spans="1:51" s="13" customFormat="1" ht="12">
      <c r="A301" s="13"/>
      <c r="B301" s="276"/>
      <c r="C301" s="277"/>
      <c r="D301" s="272" t="s">
        <v>170</v>
      </c>
      <c r="E301" s="278" t="s">
        <v>1</v>
      </c>
      <c r="F301" s="279" t="s">
        <v>299</v>
      </c>
      <c r="G301" s="277"/>
      <c r="H301" s="280">
        <v>97</v>
      </c>
      <c r="I301" s="281"/>
      <c r="J301" s="277"/>
      <c r="K301" s="277"/>
      <c r="L301" s="282"/>
      <c r="M301" s="283"/>
      <c r="N301" s="284"/>
      <c r="O301" s="284"/>
      <c r="P301" s="284"/>
      <c r="Q301" s="284"/>
      <c r="R301" s="284"/>
      <c r="S301" s="284"/>
      <c r="T301" s="28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86" t="s">
        <v>170</v>
      </c>
      <c r="AU301" s="286" t="s">
        <v>85</v>
      </c>
      <c r="AV301" s="13" t="s">
        <v>85</v>
      </c>
      <c r="AW301" s="13" t="s">
        <v>30</v>
      </c>
      <c r="AX301" s="13" t="s">
        <v>83</v>
      </c>
      <c r="AY301" s="286" t="s">
        <v>160</v>
      </c>
    </row>
    <row r="302" spans="1:65" s="2" customFormat="1" ht="21.75" customHeight="1">
      <c r="A302" s="40"/>
      <c r="B302" s="41"/>
      <c r="C302" s="260" t="s">
        <v>300</v>
      </c>
      <c r="D302" s="260" t="s">
        <v>162</v>
      </c>
      <c r="E302" s="261" t="s">
        <v>301</v>
      </c>
      <c r="F302" s="262" t="s">
        <v>302</v>
      </c>
      <c r="G302" s="263" t="s">
        <v>290</v>
      </c>
      <c r="H302" s="264">
        <v>30537.25</v>
      </c>
      <c r="I302" s="265"/>
      <c r="J302" s="266">
        <f>ROUND(I302*H302,2)</f>
        <v>0</v>
      </c>
      <c r="K302" s="262" t="s">
        <v>184</v>
      </c>
      <c r="L302" s="43"/>
      <c r="M302" s="267" t="s">
        <v>1</v>
      </c>
      <c r="N302" s="268" t="s">
        <v>40</v>
      </c>
      <c r="O302" s="93"/>
      <c r="P302" s="269">
        <f>O302*H302</f>
        <v>0</v>
      </c>
      <c r="Q302" s="269">
        <v>0</v>
      </c>
      <c r="R302" s="269">
        <f>Q302*H302</f>
        <v>0</v>
      </c>
      <c r="S302" s="269">
        <v>0</v>
      </c>
      <c r="T302" s="270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71" t="s">
        <v>166</v>
      </c>
      <c r="AT302" s="271" t="s">
        <v>162</v>
      </c>
      <c r="AU302" s="271" t="s">
        <v>85</v>
      </c>
      <c r="AY302" s="17" t="s">
        <v>160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83</v>
      </c>
      <c r="BK302" s="145">
        <f>ROUND(I302*H302,2)</f>
        <v>0</v>
      </c>
      <c r="BL302" s="17" t="s">
        <v>166</v>
      </c>
      <c r="BM302" s="271" t="s">
        <v>303</v>
      </c>
    </row>
    <row r="303" spans="1:47" s="2" customFormat="1" ht="12">
      <c r="A303" s="40"/>
      <c r="B303" s="41"/>
      <c r="C303" s="42"/>
      <c r="D303" s="272" t="s">
        <v>177</v>
      </c>
      <c r="E303" s="42"/>
      <c r="F303" s="287" t="s">
        <v>304</v>
      </c>
      <c r="G303" s="42"/>
      <c r="H303" s="42"/>
      <c r="I303" s="161"/>
      <c r="J303" s="42"/>
      <c r="K303" s="42"/>
      <c r="L303" s="43"/>
      <c r="M303" s="274"/>
      <c r="N303" s="275"/>
      <c r="O303" s="93"/>
      <c r="P303" s="93"/>
      <c r="Q303" s="93"/>
      <c r="R303" s="93"/>
      <c r="S303" s="93"/>
      <c r="T303" s="94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7" t="s">
        <v>177</v>
      </c>
      <c r="AU303" s="17" t="s">
        <v>85</v>
      </c>
    </row>
    <row r="304" spans="1:51" s="14" customFormat="1" ht="12">
      <c r="A304" s="14"/>
      <c r="B304" s="288"/>
      <c r="C304" s="289"/>
      <c r="D304" s="272" t="s">
        <v>170</v>
      </c>
      <c r="E304" s="290" t="s">
        <v>1</v>
      </c>
      <c r="F304" s="291" t="s">
        <v>305</v>
      </c>
      <c r="G304" s="289"/>
      <c r="H304" s="290" t="s">
        <v>1</v>
      </c>
      <c r="I304" s="292"/>
      <c r="J304" s="289"/>
      <c r="K304" s="289"/>
      <c r="L304" s="293"/>
      <c r="M304" s="294"/>
      <c r="N304" s="295"/>
      <c r="O304" s="295"/>
      <c r="P304" s="295"/>
      <c r="Q304" s="295"/>
      <c r="R304" s="295"/>
      <c r="S304" s="295"/>
      <c r="T304" s="29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97" t="s">
        <v>170</v>
      </c>
      <c r="AU304" s="297" t="s">
        <v>85</v>
      </c>
      <c r="AV304" s="14" t="s">
        <v>83</v>
      </c>
      <c r="AW304" s="14" t="s">
        <v>30</v>
      </c>
      <c r="AX304" s="14" t="s">
        <v>75</v>
      </c>
      <c r="AY304" s="297" t="s">
        <v>160</v>
      </c>
    </row>
    <row r="305" spans="1:51" s="14" customFormat="1" ht="12">
      <c r="A305" s="14"/>
      <c r="B305" s="288"/>
      <c r="C305" s="289"/>
      <c r="D305" s="272" t="s">
        <v>170</v>
      </c>
      <c r="E305" s="290" t="s">
        <v>1</v>
      </c>
      <c r="F305" s="291" t="s">
        <v>192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97" t="s">
        <v>170</v>
      </c>
      <c r="AU305" s="297" t="s">
        <v>85</v>
      </c>
      <c r="AV305" s="14" t="s">
        <v>83</v>
      </c>
      <c r="AW305" s="14" t="s">
        <v>30</v>
      </c>
      <c r="AX305" s="14" t="s">
        <v>75</v>
      </c>
      <c r="AY305" s="297" t="s">
        <v>160</v>
      </c>
    </row>
    <row r="306" spans="1:51" s="13" customFormat="1" ht="12">
      <c r="A306" s="13"/>
      <c r="B306" s="276"/>
      <c r="C306" s="277"/>
      <c r="D306" s="272" t="s">
        <v>170</v>
      </c>
      <c r="E306" s="278" t="s">
        <v>1</v>
      </c>
      <c r="F306" s="279" t="s">
        <v>306</v>
      </c>
      <c r="G306" s="277"/>
      <c r="H306" s="280">
        <v>2483.25</v>
      </c>
      <c r="I306" s="281"/>
      <c r="J306" s="277"/>
      <c r="K306" s="277"/>
      <c r="L306" s="282"/>
      <c r="M306" s="283"/>
      <c r="N306" s="284"/>
      <c r="O306" s="284"/>
      <c r="P306" s="284"/>
      <c r="Q306" s="284"/>
      <c r="R306" s="284"/>
      <c r="S306" s="284"/>
      <c r="T306" s="28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86" t="s">
        <v>170</v>
      </c>
      <c r="AU306" s="286" t="s">
        <v>85</v>
      </c>
      <c r="AV306" s="13" t="s">
        <v>85</v>
      </c>
      <c r="AW306" s="13" t="s">
        <v>30</v>
      </c>
      <c r="AX306" s="13" t="s">
        <v>75</v>
      </c>
      <c r="AY306" s="286" t="s">
        <v>160</v>
      </c>
    </row>
    <row r="307" spans="1:51" s="14" customFormat="1" ht="12">
      <c r="A307" s="14"/>
      <c r="B307" s="288"/>
      <c r="C307" s="289"/>
      <c r="D307" s="272" t="s">
        <v>170</v>
      </c>
      <c r="E307" s="290" t="s">
        <v>1</v>
      </c>
      <c r="F307" s="291" t="s">
        <v>194</v>
      </c>
      <c r="G307" s="289"/>
      <c r="H307" s="290" t="s">
        <v>1</v>
      </c>
      <c r="I307" s="292"/>
      <c r="J307" s="289"/>
      <c r="K307" s="289"/>
      <c r="L307" s="293"/>
      <c r="M307" s="294"/>
      <c r="N307" s="295"/>
      <c r="O307" s="295"/>
      <c r="P307" s="295"/>
      <c r="Q307" s="295"/>
      <c r="R307" s="295"/>
      <c r="S307" s="295"/>
      <c r="T307" s="29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97" t="s">
        <v>170</v>
      </c>
      <c r="AU307" s="297" t="s">
        <v>85</v>
      </c>
      <c r="AV307" s="14" t="s">
        <v>83</v>
      </c>
      <c r="AW307" s="14" t="s">
        <v>30</v>
      </c>
      <c r="AX307" s="14" t="s">
        <v>75</v>
      </c>
      <c r="AY307" s="297" t="s">
        <v>160</v>
      </c>
    </row>
    <row r="308" spans="1:51" s="13" customFormat="1" ht="12">
      <c r="A308" s="13"/>
      <c r="B308" s="276"/>
      <c r="C308" s="277"/>
      <c r="D308" s="272" t="s">
        <v>170</v>
      </c>
      <c r="E308" s="278" t="s">
        <v>1</v>
      </c>
      <c r="F308" s="279" t="s">
        <v>307</v>
      </c>
      <c r="G308" s="277"/>
      <c r="H308" s="280">
        <v>224</v>
      </c>
      <c r="I308" s="281"/>
      <c r="J308" s="277"/>
      <c r="K308" s="277"/>
      <c r="L308" s="282"/>
      <c r="M308" s="283"/>
      <c r="N308" s="284"/>
      <c r="O308" s="284"/>
      <c r="P308" s="284"/>
      <c r="Q308" s="284"/>
      <c r="R308" s="284"/>
      <c r="S308" s="284"/>
      <c r="T308" s="28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86" t="s">
        <v>170</v>
      </c>
      <c r="AU308" s="286" t="s">
        <v>85</v>
      </c>
      <c r="AV308" s="13" t="s">
        <v>85</v>
      </c>
      <c r="AW308" s="13" t="s">
        <v>30</v>
      </c>
      <c r="AX308" s="13" t="s">
        <v>75</v>
      </c>
      <c r="AY308" s="286" t="s">
        <v>160</v>
      </c>
    </row>
    <row r="309" spans="1:51" s="14" customFormat="1" ht="12">
      <c r="A309" s="14"/>
      <c r="B309" s="288"/>
      <c r="C309" s="289"/>
      <c r="D309" s="272" t="s">
        <v>170</v>
      </c>
      <c r="E309" s="290" t="s">
        <v>1</v>
      </c>
      <c r="F309" s="291" t="s">
        <v>196</v>
      </c>
      <c r="G309" s="289"/>
      <c r="H309" s="290" t="s">
        <v>1</v>
      </c>
      <c r="I309" s="292"/>
      <c r="J309" s="289"/>
      <c r="K309" s="289"/>
      <c r="L309" s="293"/>
      <c r="M309" s="294"/>
      <c r="N309" s="295"/>
      <c r="O309" s="295"/>
      <c r="P309" s="295"/>
      <c r="Q309" s="295"/>
      <c r="R309" s="295"/>
      <c r="S309" s="295"/>
      <c r="T309" s="29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97" t="s">
        <v>170</v>
      </c>
      <c r="AU309" s="297" t="s">
        <v>85</v>
      </c>
      <c r="AV309" s="14" t="s">
        <v>83</v>
      </c>
      <c r="AW309" s="14" t="s">
        <v>30</v>
      </c>
      <c r="AX309" s="14" t="s">
        <v>75</v>
      </c>
      <c r="AY309" s="297" t="s">
        <v>160</v>
      </c>
    </row>
    <row r="310" spans="1:51" s="13" customFormat="1" ht="12">
      <c r="A310" s="13"/>
      <c r="B310" s="276"/>
      <c r="C310" s="277"/>
      <c r="D310" s="272" t="s">
        <v>170</v>
      </c>
      <c r="E310" s="278" t="s">
        <v>1</v>
      </c>
      <c r="F310" s="279" t="s">
        <v>308</v>
      </c>
      <c r="G310" s="277"/>
      <c r="H310" s="280">
        <v>52.5</v>
      </c>
      <c r="I310" s="281"/>
      <c r="J310" s="277"/>
      <c r="K310" s="277"/>
      <c r="L310" s="282"/>
      <c r="M310" s="283"/>
      <c r="N310" s="284"/>
      <c r="O310" s="284"/>
      <c r="P310" s="284"/>
      <c r="Q310" s="284"/>
      <c r="R310" s="284"/>
      <c r="S310" s="284"/>
      <c r="T310" s="28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86" t="s">
        <v>170</v>
      </c>
      <c r="AU310" s="286" t="s">
        <v>85</v>
      </c>
      <c r="AV310" s="13" t="s">
        <v>85</v>
      </c>
      <c r="AW310" s="13" t="s">
        <v>30</v>
      </c>
      <c r="AX310" s="13" t="s">
        <v>75</v>
      </c>
      <c r="AY310" s="286" t="s">
        <v>160</v>
      </c>
    </row>
    <row r="311" spans="1:51" s="14" customFormat="1" ht="12">
      <c r="A311" s="14"/>
      <c r="B311" s="288"/>
      <c r="C311" s="289"/>
      <c r="D311" s="272" t="s">
        <v>170</v>
      </c>
      <c r="E311" s="290" t="s">
        <v>1</v>
      </c>
      <c r="F311" s="291" t="s">
        <v>197</v>
      </c>
      <c r="G311" s="289"/>
      <c r="H311" s="290" t="s">
        <v>1</v>
      </c>
      <c r="I311" s="292"/>
      <c r="J311" s="289"/>
      <c r="K311" s="289"/>
      <c r="L311" s="293"/>
      <c r="M311" s="294"/>
      <c r="N311" s="295"/>
      <c r="O311" s="295"/>
      <c r="P311" s="295"/>
      <c r="Q311" s="295"/>
      <c r="R311" s="295"/>
      <c r="S311" s="295"/>
      <c r="T311" s="29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97" t="s">
        <v>170</v>
      </c>
      <c r="AU311" s="297" t="s">
        <v>85</v>
      </c>
      <c r="AV311" s="14" t="s">
        <v>83</v>
      </c>
      <c r="AW311" s="14" t="s">
        <v>30</v>
      </c>
      <c r="AX311" s="14" t="s">
        <v>75</v>
      </c>
      <c r="AY311" s="297" t="s">
        <v>160</v>
      </c>
    </row>
    <row r="312" spans="1:51" s="13" customFormat="1" ht="12">
      <c r="A312" s="13"/>
      <c r="B312" s="276"/>
      <c r="C312" s="277"/>
      <c r="D312" s="272" t="s">
        <v>170</v>
      </c>
      <c r="E312" s="278" t="s">
        <v>1</v>
      </c>
      <c r="F312" s="279" t="s">
        <v>309</v>
      </c>
      <c r="G312" s="277"/>
      <c r="H312" s="280">
        <v>189</v>
      </c>
      <c r="I312" s="281"/>
      <c r="J312" s="277"/>
      <c r="K312" s="277"/>
      <c r="L312" s="282"/>
      <c r="M312" s="283"/>
      <c r="N312" s="284"/>
      <c r="O312" s="284"/>
      <c r="P312" s="284"/>
      <c r="Q312" s="284"/>
      <c r="R312" s="284"/>
      <c r="S312" s="284"/>
      <c r="T312" s="28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86" t="s">
        <v>170</v>
      </c>
      <c r="AU312" s="286" t="s">
        <v>85</v>
      </c>
      <c r="AV312" s="13" t="s">
        <v>85</v>
      </c>
      <c r="AW312" s="13" t="s">
        <v>30</v>
      </c>
      <c r="AX312" s="13" t="s">
        <v>75</v>
      </c>
      <c r="AY312" s="286" t="s">
        <v>160</v>
      </c>
    </row>
    <row r="313" spans="1:51" s="14" customFormat="1" ht="12">
      <c r="A313" s="14"/>
      <c r="B313" s="288"/>
      <c r="C313" s="289"/>
      <c r="D313" s="272" t="s">
        <v>170</v>
      </c>
      <c r="E313" s="290" t="s">
        <v>1</v>
      </c>
      <c r="F313" s="291" t="s">
        <v>198</v>
      </c>
      <c r="G313" s="289"/>
      <c r="H313" s="290" t="s">
        <v>1</v>
      </c>
      <c r="I313" s="292"/>
      <c r="J313" s="289"/>
      <c r="K313" s="289"/>
      <c r="L313" s="293"/>
      <c r="M313" s="294"/>
      <c r="N313" s="295"/>
      <c r="O313" s="295"/>
      <c r="P313" s="295"/>
      <c r="Q313" s="295"/>
      <c r="R313" s="295"/>
      <c r="S313" s="295"/>
      <c r="T313" s="29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97" t="s">
        <v>170</v>
      </c>
      <c r="AU313" s="297" t="s">
        <v>85</v>
      </c>
      <c r="AV313" s="14" t="s">
        <v>83</v>
      </c>
      <c r="AW313" s="14" t="s">
        <v>30</v>
      </c>
      <c r="AX313" s="14" t="s">
        <v>75</v>
      </c>
      <c r="AY313" s="297" t="s">
        <v>160</v>
      </c>
    </row>
    <row r="314" spans="1:51" s="13" customFormat="1" ht="12">
      <c r="A314" s="13"/>
      <c r="B314" s="276"/>
      <c r="C314" s="277"/>
      <c r="D314" s="272" t="s">
        <v>170</v>
      </c>
      <c r="E314" s="278" t="s">
        <v>1</v>
      </c>
      <c r="F314" s="279" t="s">
        <v>310</v>
      </c>
      <c r="G314" s="277"/>
      <c r="H314" s="280">
        <v>918.75</v>
      </c>
      <c r="I314" s="281"/>
      <c r="J314" s="277"/>
      <c r="K314" s="277"/>
      <c r="L314" s="282"/>
      <c r="M314" s="283"/>
      <c r="N314" s="284"/>
      <c r="O314" s="284"/>
      <c r="P314" s="284"/>
      <c r="Q314" s="284"/>
      <c r="R314" s="284"/>
      <c r="S314" s="284"/>
      <c r="T314" s="28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86" t="s">
        <v>170</v>
      </c>
      <c r="AU314" s="286" t="s">
        <v>85</v>
      </c>
      <c r="AV314" s="13" t="s">
        <v>85</v>
      </c>
      <c r="AW314" s="13" t="s">
        <v>30</v>
      </c>
      <c r="AX314" s="13" t="s">
        <v>75</v>
      </c>
      <c r="AY314" s="286" t="s">
        <v>160</v>
      </c>
    </row>
    <row r="315" spans="1:51" s="14" customFormat="1" ht="12">
      <c r="A315" s="14"/>
      <c r="B315" s="288"/>
      <c r="C315" s="289"/>
      <c r="D315" s="272" t="s">
        <v>170</v>
      </c>
      <c r="E315" s="290" t="s">
        <v>1</v>
      </c>
      <c r="F315" s="291" t="s">
        <v>200</v>
      </c>
      <c r="G315" s="289"/>
      <c r="H315" s="290" t="s">
        <v>1</v>
      </c>
      <c r="I315" s="292"/>
      <c r="J315" s="289"/>
      <c r="K315" s="289"/>
      <c r="L315" s="293"/>
      <c r="M315" s="294"/>
      <c r="N315" s="295"/>
      <c r="O315" s="295"/>
      <c r="P315" s="295"/>
      <c r="Q315" s="295"/>
      <c r="R315" s="295"/>
      <c r="S315" s="295"/>
      <c r="T315" s="29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97" t="s">
        <v>170</v>
      </c>
      <c r="AU315" s="297" t="s">
        <v>85</v>
      </c>
      <c r="AV315" s="14" t="s">
        <v>83</v>
      </c>
      <c r="AW315" s="14" t="s">
        <v>30</v>
      </c>
      <c r="AX315" s="14" t="s">
        <v>75</v>
      </c>
      <c r="AY315" s="297" t="s">
        <v>160</v>
      </c>
    </row>
    <row r="316" spans="1:51" s="13" customFormat="1" ht="12">
      <c r="A316" s="13"/>
      <c r="B316" s="276"/>
      <c r="C316" s="277"/>
      <c r="D316" s="272" t="s">
        <v>170</v>
      </c>
      <c r="E316" s="278" t="s">
        <v>1</v>
      </c>
      <c r="F316" s="279" t="s">
        <v>311</v>
      </c>
      <c r="G316" s="277"/>
      <c r="H316" s="280">
        <v>136.5</v>
      </c>
      <c r="I316" s="281"/>
      <c r="J316" s="277"/>
      <c r="K316" s="277"/>
      <c r="L316" s="282"/>
      <c r="M316" s="283"/>
      <c r="N316" s="284"/>
      <c r="O316" s="284"/>
      <c r="P316" s="284"/>
      <c r="Q316" s="284"/>
      <c r="R316" s="284"/>
      <c r="S316" s="284"/>
      <c r="T316" s="28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86" t="s">
        <v>170</v>
      </c>
      <c r="AU316" s="286" t="s">
        <v>85</v>
      </c>
      <c r="AV316" s="13" t="s">
        <v>85</v>
      </c>
      <c r="AW316" s="13" t="s">
        <v>30</v>
      </c>
      <c r="AX316" s="13" t="s">
        <v>75</v>
      </c>
      <c r="AY316" s="286" t="s">
        <v>160</v>
      </c>
    </row>
    <row r="317" spans="1:51" s="14" customFormat="1" ht="12">
      <c r="A317" s="14"/>
      <c r="B317" s="288"/>
      <c r="C317" s="289"/>
      <c r="D317" s="272" t="s">
        <v>170</v>
      </c>
      <c r="E317" s="290" t="s">
        <v>1</v>
      </c>
      <c r="F317" s="291" t="s">
        <v>202</v>
      </c>
      <c r="G317" s="289"/>
      <c r="H317" s="290" t="s">
        <v>1</v>
      </c>
      <c r="I317" s="292"/>
      <c r="J317" s="289"/>
      <c r="K317" s="289"/>
      <c r="L317" s="293"/>
      <c r="M317" s="294"/>
      <c r="N317" s="295"/>
      <c r="O317" s="295"/>
      <c r="P317" s="295"/>
      <c r="Q317" s="295"/>
      <c r="R317" s="295"/>
      <c r="S317" s="295"/>
      <c r="T317" s="29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97" t="s">
        <v>170</v>
      </c>
      <c r="AU317" s="297" t="s">
        <v>85</v>
      </c>
      <c r="AV317" s="14" t="s">
        <v>83</v>
      </c>
      <c r="AW317" s="14" t="s">
        <v>30</v>
      </c>
      <c r="AX317" s="14" t="s">
        <v>75</v>
      </c>
      <c r="AY317" s="297" t="s">
        <v>160</v>
      </c>
    </row>
    <row r="318" spans="1:51" s="13" customFormat="1" ht="12">
      <c r="A318" s="13"/>
      <c r="B318" s="276"/>
      <c r="C318" s="277"/>
      <c r="D318" s="272" t="s">
        <v>170</v>
      </c>
      <c r="E318" s="278" t="s">
        <v>1</v>
      </c>
      <c r="F318" s="279" t="s">
        <v>312</v>
      </c>
      <c r="G318" s="277"/>
      <c r="H318" s="280">
        <v>175</v>
      </c>
      <c r="I318" s="281"/>
      <c r="J318" s="277"/>
      <c r="K318" s="277"/>
      <c r="L318" s="282"/>
      <c r="M318" s="283"/>
      <c r="N318" s="284"/>
      <c r="O318" s="284"/>
      <c r="P318" s="284"/>
      <c r="Q318" s="284"/>
      <c r="R318" s="284"/>
      <c r="S318" s="284"/>
      <c r="T318" s="28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86" t="s">
        <v>170</v>
      </c>
      <c r="AU318" s="286" t="s">
        <v>85</v>
      </c>
      <c r="AV318" s="13" t="s">
        <v>85</v>
      </c>
      <c r="AW318" s="13" t="s">
        <v>30</v>
      </c>
      <c r="AX318" s="13" t="s">
        <v>75</v>
      </c>
      <c r="AY318" s="286" t="s">
        <v>160</v>
      </c>
    </row>
    <row r="319" spans="1:51" s="14" customFormat="1" ht="12">
      <c r="A319" s="14"/>
      <c r="B319" s="288"/>
      <c r="C319" s="289"/>
      <c r="D319" s="272" t="s">
        <v>170</v>
      </c>
      <c r="E319" s="290" t="s">
        <v>1</v>
      </c>
      <c r="F319" s="291" t="s">
        <v>203</v>
      </c>
      <c r="G319" s="289"/>
      <c r="H319" s="290" t="s">
        <v>1</v>
      </c>
      <c r="I319" s="292"/>
      <c r="J319" s="289"/>
      <c r="K319" s="289"/>
      <c r="L319" s="293"/>
      <c r="M319" s="294"/>
      <c r="N319" s="295"/>
      <c r="O319" s="295"/>
      <c r="P319" s="295"/>
      <c r="Q319" s="295"/>
      <c r="R319" s="295"/>
      <c r="S319" s="295"/>
      <c r="T319" s="29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97" t="s">
        <v>170</v>
      </c>
      <c r="AU319" s="297" t="s">
        <v>85</v>
      </c>
      <c r="AV319" s="14" t="s">
        <v>83</v>
      </c>
      <c r="AW319" s="14" t="s">
        <v>30</v>
      </c>
      <c r="AX319" s="14" t="s">
        <v>75</v>
      </c>
      <c r="AY319" s="297" t="s">
        <v>160</v>
      </c>
    </row>
    <row r="320" spans="1:51" s="13" customFormat="1" ht="12">
      <c r="A320" s="13"/>
      <c r="B320" s="276"/>
      <c r="C320" s="277"/>
      <c r="D320" s="272" t="s">
        <v>170</v>
      </c>
      <c r="E320" s="278" t="s">
        <v>1</v>
      </c>
      <c r="F320" s="279" t="s">
        <v>313</v>
      </c>
      <c r="G320" s="277"/>
      <c r="H320" s="280">
        <v>45.5</v>
      </c>
      <c r="I320" s="281"/>
      <c r="J320" s="277"/>
      <c r="K320" s="277"/>
      <c r="L320" s="282"/>
      <c r="M320" s="283"/>
      <c r="N320" s="284"/>
      <c r="O320" s="284"/>
      <c r="P320" s="284"/>
      <c r="Q320" s="284"/>
      <c r="R320" s="284"/>
      <c r="S320" s="284"/>
      <c r="T320" s="28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86" t="s">
        <v>170</v>
      </c>
      <c r="AU320" s="286" t="s">
        <v>85</v>
      </c>
      <c r="AV320" s="13" t="s">
        <v>85</v>
      </c>
      <c r="AW320" s="13" t="s">
        <v>30</v>
      </c>
      <c r="AX320" s="13" t="s">
        <v>75</v>
      </c>
      <c r="AY320" s="286" t="s">
        <v>160</v>
      </c>
    </row>
    <row r="321" spans="1:51" s="14" customFormat="1" ht="12">
      <c r="A321" s="14"/>
      <c r="B321" s="288"/>
      <c r="C321" s="289"/>
      <c r="D321" s="272" t="s">
        <v>170</v>
      </c>
      <c r="E321" s="290" t="s">
        <v>1</v>
      </c>
      <c r="F321" s="291" t="s">
        <v>204</v>
      </c>
      <c r="G321" s="289"/>
      <c r="H321" s="290" t="s">
        <v>1</v>
      </c>
      <c r="I321" s="292"/>
      <c r="J321" s="289"/>
      <c r="K321" s="289"/>
      <c r="L321" s="293"/>
      <c r="M321" s="294"/>
      <c r="N321" s="295"/>
      <c r="O321" s="295"/>
      <c r="P321" s="295"/>
      <c r="Q321" s="295"/>
      <c r="R321" s="295"/>
      <c r="S321" s="295"/>
      <c r="T321" s="29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97" t="s">
        <v>170</v>
      </c>
      <c r="AU321" s="297" t="s">
        <v>85</v>
      </c>
      <c r="AV321" s="14" t="s">
        <v>83</v>
      </c>
      <c r="AW321" s="14" t="s">
        <v>30</v>
      </c>
      <c r="AX321" s="14" t="s">
        <v>75</v>
      </c>
      <c r="AY321" s="297" t="s">
        <v>160</v>
      </c>
    </row>
    <row r="322" spans="1:51" s="13" customFormat="1" ht="12">
      <c r="A322" s="13"/>
      <c r="B322" s="276"/>
      <c r="C322" s="277"/>
      <c r="D322" s="272" t="s">
        <v>170</v>
      </c>
      <c r="E322" s="278" t="s">
        <v>1</v>
      </c>
      <c r="F322" s="279" t="s">
        <v>314</v>
      </c>
      <c r="G322" s="277"/>
      <c r="H322" s="280">
        <v>759.5</v>
      </c>
      <c r="I322" s="281"/>
      <c r="J322" s="277"/>
      <c r="K322" s="277"/>
      <c r="L322" s="282"/>
      <c r="M322" s="283"/>
      <c r="N322" s="284"/>
      <c r="O322" s="284"/>
      <c r="P322" s="284"/>
      <c r="Q322" s="284"/>
      <c r="R322" s="284"/>
      <c r="S322" s="284"/>
      <c r="T322" s="28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86" t="s">
        <v>170</v>
      </c>
      <c r="AU322" s="286" t="s">
        <v>85</v>
      </c>
      <c r="AV322" s="13" t="s">
        <v>85</v>
      </c>
      <c r="AW322" s="13" t="s">
        <v>30</v>
      </c>
      <c r="AX322" s="13" t="s">
        <v>75</v>
      </c>
      <c r="AY322" s="286" t="s">
        <v>160</v>
      </c>
    </row>
    <row r="323" spans="1:51" s="14" customFormat="1" ht="12">
      <c r="A323" s="14"/>
      <c r="B323" s="288"/>
      <c r="C323" s="289"/>
      <c r="D323" s="272" t="s">
        <v>170</v>
      </c>
      <c r="E323" s="290" t="s">
        <v>1</v>
      </c>
      <c r="F323" s="291" t="s">
        <v>206</v>
      </c>
      <c r="G323" s="289"/>
      <c r="H323" s="290" t="s">
        <v>1</v>
      </c>
      <c r="I323" s="292"/>
      <c r="J323" s="289"/>
      <c r="K323" s="289"/>
      <c r="L323" s="293"/>
      <c r="M323" s="294"/>
      <c r="N323" s="295"/>
      <c r="O323" s="295"/>
      <c r="P323" s="295"/>
      <c r="Q323" s="295"/>
      <c r="R323" s="295"/>
      <c r="S323" s="295"/>
      <c r="T323" s="29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97" t="s">
        <v>170</v>
      </c>
      <c r="AU323" s="297" t="s">
        <v>85</v>
      </c>
      <c r="AV323" s="14" t="s">
        <v>83</v>
      </c>
      <c r="AW323" s="14" t="s">
        <v>30</v>
      </c>
      <c r="AX323" s="14" t="s">
        <v>75</v>
      </c>
      <c r="AY323" s="297" t="s">
        <v>160</v>
      </c>
    </row>
    <row r="324" spans="1:51" s="13" customFormat="1" ht="12">
      <c r="A324" s="13"/>
      <c r="B324" s="276"/>
      <c r="C324" s="277"/>
      <c r="D324" s="272" t="s">
        <v>170</v>
      </c>
      <c r="E324" s="278" t="s">
        <v>1</v>
      </c>
      <c r="F324" s="279" t="s">
        <v>315</v>
      </c>
      <c r="G324" s="277"/>
      <c r="H324" s="280">
        <v>336</v>
      </c>
      <c r="I324" s="281"/>
      <c r="J324" s="277"/>
      <c r="K324" s="277"/>
      <c r="L324" s="282"/>
      <c r="M324" s="283"/>
      <c r="N324" s="284"/>
      <c r="O324" s="284"/>
      <c r="P324" s="284"/>
      <c r="Q324" s="284"/>
      <c r="R324" s="284"/>
      <c r="S324" s="284"/>
      <c r="T324" s="28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86" t="s">
        <v>170</v>
      </c>
      <c r="AU324" s="286" t="s">
        <v>85</v>
      </c>
      <c r="AV324" s="13" t="s">
        <v>85</v>
      </c>
      <c r="AW324" s="13" t="s">
        <v>30</v>
      </c>
      <c r="AX324" s="13" t="s">
        <v>75</v>
      </c>
      <c r="AY324" s="286" t="s">
        <v>160</v>
      </c>
    </row>
    <row r="325" spans="1:51" s="14" customFormat="1" ht="12">
      <c r="A325" s="14"/>
      <c r="B325" s="288"/>
      <c r="C325" s="289"/>
      <c r="D325" s="272" t="s">
        <v>170</v>
      </c>
      <c r="E325" s="290" t="s">
        <v>1</v>
      </c>
      <c r="F325" s="291" t="s">
        <v>208</v>
      </c>
      <c r="G325" s="289"/>
      <c r="H325" s="290" t="s">
        <v>1</v>
      </c>
      <c r="I325" s="292"/>
      <c r="J325" s="289"/>
      <c r="K325" s="289"/>
      <c r="L325" s="293"/>
      <c r="M325" s="294"/>
      <c r="N325" s="295"/>
      <c r="O325" s="295"/>
      <c r="P325" s="295"/>
      <c r="Q325" s="295"/>
      <c r="R325" s="295"/>
      <c r="S325" s="295"/>
      <c r="T325" s="29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97" t="s">
        <v>170</v>
      </c>
      <c r="AU325" s="297" t="s">
        <v>85</v>
      </c>
      <c r="AV325" s="14" t="s">
        <v>83</v>
      </c>
      <c r="AW325" s="14" t="s">
        <v>30</v>
      </c>
      <c r="AX325" s="14" t="s">
        <v>75</v>
      </c>
      <c r="AY325" s="297" t="s">
        <v>160</v>
      </c>
    </row>
    <row r="326" spans="1:51" s="13" customFormat="1" ht="12">
      <c r="A326" s="13"/>
      <c r="B326" s="276"/>
      <c r="C326" s="277"/>
      <c r="D326" s="272" t="s">
        <v>170</v>
      </c>
      <c r="E326" s="278" t="s">
        <v>1</v>
      </c>
      <c r="F326" s="279" t="s">
        <v>313</v>
      </c>
      <c r="G326" s="277"/>
      <c r="H326" s="280">
        <v>45.5</v>
      </c>
      <c r="I326" s="281"/>
      <c r="J326" s="277"/>
      <c r="K326" s="277"/>
      <c r="L326" s="282"/>
      <c r="M326" s="283"/>
      <c r="N326" s="284"/>
      <c r="O326" s="284"/>
      <c r="P326" s="284"/>
      <c r="Q326" s="284"/>
      <c r="R326" s="284"/>
      <c r="S326" s="284"/>
      <c r="T326" s="28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86" t="s">
        <v>170</v>
      </c>
      <c r="AU326" s="286" t="s">
        <v>85</v>
      </c>
      <c r="AV326" s="13" t="s">
        <v>85</v>
      </c>
      <c r="AW326" s="13" t="s">
        <v>30</v>
      </c>
      <c r="AX326" s="13" t="s">
        <v>75</v>
      </c>
      <c r="AY326" s="286" t="s">
        <v>160</v>
      </c>
    </row>
    <row r="327" spans="1:51" s="14" customFormat="1" ht="12">
      <c r="A327" s="14"/>
      <c r="B327" s="288"/>
      <c r="C327" s="289"/>
      <c r="D327" s="272" t="s">
        <v>170</v>
      </c>
      <c r="E327" s="290" t="s">
        <v>1</v>
      </c>
      <c r="F327" s="291" t="s">
        <v>209</v>
      </c>
      <c r="G327" s="289"/>
      <c r="H327" s="290" t="s">
        <v>1</v>
      </c>
      <c r="I327" s="292"/>
      <c r="J327" s="289"/>
      <c r="K327" s="289"/>
      <c r="L327" s="293"/>
      <c r="M327" s="294"/>
      <c r="N327" s="295"/>
      <c r="O327" s="295"/>
      <c r="P327" s="295"/>
      <c r="Q327" s="295"/>
      <c r="R327" s="295"/>
      <c r="S327" s="295"/>
      <c r="T327" s="29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97" t="s">
        <v>170</v>
      </c>
      <c r="AU327" s="297" t="s">
        <v>85</v>
      </c>
      <c r="AV327" s="14" t="s">
        <v>83</v>
      </c>
      <c r="AW327" s="14" t="s">
        <v>30</v>
      </c>
      <c r="AX327" s="14" t="s">
        <v>75</v>
      </c>
      <c r="AY327" s="297" t="s">
        <v>160</v>
      </c>
    </row>
    <row r="328" spans="1:51" s="13" customFormat="1" ht="12">
      <c r="A328" s="13"/>
      <c r="B328" s="276"/>
      <c r="C328" s="277"/>
      <c r="D328" s="272" t="s">
        <v>170</v>
      </c>
      <c r="E328" s="278" t="s">
        <v>1</v>
      </c>
      <c r="F328" s="279" t="s">
        <v>316</v>
      </c>
      <c r="G328" s="277"/>
      <c r="H328" s="280">
        <v>183.75</v>
      </c>
      <c r="I328" s="281"/>
      <c r="J328" s="277"/>
      <c r="K328" s="277"/>
      <c r="L328" s="282"/>
      <c r="M328" s="283"/>
      <c r="N328" s="284"/>
      <c r="O328" s="284"/>
      <c r="P328" s="284"/>
      <c r="Q328" s="284"/>
      <c r="R328" s="284"/>
      <c r="S328" s="284"/>
      <c r="T328" s="28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86" t="s">
        <v>170</v>
      </c>
      <c r="AU328" s="286" t="s">
        <v>85</v>
      </c>
      <c r="AV328" s="13" t="s">
        <v>85</v>
      </c>
      <c r="AW328" s="13" t="s">
        <v>30</v>
      </c>
      <c r="AX328" s="13" t="s">
        <v>75</v>
      </c>
      <c r="AY328" s="286" t="s">
        <v>160</v>
      </c>
    </row>
    <row r="329" spans="1:51" s="14" customFormat="1" ht="12">
      <c r="A329" s="14"/>
      <c r="B329" s="288"/>
      <c r="C329" s="289"/>
      <c r="D329" s="272" t="s">
        <v>170</v>
      </c>
      <c r="E329" s="290" t="s">
        <v>1</v>
      </c>
      <c r="F329" s="291" t="s">
        <v>211</v>
      </c>
      <c r="G329" s="289"/>
      <c r="H329" s="290" t="s">
        <v>1</v>
      </c>
      <c r="I329" s="292"/>
      <c r="J329" s="289"/>
      <c r="K329" s="289"/>
      <c r="L329" s="293"/>
      <c r="M329" s="294"/>
      <c r="N329" s="295"/>
      <c r="O329" s="295"/>
      <c r="P329" s="295"/>
      <c r="Q329" s="295"/>
      <c r="R329" s="295"/>
      <c r="S329" s="295"/>
      <c r="T329" s="29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97" t="s">
        <v>170</v>
      </c>
      <c r="AU329" s="297" t="s">
        <v>85</v>
      </c>
      <c r="AV329" s="14" t="s">
        <v>83</v>
      </c>
      <c r="AW329" s="14" t="s">
        <v>30</v>
      </c>
      <c r="AX329" s="14" t="s">
        <v>75</v>
      </c>
      <c r="AY329" s="297" t="s">
        <v>160</v>
      </c>
    </row>
    <row r="330" spans="1:51" s="13" customFormat="1" ht="12">
      <c r="A330" s="13"/>
      <c r="B330" s="276"/>
      <c r="C330" s="277"/>
      <c r="D330" s="272" t="s">
        <v>170</v>
      </c>
      <c r="E330" s="278" t="s">
        <v>1</v>
      </c>
      <c r="F330" s="279" t="s">
        <v>317</v>
      </c>
      <c r="G330" s="277"/>
      <c r="H330" s="280">
        <v>651</v>
      </c>
      <c r="I330" s="281"/>
      <c r="J330" s="277"/>
      <c r="K330" s="277"/>
      <c r="L330" s="282"/>
      <c r="M330" s="283"/>
      <c r="N330" s="284"/>
      <c r="O330" s="284"/>
      <c r="P330" s="284"/>
      <c r="Q330" s="284"/>
      <c r="R330" s="284"/>
      <c r="S330" s="284"/>
      <c r="T330" s="28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86" t="s">
        <v>170</v>
      </c>
      <c r="AU330" s="286" t="s">
        <v>85</v>
      </c>
      <c r="AV330" s="13" t="s">
        <v>85</v>
      </c>
      <c r="AW330" s="13" t="s">
        <v>30</v>
      </c>
      <c r="AX330" s="13" t="s">
        <v>75</v>
      </c>
      <c r="AY330" s="286" t="s">
        <v>160</v>
      </c>
    </row>
    <row r="331" spans="1:51" s="14" customFormat="1" ht="12">
      <c r="A331" s="14"/>
      <c r="B331" s="288"/>
      <c r="C331" s="289"/>
      <c r="D331" s="272" t="s">
        <v>170</v>
      </c>
      <c r="E331" s="290" t="s">
        <v>1</v>
      </c>
      <c r="F331" s="291" t="s">
        <v>213</v>
      </c>
      <c r="G331" s="289"/>
      <c r="H331" s="290" t="s">
        <v>1</v>
      </c>
      <c r="I331" s="292"/>
      <c r="J331" s="289"/>
      <c r="K331" s="289"/>
      <c r="L331" s="293"/>
      <c r="M331" s="294"/>
      <c r="N331" s="295"/>
      <c r="O331" s="295"/>
      <c r="P331" s="295"/>
      <c r="Q331" s="295"/>
      <c r="R331" s="295"/>
      <c r="S331" s="295"/>
      <c r="T331" s="29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97" t="s">
        <v>170</v>
      </c>
      <c r="AU331" s="297" t="s">
        <v>85</v>
      </c>
      <c r="AV331" s="14" t="s">
        <v>83</v>
      </c>
      <c r="AW331" s="14" t="s">
        <v>30</v>
      </c>
      <c r="AX331" s="14" t="s">
        <v>75</v>
      </c>
      <c r="AY331" s="297" t="s">
        <v>160</v>
      </c>
    </row>
    <row r="332" spans="1:51" s="13" customFormat="1" ht="12">
      <c r="A332" s="13"/>
      <c r="B332" s="276"/>
      <c r="C332" s="277"/>
      <c r="D332" s="272" t="s">
        <v>170</v>
      </c>
      <c r="E332" s="278" t="s">
        <v>1</v>
      </c>
      <c r="F332" s="279" t="s">
        <v>318</v>
      </c>
      <c r="G332" s="277"/>
      <c r="H332" s="280">
        <v>131.25</v>
      </c>
      <c r="I332" s="281"/>
      <c r="J332" s="277"/>
      <c r="K332" s="277"/>
      <c r="L332" s="282"/>
      <c r="M332" s="283"/>
      <c r="N332" s="284"/>
      <c r="O332" s="284"/>
      <c r="P332" s="284"/>
      <c r="Q332" s="284"/>
      <c r="R332" s="284"/>
      <c r="S332" s="284"/>
      <c r="T332" s="28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86" t="s">
        <v>170</v>
      </c>
      <c r="AU332" s="286" t="s">
        <v>85</v>
      </c>
      <c r="AV332" s="13" t="s">
        <v>85</v>
      </c>
      <c r="AW332" s="13" t="s">
        <v>30</v>
      </c>
      <c r="AX332" s="13" t="s">
        <v>75</v>
      </c>
      <c r="AY332" s="286" t="s">
        <v>160</v>
      </c>
    </row>
    <row r="333" spans="1:51" s="14" customFormat="1" ht="12">
      <c r="A333" s="14"/>
      <c r="B333" s="288"/>
      <c r="C333" s="289"/>
      <c r="D333" s="272" t="s">
        <v>170</v>
      </c>
      <c r="E333" s="290" t="s">
        <v>1</v>
      </c>
      <c r="F333" s="291" t="s">
        <v>319</v>
      </c>
      <c r="G333" s="289"/>
      <c r="H333" s="290" t="s">
        <v>1</v>
      </c>
      <c r="I333" s="292"/>
      <c r="J333" s="289"/>
      <c r="K333" s="289"/>
      <c r="L333" s="293"/>
      <c r="M333" s="294"/>
      <c r="N333" s="295"/>
      <c r="O333" s="295"/>
      <c r="P333" s="295"/>
      <c r="Q333" s="295"/>
      <c r="R333" s="295"/>
      <c r="S333" s="295"/>
      <c r="T333" s="29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97" t="s">
        <v>170</v>
      </c>
      <c r="AU333" s="297" t="s">
        <v>85</v>
      </c>
      <c r="AV333" s="14" t="s">
        <v>83</v>
      </c>
      <c r="AW333" s="14" t="s">
        <v>30</v>
      </c>
      <c r="AX333" s="14" t="s">
        <v>75</v>
      </c>
      <c r="AY333" s="297" t="s">
        <v>160</v>
      </c>
    </row>
    <row r="334" spans="1:51" s="14" customFormat="1" ht="12">
      <c r="A334" s="14"/>
      <c r="B334" s="288"/>
      <c r="C334" s="289"/>
      <c r="D334" s="272" t="s">
        <v>170</v>
      </c>
      <c r="E334" s="290" t="s">
        <v>1</v>
      </c>
      <c r="F334" s="291" t="s">
        <v>192</v>
      </c>
      <c r="G334" s="289"/>
      <c r="H334" s="290" t="s">
        <v>1</v>
      </c>
      <c r="I334" s="292"/>
      <c r="J334" s="289"/>
      <c r="K334" s="289"/>
      <c r="L334" s="293"/>
      <c r="M334" s="294"/>
      <c r="N334" s="295"/>
      <c r="O334" s="295"/>
      <c r="P334" s="295"/>
      <c r="Q334" s="295"/>
      <c r="R334" s="295"/>
      <c r="S334" s="295"/>
      <c r="T334" s="29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97" t="s">
        <v>170</v>
      </c>
      <c r="AU334" s="297" t="s">
        <v>85</v>
      </c>
      <c r="AV334" s="14" t="s">
        <v>83</v>
      </c>
      <c r="AW334" s="14" t="s">
        <v>30</v>
      </c>
      <c r="AX334" s="14" t="s">
        <v>75</v>
      </c>
      <c r="AY334" s="297" t="s">
        <v>160</v>
      </c>
    </row>
    <row r="335" spans="1:51" s="13" customFormat="1" ht="12">
      <c r="A335" s="13"/>
      <c r="B335" s="276"/>
      <c r="C335" s="277"/>
      <c r="D335" s="272" t="s">
        <v>170</v>
      </c>
      <c r="E335" s="278" t="s">
        <v>1</v>
      </c>
      <c r="F335" s="279" t="s">
        <v>320</v>
      </c>
      <c r="G335" s="277"/>
      <c r="H335" s="280">
        <v>16028.25</v>
      </c>
      <c r="I335" s="281"/>
      <c r="J335" s="277"/>
      <c r="K335" s="277"/>
      <c r="L335" s="282"/>
      <c r="M335" s="283"/>
      <c r="N335" s="284"/>
      <c r="O335" s="284"/>
      <c r="P335" s="284"/>
      <c r="Q335" s="284"/>
      <c r="R335" s="284"/>
      <c r="S335" s="284"/>
      <c r="T335" s="28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86" t="s">
        <v>170</v>
      </c>
      <c r="AU335" s="286" t="s">
        <v>85</v>
      </c>
      <c r="AV335" s="13" t="s">
        <v>85</v>
      </c>
      <c r="AW335" s="13" t="s">
        <v>30</v>
      </c>
      <c r="AX335" s="13" t="s">
        <v>75</v>
      </c>
      <c r="AY335" s="286" t="s">
        <v>160</v>
      </c>
    </row>
    <row r="336" spans="1:51" s="14" customFormat="1" ht="12">
      <c r="A336" s="14"/>
      <c r="B336" s="288"/>
      <c r="C336" s="289"/>
      <c r="D336" s="272" t="s">
        <v>170</v>
      </c>
      <c r="E336" s="290" t="s">
        <v>1</v>
      </c>
      <c r="F336" s="291" t="s">
        <v>194</v>
      </c>
      <c r="G336" s="289"/>
      <c r="H336" s="290" t="s">
        <v>1</v>
      </c>
      <c r="I336" s="292"/>
      <c r="J336" s="289"/>
      <c r="K336" s="289"/>
      <c r="L336" s="293"/>
      <c r="M336" s="294"/>
      <c r="N336" s="295"/>
      <c r="O336" s="295"/>
      <c r="P336" s="295"/>
      <c r="Q336" s="295"/>
      <c r="R336" s="295"/>
      <c r="S336" s="295"/>
      <c r="T336" s="29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97" t="s">
        <v>170</v>
      </c>
      <c r="AU336" s="297" t="s">
        <v>85</v>
      </c>
      <c r="AV336" s="14" t="s">
        <v>83</v>
      </c>
      <c r="AW336" s="14" t="s">
        <v>30</v>
      </c>
      <c r="AX336" s="14" t="s">
        <v>75</v>
      </c>
      <c r="AY336" s="297" t="s">
        <v>160</v>
      </c>
    </row>
    <row r="337" spans="1:51" s="13" customFormat="1" ht="12">
      <c r="A337" s="13"/>
      <c r="B337" s="276"/>
      <c r="C337" s="277"/>
      <c r="D337" s="272" t="s">
        <v>170</v>
      </c>
      <c r="E337" s="278" t="s">
        <v>1</v>
      </c>
      <c r="F337" s="279" t="s">
        <v>321</v>
      </c>
      <c r="G337" s="277"/>
      <c r="H337" s="280">
        <v>241.5</v>
      </c>
      <c r="I337" s="281"/>
      <c r="J337" s="277"/>
      <c r="K337" s="277"/>
      <c r="L337" s="282"/>
      <c r="M337" s="283"/>
      <c r="N337" s="284"/>
      <c r="O337" s="284"/>
      <c r="P337" s="284"/>
      <c r="Q337" s="284"/>
      <c r="R337" s="284"/>
      <c r="S337" s="284"/>
      <c r="T337" s="28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86" t="s">
        <v>170</v>
      </c>
      <c r="AU337" s="286" t="s">
        <v>85</v>
      </c>
      <c r="AV337" s="13" t="s">
        <v>85</v>
      </c>
      <c r="AW337" s="13" t="s">
        <v>30</v>
      </c>
      <c r="AX337" s="13" t="s">
        <v>75</v>
      </c>
      <c r="AY337" s="286" t="s">
        <v>160</v>
      </c>
    </row>
    <row r="338" spans="1:51" s="14" customFormat="1" ht="12">
      <c r="A338" s="14"/>
      <c r="B338" s="288"/>
      <c r="C338" s="289"/>
      <c r="D338" s="272" t="s">
        <v>170</v>
      </c>
      <c r="E338" s="290" t="s">
        <v>1</v>
      </c>
      <c r="F338" s="291" t="s">
        <v>322</v>
      </c>
      <c r="G338" s="289"/>
      <c r="H338" s="290" t="s">
        <v>1</v>
      </c>
      <c r="I338" s="292"/>
      <c r="J338" s="289"/>
      <c r="K338" s="289"/>
      <c r="L338" s="293"/>
      <c r="M338" s="294"/>
      <c r="N338" s="295"/>
      <c r="O338" s="295"/>
      <c r="P338" s="295"/>
      <c r="Q338" s="295"/>
      <c r="R338" s="295"/>
      <c r="S338" s="295"/>
      <c r="T338" s="29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97" t="s">
        <v>170</v>
      </c>
      <c r="AU338" s="297" t="s">
        <v>85</v>
      </c>
      <c r="AV338" s="14" t="s">
        <v>83</v>
      </c>
      <c r="AW338" s="14" t="s">
        <v>30</v>
      </c>
      <c r="AX338" s="14" t="s">
        <v>75</v>
      </c>
      <c r="AY338" s="297" t="s">
        <v>160</v>
      </c>
    </row>
    <row r="339" spans="1:51" s="13" customFormat="1" ht="12">
      <c r="A339" s="13"/>
      <c r="B339" s="276"/>
      <c r="C339" s="277"/>
      <c r="D339" s="272" t="s">
        <v>170</v>
      </c>
      <c r="E339" s="278" t="s">
        <v>1</v>
      </c>
      <c r="F339" s="279" t="s">
        <v>323</v>
      </c>
      <c r="G339" s="277"/>
      <c r="H339" s="280">
        <v>398.125</v>
      </c>
      <c r="I339" s="281"/>
      <c r="J339" s="277"/>
      <c r="K339" s="277"/>
      <c r="L339" s="282"/>
      <c r="M339" s="283"/>
      <c r="N339" s="284"/>
      <c r="O339" s="284"/>
      <c r="P339" s="284"/>
      <c r="Q339" s="284"/>
      <c r="R339" s="284"/>
      <c r="S339" s="284"/>
      <c r="T339" s="28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86" t="s">
        <v>170</v>
      </c>
      <c r="AU339" s="286" t="s">
        <v>85</v>
      </c>
      <c r="AV339" s="13" t="s">
        <v>85</v>
      </c>
      <c r="AW339" s="13" t="s">
        <v>30</v>
      </c>
      <c r="AX339" s="13" t="s">
        <v>75</v>
      </c>
      <c r="AY339" s="286" t="s">
        <v>160</v>
      </c>
    </row>
    <row r="340" spans="1:51" s="14" customFormat="1" ht="12">
      <c r="A340" s="14"/>
      <c r="B340" s="288"/>
      <c r="C340" s="289"/>
      <c r="D340" s="272" t="s">
        <v>170</v>
      </c>
      <c r="E340" s="290" t="s">
        <v>1</v>
      </c>
      <c r="F340" s="291" t="s">
        <v>196</v>
      </c>
      <c r="G340" s="289"/>
      <c r="H340" s="290" t="s">
        <v>1</v>
      </c>
      <c r="I340" s="292"/>
      <c r="J340" s="289"/>
      <c r="K340" s="289"/>
      <c r="L340" s="293"/>
      <c r="M340" s="294"/>
      <c r="N340" s="295"/>
      <c r="O340" s="295"/>
      <c r="P340" s="295"/>
      <c r="Q340" s="295"/>
      <c r="R340" s="295"/>
      <c r="S340" s="295"/>
      <c r="T340" s="29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97" t="s">
        <v>170</v>
      </c>
      <c r="AU340" s="297" t="s">
        <v>85</v>
      </c>
      <c r="AV340" s="14" t="s">
        <v>83</v>
      </c>
      <c r="AW340" s="14" t="s">
        <v>30</v>
      </c>
      <c r="AX340" s="14" t="s">
        <v>75</v>
      </c>
      <c r="AY340" s="297" t="s">
        <v>160</v>
      </c>
    </row>
    <row r="341" spans="1:51" s="13" customFormat="1" ht="12">
      <c r="A341" s="13"/>
      <c r="B341" s="276"/>
      <c r="C341" s="277"/>
      <c r="D341" s="272" t="s">
        <v>170</v>
      </c>
      <c r="E341" s="278" t="s">
        <v>1</v>
      </c>
      <c r="F341" s="279" t="s">
        <v>324</v>
      </c>
      <c r="G341" s="277"/>
      <c r="H341" s="280">
        <v>89.25</v>
      </c>
      <c r="I341" s="281"/>
      <c r="J341" s="277"/>
      <c r="K341" s="277"/>
      <c r="L341" s="282"/>
      <c r="M341" s="283"/>
      <c r="N341" s="284"/>
      <c r="O341" s="284"/>
      <c r="P341" s="284"/>
      <c r="Q341" s="284"/>
      <c r="R341" s="284"/>
      <c r="S341" s="284"/>
      <c r="T341" s="28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86" t="s">
        <v>170</v>
      </c>
      <c r="AU341" s="286" t="s">
        <v>85</v>
      </c>
      <c r="AV341" s="13" t="s">
        <v>85</v>
      </c>
      <c r="AW341" s="13" t="s">
        <v>30</v>
      </c>
      <c r="AX341" s="13" t="s">
        <v>75</v>
      </c>
      <c r="AY341" s="286" t="s">
        <v>160</v>
      </c>
    </row>
    <row r="342" spans="1:51" s="14" customFormat="1" ht="12">
      <c r="A342" s="14"/>
      <c r="B342" s="288"/>
      <c r="C342" s="289"/>
      <c r="D342" s="272" t="s">
        <v>170</v>
      </c>
      <c r="E342" s="290" t="s">
        <v>1</v>
      </c>
      <c r="F342" s="291" t="s">
        <v>198</v>
      </c>
      <c r="G342" s="289"/>
      <c r="H342" s="290" t="s">
        <v>1</v>
      </c>
      <c r="I342" s="292"/>
      <c r="J342" s="289"/>
      <c r="K342" s="289"/>
      <c r="L342" s="293"/>
      <c r="M342" s="294"/>
      <c r="N342" s="295"/>
      <c r="O342" s="295"/>
      <c r="P342" s="295"/>
      <c r="Q342" s="295"/>
      <c r="R342" s="295"/>
      <c r="S342" s="295"/>
      <c r="T342" s="29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97" t="s">
        <v>170</v>
      </c>
      <c r="AU342" s="297" t="s">
        <v>85</v>
      </c>
      <c r="AV342" s="14" t="s">
        <v>83</v>
      </c>
      <c r="AW342" s="14" t="s">
        <v>30</v>
      </c>
      <c r="AX342" s="14" t="s">
        <v>75</v>
      </c>
      <c r="AY342" s="297" t="s">
        <v>160</v>
      </c>
    </row>
    <row r="343" spans="1:51" s="13" customFormat="1" ht="12">
      <c r="A343" s="13"/>
      <c r="B343" s="276"/>
      <c r="C343" s="277"/>
      <c r="D343" s="272" t="s">
        <v>170</v>
      </c>
      <c r="E343" s="278" t="s">
        <v>1</v>
      </c>
      <c r="F343" s="279" t="s">
        <v>325</v>
      </c>
      <c r="G343" s="277"/>
      <c r="H343" s="280">
        <v>336.875</v>
      </c>
      <c r="I343" s="281"/>
      <c r="J343" s="277"/>
      <c r="K343" s="277"/>
      <c r="L343" s="282"/>
      <c r="M343" s="283"/>
      <c r="N343" s="284"/>
      <c r="O343" s="284"/>
      <c r="P343" s="284"/>
      <c r="Q343" s="284"/>
      <c r="R343" s="284"/>
      <c r="S343" s="284"/>
      <c r="T343" s="28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86" t="s">
        <v>170</v>
      </c>
      <c r="AU343" s="286" t="s">
        <v>85</v>
      </c>
      <c r="AV343" s="13" t="s">
        <v>85</v>
      </c>
      <c r="AW343" s="13" t="s">
        <v>30</v>
      </c>
      <c r="AX343" s="13" t="s">
        <v>75</v>
      </c>
      <c r="AY343" s="286" t="s">
        <v>160</v>
      </c>
    </row>
    <row r="344" spans="1:51" s="14" customFormat="1" ht="12">
      <c r="A344" s="14"/>
      <c r="B344" s="288"/>
      <c r="C344" s="289"/>
      <c r="D344" s="272" t="s">
        <v>170</v>
      </c>
      <c r="E344" s="290" t="s">
        <v>1</v>
      </c>
      <c r="F344" s="291" t="s">
        <v>326</v>
      </c>
      <c r="G344" s="289"/>
      <c r="H344" s="290" t="s">
        <v>1</v>
      </c>
      <c r="I344" s="292"/>
      <c r="J344" s="289"/>
      <c r="K344" s="289"/>
      <c r="L344" s="293"/>
      <c r="M344" s="294"/>
      <c r="N344" s="295"/>
      <c r="O344" s="295"/>
      <c r="P344" s="295"/>
      <c r="Q344" s="295"/>
      <c r="R344" s="295"/>
      <c r="S344" s="295"/>
      <c r="T344" s="29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97" t="s">
        <v>170</v>
      </c>
      <c r="AU344" s="297" t="s">
        <v>85</v>
      </c>
      <c r="AV344" s="14" t="s">
        <v>83</v>
      </c>
      <c r="AW344" s="14" t="s">
        <v>30</v>
      </c>
      <c r="AX344" s="14" t="s">
        <v>75</v>
      </c>
      <c r="AY344" s="297" t="s">
        <v>160</v>
      </c>
    </row>
    <row r="345" spans="1:51" s="13" customFormat="1" ht="12">
      <c r="A345" s="13"/>
      <c r="B345" s="276"/>
      <c r="C345" s="277"/>
      <c r="D345" s="272" t="s">
        <v>170</v>
      </c>
      <c r="E345" s="278" t="s">
        <v>1</v>
      </c>
      <c r="F345" s="279" t="s">
        <v>327</v>
      </c>
      <c r="G345" s="277"/>
      <c r="H345" s="280">
        <v>249.375</v>
      </c>
      <c r="I345" s="281"/>
      <c r="J345" s="277"/>
      <c r="K345" s="277"/>
      <c r="L345" s="282"/>
      <c r="M345" s="283"/>
      <c r="N345" s="284"/>
      <c r="O345" s="284"/>
      <c r="P345" s="284"/>
      <c r="Q345" s="284"/>
      <c r="R345" s="284"/>
      <c r="S345" s="284"/>
      <c r="T345" s="28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86" t="s">
        <v>170</v>
      </c>
      <c r="AU345" s="286" t="s">
        <v>85</v>
      </c>
      <c r="AV345" s="13" t="s">
        <v>85</v>
      </c>
      <c r="AW345" s="13" t="s">
        <v>30</v>
      </c>
      <c r="AX345" s="13" t="s">
        <v>75</v>
      </c>
      <c r="AY345" s="286" t="s">
        <v>160</v>
      </c>
    </row>
    <row r="346" spans="1:51" s="14" customFormat="1" ht="12">
      <c r="A346" s="14"/>
      <c r="B346" s="288"/>
      <c r="C346" s="289"/>
      <c r="D346" s="272" t="s">
        <v>170</v>
      </c>
      <c r="E346" s="290" t="s">
        <v>1</v>
      </c>
      <c r="F346" s="291" t="s">
        <v>200</v>
      </c>
      <c r="G346" s="289"/>
      <c r="H346" s="290" t="s">
        <v>1</v>
      </c>
      <c r="I346" s="292"/>
      <c r="J346" s="289"/>
      <c r="K346" s="289"/>
      <c r="L346" s="293"/>
      <c r="M346" s="294"/>
      <c r="N346" s="295"/>
      <c r="O346" s="295"/>
      <c r="P346" s="295"/>
      <c r="Q346" s="295"/>
      <c r="R346" s="295"/>
      <c r="S346" s="295"/>
      <c r="T346" s="29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97" t="s">
        <v>170</v>
      </c>
      <c r="AU346" s="297" t="s">
        <v>85</v>
      </c>
      <c r="AV346" s="14" t="s">
        <v>83</v>
      </c>
      <c r="AW346" s="14" t="s">
        <v>30</v>
      </c>
      <c r="AX346" s="14" t="s">
        <v>75</v>
      </c>
      <c r="AY346" s="297" t="s">
        <v>160</v>
      </c>
    </row>
    <row r="347" spans="1:51" s="13" customFormat="1" ht="12">
      <c r="A347" s="13"/>
      <c r="B347" s="276"/>
      <c r="C347" s="277"/>
      <c r="D347" s="272" t="s">
        <v>170</v>
      </c>
      <c r="E347" s="278" t="s">
        <v>1</v>
      </c>
      <c r="F347" s="279" t="s">
        <v>328</v>
      </c>
      <c r="G347" s="277"/>
      <c r="H347" s="280">
        <v>49.875</v>
      </c>
      <c r="I347" s="281"/>
      <c r="J347" s="277"/>
      <c r="K347" s="277"/>
      <c r="L347" s="282"/>
      <c r="M347" s="283"/>
      <c r="N347" s="284"/>
      <c r="O347" s="284"/>
      <c r="P347" s="284"/>
      <c r="Q347" s="284"/>
      <c r="R347" s="284"/>
      <c r="S347" s="284"/>
      <c r="T347" s="28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86" t="s">
        <v>170</v>
      </c>
      <c r="AU347" s="286" t="s">
        <v>85</v>
      </c>
      <c r="AV347" s="13" t="s">
        <v>85</v>
      </c>
      <c r="AW347" s="13" t="s">
        <v>30</v>
      </c>
      <c r="AX347" s="13" t="s">
        <v>75</v>
      </c>
      <c r="AY347" s="286" t="s">
        <v>160</v>
      </c>
    </row>
    <row r="348" spans="1:51" s="14" customFormat="1" ht="12">
      <c r="A348" s="14"/>
      <c r="B348" s="288"/>
      <c r="C348" s="289"/>
      <c r="D348" s="272" t="s">
        <v>170</v>
      </c>
      <c r="E348" s="290" t="s">
        <v>1</v>
      </c>
      <c r="F348" s="291" t="s">
        <v>329</v>
      </c>
      <c r="G348" s="289"/>
      <c r="H348" s="290" t="s">
        <v>1</v>
      </c>
      <c r="I348" s="292"/>
      <c r="J348" s="289"/>
      <c r="K348" s="289"/>
      <c r="L348" s="293"/>
      <c r="M348" s="294"/>
      <c r="N348" s="295"/>
      <c r="O348" s="295"/>
      <c r="P348" s="295"/>
      <c r="Q348" s="295"/>
      <c r="R348" s="295"/>
      <c r="S348" s="295"/>
      <c r="T348" s="29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97" t="s">
        <v>170</v>
      </c>
      <c r="AU348" s="297" t="s">
        <v>85</v>
      </c>
      <c r="AV348" s="14" t="s">
        <v>83</v>
      </c>
      <c r="AW348" s="14" t="s">
        <v>30</v>
      </c>
      <c r="AX348" s="14" t="s">
        <v>75</v>
      </c>
      <c r="AY348" s="297" t="s">
        <v>160</v>
      </c>
    </row>
    <row r="349" spans="1:51" s="13" customFormat="1" ht="12">
      <c r="A349" s="13"/>
      <c r="B349" s="276"/>
      <c r="C349" s="277"/>
      <c r="D349" s="272" t="s">
        <v>170</v>
      </c>
      <c r="E349" s="278" t="s">
        <v>1</v>
      </c>
      <c r="F349" s="279" t="s">
        <v>330</v>
      </c>
      <c r="G349" s="277"/>
      <c r="H349" s="280">
        <v>293.125</v>
      </c>
      <c r="I349" s="281"/>
      <c r="J349" s="277"/>
      <c r="K349" s="277"/>
      <c r="L349" s="282"/>
      <c r="M349" s="283"/>
      <c r="N349" s="284"/>
      <c r="O349" s="284"/>
      <c r="P349" s="284"/>
      <c r="Q349" s="284"/>
      <c r="R349" s="284"/>
      <c r="S349" s="284"/>
      <c r="T349" s="28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86" t="s">
        <v>170</v>
      </c>
      <c r="AU349" s="286" t="s">
        <v>85</v>
      </c>
      <c r="AV349" s="13" t="s">
        <v>85</v>
      </c>
      <c r="AW349" s="13" t="s">
        <v>30</v>
      </c>
      <c r="AX349" s="13" t="s">
        <v>75</v>
      </c>
      <c r="AY349" s="286" t="s">
        <v>160</v>
      </c>
    </row>
    <row r="350" spans="1:51" s="14" customFormat="1" ht="12">
      <c r="A350" s="14"/>
      <c r="B350" s="288"/>
      <c r="C350" s="289"/>
      <c r="D350" s="272" t="s">
        <v>170</v>
      </c>
      <c r="E350" s="290" t="s">
        <v>1</v>
      </c>
      <c r="F350" s="291" t="s">
        <v>331</v>
      </c>
      <c r="G350" s="289"/>
      <c r="H350" s="290" t="s">
        <v>1</v>
      </c>
      <c r="I350" s="292"/>
      <c r="J350" s="289"/>
      <c r="K350" s="289"/>
      <c r="L350" s="293"/>
      <c r="M350" s="294"/>
      <c r="N350" s="295"/>
      <c r="O350" s="295"/>
      <c r="P350" s="295"/>
      <c r="Q350" s="295"/>
      <c r="R350" s="295"/>
      <c r="S350" s="295"/>
      <c r="T350" s="29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97" t="s">
        <v>170</v>
      </c>
      <c r="AU350" s="297" t="s">
        <v>85</v>
      </c>
      <c r="AV350" s="14" t="s">
        <v>83</v>
      </c>
      <c r="AW350" s="14" t="s">
        <v>30</v>
      </c>
      <c r="AX350" s="14" t="s">
        <v>75</v>
      </c>
      <c r="AY350" s="297" t="s">
        <v>160</v>
      </c>
    </row>
    <row r="351" spans="1:51" s="13" customFormat="1" ht="12">
      <c r="A351" s="13"/>
      <c r="B351" s="276"/>
      <c r="C351" s="277"/>
      <c r="D351" s="272" t="s">
        <v>170</v>
      </c>
      <c r="E351" s="278" t="s">
        <v>1</v>
      </c>
      <c r="F351" s="279" t="s">
        <v>332</v>
      </c>
      <c r="G351" s="277"/>
      <c r="H351" s="280">
        <v>103.25</v>
      </c>
      <c r="I351" s="281"/>
      <c r="J351" s="277"/>
      <c r="K351" s="277"/>
      <c r="L351" s="282"/>
      <c r="M351" s="283"/>
      <c r="N351" s="284"/>
      <c r="O351" s="284"/>
      <c r="P351" s="284"/>
      <c r="Q351" s="284"/>
      <c r="R351" s="284"/>
      <c r="S351" s="284"/>
      <c r="T351" s="28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86" t="s">
        <v>170</v>
      </c>
      <c r="AU351" s="286" t="s">
        <v>85</v>
      </c>
      <c r="AV351" s="13" t="s">
        <v>85</v>
      </c>
      <c r="AW351" s="13" t="s">
        <v>30</v>
      </c>
      <c r="AX351" s="13" t="s">
        <v>75</v>
      </c>
      <c r="AY351" s="286" t="s">
        <v>160</v>
      </c>
    </row>
    <row r="352" spans="1:51" s="14" customFormat="1" ht="12">
      <c r="A352" s="14"/>
      <c r="B352" s="288"/>
      <c r="C352" s="289"/>
      <c r="D352" s="272" t="s">
        <v>170</v>
      </c>
      <c r="E352" s="290" t="s">
        <v>1</v>
      </c>
      <c r="F352" s="291" t="s">
        <v>202</v>
      </c>
      <c r="G352" s="289"/>
      <c r="H352" s="290" t="s">
        <v>1</v>
      </c>
      <c r="I352" s="292"/>
      <c r="J352" s="289"/>
      <c r="K352" s="289"/>
      <c r="L352" s="293"/>
      <c r="M352" s="294"/>
      <c r="N352" s="295"/>
      <c r="O352" s="295"/>
      <c r="P352" s="295"/>
      <c r="Q352" s="295"/>
      <c r="R352" s="295"/>
      <c r="S352" s="295"/>
      <c r="T352" s="29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97" t="s">
        <v>170</v>
      </c>
      <c r="AU352" s="297" t="s">
        <v>85</v>
      </c>
      <c r="AV352" s="14" t="s">
        <v>83</v>
      </c>
      <c r="AW352" s="14" t="s">
        <v>30</v>
      </c>
      <c r="AX352" s="14" t="s">
        <v>75</v>
      </c>
      <c r="AY352" s="297" t="s">
        <v>160</v>
      </c>
    </row>
    <row r="353" spans="1:51" s="13" customFormat="1" ht="12">
      <c r="A353" s="13"/>
      <c r="B353" s="276"/>
      <c r="C353" s="277"/>
      <c r="D353" s="272" t="s">
        <v>170</v>
      </c>
      <c r="E353" s="278" t="s">
        <v>1</v>
      </c>
      <c r="F353" s="279" t="s">
        <v>333</v>
      </c>
      <c r="G353" s="277"/>
      <c r="H353" s="280">
        <v>96.25</v>
      </c>
      <c r="I353" s="281"/>
      <c r="J353" s="277"/>
      <c r="K353" s="277"/>
      <c r="L353" s="282"/>
      <c r="M353" s="283"/>
      <c r="N353" s="284"/>
      <c r="O353" s="284"/>
      <c r="P353" s="284"/>
      <c r="Q353" s="284"/>
      <c r="R353" s="284"/>
      <c r="S353" s="284"/>
      <c r="T353" s="28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86" t="s">
        <v>170</v>
      </c>
      <c r="AU353" s="286" t="s">
        <v>85</v>
      </c>
      <c r="AV353" s="13" t="s">
        <v>85</v>
      </c>
      <c r="AW353" s="13" t="s">
        <v>30</v>
      </c>
      <c r="AX353" s="13" t="s">
        <v>75</v>
      </c>
      <c r="AY353" s="286" t="s">
        <v>160</v>
      </c>
    </row>
    <row r="354" spans="1:51" s="14" customFormat="1" ht="12">
      <c r="A354" s="14"/>
      <c r="B354" s="288"/>
      <c r="C354" s="289"/>
      <c r="D354" s="272" t="s">
        <v>170</v>
      </c>
      <c r="E354" s="290" t="s">
        <v>1</v>
      </c>
      <c r="F354" s="291" t="s">
        <v>203</v>
      </c>
      <c r="G354" s="289"/>
      <c r="H354" s="290" t="s">
        <v>1</v>
      </c>
      <c r="I354" s="292"/>
      <c r="J354" s="289"/>
      <c r="K354" s="289"/>
      <c r="L354" s="293"/>
      <c r="M354" s="294"/>
      <c r="N354" s="295"/>
      <c r="O354" s="295"/>
      <c r="P354" s="295"/>
      <c r="Q354" s="295"/>
      <c r="R354" s="295"/>
      <c r="S354" s="295"/>
      <c r="T354" s="29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97" t="s">
        <v>170</v>
      </c>
      <c r="AU354" s="297" t="s">
        <v>85</v>
      </c>
      <c r="AV354" s="14" t="s">
        <v>83</v>
      </c>
      <c r="AW354" s="14" t="s">
        <v>30</v>
      </c>
      <c r="AX354" s="14" t="s">
        <v>75</v>
      </c>
      <c r="AY354" s="297" t="s">
        <v>160</v>
      </c>
    </row>
    <row r="355" spans="1:51" s="13" customFormat="1" ht="12">
      <c r="A355" s="13"/>
      <c r="B355" s="276"/>
      <c r="C355" s="277"/>
      <c r="D355" s="272" t="s">
        <v>170</v>
      </c>
      <c r="E355" s="278" t="s">
        <v>1</v>
      </c>
      <c r="F355" s="279" t="s">
        <v>334</v>
      </c>
      <c r="G355" s="277"/>
      <c r="H355" s="280">
        <v>99.75</v>
      </c>
      <c r="I355" s="281"/>
      <c r="J355" s="277"/>
      <c r="K355" s="277"/>
      <c r="L355" s="282"/>
      <c r="M355" s="283"/>
      <c r="N355" s="284"/>
      <c r="O355" s="284"/>
      <c r="P355" s="284"/>
      <c r="Q355" s="284"/>
      <c r="R355" s="284"/>
      <c r="S355" s="284"/>
      <c r="T355" s="28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86" t="s">
        <v>170</v>
      </c>
      <c r="AU355" s="286" t="s">
        <v>85</v>
      </c>
      <c r="AV355" s="13" t="s">
        <v>85</v>
      </c>
      <c r="AW355" s="13" t="s">
        <v>30</v>
      </c>
      <c r="AX355" s="13" t="s">
        <v>75</v>
      </c>
      <c r="AY355" s="286" t="s">
        <v>160</v>
      </c>
    </row>
    <row r="356" spans="1:51" s="14" customFormat="1" ht="12">
      <c r="A356" s="14"/>
      <c r="B356" s="288"/>
      <c r="C356" s="289"/>
      <c r="D356" s="272" t="s">
        <v>170</v>
      </c>
      <c r="E356" s="290" t="s">
        <v>1</v>
      </c>
      <c r="F356" s="291" t="s">
        <v>335</v>
      </c>
      <c r="G356" s="289"/>
      <c r="H356" s="290" t="s">
        <v>1</v>
      </c>
      <c r="I356" s="292"/>
      <c r="J356" s="289"/>
      <c r="K356" s="289"/>
      <c r="L356" s="293"/>
      <c r="M356" s="294"/>
      <c r="N356" s="295"/>
      <c r="O356" s="295"/>
      <c r="P356" s="295"/>
      <c r="Q356" s="295"/>
      <c r="R356" s="295"/>
      <c r="S356" s="295"/>
      <c r="T356" s="29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97" t="s">
        <v>170</v>
      </c>
      <c r="AU356" s="297" t="s">
        <v>85</v>
      </c>
      <c r="AV356" s="14" t="s">
        <v>83</v>
      </c>
      <c r="AW356" s="14" t="s">
        <v>30</v>
      </c>
      <c r="AX356" s="14" t="s">
        <v>75</v>
      </c>
      <c r="AY356" s="297" t="s">
        <v>160</v>
      </c>
    </row>
    <row r="357" spans="1:51" s="13" customFormat="1" ht="12">
      <c r="A357" s="13"/>
      <c r="B357" s="276"/>
      <c r="C357" s="277"/>
      <c r="D357" s="272" t="s">
        <v>170</v>
      </c>
      <c r="E357" s="278" t="s">
        <v>1</v>
      </c>
      <c r="F357" s="279" t="s">
        <v>336</v>
      </c>
      <c r="G357" s="277"/>
      <c r="H357" s="280">
        <v>144.375</v>
      </c>
      <c r="I357" s="281"/>
      <c r="J357" s="277"/>
      <c r="K357" s="277"/>
      <c r="L357" s="282"/>
      <c r="M357" s="283"/>
      <c r="N357" s="284"/>
      <c r="O357" s="284"/>
      <c r="P357" s="284"/>
      <c r="Q357" s="284"/>
      <c r="R357" s="284"/>
      <c r="S357" s="284"/>
      <c r="T357" s="28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86" t="s">
        <v>170</v>
      </c>
      <c r="AU357" s="286" t="s">
        <v>85</v>
      </c>
      <c r="AV357" s="13" t="s">
        <v>85</v>
      </c>
      <c r="AW357" s="13" t="s">
        <v>30</v>
      </c>
      <c r="AX357" s="13" t="s">
        <v>75</v>
      </c>
      <c r="AY357" s="286" t="s">
        <v>160</v>
      </c>
    </row>
    <row r="358" spans="1:51" s="14" customFormat="1" ht="12">
      <c r="A358" s="14"/>
      <c r="B358" s="288"/>
      <c r="C358" s="289"/>
      <c r="D358" s="272" t="s">
        <v>170</v>
      </c>
      <c r="E358" s="290" t="s">
        <v>1</v>
      </c>
      <c r="F358" s="291" t="s">
        <v>206</v>
      </c>
      <c r="G358" s="289"/>
      <c r="H358" s="290" t="s">
        <v>1</v>
      </c>
      <c r="I358" s="292"/>
      <c r="J358" s="289"/>
      <c r="K358" s="289"/>
      <c r="L358" s="293"/>
      <c r="M358" s="294"/>
      <c r="N358" s="295"/>
      <c r="O358" s="295"/>
      <c r="P358" s="295"/>
      <c r="Q358" s="295"/>
      <c r="R358" s="295"/>
      <c r="S358" s="295"/>
      <c r="T358" s="29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97" t="s">
        <v>170</v>
      </c>
      <c r="AU358" s="297" t="s">
        <v>85</v>
      </c>
      <c r="AV358" s="14" t="s">
        <v>83</v>
      </c>
      <c r="AW358" s="14" t="s">
        <v>30</v>
      </c>
      <c r="AX358" s="14" t="s">
        <v>75</v>
      </c>
      <c r="AY358" s="297" t="s">
        <v>160</v>
      </c>
    </row>
    <row r="359" spans="1:51" s="13" customFormat="1" ht="12">
      <c r="A359" s="13"/>
      <c r="B359" s="276"/>
      <c r="C359" s="277"/>
      <c r="D359" s="272" t="s">
        <v>170</v>
      </c>
      <c r="E359" s="278" t="s">
        <v>1</v>
      </c>
      <c r="F359" s="279" t="s">
        <v>337</v>
      </c>
      <c r="G359" s="277"/>
      <c r="H359" s="280">
        <v>371</v>
      </c>
      <c r="I359" s="281"/>
      <c r="J359" s="277"/>
      <c r="K359" s="277"/>
      <c r="L359" s="282"/>
      <c r="M359" s="283"/>
      <c r="N359" s="284"/>
      <c r="O359" s="284"/>
      <c r="P359" s="284"/>
      <c r="Q359" s="284"/>
      <c r="R359" s="284"/>
      <c r="S359" s="284"/>
      <c r="T359" s="28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86" t="s">
        <v>170</v>
      </c>
      <c r="AU359" s="286" t="s">
        <v>85</v>
      </c>
      <c r="AV359" s="13" t="s">
        <v>85</v>
      </c>
      <c r="AW359" s="13" t="s">
        <v>30</v>
      </c>
      <c r="AX359" s="13" t="s">
        <v>75</v>
      </c>
      <c r="AY359" s="286" t="s">
        <v>160</v>
      </c>
    </row>
    <row r="360" spans="1:51" s="14" customFormat="1" ht="12">
      <c r="A360" s="14"/>
      <c r="B360" s="288"/>
      <c r="C360" s="289"/>
      <c r="D360" s="272" t="s">
        <v>170</v>
      </c>
      <c r="E360" s="290" t="s">
        <v>1</v>
      </c>
      <c r="F360" s="291" t="s">
        <v>208</v>
      </c>
      <c r="G360" s="289"/>
      <c r="H360" s="290" t="s">
        <v>1</v>
      </c>
      <c r="I360" s="292"/>
      <c r="J360" s="289"/>
      <c r="K360" s="289"/>
      <c r="L360" s="293"/>
      <c r="M360" s="294"/>
      <c r="N360" s="295"/>
      <c r="O360" s="295"/>
      <c r="P360" s="295"/>
      <c r="Q360" s="295"/>
      <c r="R360" s="295"/>
      <c r="S360" s="295"/>
      <c r="T360" s="29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97" t="s">
        <v>170</v>
      </c>
      <c r="AU360" s="297" t="s">
        <v>85</v>
      </c>
      <c r="AV360" s="14" t="s">
        <v>83</v>
      </c>
      <c r="AW360" s="14" t="s">
        <v>30</v>
      </c>
      <c r="AX360" s="14" t="s">
        <v>75</v>
      </c>
      <c r="AY360" s="297" t="s">
        <v>160</v>
      </c>
    </row>
    <row r="361" spans="1:51" s="13" customFormat="1" ht="12">
      <c r="A361" s="13"/>
      <c r="B361" s="276"/>
      <c r="C361" s="277"/>
      <c r="D361" s="272" t="s">
        <v>170</v>
      </c>
      <c r="E361" s="278" t="s">
        <v>1</v>
      </c>
      <c r="F361" s="279" t="s">
        <v>338</v>
      </c>
      <c r="G361" s="277"/>
      <c r="H361" s="280">
        <v>199.5</v>
      </c>
      <c r="I361" s="281"/>
      <c r="J361" s="277"/>
      <c r="K361" s="277"/>
      <c r="L361" s="282"/>
      <c r="M361" s="283"/>
      <c r="N361" s="284"/>
      <c r="O361" s="284"/>
      <c r="P361" s="284"/>
      <c r="Q361" s="284"/>
      <c r="R361" s="284"/>
      <c r="S361" s="284"/>
      <c r="T361" s="28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86" t="s">
        <v>170</v>
      </c>
      <c r="AU361" s="286" t="s">
        <v>85</v>
      </c>
      <c r="AV361" s="13" t="s">
        <v>85</v>
      </c>
      <c r="AW361" s="13" t="s">
        <v>30</v>
      </c>
      <c r="AX361" s="13" t="s">
        <v>75</v>
      </c>
      <c r="AY361" s="286" t="s">
        <v>160</v>
      </c>
    </row>
    <row r="362" spans="1:51" s="14" customFormat="1" ht="12">
      <c r="A362" s="14"/>
      <c r="B362" s="288"/>
      <c r="C362" s="289"/>
      <c r="D362" s="272" t="s">
        <v>170</v>
      </c>
      <c r="E362" s="290" t="s">
        <v>1</v>
      </c>
      <c r="F362" s="291" t="s">
        <v>339</v>
      </c>
      <c r="G362" s="289"/>
      <c r="H362" s="290" t="s">
        <v>1</v>
      </c>
      <c r="I362" s="292"/>
      <c r="J362" s="289"/>
      <c r="K362" s="289"/>
      <c r="L362" s="293"/>
      <c r="M362" s="294"/>
      <c r="N362" s="295"/>
      <c r="O362" s="295"/>
      <c r="P362" s="295"/>
      <c r="Q362" s="295"/>
      <c r="R362" s="295"/>
      <c r="S362" s="295"/>
      <c r="T362" s="29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97" t="s">
        <v>170</v>
      </c>
      <c r="AU362" s="297" t="s">
        <v>85</v>
      </c>
      <c r="AV362" s="14" t="s">
        <v>83</v>
      </c>
      <c r="AW362" s="14" t="s">
        <v>30</v>
      </c>
      <c r="AX362" s="14" t="s">
        <v>75</v>
      </c>
      <c r="AY362" s="297" t="s">
        <v>160</v>
      </c>
    </row>
    <row r="363" spans="1:51" s="13" customFormat="1" ht="12">
      <c r="A363" s="13"/>
      <c r="B363" s="276"/>
      <c r="C363" s="277"/>
      <c r="D363" s="272" t="s">
        <v>170</v>
      </c>
      <c r="E363" s="278" t="s">
        <v>1</v>
      </c>
      <c r="F363" s="279" t="s">
        <v>327</v>
      </c>
      <c r="G363" s="277"/>
      <c r="H363" s="280">
        <v>249.375</v>
      </c>
      <c r="I363" s="281"/>
      <c r="J363" s="277"/>
      <c r="K363" s="277"/>
      <c r="L363" s="282"/>
      <c r="M363" s="283"/>
      <c r="N363" s="284"/>
      <c r="O363" s="284"/>
      <c r="P363" s="284"/>
      <c r="Q363" s="284"/>
      <c r="R363" s="284"/>
      <c r="S363" s="284"/>
      <c r="T363" s="28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86" t="s">
        <v>170</v>
      </c>
      <c r="AU363" s="286" t="s">
        <v>85</v>
      </c>
      <c r="AV363" s="13" t="s">
        <v>85</v>
      </c>
      <c r="AW363" s="13" t="s">
        <v>30</v>
      </c>
      <c r="AX363" s="13" t="s">
        <v>75</v>
      </c>
      <c r="AY363" s="286" t="s">
        <v>160</v>
      </c>
    </row>
    <row r="364" spans="1:51" s="14" customFormat="1" ht="12">
      <c r="A364" s="14"/>
      <c r="B364" s="288"/>
      <c r="C364" s="289"/>
      <c r="D364" s="272" t="s">
        <v>170</v>
      </c>
      <c r="E364" s="290" t="s">
        <v>1</v>
      </c>
      <c r="F364" s="291" t="s">
        <v>340</v>
      </c>
      <c r="G364" s="289"/>
      <c r="H364" s="290" t="s">
        <v>1</v>
      </c>
      <c r="I364" s="292"/>
      <c r="J364" s="289"/>
      <c r="K364" s="289"/>
      <c r="L364" s="293"/>
      <c r="M364" s="294"/>
      <c r="N364" s="295"/>
      <c r="O364" s="295"/>
      <c r="P364" s="295"/>
      <c r="Q364" s="295"/>
      <c r="R364" s="295"/>
      <c r="S364" s="295"/>
      <c r="T364" s="29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97" t="s">
        <v>170</v>
      </c>
      <c r="AU364" s="297" t="s">
        <v>85</v>
      </c>
      <c r="AV364" s="14" t="s">
        <v>83</v>
      </c>
      <c r="AW364" s="14" t="s">
        <v>30</v>
      </c>
      <c r="AX364" s="14" t="s">
        <v>75</v>
      </c>
      <c r="AY364" s="297" t="s">
        <v>160</v>
      </c>
    </row>
    <row r="365" spans="1:51" s="13" customFormat="1" ht="12">
      <c r="A365" s="13"/>
      <c r="B365" s="276"/>
      <c r="C365" s="277"/>
      <c r="D365" s="272" t="s">
        <v>170</v>
      </c>
      <c r="E365" s="278" t="s">
        <v>1</v>
      </c>
      <c r="F365" s="279" t="s">
        <v>341</v>
      </c>
      <c r="G365" s="277"/>
      <c r="H365" s="280">
        <v>234.5</v>
      </c>
      <c r="I365" s="281"/>
      <c r="J365" s="277"/>
      <c r="K365" s="277"/>
      <c r="L365" s="282"/>
      <c r="M365" s="283"/>
      <c r="N365" s="284"/>
      <c r="O365" s="284"/>
      <c r="P365" s="284"/>
      <c r="Q365" s="284"/>
      <c r="R365" s="284"/>
      <c r="S365" s="284"/>
      <c r="T365" s="28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86" t="s">
        <v>170</v>
      </c>
      <c r="AU365" s="286" t="s">
        <v>85</v>
      </c>
      <c r="AV365" s="13" t="s">
        <v>85</v>
      </c>
      <c r="AW365" s="13" t="s">
        <v>30</v>
      </c>
      <c r="AX365" s="13" t="s">
        <v>75</v>
      </c>
      <c r="AY365" s="286" t="s">
        <v>160</v>
      </c>
    </row>
    <row r="366" spans="1:51" s="14" customFormat="1" ht="12">
      <c r="A366" s="14"/>
      <c r="B366" s="288"/>
      <c r="C366" s="289"/>
      <c r="D366" s="272" t="s">
        <v>170</v>
      </c>
      <c r="E366" s="290" t="s">
        <v>1</v>
      </c>
      <c r="F366" s="291" t="s">
        <v>213</v>
      </c>
      <c r="G366" s="289"/>
      <c r="H366" s="290" t="s">
        <v>1</v>
      </c>
      <c r="I366" s="292"/>
      <c r="J366" s="289"/>
      <c r="K366" s="289"/>
      <c r="L366" s="293"/>
      <c r="M366" s="294"/>
      <c r="N366" s="295"/>
      <c r="O366" s="295"/>
      <c r="P366" s="295"/>
      <c r="Q366" s="295"/>
      <c r="R366" s="295"/>
      <c r="S366" s="295"/>
      <c r="T366" s="29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97" t="s">
        <v>170</v>
      </c>
      <c r="AU366" s="297" t="s">
        <v>85</v>
      </c>
      <c r="AV366" s="14" t="s">
        <v>83</v>
      </c>
      <c r="AW366" s="14" t="s">
        <v>30</v>
      </c>
      <c r="AX366" s="14" t="s">
        <v>75</v>
      </c>
      <c r="AY366" s="297" t="s">
        <v>160</v>
      </c>
    </row>
    <row r="367" spans="1:51" s="13" customFormat="1" ht="12">
      <c r="A367" s="13"/>
      <c r="B367" s="276"/>
      <c r="C367" s="277"/>
      <c r="D367" s="272" t="s">
        <v>170</v>
      </c>
      <c r="E367" s="278" t="s">
        <v>1</v>
      </c>
      <c r="F367" s="279" t="s">
        <v>336</v>
      </c>
      <c r="G367" s="277"/>
      <c r="H367" s="280">
        <v>144.375</v>
      </c>
      <c r="I367" s="281"/>
      <c r="J367" s="277"/>
      <c r="K367" s="277"/>
      <c r="L367" s="282"/>
      <c r="M367" s="283"/>
      <c r="N367" s="284"/>
      <c r="O367" s="284"/>
      <c r="P367" s="284"/>
      <c r="Q367" s="284"/>
      <c r="R367" s="284"/>
      <c r="S367" s="284"/>
      <c r="T367" s="28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86" t="s">
        <v>170</v>
      </c>
      <c r="AU367" s="286" t="s">
        <v>85</v>
      </c>
      <c r="AV367" s="13" t="s">
        <v>85</v>
      </c>
      <c r="AW367" s="13" t="s">
        <v>30</v>
      </c>
      <c r="AX367" s="13" t="s">
        <v>75</v>
      </c>
      <c r="AY367" s="286" t="s">
        <v>160</v>
      </c>
    </row>
    <row r="368" spans="1:51" s="14" customFormat="1" ht="12">
      <c r="A368" s="14"/>
      <c r="B368" s="288"/>
      <c r="C368" s="289"/>
      <c r="D368" s="272" t="s">
        <v>170</v>
      </c>
      <c r="E368" s="290" t="s">
        <v>1</v>
      </c>
      <c r="F368" s="291" t="s">
        <v>342</v>
      </c>
      <c r="G368" s="289"/>
      <c r="H368" s="290" t="s">
        <v>1</v>
      </c>
      <c r="I368" s="292"/>
      <c r="J368" s="289"/>
      <c r="K368" s="289"/>
      <c r="L368" s="293"/>
      <c r="M368" s="294"/>
      <c r="N368" s="295"/>
      <c r="O368" s="295"/>
      <c r="P368" s="295"/>
      <c r="Q368" s="295"/>
      <c r="R368" s="295"/>
      <c r="S368" s="295"/>
      <c r="T368" s="29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97" t="s">
        <v>170</v>
      </c>
      <c r="AU368" s="297" t="s">
        <v>85</v>
      </c>
      <c r="AV368" s="14" t="s">
        <v>83</v>
      </c>
      <c r="AW368" s="14" t="s">
        <v>30</v>
      </c>
      <c r="AX368" s="14" t="s">
        <v>75</v>
      </c>
      <c r="AY368" s="297" t="s">
        <v>160</v>
      </c>
    </row>
    <row r="369" spans="1:51" s="13" customFormat="1" ht="12">
      <c r="A369" s="13"/>
      <c r="B369" s="276"/>
      <c r="C369" s="277"/>
      <c r="D369" s="272" t="s">
        <v>170</v>
      </c>
      <c r="E369" s="278" t="s">
        <v>1</v>
      </c>
      <c r="F369" s="279" t="s">
        <v>343</v>
      </c>
      <c r="G369" s="277"/>
      <c r="H369" s="280">
        <v>154.875</v>
      </c>
      <c r="I369" s="281"/>
      <c r="J369" s="277"/>
      <c r="K369" s="277"/>
      <c r="L369" s="282"/>
      <c r="M369" s="283"/>
      <c r="N369" s="284"/>
      <c r="O369" s="284"/>
      <c r="P369" s="284"/>
      <c r="Q369" s="284"/>
      <c r="R369" s="284"/>
      <c r="S369" s="284"/>
      <c r="T369" s="28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86" t="s">
        <v>170</v>
      </c>
      <c r="AU369" s="286" t="s">
        <v>85</v>
      </c>
      <c r="AV369" s="13" t="s">
        <v>85</v>
      </c>
      <c r="AW369" s="13" t="s">
        <v>30</v>
      </c>
      <c r="AX369" s="13" t="s">
        <v>75</v>
      </c>
      <c r="AY369" s="286" t="s">
        <v>160</v>
      </c>
    </row>
    <row r="370" spans="1:51" s="14" customFormat="1" ht="12">
      <c r="A370" s="14"/>
      <c r="B370" s="288"/>
      <c r="C370" s="289"/>
      <c r="D370" s="272" t="s">
        <v>170</v>
      </c>
      <c r="E370" s="290" t="s">
        <v>1</v>
      </c>
      <c r="F370" s="291" t="s">
        <v>344</v>
      </c>
      <c r="G370" s="289"/>
      <c r="H370" s="290" t="s">
        <v>1</v>
      </c>
      <c r="I370" s="292"/>
      <c r="J370" s="289"/>
      <c r="K370" s="289"/>
      <c r="L370" s="293"/>
      <c r="M370" s="294"/>
      <c r="N370" s="295"/>
      <c r="O370" s="295"/>
      <c r="P370" s="295"/>
      <c r="Q370" s="295"/>
      <c r="R370" s="295"/>
      <c r="S370" s="295"/>
      <c r="T370" s="29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97" t="s">
        <v>170</v>
      </c>
      <c r="AU370" s="297" t="s">
        <v>85</v>
      </c>
      <c r="AV370" s="14" t="s">
        <v>83</v>
      </c>
      <c r="AW370" s="14" t="s">
        <v>30</v>
      </c>
      <c r="AX370" s="14" t="s">
        <v>75</v>
      </c>
      <c r="AY370" s="297" t="s">
        <v>160</v>
      </c>
    </row>
    <row r="371" spans="1:51" s="13" customFormat="1" ht="12">
      <c r="A371" s="13"/>
      <c r="B371" s="276"/>
      <c r="C371" s="277"/>
      <c r="D371" s="272" t="s">
        <v>170</v>
      </c>
      <c r="E371" s="278" t="s">
        <v>1</v>
      </c>
      <c r="F371" s="279" t="s">
        <v>345</v>
      </c>
      <c r="G371" s="277"/>
      <c r="H371" s="280">
        <v>175.875</v>
      </c>
      <c r="I371" s="281"/>
      <c r="J371" s="277"/>
      <c r="K371" s="277"/>
      <c r="L371" s="282"/>
      <c r="M371" s="283"/>
      <c r="N371" s="284"/>
      <c r="O371" s="284"/>
      <c r="P371" s="284"/>
      <c r="Q371" s="284"/>
      <c r="R371" s="284"/>
      <c r="S371" s="284"/>
      <c r="T371" s="28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86" t="s">
        <v>170</v>
      </c>
      <c r="AU371" s="286" t="s">
        <v>85</v>
      </c>
      <c r="AV371" s="13" t="s">
        <v>85</v>
      </c>
      <c r="AW371" s="13" t="s">
        <v>30</v>
      </c>
      <c r="AX371" s="13" t="s">
        <v>75</v>
      </c>
      <c r="AY371" s="286" t="s">
        <v>160</v>
      </c>
    </row>
    <row r="372" spans="1:51" s="14" customFormat="1" ht="12">
      <c r="A372" s="14"/>
      <c r="B372" s="288"/>
      <c r="C372" s="289"/>
      <c r="D372" s="272" t="s">
        <v>170</v>
      </c>
      <c r="E372" s="290" t="s">
        <v>1</v>
      </c>
      <c r="F372" s="291" t="s">
        <v>214</v>
      </c>
      <c r="G372" s="289"/>
      <c r="H372" s="290" t="s">
        <v>1</v>
      </c>
      <c r="I372" s="292"/>
      <c r="J372" s="289"/>
      <c r="K372" s="289"/>
      <c r="L372" s="293"/>
      <c r="M372" s="294"/>
      <c r="N372" s="295"/>
      <c r="O372" s="295"/>
      <c r="P372" s="295"/>
      <c r="Q372" s="295"/>
      <c r="R372" s="295"/>
      <c r="S372" s="295"/>
      <c r="T372" s="29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97" t="s">
        <v>170</v>
      </c>
      <c r="AU372" s="297" t="s">
        <v>85</v>
      </c>
      <c r="AV372" s="14" t="s">
        <v>83</v>
      </c>
      <c r="AW372" s="14" t="s">
        <v>30</v>
      </c>
      <c r="AX372" s="14" t="s">
        <v>75</v>
      </c>
      <c r="AY372" s="297" t="s">
        <v>160</v>
      </c>
    </row>
    <row r="373" spans="1:51" s="13" customFormat="1" ht="12">
      <c r="A373" s="13"/>
      <c r="B373" s="276"/>
      <c r="C373" s="277"/>
      <c r="D373" s="272" t="s">
        <v>170</v>
      </c>
      <c r="E373" s="278" t="s">
        <v>1</v>
      </c>
      <c r="F373" s="279" t="s">
        <v>346</v>
      </c>
      <c r="G373" s="277"/>
      <c r="H373" s="280">
        <v>385.875</v>
      </c>
      <c r="I373" s="281"/>
      <c r="J373" s="277"/>
      <c r="K373" s="277"/>
      <c r="L373" s="282"/>
      <c r="M373" s="283"/>
      <c r="N373" s="284"/>
      <c r="O373" s="284"/>
      <c r="P373" s="284"/>
      <c r="Q373" s="284"/>
      <c r="R373" s="284"/>
      <c r="S373" s="284"/>
      <c r="T373" s="28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86" t="s">
        <v>170</v>
      </c>
      <c r="AU373" s="286" t="s">
        <v>85</v>
      </c>
      <c r="AV373" s="13" t="s">
        <v>85</v>
      </c>
      <c r="AW373" s="13" t="s">
        <v>30</v>
      </c>
      <c r="AX373" s="13" t="s">
        <v>75</v>
      </c>
      <c r="AY373" s="286" t="s">
        <v>160</v>
      </c>
    </row>
    <row r="374" spans="1:51" s="14" customFormat="1" ht="12">
      <c r="A374" s="14"/>
      <c r="B374" s="288"/>
      <c r="C374" s="289"/>
      <c r="D374" s="272" t="s">
        <v>170</v>
      </c>
      <c r="E374" s="290" t="s">
        <v>1</v>
      </c>
      <c r="F374" s="291" t="s">
        <v>216</v>
      </c>
      <c r="G374" s="289"/>
      <c r="H374" s="290" t="s">
        <v>1</v>
      </c>
      <c r="I374" s="292"/>
      <c r="J374" s="289"/>
      <c r="K374" s="289"/>
      <c r="L374" s="293"/>
      <c r="M374" s="294"/>
      <c r="N374" s="295"/>
      <c r="O374" s="295"/>
      <c r="P374" s="295"/>
      <c r="Q374" s="295"/>
      <c r="R374" s="295"/>
      <c r="S374" s="295"/>
      <c r="T374" s="29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97" t="s">
        <v>170</v>
      </c>
      <c r="AU374" s="297" t="s">
        <v>85</v>
      </c>
      <c r="AV374" s="14" t="s">
        <v>83</v>
      </c>
      <c r="AW374" s="14" t="s">
        <v>30</v>
      </c>
      <c r="AX374" s="14" t="s">
        <v>75</v>
      </c>
      <c r="AY374" s="297" t="s">
        <v>160</v>
      </c>
    </row>
    <row r="375" spans="1:51" s="13" customFormat="1" ht="12">
      <c r="A375" s="13"/>
      <c r="B375" s="276"/>
      <c r="C375" s="277"/>
      <c r="D375" s="272" t="s">
        <v>170</v>
      </c>
      <c r="E375" s="278" t="s">
        <v>1</v>
      </c>
      <c r="F375" s="279" t="s">
        <v>347</v>
      </c>
      <c r="G375" s="277"/>
      <c r="H375" s="280">
        <v>44.625</v>
      </c>
      <c r="I375" s="281"/>
      <c r="J375" s="277"/>
      <c r="K375" s="277"/>
      <c r="L375" s="282"/>
      <c r="M375" s="283"/>
      <c r="N375" s="284"/>
      <c r="O375" s="284"/>
      <c r="P375" s="284"/>
      <c r="Q375" s="284"/>
      <c r="R375" s="284"/>
      <c r="S375" s="284"/>
      <c r="T375" s="28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86" t="s">
        <v>170</v>
      </c>
      <c r="AU375" s="286" t="s">
        <v>85</v>
      </c>
      <c r="AV375" s="13" t="s">
        <v>85</v>
      </c>
      <c r="AW375" s="13" t="s">
        <v>30</v>
      </c>
      <c r="AX375" s="13" t="s">
        <v>75</v>
      </c>
      <c r="AY375" s="286" t="s">
        <v>160</v>
      </c>
    </row>
    <row r="376" spans="1:51" s="14" customFormat="1" ht="12">
      <c r="A376" s="14"/>
      <c r="B376" s="288"/>
      <c r="C376" s="289"/>
      <c r="D376" s="272" t="s">
        <v>170</v>
      </c>
      <c r="E376" s="290" t="s">
        <v>1</v>
      </c>
      <c r="F376" s="291" t="s">
        <v>348</v>
      </c>
      <c r="G376" s="289"/>
      <c r="H376" s="290" t="s">
        <v>1</v>
      </c>
      <c r="I376" s="292"/>
      <c r="J376" s="289"/>
      <c r="K376" s="289"/>
      <c r="L376" s="293"/>
      <c r="M376" s="294"/>
      <c r="N376" s="295"/>
      <c r="O376" s="295"/>
      <c r="P376" s="295"/>
      <c r="Q376" s="295"/>
      <c r="R376" s="295"/>
      <c r="S376" s="295"/>
      <c r="T376" s="29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97" t="s">
        <v>170</v>
      </c>
      <c r="AU376" s="297" t="s">
        <v>85</v>
      </c>
      <c r="AV376" s="14" t="s">
        <v>83</v>
      </c>
      <c r="AW376" s="14" t="s">
        <v>30</v>
      </c>
      <c r="AX376" s="14" t="s">
        <v>75</v>
      </c>
      <c r="AY376" s="297" t="s">
        <v>160</v>
      </c>
    </row>
    <row r="377" spans="1:51" s="14" customFormat="1" ht="12">
      <c r="A377" s="14"/>
      <c r="B377" s="288"/>
      <c r="C377" s="289"/>
      <c r="D377" s="272" t="s">
        <v>170</v>
      </c>
      <c r="E377" s="290" t="s">
        <v>1</v>
      </c>
      <c r="F377" s="291" t="s">
        <v>214</v>
      </c>
      <c r="G377" s="289"/>
      <c r="H377" s="290" t="s">
        <v>1</v>
      </c>
      <c r="I377" s="292"/>
      <c r="J377" s="289"/>
      <c r="K377" s="289"/>
      <c r="L377" s="293"/>
      <c r="M377" s="294"/>
      <c r="N377" s="295"/>
      <c r="O377" s="295"/>
      <c r="P377" s="295"/>
      <c r="Q377" s="295"/>
      <c r="R377" s="295"/>
      <c r="S377" s="295"/>
      <c r="T377" s="29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97" t="s">
        <v>170</v>
      </c>
      <c r="AU377" s="297" t="s">
        <v>85</v>
      </c>
      <c r="AV377" s="14" t="s">
        <v>83</v>
      </c>
      <c r="AW377" s="14" t="s">
        <v>30</v>
      </c>
      <c r="AX377" s="14" t="s">
        <v>75</v>
      </c>
      <c r="AY377" s="297" t="s">
        <v>160</v>
      </c>
    </row>
    <row r="378" spans="1:51" s="13" customFormat="1" ht="12">
      <c r="A378" s="13"/>
      <c r="B378" s="276"/>
      <c r="C378" s="277"/>
      <c r="D378" s="272" t="s">
        <v>170</v>
      </c>
      <c r="E378" s="278" t="s">
        <v>1</v>
      </c>
      <c r="F378" s="279" t="s">
        <v>349</v>
      </c>
      <c r="G378" s="277"/>
      <c r="H378" s="280">
        <v>105</v>
      </c>
      <c r="I378" s="281"/>
      <c r="J378" s="277"/>
      <c r="K378" s="277"/>
      <c r="L378" s="282"/>
      <c r="M378" s="283"/>
      <c r="N378" s="284"/>
      <c r="O378" s="284"/>
      <c r="P378" s="284"/>
      <c r="Q378" s="284"/>
      <c r="R378" s="284"/>
      <c r="S378" s="284"/>
      <c r="T378" s="28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86" t="s">
        <v>170</v>
      </c>
      <c r="AU378" s="286" t="s">
        <v>85</v>
      </c>
      <c r="AV378" s="13" t="s">
        <v>85</v>
      </c>
      <c r="AW378" s="13" t="s">
        <v>30</v>
      </c>
      <c r="AX378" s="13" t="s">
        <v>75</v>
      </c>
      <c r="AY378" s="286" t="s">
        <v>160</v>
      </c>
    </row>
    <row r="379" spans="1:51" s="14" customFormat="1" ht="12">
      <c r="A379" s="14"/>
      <c r="B379" s="288"/>
      <c r="C379" s="289"/>
      <c r="D379" s="272" t="s">
        <v>170</v>
      </c>
      <c r="E379" s="290" t="s">
        <v>1</v>
      </c>
      <c r="F379" s="291" t="s">
        <v>216</v>
      </c>
      <c r="G379" s="289"/>
      <c r="H379" s="290" t="s">
        <v>1</v>
      </c>
      <c r="I379" s="292"/>
      <c r="J379" s="289"/>
      <c r="K379" s="289"/>
      <c r="L379" s="293"/>
      <c r="M379" s="294"/>
      <c r="N379" s="295"/>
      <c r="O379" s="295"/>
      <c r="P379" s="295"/>
      <c r="Q379" s="295"/>
      <c r="R379" s="295"/>
      <c r="S379" s="295"/>
      <c r="T379" s="29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97" t="s">
        <v>170</v>
      </c>
      <c r="AU379" s="297" t="s">
        <v>85</v>
      </c>
      <c r="AV379" s="14" t="s">
        <v>83</v>
      </c>
      <c r="AW379" s="14" t="s">
        <v>30</v>
      </c>
      <c r="AX379" s="14" t="s">
        <v>75</v>
      </c>
      <c r="AY379" s="297" t="s">
        <v>160</v>
      </c>
    </row>
    <row r="380" spans="1:51" s="13" customFormat="1" ht="12">
      <c r="A380" s="13"/>
      <c r="B380" s="276"/>
      <c r="C380" s="277"/>
      <c r="D380" s="272" t="s">
        <v>170</v>
      </c>
      <c r="E380" s="278" t="s">
        <v>1</v>
      </c>
      <c r="F380" s="279" t="s">
        <v>350</v>
      </c>
      <c r="G380" s="277"/>
      <c r="H380" s="280">
        <v>84</v>
      </c>
      <c r="I380" s="281"/>
      <c r="J380" s="277"/>
      <c r="K380" s="277"/>
      <c r="L380" s="282"/>
      <c r="M380" s="283"/>
      <c r="N380" s="284"/>
      <c r="O380" s="284"/>
      <c r="P380" s="284"/>
      <c r="Q380" s="284"/>
      <c r="R380" s="284"/>
      <c r="S380" s="284"/>
      <c r="T380" s="28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86" t="s">
        <v>170</v>
      </c>
      <c r="AU380" s="286" t="s">
        <v>85</v>
      </c>
      <c r="AV380" s="13" t="s">
        <v>85</v>
      </c>
      <c r="AW380" s="13" t="s">
        <v>30</v>
      </c>
      <c r="AX380" s="13" t="s">
        <v>75</v>
      </c>
      <c r="AY380" s="286" t="s">
        <v>160</v>
      </c>
    </row>
    <row r="381" spans="1:51" s="14" customFormat="1" ht="12">
      <c r="A381" s="14"/>
      <c r="B381" s="288"/>
      <c r="C381" s="289"/>
      <c r="D381" s="272" t="s">
        <v>170</v>
      </c>
      <c r="E381" s="290" t="s">
        <v>1</v>
      </c>
      <c r="F381" s="291" t="s">
        <v>351</v>
      </c>
      <c r="G381" s="289"/>
      <c r="H381" s="290" t="s">
        <v>1</v>
      </c>
      <c r="I381" s="292"/>
      <c r="J381" s="289"/>
      <c r="K381" s="289"/>
      <c r="L381" s="293"/>
      <c r="M381" s="294"/>
      <c r="N381" s="295"/>
      <c r="O381" s="295"/>
      <c r="P381" s="295"/>
      <c r="Q381" s="295"/>
      <c r="R381" s="295"/>
      <c r="S381" s="295"/>
      <c r="T381" s="29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97" t="s">
        <v>170</v>
      </c>
      <c r="AU381" s="297" t="s">
        <v>85</v>
      </c>
      <c r="AV381" s="14" t="s">
        <v>83</v>
      </c>
      <c r="AW381" s="14" t="s">
        <v>30</v>
      </c>
      <c r="AX381" s="14" t="s">
        <v>75</v>
      </c>
      <c r="AY381" s="297" t="s">
        <v>160</v>
      </c>
    </row>
    <row r="382" spans="1:51" s="14" customFormat="1" ht="12">
      <c r="A382" s="14"/>
      <c r="B382" s="288"/>
      <c r="C382" s="289"/>
      <c r="D382" s="272" t="s">
        <v>170</v>
      </c>
      <c r="E382" s="290" t="s">
        <v>1</v>
      </c>
      <c r="F382" s="291" t="s">
        <v>179</v>
      </c>
      <c r="G382" s="289"/>
      <c r="H382" s="290" t="s">
        <v>1</v>
      </c>
      <c r="I382" s="292"/>
      <c r="J382" s="289"/>
      <c r="K382" s="289"/>
      <c r="L382" s="293"/>
      <c r="M382" s="294"/>
      <c r="N382" s="295"/>
      <c r="O382" s="295"/>
      <c r="P382" s="295"/>
      <c r="Q382" s="295"/>
      <c r="R382" s="295"/>
      <c r="S382" s="295"/>
      <c r="T382" s="29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97" t="s">
        <v>170</v>
      </c>
      <c r="AU382" s="297" t="s">
        <v>85</v>
      </c>
      <c r="AV382" s="14" t="s">
        <v>83</v>
      </c>
      <c r="AW382" s="14" t="s">
        <v>30</v>
      </c>
      <c r="AX382" s="14" t="s">
        <v>75</v>
      </c>
      <c r="AY382" s="297" t="s">
        <v>160</v>
      </c>
    </row>
    <row r="383" spans="1:51" s="13" customFormat="1" ht="12">
      <c r="A383" s="13"/>
      <c r="B383" s="276"/>
      <c r="C383" s="277"/>
      <c r="D383" s="272" t="s">
        <v>170</v>
      </c>
      <c r="E383" s="278" t="s">
        <v>1</v>
      </c>
      <c r="F383" s="279" t="s">
        <v>352</v>
      </c>
      <c r="G383" s="277"/>
      <c r="H383" s="280">
        <v>41.125</v>
      </c>
      <c r="I383" s="281"/>
      <c r="J383" s="277"/>
      <c r="K383" s="277"/>
      <c r="L383" s="282"/>
      <c r="M383" s="283"/>
      <c r="N383" s="284"/>
      <c r="O383" s="284"/>
      <c r="P383" s="284"/>
      <c r="Q383" s="284"/>
      <c r="R383" s="284"/>
      <c r="S383" s="284"/>
      <c r="T383" s="28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86" t="s">
        <v>170</v>
      </c>
      <c r="AU383" s="286" t="s">
        <v>85</v>
      </c>
      <c r="AV383" s="13" t="s">
        <v>85</v>
      </c>
      <c r="AW383" s="13" t="s">
        <v>30</v>
      </c>
      <c r="AX383" s="13" t="s">
        <v>75</v>
      </c>
      <c r="AY383" s="286" t="s">
        <v>160</v>
      </c>
    </row>
    <row r="384" spans="1:51" s="14" customFormat="1" ht="12">
      <c r="A384" s="14"/>
      <c r="B384" s="288"/>
      <c r="C384" s="289"/>
      <c r="D384" s="272" t="s">
        <v>170</v>
      </c>
      <c r="E384" s="290" t="s">
        <v>1</v>
      </c>
      <c r="F384" s="291" t="s">
        <v>353</v>
      </c>
      <c r="G384" s="289"/>
      <c r="H384" s="290" t="s">
        <v>1</v>
      </c>
      <c r="I384" s="292"/>
      <c r="J384" s="289"/>
      <c r="K384" s="289"/>
      <c r="L384" s="293"/>
      <c r="M384" s="294"/>
      <c r="N384" s="295"/>
      <c r="O384" s="295"/>
      <c r="P384" s="295"/>
      <c r="Q384" s="295"/>
      <c r="R384" s="295"/>
      <c r="S384" s="295"/>
      <c r="T384" s="29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97" t="s">
        <v>170</v>
      </c>
      <c r="AU384" s="297" t="s">
        <v>85</v>
      </c>
      <c r="AV384" s="14" t="s">
        <v>83</v>
      </c>
      <c r="AW384" s="14" t="s">
        <v>30</v>
      </c>
      <c r="AX384" s="14" t="s">
        <v>75</v>
      </c>
      <c r="AY384" s="297" t="s">
        <v>160</v>
      </c>
    </row>
    <row r="385" spans="1:51" s="14" customFormat="1" ht="12">
      <c r="A385" s="14"/>
      <c r="B385" s="288"/>
      <c r="C385" s="289"/>
      <c r="D385" s="272" t="s">
        <v>170</v>
      </c>
      <c r="E385" s="290" t="s">
        <v>1</v>
      </c>
      <c r="F385" s="291" t="s">
        <v>187</v>
      </c>
      <c r="G385" s="289"/>
      <c r="H385" s="290" t="s">
        <v>1</v>
      </c>
      <c r="I385" s="292"/>
      <c r="J385" s="289"/>
      <c r="K385" s="289"/>
      <c r="L385" s="293"/>
      <c r="M385" s="294"/>
      <c r="N385" s="295"/>
      <c r="O385" s="295"/>
      <c r="P385" s="295"/>
      <c r="Q385" s="295"/>
      <c r="R385" s="295"/>
      <c r="S385" s="295"/>
      <c r="T385" s="29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97" t="s">
        <v>170</v>
      </c>
      <c r="AU385" s="297" t="s">
        <v>85</v>
      </c>
      <c r="AV385" s="14" t="s">
        <v>83</v>
      </c>
      <c r="AW385" s="14" t="s">
        <v>30</v>
      </c>
      <c r="AX385" s="14" t="s">
        <v>75</v>
      </c>
      <c r="AY385" s="297" t="s">
        <v>160</v>
      </c>
    </row>
    <row r="386" spans="1:51" s="13" customFormat="1" ht="12">
      <c r="A386" s="13"/>
      <c r="B386" s="276"/>
      <c r="C386" s="277"/>
      <c r="D386" s="272" t="s">
        <v>170</v>
      </c>
      <c r="E386" s="278" t="s">
        <v>1</v>
      </c>
      <c r="F386" s="279" t="s">
        <v>354</v>
      </c>
      <c r="G386" s="277"/>
      <c r="H386" s="280">
        <v>38.5</v>
      </c>
      <c r="I386" s="281"/>
      <c r="J386" s="277"/>
      <c r="K386" s="277"/>
      <c r="L386" s="282"/>
      <c r="M386" s="283"/>
      <c r="N386" s="284"/>
      <c r="O386" s="284"/>
      <c r="P386" s="284"/>
      <c r="Q386" s="284"/>
      <c r="R386" s="284"/>
      <c r="S386" s="284"/>
      <c r="T386" s="28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86" t="s">
        <v>170</v>
      </c>
      <c r="AU386" s="286" t="s">
        <v>85</v>
      </c>
      <c r="AV386" s="13" t="s">
        <v>85</v>
      </c>
      <c r="AW386" s="13" t="s">
        <v>30</v>
      </c>
      <c r="AX386" s="13" t="s">
        <v>75</v>
      </c>
      <c r="AY386" s="286" t="s">
        <v>160</v>
      </c>
    </row>
    <row r="387" spans="1:51" s="13" customFormat="1" ht="12">
      <c r="A387" s="13"/>
      <c r="B387" s="276"/>
      <c r="C387" s="277"/>
      <c r="D387" s="272" t="s">
        <v>170</v>
      </c>
      <c r="E387" s="278" t="s">
        <v>1</v>
      </c>
      <c r="F387" s="279" t="s">
        <v>355</v>
      </c>
      <c r="G387" s="277"/>
      <c r="H387" s="280">
        <v>950</v>
      </c>
      <c r="I387" s="281"/>
      <c r="J387" s="277"/>
      <c r="K387" s="277"/>
      <c r="L387" s="282"/>
      <c r="M387" s="283"/>
      <c r="N387" s="284"/>
      <c r="O387" s="284"/>
      <c r="P387" s="284"/>
      <c r="Q387" s="284"/>
      <c r="R387" s="284"/>
      <c r="S387" s="284"/>
      <c r="T387" s="28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86" t="s">
        <v>170</v>
      </c>
      <c r="AU387" s="286" t="s">
        <v>85</v>
      </c>
      <c r="AV387" s="13" t="s">
        <v>85</v>
      </c>
      <c r="AW387" s="13" t="s">
        <v>30</v>
      </c>
      <c r="AX387" s="13" t="s">
        <v>75</v>
      </c>
      <c r="AY387" s="286" t="s">
        <v>160</v>
      </c>
    </row>
    <row r="388" spans="1:51" s="13" customFormat="1" ht="12">
      <c r="A388" s="13"/>
      <c r="B388" s="276"/>
      <c r="C388" s="277"/>
      <c r="D388" s="272" t="s">
        <v>170</v>
      </c>
      <c r="E388" s="278" t="s">
        <v>1</v>
      </c>
      <c r="F388" s="279" t="s">
        <v>356</v>
      </c>
      <c r="G388" s="277"/>
      <c r="H388" s="280">
        <v>2897.125</v>
      </c>
      <c r="I388" s="281"/>
      <c r="J388" s="277"/>
      <c r="K388" s="277"/>
      <c r="L388" s="282"/>
      <c r="M388" s="283"/>
      <c r="N388" s="284"/>
      <c r="O388" s="284"/>
      <c r="P388" s="284"/>
      <c r="Q388" s="284"/>
      <c r="R388" s="284"/>
      <c r="S388" s="284"/>
      <c r="T388" s="28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86" t="s">
        <v>170</v>
      </c>
      <c r="AU388" s="286" t="s">
        <v>85</v>
      </c>
      <c r="AV388" s="13" t="s">
        <v>85</v>
      </c>
      <c r="AW388" s="13" t="s">
        <v>30</v>
      </c>
      <c r="AX388" s="13" t="s">
        <v>75</v>
      </c>
      <c r="AY388" s="286" t="s">
        <v>160</v>
      </c>
    </row>
    <row r="389" spans="1:51" s="15" customFormat="1" ht="12">
      <c r="A389" s="15"/>
      <c r="B389" s="298"/>
      <c r="C389" s="299"/>
      <c r="D389" s="272" t="s">
        <v>170</v>
      </c>
      <c r="E389" s="300" t="s">
        <v>1</v>
      </c>
      <c r="F389" s="301" t="s">
        <v>217</v>
      </c>
      <c r="G389" s="299"/>
      <c r="H389" s="302">
        <v>30537.25</v>
      </c>
      <c r="I389" s="303"/>
      <c r="J389" s="299"/>
      <c r="K389" s="299"/>
      <c r="L389" s="304"/>
      <c r="M389" s="305"/>
      <c r="N389" s="306"/>
      <c r="O389" s="306"/>
      <c r="P389" s="306"/>
      <c r="Q389" s="306"/>
      <c r="R389" s="306"/>
      <c r="S389" s="306"/>
      <c r="T389" s="307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308" t="s">
        <v>170</v>
      </c>
      <c r="AU389" s="308" t="s">
        <v>85</v>
      </c>
      <c r="AV389" s="15" t="s">
        <v>166</v>
      </c>
      <c r="AW389" s="15" t="s">
        <v>30</v>
      </c>
      <c r="AX389" s="15" t="s">
        <v>83</v>
      </c>
      <c r="AY389" s="308" t="s">
        <v>160</v>
      </c>
    </row>
    <row r="390" spans="1:65" s="2" customFormat="1" ht="21.75" customHeight="1">
      <c r="A390" s="40"/>
      <c r="B390" s="41"/>
      <c r="C390" s="260" t="s">
        <v>357</v>
      </c>
      <c r="D390" s="260" t="s">
        <v>162</v>
      </c>
      <c r="E390" s="261" t="s">
        <v>358</v>
      </c>
      <c r="F390" s="262" t="s">
        <v>359</v>
      </c>
      <c r="G390" s="263" t="s">
        <v>290</v>
      </c>
      <c r="H390" s="264">
        <v>30537.25</v>
      </c>
      <c r="I390" s="265"/>
      <c r="J390" s="266">
        <f>ROUND(I390*H390,2)</f>
        <v>0</v>
      </c>
      <c r="K390" s="262" t="s">
        <v>184</v>
      </c>
      <c r="L390" s="43"/>
      <c r="M390" s="267" t="s">
        <v>1</v>
      </c>
      <c r="N390" s="268" t="s">
        <v>40</v>
      </c>
      <c r="O390" s="93"/>
      <c r="P390" s="269">
        <f>O390*H390</f>
        <v>0</v>
      </c>
      <c r="Q390" s="269">
        <v>0</v>
      </c>
      <c r="R390" s="269">
        <f>Q390*H390</f>
        <v>0</v>
      </c>
      <c r="S390" s="269">
        <v>0</v>
      </c>
      <c r="T390" s="270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71" t="s">
        <v>166</v>
      </c>
      <c r="AT390" s="271" t="s">
        <v>162</v>
      </c>
      <c r="AU390" s="271" t="s">
        <v>85</v>
      </c>
      <c r="AY390" s="17" t="s">
        <v>160</v>
      </c>
      <c r="BE390" s="145">
        <f>IF(N390="základní",J390,0)</f>
        <v>0</v>
      </c>
      <c r="BF390" s="145">
        <f>IF(N390="snížená",J390,0)</f>
        <v>0</v>
      </c>
      <c r="BG390" s="145">
        <f>IF(N390="zákl. přenesená",J390,0)</f>
        <v>0</v>
      </c>
      <c r="BH390" s="145">
        <f>IF(N390="sníž. přenesená",J390,0)</f>
        <v>0</v>
      </c>
      <c r="BI390" s="145">
        <f>IF(N390="nulová",J390,0)</f>
        <v>0</v>
      </c>
      <c r="BJ390" s="17" t="s">
        <v>83</v>
      </c>
      <c r="BK390" s="145">
        <f>ROUND(I390*H390,2)</f>
        <v>0</v>
      </c>
      <c r="BL390" s="17" t="s">
        <v>166</v>
      </c>
      <c r="BM390" s="271" t="s">
        <v>360</v>
      </c>
    </row>
    <row r="391" spans="1:47" s="2" customFormat="1" ht="12">
      <c r="A391" s="40"/>
      <c r="B391" s="41"/>
      <c r="C391" s="42"/>
      <c r="D391" s="272" t="s">
        <v>177</v>
      </c>
      <c r="E391" s="42"/>
      <c r="F391" s="287" t="s">
        <v>361</v>
      </c>
      <c r="G391" s="42"/>
      <c r="H391" s="42"/>
      <c r="I391" s="161"/>
      <c r="J391" s="42"/>
      <c r="K391" s="42"/>
      <c r="L391" s="43"/>
      <c r="M391" s="274"/>
      <c r="N391" s="275"/>
      <c r="O391" s="93"/>
      <c r="P391" s="93"/>
      <c r="Q391" s="93"/>
      <c r="R391" s="93"/>
      <c r="S391" s="93"/>
      <c r="T391" s="94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7" t="s">
        <v>177</v>
      </c>
      <c r="AU391" s="17" t="s">
        <v>85</v>
      </c>
    </row>
    <row r="392" spans="1:51" s="13" customFormat="1" ht="12">
      <c r="A392" s="13"/>
      <c r="B392" s="276"/>
      <c r="C392" s="277"/>
      <c r="D392" s="272" t="s">
        <v>170</v>
      </c>
      <c r="E392" s="278" t="s">
        <v>1</v>
      </c>
      <c r="F392" s="279" t="s">
        <v>362</v>
      </c>
      <c r="G392" s="277"/>
      <c r="H392" s="280">
        <v>30537.25</v>
      </c>
      <c r="I392" s="281"/>
      <c r="J392" s="277"/>
      <c r="K392" s="277"/>
      <c r="L392" s="282"/>
      <c r="M392" s="283"/>
      <c r="N392" s="284"/>
      <c r="O392" s="284"/>
      <c r="P392" s="284"/>
      <c r="Q392" s="284"/>
      <c r="R392" s="284"/>
      <c r="S392" s="284"/>
      <c r="T392" s="28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86" t="s">
        <v>170</v>
      </c>
      <c r="AU392" s="286" t="s">
        <v>85</v>
      </c>
      <c r="AV392" s="13" t="s">
        <v>85</v>
      </c>
      <c r="AW392" s="13" t="s">
        <v>30</v>
      </c>
      <c r="AX392" s="13" t="s">
        <v>83</v>
      </c>
      <c r="AY392" s="286" t="s">
        <v>160</v>
      </c>
    </row>
    <row r="393" spans="1:65" s="2" customFormat="1" ht="21.75" customHeight="1">
      <c r="A393" s="40"/>
      <c r="B393" s="41"/>
      <c r="C393" s="260" t="s">
        <v>7</v>
      </c>
      <c r="D393" s="260" t="s">
        <v>162</v>
      </c>
      <c r="E393" s="261" t="s">
        <v>363</v>
      </c>
      <c r="F393" s="262" t="s">
        <v>364</v>
      </c>
      <c r="G393" s="263" t="s">
        <v>290</v>
      </c>
      <c r="H393" s="264">
        <v>950</v>
      </c>
      <c r="I393" s="265"/>
      <c r="J393" s="266">
        <f>ROUND(I393*H393,2)</f>
        <v>0</v>
      </c>
      <c r="K393" s="262" t="s">
        <v>184</v>
      </c>
      <c r="L393" s="43"/>
      <c r="M393" s="267" t="s">
        <v>1</v>
      </c>
      <c r="N393" s="268" t="s">
        <v>40</v>
      </c>
      <c r="O393" s="93"/>
      <c r="P393" s="269">
        <f>O393*H393</f>
        <v>0</v>
      </c>
      <c r="Q393" s="269">
        <v>0.0083</v>
      </c>
      <c r="R393" s="269">
        <f>Q393*H393</f>
        <v>7.885</v>
      </c>
      <c r="S393" s="269">
        <v>0</v>
      </c>
      <c r="T393" s="270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71" t="s">
        <v>166</v>
      </c>
      <c r="AT393" s="271" t="s">
        <v>162</v>
      </c>
      <c r="AU393" s="271" t="s">
        <v>85</v>
      </c>
      <c r="AY393" s="17" t="s">
        <v>160</v>
      </c>
      <c r="BE393" s="145">
        <f>IF(N393="základní",J393,0)</f>
        <v>0</v>
      </c>
      <c r="BF393" s="145">
        <f>IF(N393="snížená",J393,0)</f>
        <v>0</v>
      </c>
      <c r="BG393" s="145">
        <f>IF(N393="zákl. přenesená",J393,0)</f>
        <v>0</v>
      </c>
      <c r="BH393" s="145">
        <f>IF(N393="sníž. přenesená",J393,0)</f>
        <v>0</v>
      </c>
      <c r="BI393" s="145">
        <f>IF(N393="nulová",J393,0)</f>
        <v>0</v>
      </c>
      <c r="BJ393" s="17" t="s">
        <v>83</v>
      </c>
      <c r="BK393" s="145">
        <f>ROUND(I393*H393,2)</f>
        <v>0</v>
      </c>
      <c r="BL393" s="17" t="s">
        <v>166</v>
      </c>
      <c r="BM393" s="271" t="s">
        <v>365</v>
      </c>
    </row>
    <row r="394" spans="1:47" s="2" customFormat="1" ht="12">
      <c r="A394" s="40"/>
      <c r="B394" s="41"/>
      <c r="C394" s="42"/>
      <c r="D394" s="272" t="s">
        <v>177</v>
      </c>
      <c r="E394" s="42"/>
      <c r="F394" s="287" t="s">
        <v>366</v>
      </c>
      <c r="G394" s="42"/>
      <c r="H394" s="42"/>
      <c r="I394" s="161"/>
      <c r="J394" s="42"/>
      <c r="K394" s="42"/>
      <c r="L394" s="43"/>
      <c r="M394" s="274"/>
      <c r="N394" s="275"/>
      <c r="O394" s="93"/>
      <c r="P394" s="93"/>
      <c r="Q394" s="93"/>
      <c r="R394" s="93"/>
      <c r="S394" s="93"/>
      <c r="T394" s="94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7" t="s">
        <v>177</v>
      </c>
      <c r="AU394" s="17" t="s">
        <v>85</v>
      </c>
    </row>
    <row r="395" spans="1:47" s="2" customFormat="1" ht="12">
      <c r="A395" s="40"/>
      <c r="B395" s="41"/>
      <c r="C395" s="42"/>
      <c r="D395" s="272" t="s">
        <v>168</v>
      </c>
      <c r="E395" s="42"/>
      <c r="F395" s="273" t="s">
        <v>367</v>
      </c>
      <c r="G395" s="42"/>
      <c r="H395" s="42"/>
      <c r="I395" s="161"/>
      <c r="J395" s="42"/>
      <c r="K395" s="42"/>
      <c r="L395" s="43"/>
      <c r="M395" s="274"/>
      <c r="N395" s="275"/>
      <c r="O395" s="93"/>
      <c r="P395" s="93"/>
      <c r="Q395" s="93"/>
      <c r="R395" s="93"/>
      <c r="S395" s="93"/>
      <c r="T395" s="94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7" t="s">
        <v>168</v>
      </c>
      <c r="AU395" s="17" t="s">
        <v>85</v>
      </c>
    </row>
    <row r="396" spans="1:65" s="2" customFormat="1" ht="16.5" customHeight="1">
      <c r="A396" s="40"/>
      <c r="B396" s="41"/>
      <c r="C396" s="260" t="s">
        <v>368</v>
      </c>
      <c r="D396" s="260" t="s">
        <v>162</v>
      </c>
      <c r="E396" s="261" t="s">
        <v>369</v>
      </c>
      <c r="F396" s="262" t="s">
        <v>370</v>
      </c>
      <c r="G396" s="263" t="s">
        <v>174</v>
      </c>
      <c r="H396" s="264">
        <v>10708.02</v>
      </c>
      <c r="I396" s="265"/>
      <c r="J396" s="266">
        <f>ROUND(I396*H396,2)</f>
        <v>0</v>
      </c>
      <c r="K396" s="262" t="s">
        <v>1</v>
      </c>
      <c r="L396" s="43"/>
      <c r="M396" s="267" t="s">
        <v>1</v>
      </c>
      <c r="N396" s="268" t="s">
        <v>40</v>
      </c>
      <c r="O396" s="93"/>
      <c r="P396" s="269">
        <f>O396*H396</f>
        <v>0</v>
      </c>
      <c r="Q396" s="269">
        <v>0.00085</v>
      </c>
      <c r="R396" s="269">
        <f>Q396*H396</f>
        <v>9.101817</v>
      </c>
      <c r="S396" s="269">
        <v>0</v>
      </c>
      <c r="T396" s="270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71" t="s">
        <v>166</v>
      </c>
      <c r="AT396" s="271" t="s">
        <v>162</v>
      </c>
      <c r="AU396" s="271" t="s">
        <v>85</v>
      </c>
      <c r="AY396" s="17" t="s">
        <v>160</v>
      </c>
      <c r="BE396" s="145">
        <f>IF(N396="základní",J396,0)</f>
        <v>0</v>
      </c>
      <c r="BF396" s="145">
        <f>IF(N396="snížená",J396,0)</f>
        <v>0</v>
      </c>
      <c r="BG396" s="145">
        <f>IF(N396="zákl. přenesená",J396,0)</f>
        <v>0</v>
      </c>
      <c r="BH396" s="145">
        <f>IF(N396="sníž. přenesená",J396,0)</f>
        <v>0</v>
      </c>
      <c r="BI396" s="145">
        <f>IF(N396="nulová",J396,0)</f>
        <v>0</v>
      </c>
      <c r="BJ396" s="17" t="s">
        <v>83</v>
      </c>
      <c r="BK396" s="145">
        <f>ROUND(I396*H396,2)</f>
        <v>0</v>
      </c>
      <c r="BL396" s="17" t="s">
        <v>166</v>
      </c>
      <c r="BM396" s="271" t="s">
        <v>371</v>
      </c>
    </row>
    <row r="397" spans="1:47" s="2" customFormat="1" ht="12">
      <c r="A397" s="40"/>
      <c r="B397" s="41"/>
      <c r="C397" s="42"/>
      <c r="D397" s="272" t="s">
        <v>168</v>
      </c>
      <c r="E397" s="42"/>
      <c r="F397" s="273" t="s">
        <v>372</v>
      </c>
      <c r="G397" s="42"/>
      <c r="H397" s="42"/>
      <c r="I397" s="161"/>
      <c r="J397" s="42"/>
      <c r="K397" s="42"/>
      <c r="L397" s="43"/>
      <c r="M397" s="274"/>
      <c r="N397" s="275"/>
      <c r="O397" s="93"/>
      <c r="P397" s="93"/>
      <c r="Q397" s="93"/>
      <c r="R397" s="93"/>
      <c r="S397" s="93"/>
      <c r="T397" s="94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7" t="s">
        <v>168</v>
      </c>
      <c r="AU397" s="17" t="s">
        <v>85</v>
      </c>
    </row>
    <row r="398" spans="1:51" s="13" customFormat="1" ht="12">
      <c r="A398" s="13"/>
      <c r="B398" s="276"/>
      <c r="C398" s="277"/>
      <c r="D398" s="272" t="s">
        <v>170</v>
      </c>
      <c r="E398" s="278" t="s">
        <v>1</v>
      </c>
      <c r="F398" s="279" t="s">
        <v>373</v>
      </c>
      <c r="G398" s="277"/>
      <c r="H398" s="280">
        <v>10708.02</v>
      </c>
      <c r="I398" s="281"/>
      <c r="J398" s="277"/>
      <c r="K398" s="277"/>
      <c r="L398" s="282"/>
      <c r="M398" s="283"/>
      <c r="N398" s="284"/>
      <c r="O398" s="284"/>
      <c r="P398" s="284"/>
      <c r="Q398" s="284"/>
      <c r="R398" s="284"/>
      <c r="S398" s="284"/>
      <c r="T398" s="28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86" t="s">
        <v>170</v>
      </c>
      <c r="AU398" s="286" t="s">
        <v>85</v>
      </c>
      <c r="AV398" s="13" t="s">
        <v>85</v>
      </c>
      <c r="AW398" s="13" t="s">
        <v>30</v>
      </c>
      <c r="AX398" s="13" t="s">
        <v>83</v>
      </c>
      <c r="AY398" s="286" t="s">
        <v>160</v>
      </c>
    </row>
    <row r="399" spans="1:65" s="2" customFormat="1" ht="21.75" customHeight="1">
      <c r="A399" s="40"/>
      <c r="B399" s="41"/>
      <c r="C399" s="260" t="s">
        <v>374</v>
      </c>
      <c r="D399" s="260" t="s">
        <v>162</v>
      </c>
      <c r="E399" s="261" t="s">
        <v>375</v>
      </c>
      <c r="F399" s="262" t="s">
        <v>376</v>
      </c>
      <c r="G399" s="263" t="s">
        <v>174</v>
      </c>
      <c r="H399" s="264">
        <v>10708.02</v>
      </c>
      <c r="I399" s="265"/>
      <c r="J399" s="266">
        <f>ROUND(I399*H399,2)</f>
        <v>0</v>
      </c>
      <c r="K399" s="262" t="s">
        <v>1</v>
      </c>
      <c r="L399" s="43"/>
      <c r="M399" s="267" t="s">
        <v>1</v>
      </c>
      <c r="N399" s="268" t="s">
        <v>40</v>
      </c>
      <c r="O399" s="93"/>
      <c r="P399" s="269">
        <f>O399*H399</f>
        <v>0</v>
      </c>
      <c r="Q399" s="269">
        <v>0</v>
      </c>
      <c r="R399" s="269">
        <f>Q399*H399</f>
        <v>0</v>
      </c>
      <c r="S399" s="269">
        <v>0</v>
      </c>
      <c r="T399" s="270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71" t="s">
        <v>166</v>
      </c>
      <c r="AT399" s="271" t="s">
        <v>162</v>
      </c>
      <c r="AU399" s="271" t="s">
        <v>85</v>
      </c>
      <c r="AY399" s="17" t="s">
        <v>160</v>
      </c>
      <c r="BE399" s="145">
        <f>IF(N399="základní",J399,0)</f>
        <v>0</v>
      </c>
      <c r="BF399" s="145">
        <f>IF(N399="snížená",J399,0)</f>
        <v>0</v>
      </c>
      <c r="BG399" s="145">
        <f>IF(N399="zákl. přenesená",J399,0)</f>
        <v>0</v>
      </c>
      <c r="BH399" s="145">
        <f>IF(N399="sníž. přenesená",J399,0)</f>
        <v>0</v>
      </c>
      <c r="BI399" s="145">
        <f>IF(N399="nulová",J399,0)</f>
        <v>0</v>
      </c>
      <c r="BJ399" s="17" t="s">
        <v>83</v>
      </c>
      <c r="BK399" s="145">
        <f>ROUND(I399*H399,2)</f>
        <v>0</v>
      </c>
      <c r="BL399" s="17" t="s">
        <v>166</v>
      </c>
      <c r="BM399" s="271" t="s">
        <v>377</v>
      </c>
    </row>
    <row r="400" spans="1:47" s="2" customFormat="1" ht="12">
      <c r="A400" s="40"/>
      <c r="B400" s="41"/>
      <c r="C400" s="42"/>
      <c r="D400" s="272" t="s">
        <v>168</v>
      </c>
      <c r="E400" s="42"/>
      <c r="F400" s="273" t="s">
        <v>372</v>
      </c>
      <c r="G400" s="42"/>
      <c r="H400" s="42"/>
      <c r="I400" s="161"/>
      <c r="J400" s="42"/>
      <c r="K400" s="42"/>
      <c r="L400" s="43"/>
      <c r="M400" s="274"/>
      <c r="N400" s="275"/>
      <c r="O400" s="93"/>
      <c r="P400" s="93"/>
      <c r="Q400" s="93"/>
      <c r="R400" s="93"/>
      <c r="S400" s="93"/>
      <c r="T400" s="94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7" t="s">
        <v>168</v>
      </c>
      <c r="AU400" s="17" t="s">
        <v>85</v>
      </c>
    </row>
    <row r="401" spans="1:51" s="13" customFormat="1" ht="12">
      <c r="A401" s="13"/>
      <c r="B401" s="276"/>
      <c r="C401" s="277"/>
      <c r="D401" s="272" t="s">
        <v>170</v>
      </c>
      <c r="E401" s="278" t="s">
        <v>1</v>
      </c>
      <c r="F401" s="279" t="s">
        <v>373</v>
      </c>
      <c r="G401" s="277"/>
      <c r="H401" s="280">
        <v>10708.02</v>
      </c>
      <c r="I401" s="281"/>
      <c r="J401" s="277"/>
      <c r="K401" s="277"/>
      <c r="L401" s="282"/>
      <c r="M401" s="283"/>
      <c r="N401" s="284"/>
      <c r="O401" s="284"/>
      <c r="P401" s="284"/>
      <c r="Q401" s="284"/>
      <c r="R401" s="284"/>
      <c r="S401" s="284"/>
      <c r="T401" s="28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86" t="s">
        <v>170</v>
      </c>
      <c r="AU401" s="286" t="s">
        <v>85</v>
      </c>
      <c r="AV401" s="13" t="s">
        <v>85</v>
      </c>
      <c r="AW401" s="13" t="s">
        <v>30</v>
      </c>
      <c r="AX401" s="13" t="s">
        <v>83</v>
      </c>
      <c r="AY401" s="286" t="s">
        <v>160</v>
      </c>
    </row>
    <row r="402" spans="1:65" s="2" customFormat="1" ht="21.75" customHeight="1">
      <c r="A402" s="40"/>
      <c r="B402" s="41"/>
      <c r="C402" s="260" t="s">
        <v>378</v>
      </c>
      <c r="D402" s="260" t="s">
        <v>162</v>
      </c>
      <c r="E402" s="261" t="s">
        <v>379</v>
      </c>
      <c r="F402" s="262" t="s">
        <v>380</v>
      </c>
      <c r="G402" s="263" t="s">
        <v>174</v>
      </c>
      <c r="H402" s="264">
        <v>2020</v>
      </c>
      <c r="I402" s="265"/>
      <c r="J402" s="266">
        <f>ROUND(I402*H402,2)</f>
        <v>0</v>
      </c>
      <c r="K402" s="262" t="s">
        <v>184</v>
      </c>
      <c r="L402" s="43"/>
      <c r="M402" s="267" t="s">
        <v>1</v>
      </c>
      <c r="N402" s="268" t="s">
        <v>40</v>
      </c>
      <c r="O402" s="93"/>
      <c r="P402" s="269">
        <f>O402*H402</f>
        <v>0</v>
      </c>
      <c r="Q402" s="269">
        <v>0.02944</v>
      </c>
      <c r="R402" s="269">
        <f>Q402*H402</f>
        <v>59.4688</v>
      </c>
      <c r="S402" s="269">
        <v>0</v>
      </c>
      <c r="T402" s="270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71" t="s">
        <v>166</v>
      </c>
      <c r="AT402" s="271" t="s">
        <v>162</v>
      </c>
      <c r="AU402" s="271" t="s">
        <v>85</v>
      </c>
      <c r="AY402" s="17" t="s">
        <v>160</v>
      </c>
      <c r="BE402" s="145">
        <f>IF(N402="základní",J402,0)</f>
        <v>0</v>
      </c>
      <c r="BF402" s="145">
        <f>IF(N402="snížená",J402,0)</f>
        <v>0</v>
      </c>
      <c r="BG402" s="145">
        <f>IF(N402="zákl. přenesená",J402,0)</f>
        <v>0</v>
      </c>
      <c r="BH402" s="145">
        <f>IF(N402="sníž. přenesená",J402,0)</f>
        <v>0</v>
      </c>
      <c r="BI402" s="145">
        <f>IF(N402="nulová",J402,0)</f>
        <v>0</v>
      </c>
      <c r="BJ402" s="17" t="s">
        <v>83</v>
      </c>
      <c r="BK402" s="145">
        <f>ROUND(I402*H402,2)</f>
        <v>0</v>
      </c>
      <c r="BL402" s="17" t="s">
        <v>166</v>
      </c>
      <c r="BM402" s="271" t="s">
        <v>381</v>
      </c>
    </row>
    <row r="403" spans="1:47" s="2" customFormat="1" ht="12">
      <c r="A403" s="40"/>
      <c r="B403" s="41"/>
      <c r="C403" s="42"/>
      <c r="D403" s="272" t="s">
        <v>177</v>
      </c>
      <c r="E403" s="42"/>
      <c r="F403" s="287" t="s">
        <v>382</v>
      </c>
      <c r="G403" s="42"/>
      <c r="H403" s="42"/>
      <c r="I403" s="161"/>
      <c r="J403" s="42"/>
      <c r="K403" s="42"/>
      <c r="L403" s="43"/>
      <c r="M403" s="274"/>
      <c r="N403" s="275"/>
      <c r="O403" s="93"/>
      <c r="P403" s="93"/>
      <c r="Q403" s="93"/>
      <c r="R403" s="93"/>
      <c r="S403" s="93"/>
      <c r="T403" s="94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7" t="s">
        <v>177</v>
      </c>
      <c r="AU403" s="17" t="s">
        <v>85</v>
      </c>
    </row>
    <row r="404" spans="1:51" s="14" customFormat="1" ht="12">
      <c r="A404" s="14"/>
      <c r="B404" s="288"/>
      <c r="C404" s="289"/>
      <c r="D404" s="272" t="s">
        <v>170</v>
      </c>
      <c r="E404" s="290" t="s">
        <v>1</v>
      </c>
      <c r="F404" s="291" t="s">
        <v>383</v>
      </c>
      <c r="G404" s="289"/>
      <c r="H404" s="290" t="s">
        <v>1</v>
      </c>
      <c r="I404" s="292"/>
      <c r="J404" s="289"/>
      <c r="K404" s="289"/>
      <c r="L404" s="293"/>
      <c r="M404" s="294"/>
      <c r="N404" s="295"/>
      <c r="O404" s="295"/>
      <c r="P404" s="295"/>
      <c r="Q404" s="295"/>
      <c r="R404" s="295"/>
      <c r="S404" s="295"/>
      <c r="T404" s="29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97" t="s">
        <v>170</v>
      </c>
      <c r="AU404" s="297" t="s">
        <v>85</v>
      </c>
      <c r="AV404" s="14" t="s">
        <v>83</v>
      </c>
      <c r="AW404" s="14" t="s">
        <v>30</v>
      </c>
      <c r="AX404" s="14" t="s">
        <v>75</v>
      </c>
      <c r="AY404" s="297" t="s">
        <v>160</v>
      </c>
    </row>
    <row r="405" spans="1:51" s="13" customFormat="1" ht="12">
      <c r="A405" s="13"/>
      <c r="B405" s="276"/>
      <c r="C405" s="277"/>
      <c r="D405" s="272" t="s">
        <v>170</v>
      </c>
      <c r="E405" s="278" t="s">
        <v>1</v>
      </c>
      <c r="F405" s="279" t="s">
        <v>384</v>
      </c>
      <c r="G405" s="277"/>
      <c r="H405" s="280">
        <v>1520</v>
      </c>
      <c r="I405" s="281"/>
      <c r="J405" s="277"/>
      <c r="K405" s="277"/>
      <c r="L405" s="282"/>
      <c r="M405" s="283"/>
      <c r="N405" s="284"/>
      <c r="O405" s="284"/>
      <c r="P405" s="284"/>
      <c r="Q405" s="284"/>
      <c r="R405" s="284"/>
      <c r="S405" s="284"/>
      <c r="T405" s="28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86" t="s">
        <v>170</v>
      </c>
      <c r="AU405" s="286" t="s">
        <v>85</v>
      </c>
      <c r="AV405" s="13" t="s">
        <v>85</v>
      </c>
      <c r="AW405" s="13" t="s">
        <v>30</v>
      </c>
      <c r="AX405" s="13" t="s">
        <v>75</v>
      </c>
      <c r="AY405" s="286" t="s">
        <v>160</v>
      </c>
    </row>
    <row r="406" spans="1:51" s="14" customFormat="1" ht="12">
      <c r="A406" s="14"/>
      <c r="B406" s="288"/>
      <c r="C406" s="289"/>
      <c r="D406" s="272" t="s">
        <v>170</v>
      </c>
      <c r="E406" s="290" t="s">
        <v>1</v>
      </c>
      <c r="F406" s="291" t="s">
        <v>385</v>
      </c>
      <c r="G406" s="289"/>
      <c r="H406" s="290" t="s">
        <v>1</v>
      </c>
      <c r="I406" s="292"/>
      <c r="J406" s="289"/>
      <c r="K406" s="289"/>
      <c r="L406" s="293"/>
      <c r="M406" s="294"/>
      <c r="N406" s="295"/>
      <c r="O406" s="295"/>
      <c r="P406" s="295"/>
      <c r="Q406" s="295"/>
      <c r="R406" s="295"/>
      <c r="S406" s="295"/>
      <c r="T406" s="29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97" t="s">
        <v>170</v>
      </c>
      <c r="AU406" s="297" t="s">
        <v>85</v>
      </c>
      <c r="AV406" s="14" t="s">
        <v>83</v>
      </c>
      <c r="AW406" s="14" t="s">
        <v>30</v>
      </c>
      <c r="AX406" s="14" t="s">
        <v>75</v>
      </c>
      <c r="AY406" s="297" t="s">
        <v>160</v>
      </c>
    </row>
    <row r="407" spans="1:51" s="13" customFormat="1" ht="12">
      <c r="A407" s="13"/>
      <c r="B407" s="276"/>
      <c r="C407" s="277"/>
      <c r="D407" s="272" t="s">
        <v>170</v>
      </c>
      <c r="E407" s="278" t="s">
        <v>1</v>
      </c>
      <c r="F407" s="279" t="s">
        <v>386</v>
      </c>
      <c r="G407" s="277"/>
      <c r="H407" s="280">
        <v>500</v>
      </c>
      <c r="I407" s="281"/>
      <c r="J407" s="277"/>
      <c r="K407" s="277"/>
      <c r="L407" s="282"/>
      <c r="M407" s="283"/>
      <c r="N407" s="284"/>
      <c r="O407" s="284"/>
      <c r="P407" s="284"/>
      <c r="Q407" s="284"/>
      <c r="R407" s="284"/>
      <c r="S407" s="284"/>
      <c r="T407" s="28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86" t="s">
        <v>170</v>
      </c>
      <c r="AU407" s="286" t="s">
        <v>85</v>
      </c>
      <c r="AV407" s="13" t="s">
        <v>85</v>
      </c>
      <c r="AW407" s="13" t="s">
        <v>30</v>
      </c>
      <c r="AX407" s="13" t="s">
        <v>75</v>
      </c>
      <c r="AY407" s="286" t="s">
        <v>160</v>
      </c>
    </row>
    <row r="408" spans="1:51" s="15" customFormat="1" ht="12">
      <c r="A408" s="15"/>
      <c r="B408" s="298"/>
      <c r="C408" s="299"/>
      <c r="D408" s="272" t="s">
        <v>170</v>
      </c>
      <c r="E408" s="300" t="s">
        <v>1</v>
      </c>
      <c r="F408" s="301" t="s">
        <v>217</v>
      </c>
      <c r="G408" s="299"/>
      <c r="H408" s="302">
        <v>2020</v>
      </c>
      <c r="I408" s="303"/>
      <c r="J408" s="299"/>
      <c r="K408" s="299"/>
      <c r="L408" s="304"/>
      <c r="M408" s="305"/>
      <c r="N408" s="306"/>
      <c r="O408" s="306"/>
      <c r="P408" s="306"/>
      <c r="Q408" s="306"/>
      <c r="R408" s="306"/>
      <c r="S408" s="306"/>
      <c r="T408" s="307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308" t="s">
        <v>170</v>
      </c>
      <c r="AU408" s="308" t="s">
        <v>85</v>
      </c>
      <c r="AV408" s="15" t="s">
        <v>166</v>
      </c>
      <c r="AW408" s="15" t="s">
        <v>30</v>
      </c>
      <c r="AX408" s="15" t="s">
        <v>83</v>
      </c>
      <c r="AY408" s="308" t="s">
        <v>160</v>
      </c>
    </row>
    <row r="409" spans="1:65" s="2" customFormat="1" ht="16.5" customHeight="1">
      <c r="A409" s="40"/>
      <c r="B409" s="41"/>
      <c r="C409" s="260" t="s">
        <v>387</v>
      </c>
      <c r="D409" s="260" t="s">
        <v>162</v>
      </c>
      <c r="E409" s="261" t="s">
        <v>388</v>
      </c>
      <c r="F409" s="262" t="s">
        <v>389</v>
      </c>
      <c r="G409" s="263" t="s">
        <v>174</v>
      </c>
      <c r="H409" s="264">
        <v>30822.4</v>
      </c>
      <c r="I409" s="265"/>
      <c r="J409" s="266">
        <f>ROUND(I409*H409,2)</f>
        <v>0</v>
      </c>
      <c r="K409" s="262" t="s">
        <v>184</v>
      </c>
      <c r="L409" s="43"/>
      <c r="M409" s="267" t="s">
        <v>1</v>
      </c>
      <c r="N409" s="268" t="s">
        <v>40</v>
      </c>
      <c r="O409" s="93"/>
      <c r="P409" s="269">
        <f>O409*H409</f>
        <v>0</v>
      </c>
      <c r="Q409" s="269">
        <v>0.00064</v>
      </c>
      <c r="R409" s="269">
        <f>Q409*H409</f>
        <v>19.726336000000003</v>
      </c>
      <c r="S409" s="269">
        <v>0</v>
      </c>
      <c r="T409" s="270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71" t="s">
        <v>166</v>
      </c>
      <c r="AT409" s="271" t="s">
        <v>162</v>
      </c>
      <c r="AU409" s="271" t="s">
        <v>85</v>
      </c>
      <c r="AY409" s="17" t="s">
        <v>160</v>
      </c>
      <c r="BE409" s="145">
        <f>IF(N409="základní",J409,0)</f>
        <v>0</v>
      </c>
      <c r="BF409" s="145">
        <f>IF(N409="snížená",J409,0)</f>
        <v>0</v>
      </c>
      <c r="BG409" s="145">
        <f>IF(N409="zákl. přenesená",J409,0)</f>
        <v>0</v>
      </c>
      <c r="BH409" s="145">
        <f>IF(N409="sníž. přenesená",J409,0)</f>
        <v>0</v>
      </c>
      <c r="BI409" s="145">
        <f>IF(N409="nulová",J409,0)</f>
        <v>0</v>
      </c>
      <c r="BJ409" s="17" t="s">
        <v>83</v>
      </c>
      <c r="BK409" s="145">
        <f>ROUND(I409*H409,2)</f>
        <v>0</v>
      </c>
      <c r="BL409" s="17" t="s">
        <v>166</v>
      </c>
      <c r="BM409" s="271" t="s">
        <v>390</v>
      </c>
    </row>
    <row r="410" spans="1:47" s="2" customFormat="1" ht="12">
      <c r="A410" s="40"/>
      <c r="B410" s="41"/>
      <c r="C410" s="42"/>
      <c r="D410" s="272" t="s">
        <v>177</v>
      </c>
      <c r="E410" s="42"/>
      <c r="F410" s="287" t="s">
        <v>391</v>
      </c>
      <c r="G410" s="42"/>
      <c r="H410" s="42"/>
      <c r="I410" s="161"/>
      <c r="J410" s="42"/>
      <c r="K410" s="42"/>
      <c r="L410" s="43"/>
      <c r="M410" s="274"/>
      <c r="N410" s="275"/>
      <c r="O410" s="93"/>
      <c r="P410" s="93"/>
      <c r="Q410" s="93"/>
      <c r="R410" s="93"/>
      <c r="S410" s="93"/>
      <c r="T410" s="94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7" t="s">
        <v>177</v>
      </c>
      <c r="AU410" s="17" t="s">
        <v>85</v>
      </c>
    </row>
    <row r="411" spans="1:51" s="13" customFormat="1" ht="12">
      <c r="A411" s="13"/>
      <c r="B411" s="276"/>
      <c r="C411" s="277"/>
      <c r="D411" s="272" t="s">
        <v>170</v>
      </c>
      <c r="E411" s="278" t="s">
        <v>1</v>
      </c>
      <c r="F411" s="279" t="s">
        <v>392</v>
      </c>
      <c r="G411" s="277"/>
      <c r="H411" s="280">
        <v>30822.4</v>
      </c>
      <c r="I411" s="281"/>
      <c r="J411" s="277"/>
      <c r="K411" s="277"/>
      <c r="L411" s="282"/>
      <c r="M411" s="283"/>
      <c r="N411" s="284"/>
      <c r="O411" s="284"/>
      <c r="P411" s="284"/>
      <c r="Q411" s="284"/>
      <c r="R411" s="284"/>
      <c r="S411" s="284"/>
      <c r="T411" s="28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86" t="s">
        <v>170</v>
      </c>
      <c r="AU411" s="286" t="s">
        <v>85</v>
      </c>
      <c r="AV411" s="13" t="s">
        <v>85</v>
      </c>
      <c r="AW411" s="13" t="s">
        <v>30</v>
      </c>
      <c r="AX411" s="13" t="s">
        <v>83</v>
      </c>
      <c r="AY411" s="286" t="s">
        <v>160</v>
      </c>
    </row>
    <row r="412" spans="1:65" s="2" customFormat="1" ht="16.5" customHeight="1">
      <c r="A412" s="40"/>
      <c r="B412" s="41"/>
      <c r="C412" s="260" t="s">
        <v>393</v>
      </c>
      <c r="D412" s="260" t="s">
        <v>162</v>
      </c>
      <c r="E412" s="261" t="s">
        <v>394</v>
      </c>
      <c r="F412" s="262" t="s">
        <v>395</v>
      </c>
      <c r="G412" s="263" t="s">
        <v>174</v>
      </c>
      <c r="H412" s="264">
        <v>30822.4</v>
      </c>
      <c r="I412" s="265"/>
      <c r="J412" s="266">
        <f>ROUND(I412*H412,2)</f>
        <v>0</v>
      </c>
      <c r="K412" s="262" t="s">
        <v>184</v>
      </c>
      <c r="L412" s="43"/>
      <c r="M412" s="267" t="s">
        <v>1</v>
      </c>
      <c r="N412" s="268" t="s">
        <v>40</v>
      </c>
      <c r="O412" s="93"/>
      <c r="P412" s="269">
        <f>O412*H412</f>
        <v>0</v>
      </c>
      <c r="Q412" s="269">
        <v>0</v>
      </c>
      <c r="R412" s="269">
        <f>Q412*H412</f>
        <v>0</v>
      </c>
      <c r="S412" s="269">
        <v>0</v>
      </c>
      <c r="T412" s="270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71" t="s">
        <v>166</v>
      </c>
      <c r="AT412" s="271" t="s">
        <v>162</v>
      </c>
      <c r="AU412" s="271" t="s">
        <v>85</v>
      </c>
      <c r="AY412" s="17" t="s">
        <v>160</v>
      </c>
      <c r="BE412" s="145">
        <f>IF(N412="základní",J412,0)</f>
        <v>0</v>
      </c>
      <c r="BF412" s="145">
        <f>IF(N412="snížená",J412,0)</f>
        <v>0</v>
      </c>
      <c r="BG412" s="145">
        <f>IF(N412="zákl. přenesená",J412,0)</f>
        <v>0</v>
      </c>
      <c r="BH412" s="145">
        <f>IF(N412="sníž. přenesená",J412,0)</f>
        <v>0</v>
      </c>
      <c r="BI412" s="145">
        <f>IF(N412="nulová",J412,0)</f>
        <v>0</v>
      </c>
      <c r="BJ412" s="17" t="s">
        <v>83</v>
      </c>
      <c r="BK412" s="145">
        <f>ROUND(I412*H412,2)</f>
        <v>0</v>
      </c>
      <c r="BL412" s="17" t="s">
        <v>166</v>
      </c>
      <c r="BM412" s="271" t="s">
        <v>396</v>
      </c>
    </row>
    <row r="413" spans="1:47" s="2" customFormat="1" ht="12">
      <c r="A413" s="40"/>
      <c r="B413" s="41"/>
      <c r="C413" s="42"/>
      <c r="D413" s="272" t="s">
        <v>177</v>
      </c>
      <c r="E413" s="42"/>
      <c r="F413" s="287" t="s">
        <v>397</v>
      </c>
      <c r="G413" s="42"/>
      <c r="H413" s="42"/>
      <c r="I413" s="161"/>
      <c r="J413" s="42"/>
      <c r="K413" s="42"/>
      <c r="L413" s="43"/>
      <c r="M413" s="274"/>
      <c r="N413" s="275"/>
      <c r="O413" s="93"/>
      <c r="P413" s="93"/>
      <c r="Q413" s="93"/>
      <c r="R413" s="93"/>
      <c r="S413" s="93"/>
      <c r="T413" s="94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7" t="s">
        <v>177</v>
      </c>
      <c r="AU413" s="17" t="s">
        <v>85</v>
      </c>
    </row>
    <row r="414" spans="1:51" s="13" customFormat="1" ht="12">
      <c r="A414" s="13"/>
      <c r="B414" s="276"/>
      <c r="C414" s="277"/>
      <c r="D414" s="272" t="s">
        <v>170</v>
      </c>
      <c r="E414" s="278" t="s">
        <v>1</v>
      </c>
      <c r="F414" s="279" t="s">
        <v>392</v>
      </c>
      <c r="G414" s="277"/>
      <c r="H414" s="280">
        <v>30822.4</v>
      </c>
      <c r="I414" s="281"/>
      <c r="J414" s="277"/>
      <c r="K414" s="277"/>
      <c r="L414" s="282"/>
      <c r="M414" s="283"/>
      <c r="N414" s="284"/>
      <c r="O414" s="284"/>
      <c r="P414" s="284"/>
      <c r="Q414" s="284"/>
      <c r="R414" s="284"/>
      <c r="S414" s="284"/>
      <c r="T414" s="28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86" t="s">
        <v>170</v>
      </c>
      <c r="AU414" s="286" t="s">
        <v>85</v>
      </c>
      <c r="AV414" s="13" t="s">
        <v>85</v>
      </c>
      <c r="AW414" s="13" t="s">
        <v>30</v>
      </c>
      <c r="AX414" s="13" t="s">
        <v>83</v>
      </c>
      <c r="AY414" s="286" t="s">
        <v>160</v>
      </c>
    </row>
    <row r="415" spans="1:65" s="2" customFormat="1" ht="21.75" customHeight="1">
      <c r="A415" s="40"/>
      <c r="B415" s="41"/>
      <c r="C415" s="260" t="s">
        <v>398</v>
      </c>
      <c r="D415" s="260" t="s">
        <v>162</v>
      </c>
      <c r="E415" s="261" t="s">
        <v>399</v>
      </c>
      <c r="F415" s="262" t="s">
        <v>400</v>
      </c>
      <c r="G415" s="263" t="s">
        <v>174</v>
      </c>
      <c r="H415" s="264">
        <v>100</v>
      </c>
      <c r="I415" s="265"/>
      <c r="J415" s="266">
        <f>ROUND(I415*H415,2)</f>
        <v>0</v>
      </c>
      <c r="K415" s="262" t="s">
        <v>184</v>
      </c>
      <c r="L415" s="43"/>
      <c r="M415" s="267" t="s">
        <v>1</v>
      </c>
      <c r="N415" s="268" t="s">
        <v>40</v>
      </c>
      <c r="O415" s="93"/>
      <c r="P415" s="269">
        <f>O415*H415</f>
        <v>0</v>
      </c>
      <c r="Q415" s="269">
        <v>0</v>
      </c>
      <c r="R415" s="269">
        <f>Q415*H415</f>
        <v>0</v>
      </c>
      <c r="S415" s="269">
        <v>0</v>
      </c>
      <c r="T415" s="270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71" t="s">
        <v>166</v>
      </c>
      <c r="AT415" s="271" t="s">
        <v>162</v>
      </c>
      <c r="AU415" s="271" t="s">
        <v>85</v>
      </c>
      <c r="AY415" s="17" t="s">
        <v>160</v>
      </c>
      <c r="BE415" s="145">
        <f>IF(N415="základní",J415,0)</f>
        <v>0</v>
      </c>
      <c r="BF415" s="145">
        <f>IF(N415="snížená",J415,0)</f>
        <v>0</v>
      </c>
      <c r="BG415" s="145">
        <f>IF(N415="zákl. přenesená",J415,0)</f>
        <v>0</v>
      </c>
      <c r="BH415" s="145">
        <f>IF(N415="sníž. přenesená",J415,0)</f>
        <v>0</v>
      </c>
      <c r="BI415" s="145">
        <f>IF(N415="nulová",J415,0)</f>
        <v>0</v>
      </c>
      <c r="BJ415" s="17" t="s">
        <v>83</v>
      </c>
      <c r="BK415" s="145">
        <f>ROUND(I415*H415,2)</f>
        <v>0</v>
      </c>
      <c r="BL415" s="17" t="s">
        <v>166</v>
      </c>
      <c r="BM415" s="271" t="s">
        <v>401</v>
      </c>
    </row>
    <row r="416" spans="1:47" s="2" customFormat="1" ht="12">
      <c r="A416" s="40"/>
      <c r="B416" s="41"/>
      <c r="C416" s="42"/>
      <c r="D416" s="272" t="s">
        <v>177</v>
      </c>
      <c r="E416" s="42"/>
      <c r="F416" s="287" t="s">
        <v>402</v>
      </c>
      <c r="G416" s="42"/>
      <c r="H416" s="42"/>
      <c r="I416" s="161"/>
      <c r="J416" s="42"/>
      <c r="K416" s="42"/>
      <c r="L416" s="43"/>
      <c r="M416" s="274"/>
      <c r="N416" s="275"/>
      <c r="O416" s="93"/>
      <c r="P416" s="93"/>
      <c r="Q416" s="93"/>
      <c r="R416" s="93"/>
      <c r="S416" s="93"/>
      <c r="T416" s="94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7" t="s">
        <v>177</v>
      </c>
      <c r="AU416" s="17" t="s">
        <v>85</v>
      </c>
    </row>
    <row r="417" spans="1:65" s="2" customFormat="1" ht="16.5" customHeight="1">
      <c r="A417" s="40"/>
      <c r="B417" s="41"/>
      <c r="C417" s="309" t="s">
        <v>403</v>
      </c>
      <c r="D417" s="309" t="s">
        <v>404</v>
      </c>
      <c r="E417" s="310" t="s">
        <v>405</v>
      </c>
      <c r="F417" s="311" t="s">
        <v>406</v>
      </c>
      <c r="G417" s="312" t="s">
        <v>174</v>
      </c>
      <c r="H417" s="313">
        <v>115</v>
      </c>
      <c r="I417" s="314"/>
      <c r="J417" s="315">
        <f>ROUND(I417*H417,2)</f>
        <v>0</v>
      </c>
      <c r="K417" s="311" t="s">
        <v>184</v>
      </c>
      <c r="L417" s="316"/>
      <c r="M417" s="317" t="s">
        <v>1</v>
      </c>
      <c r="N417" s="318" t="s">
        <v>40</v>
      </c>
      <c r="O417" s="93"/>
      <c r="P417" s="269">
        <f>O417*H417</f>
        <v>0</v>
      </c>
      <c r="Q417" s="269">
        <v>0.0011</v>
      </c>
      <c r="R417" s="269">
        <f>Q417*H417</f>
        <v>0.1265</v>
      </c>
      <c r="S417" s="269">
        <v>0</v>
      </c>
      <c r="T417" s="270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71" t="s">
        <v>235</v>
      </c>
      <c r="AT417" s="271" t="s">
        <v>404</v>
      </c>
      <c r="AU417" s="271" t="s">
        <v>85</v>
      </c>
      <c r="AY417" s="17" t="s">
        <v>160</v>
      </c>
      <c r="BE417" s="145">
        <f>IF(N417="základní",J417,0)</f>
        <v>0</v>
      </c>
      <c r="BF417" s="145">
        <f>IF(N417="snížená",J417,0)</f>
        <v>0</v>
      </c>
      <c r="BG417" s="145">
        <f>IF(N417="zákl. přenesená",J417,0)</f>
        <v>0</v>
      </c>
      <c r="BH417" s="145">
        <f>IF(N417="sníž. přenesená",J417,0)</f>
        <v>0</v>
      </c>
      <c r="BI417" s="145">
        <f>IF(N417="nulová",J417,0)</f>
        <v>0</v>
      </c>
      <c r="BJ417" s="17" t="s">
        <v>83</v>
      </c>
      <c r="BK417" s="145">
        <f>ROUND(I417*H417,2)</f>
        <v>0</v>
      </c>
      <c r="BL417" s="17" t="s">
        <v>166</v>
      </c>
      <c r="BM417" s="271" t="s">
        <v>407</v>
      </c>
    </row>
    <row r="418" spans="1:47" s="2" customFormat="1" ht="12">
      <c r="A418" s="40"/>
      <c r="B418" s="41"/>
      <c r="C418" s="42"/>
      <c r="D418" s="272" t="s">
        <v>177</v>
      </c>
      <c r="E418" s="42"/>
      <c r="F418" s="287" t="s">
        <v>406</v>
      </c>
      <c r="G418" s="42"/>
      <c r="H418" s="42"/>
      <c r="I418" s="161"/>
      <c r="J418" s="42"/>
      <c r="K418" s="42"/>
      <c r="L418" s="43"/>
      <c r="M418" s="274"/>
      <c r="N418" s="275"/>
      <c r="O418" s="93"/>
      <c r="P418" s="93"/>
      <c r="Q418" s="93"/>
      <c r="R418" s="93"/>
      <c r="S418" s="93"/>
      <c r="T418" s="94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7" t="s">
        <v>177</v>
      </c>
      <c r="AU418" s="17" t="s">
        <v>85</v>
      </c>
    </row>
    <row r="419" spans="1:51" s="13" customFormat="1" ht="12">
      <c r="A419" s="13"/>
      <c r="B419" s="276"/>
      <c r="C419" s="277"/>
      <c r="D419" s="272" t="s">
        <v>170</v>
      </c>
      <c r="E419" s="277"/>
      <c r="F419" s="279" t="s">
        <v>408</v>
      </c>
      <c r="G419" s="277"/>
      <c r="H419" s="280">
        <v>115</v>
      </c>
      <c r="I419" s="281"/>
      <c r="J419" s="277"/>
      <c r="K419" s="277"/>
      <c r="L419" s="282"/>
      <c r="M419" s="283"/>
      <c r="N419" s="284"/>
      <c r="O419" s="284"/>
      <c r="P419" s="284"/>
      <c r="Q419" s="284"/>
      <c r="R419" s="284"/>
      <c r="S419" s="284"/>
      <c r="T419" s="28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86" t="s">
        <v>170</v>
      </c>
      <c r="AU419" s="286" t="s">
        <v>85</v>
      </c>
      <c r="AV419" s="13" t="s">
        <v>85</v>
      </c>
      <c r="AW419" s="13" t="s">
        <v>4</v>
      </c>
      <c r="AX419" s="13" t="s">
        <v>83</v>
      </c>
      <c r="AY419" s="286" t="s">
        <v>160</v>
      </c>
    </row>
    <row r="420" spans="1:65" s="2" customFormat="1" ht="21.75" customHeight="1">
      <c r="A420" s="40"/>
      <c r="B420" s="41"/>
      <c r="C420" s="260" t="s">
        <v>409</v>
      </c>
      <c r="D420" s="260" t="s">
        <v>162</v>
      </c>
      <c r="E420" s="261" t="s">
        <v>410</v>
      </c>
      <c r="F420" s="262" t="s">
        <v>411</v>
      </c>
      <c r="G420" s="263" t="s">
        <v>174</v>
      </c>
      <c r="H420" s="264">
        <v>100</v>
      </c>
      <c r="I420" s="265"/>
      <c r="J420" s="266">
        <f>ROUND(I420*H420,2)</f>
        <v>0</v>
      </c>
      <c r="K420" s="262" t="s">
        <v>184</v>
      </c>
      <c r="L420" s="43"/>
      <c r="M420" s="267" t="s">
        <v>1</v>
      </c>
      <c r="N420" s="268" t="s">
        <v>40</v>
      </c>
      <c r="O420" s="93"/>
      <c r="P420" s="269">
        <f>O420*H420</f>
        <v>0</v>
      </c>
      <c r="Q420" s="269">
        <v>0.00014</v>
      </c>
      <c r="R420" s="269">
        <f>Q420*H420</f>
        <v>0.013999999999999999</v>
      </c>
      <c r="S420" s="269">
        <v>0</v>
      </c>
      <c r="T420" s="270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71" t="s">
        <v>166</v>
      </c>
      <c r="AT420" s="271" t="s">
        <v>162</v>
      </c>
      <c r="AU420" s="271" t="s">
        <v>85</v>
      </c>
      <c r="AY420" s="17" t="s">
        <v>160</v>
      </c>
      <c r="BE420" s="145">
        <f>IF(N420="základní",J420,0)</f>
        <v>0</v>
      </c>
      <c r="BF420" s="145">
        <f>IF(N420="snížená",J420,0)</f>
        <v>0</v>
      </c>
      <c r="BG420" s="145">
        <f>IF(N420="zákl. přenesená",J420,0)</f>
        <v>0</v>
      </c>
      <c r="BH420" s="145">
        <f>IF(N420="sníž. přenesená",J420,0)</f>
        <v>0</v>
      </c>
      <c r="BI420" s="145">
        <f>IF(N420="nulová",J420,0)</f>
        <v>0</v>
      </c>
      <c r="BJ420" s="17" t="s">
        <v>83</v>
      </c>
      <c r="BK420" s="145">
        <f>ROUND(I420*H420,2)</f>
        <v>0</v>
      </c>
      <c r="BL420" s="17" t="s">
        <v>166</v>
      </c>
      <c r="BM420" s="271" t="s">
        <v>412</v>
      </c>
    </row>
    <row r="421" spans="1:47" s="2" customFormat="1" ht="12">
      <c r="A421" s="40"/>
      <c r="B421" s="41"/>
      <c r="C421" s="42"/>
      <c r="D421" s="272" t="s">
        <v>177</v>
      </c>
      <c r="E421" s="42"/>
      <c r="F421" s="287" t="s">
        <v>413</v>
      </c>
      <c r="G421" s="42"/>
      <c r="H421" s="42"/>
      <c r="I421" s="161"/>
      <c r="J421" s="42"/>
      <c r="K421" s="42"/>
      <c r="L421" s="43"/>
      <c r="M421" s="274"/>
      <c r="N421" s="275"/>
      <c r="O421" s="93"/>
      <c r="P421" s="93"/>
      <c r="Q421" s="93"/>
      <c r="R421" s="93"/>
      <c r="S421" s="93"/>
      <c r="T421" s="94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7" t="s">
        <v>177</v>
      </c>
      <c r="AU421" s="17" t="s">
        <v>85</v>
      </c>
    </row>
    <row r="422" spans="1:65" s="2" customFormat="1" ht="16.5" customHeight="1">
      <c r="A422" s="40"/>
      <c r="B422" s="41"/>
      <c r="C422" s="309" t="s">
        <v>414</v>
      </c>
      <c r="D422" s="309" t="s">
        <v>404</v>
      </c>
      <c r="E422" s="310" t="s">
        <v>415</v>
      </c>
      <c r="F422" s="311" t="s">
        <v>416</v>
      </c>
      <c r="G422" s="312" t="s">
        <v>174</v>
      </c>
      <c r="H422" s="313">
        <v>115</v>
      </c>
      <c r="I422" s="314"/>
      <c r="J422" s="315">
        <f>ROUND(I422*H422,2)</f>
        <v>0</v>
      </c>
      <c r="K422" s="311" t="s">
        <v>184</v>
      </c>
      <c r="L422" s="316"/>
      <c r="M422" s="317" t="s">
        <v>1</v>
      </c>
      <c r="N422" s="318" t="s">
        <v>40</v>
      </c>
      <c r="O422" s="93"/>
      <c r="P422" s="269">
        <f>O422*H422</f>
        <v>0</v>
      </c>
      <c r="Q422" s="269">
        <v>0.00032</v>
      </c>
      <c r="R422" s="269">
        <f>Q422*H422</f>
        <v>0.036800000000000006</v>
      </c>
      <c r="S422" s="269">
        <v>0</v>
      </c>
      <c r="T422" s="270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71" t="s">
        <v>235</v>
      </c>
      <c r="AT422" s="271" t="s">
        <v>404</v>
      </c>
      <c r="AU422" s="271" t="s">
        <v>85</v>
      </c>
      <c r="AY422" s="17" t="s">
        <v>160</v>
      </c>
      <c r="BE422" s="145">
        <f>IF(N422="základní",J422,0)</f>
        <v>0</v>
      </c>
      <c r="BF422" s="145">
        <f>IF(N422="snížená",J422,0)</f>
        <v>0</v>
      </c>
      <c r="BG422" s="145">
        <f>IF(N422="zákl. přenesená",J422,0)</f>
        <v>0</v>
      </c>
      <c r="BH422" s="145">
        <f>IF(N422="sníž. přenesená",J422,0)</f>
        <v>0</v>
      </c>
      <c r="BI422" s="145">
        <f>IF(N422="nulová",J422,0)</f>
        <v>0</v>
      </c>
      <c r="BJ422" s="17" t="s">
        <v>83</v>
      </c>
      <c r="BK422" s="145">
        <f>ROUND(I422*H422,2)</f>
        <v>0</v>
      </c>
      <c r="BL422" s="17" t="s">
        <v>166</v>
      </c>
      <c r="BM422" s="271" t="s">
        <v>417</v>
      </c>
    </row>
    <row r="423" spans="1:47" s="2" customFormat="1" ht="12">
      <c r="A423" s="40"/>
      <c r="B423" s="41"/>
      <c r="C423" s="42"/>
      <c r="D423" s="272" t="s">
        <v>177</v>
      </c>
      <c r="E423" s="42"/>
      <c r="F423" s="287" t="s">
        <v>416</v>
      </c>
      <c r="G423" s="42"/>
      <c r="H423" s="42"/>
      <c r="I423" s="161"/>
      <c r="J423" s="42"/>
      <c r="K423" s="42"/>
      <c r="L423" s="43"/>
      <c r="M423" s="274"/>
      <c r="N423" s="275"/>
      <c r="O423" s="93"/>
      <c r="P423" s="93"/>
      <c r="Q423" s="93"/>
      <c r="R423" s="93"/>
      <c r="S423" s="93"/>
      <c r="T423" s="94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7" t="s">
        <v>177</v>
      </c>
      <c r="AU423" s="17" t="s">
        <v>85</v>
      </c>
    </row>
    <row r="424" spans="1:51" s="13" customFormat="1" ht="12">
      <c r="A424" s="13"/>
      <c r="B424" s="276"/>
      <c r="C424" s="277"/>
      <c r="D424" s="272" t="s">
        <v>170</v>
      </c>
      <c r="E424" s="277"/>
      <c r="F424" s="279" t="s">
        <v>408</v>
      </c>
      <c r="G424" s="277"/>
      <c r="H424" s="280">
        <v>115</v>
      </c>
      <c r="I424" s="281"/>
      <c r="J424" s="277"/>
      <c r="K424" s="277"/>
      <c r="L424" s="282"/>
      <c r="M424" s="283"/>
      <c r="N424" s="284"/>
      <c r="O424" s="284"/>
      <c r="P424" s="284"/>
      <c r="Q424" s="284"/>
      <c r="R424" s="284"/>
      <c r="S424" s="284"/>
      <c r="T424" s="28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86" t="s">
        <v>170</v>
      </c>
      <c r="AU424" s="286" t="s">
        <v>85</v>
      </c>
      <c r="AV424" s="13" t="s">
        <v>85</v>
      </c>
      <c r="AW424" s="13" t="s">
        <v>4</v>
      </c>
      <c r="AX424" s="13" t="s">
        <v>83</v>
      </c>
      <c r="AY424" s="286" t="s">
        <v>160</v>
      </c>
    </row>
    <row r="425" spans="1:65" s="2" customFormat="1" ht="16.5" customHeight="1">
      <c r="A425" s="40"/>
      <c r="B425" s="41"/>
      <c r="C425" s="260" t="s">
        <v>418</v>
      </c>
      <c r="D425" s="260" t="s">
        <v>162</v>
      </c>
      <c r="E425" s="261" t="s">
        <v>419</v>
      </c>
      <c r="F425" s="262" t="s">
        <v>420</v>
      </c>
      <c r="G425" s="263" t="s">
        <v>165</v>
      </c>
      <c r="H425" s="264">
        <v>112</v>
      </c>
      <c r="I425" s="265"/>
      <c r="J425" s="266">
        <f>ROUND(I425*H425,2)</f>
        <v>0</v>
      </c>
      <c r="K425" s="262" t="s">
        <v>1</v>
      </c>
      <c r="L425" s="43"/>
      <c r="M425" s="267" t="s">
        <v>1</v>
      </c>
      <c r="N425" s="268" t="s">
        <v>40</v>
      </c>
      <c r="O425" s="93"/>
      <c r="P425" s="269">
        <f>O425*H425</f>
        <v>0</v>
      </c>
      <c r="Q425" s="269">
        <v>0.0724</v>
      </c>
      <c r="R425" s="269">
        <f>Q425*H425</f>
        <v>8.1088</v>
      </c>
      <c r="S425" s="269">
        <v>0</v>
      </c>
      <c r="T425" s="270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71" t="s">
        <v>166</v>
      </c>
      <c r="AT425" s="271" t="s">
        <v>162</v>
      </c>
      <c r="AU425" s="271" t="s">
        <v>85</v>
      </c>
      <c r="AY425" s="17" t="s">
        <v>160</v>
      </c>
      <c r="BE425" s="145">
        <f>IF(N425="základní",J425,0)</f>
        <v>0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17" t="s">
        <v>83</v>
      </c>
      <c r="BK425" s="145">
        <f>ROUND(I425*H425,2)</f>
        <v>0</v>
      </c>
      <c r="BL425" s="17" t="s">
        <v>166</v>
      </c>
      <c r="BM425" s="271" t="s">
        <v>421</v>
      </c>
    </row>
    <row r="426" spans="1:47" s="2" customFormat="1" ht="12">
      <c r="A426" s="40"/>
      <c r="B426" s="41"/>
      <c r="C426" s="42"/>
      <c r="D426" s="272" t="s">
        <v>177</v>
      </c>
      <c r="E426" s="42"/>
      <c r="F426" s="287" t="s">
        <v>422</v>
      </c>
      <c r="G426" s="42"/>
      <c r="H426" s="42"/>
      <c r="I426" s="161"/>
      <c r="J426" s="42"/>
      <c r="K426" s="42"/>
      <c r="L426" s="43"/>
      <c r="M426" s="274"/>
      <c r="N426" s="275"/>
      <c r="O426" s="93"/>
      <c r="P426" s="93"/>
      <c r="Q426" s="93"/>
      <c r="R426" s="93"/>
      <c r="S426" s="93"/>
      <c r="T426" s="94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7" t="s">
        <v>177</v>
      </c>
      <c r="AU426" s="17" t="s">
        <v>85</v>
      </c>
    </row>
    <row r="427" spans="1:47" s="2" customFormat="1" ht="12">
      <c r="A427" s="40"/>
      <c r="B427" s="41"/>
      <c r="C427" s="42"/>
      <c r="D427" s="272" t="s">
        <v>168</v>
      </c>
      <c r="E427" s="42"/>
      <c r="F427" s="273" t="s">
        <v>423</v>
      </c>
      <c r="G427" s="42"/>
      <c r="H427" s="42"/>
      <c r="I427" s="161"/>
      <c r="J427" s="42"/>
      <c r="K427" s="42"/>
      <c r="L427" s="43"/>
      <c r="M427" s="274"/>
      <c r="N427" s="275"/>
      <c r="O427" s="93"/>
      <c r="P427" s="93"/>
      <c r="Q427" s="93"/>
      <c r="R427" s="93"/>
      <c r="S427" s="93"/>
      <c r="T427" s="94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7" t="s">
        <v>168</v>
      </c>
      <c r="AU427" s="17" t="s">
        <v>85</v>
      </c>
    </row>
    <row r="428" spans="1:65" s="2" customFormat="1" ht="16.5" customHeight="1">
      <c r="A428" s="40"/>
      <c r="B428" s="41"/>
      <c r="C428" s="260" t="s">
        <v>424</v>
      </c>
      <c r="D428" s="260" t="s">
        <v>162</v>
      </c>
      <c r="E428" s="261" t="s">
        <v>425</v>
      </c>
      <c r="F428" s="262" t="s">
        <v>426</v>
      </c>
      <c r="G428" s="263" t="s">
        <v>290</v>
      </c>
      <c r="H428" s="264">
        <v>30537.23</v>
      </c>
      <c r="I428" s="265"/>
      <c r="J428" s="266">
        <f>ROUND(I428*H428,2)</f>
        <v>0</v>
      </c>
      <c r="K428" s="262" t="s">
        <v>1</v>
      </c>
      <c r="L428" s="43"/>
      <c r="M428" s="267" t="s">
        <v>1</v>
      </c>
      <c r="N428" s="268" t="s">
        <v>40</v>
      </c>
      <c r="O428" s="93"/>
      <c r="P428" s="269">
        <f>O428*H428</f>
        <v>0</v>
      </c>
      <c r="Q428" s="269">
        <v>0</v>
      </c>
      <c r="R428" s="269">
        <f>Q428*H428</f>
        <v>0</v>
      </c>
      <c r="S428" s="269">
        <v>0</v>
      </c>
      <c r="T428" s="270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71" t="s">
        <v>166</v>
      </c>
      <c r="AT428" s="271" t="s">
        <v>162</v>
      </c>
      <c r="AU428" s="271" t="s">
        <v>85</v>
      </c>
      <c r="AY428" s="17" t="s">
        <v>160</v>
      </c>
      <c r="BE428" s="145">
        <f>IF(N428="základní",J428,0)</f>
        <v>0</v>
      </c>
      <c r="BF428" s="145">
        <f>IF(N428="snížená",J428,0)</f>
        <v>0</v>
      </c>
      <c r="BG428" s="145">
        <f>IF(N428="zákl. přenesená",J428,0)</f>
        <v>0</v>
      </c>
      <c r="BH428" s="145">
        <f>IF(N428="sníž. přenesená",J428,0)</f>
        <v>0</v>
      </c>
      <c r="BI428" s="145">
        <f>IF(N428="nulová",J428,0)</f>
        <v>0</v>
      </c>
      <c r="BJ428" s="17" t="s">
        <v>83</v>
      </c>
      <c r="BK428" s="145">
        <f>ROUND(I428*H428,2)</f>
        <v>0</v>
      </c>
      <c r="BL428" s="17" t="s">
        <v>166</v>
      </c>
      <c r="BM428" s="271" t="s">
        <v>427</v>
      </c>
    </row>
    <row r="429" spans="1:51" s="13" customFormat="1" ht="12">
      <c r="A429" s="13"/>
      <c r="B429" s="276"/>
      <c r="C429" s="277"/>
      <c r="D429" s="272" t="s">
        <v>170</v>
      </c>
      <c r="E429" s="278" t="s">
        <v>1</v>
      </c>
      <c r="F429" s="279" t="s">
        <v>428</v>
      </c>
      <c r="G429" s="277"/>
      <c r="H429" s="280">
        <v>30537.23</v>
      </c>
      <c r="I429" s="281"/>
      <c r="J429" s="277"/>
      <c r="K429" s="277"/>
      <c r="L429" s="282"/>
      <c r="M429" s="283"/>
      <c r="N429" s="284"/>
      <c r="O429" s="284"/>
      <c r="P429" s="284"/>
      <c r="Q429" s="284"/>
      <c r="R429" s="284"/>
      <c r="S429" s="284"/>
      <c r="T429" s="28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86" t="s">
        <v>170</v>
      </c>
      <c r="AU429" s="286" t="s">
        <v>85</v>
      </c>
      <c r="AV429" s="13" t="s">
        <v>85</v>
      </c>
      <c r="AW429" s="13" t="s">
        <v>30</v>
      </c>
      <c r="AX429" s="13" t="s">
        <v>83</v>
      </c>
      <c r="AY429" s="286" t="s">
        <v>160</v>
      </c>
    </row>
    <row r="430" spans="1:65" s="2" customFormat="1" ht="16.5" customHeight="1">
      <c r="A430" s="40"/>
      <c r="B430" s="41"/>
      <c r="C430" s="260" t="s">
        <v>429</v>
      </c>
      <c r="D430" s="260" t="s">
        <v>162</v>
      </c>
      <c r="E430" s="261" t="s">
        <v>430</v>
      </c>
      <c r="F430" s="262" t="s">
        <v>431</v>
      </c>
      <c r="G430" s="263" t="s">
        <v>290</v>
      </c>
      <c r="H430" s="264">
        <v>950</v>
      </c>
      <c r="I430" s="265"/>
      <c r="J430" s="266">
        <f>ROUND(I430*H430,2)</f>
        <v>0</v>
      </c>
      <c r="K430" s="262" t="s">
        <v>184</v>
      </c>
      <c r="L430" s="43"/>
      <c r="M430" s="267" t="s">
        <v>1</v>
      </c>
      <c r="N430" s="268" t="s">
        <v>40</v>
      </c>
      <c r="O430" s="93"/>
      <c r="P430" s="269">
        <f>O430*H430</f>
        <v>0</v>
      </c>
      <c r="Q430" s="269">
        <v>0</v>
      </c>
      <c r="R430" s="269">
        <f>Q430*H430</f>
        <v>0</v>
      </c>
      <c r="S430" s="269">
        <v>0</v>
      </c>
      <c r="T430" s="270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71" t="s">
        <v>166</v>
      </c>
      <c r="AT430" s="271" t="s">
        <v>162</v>
      </c>
      <c r="AU430" s="271" t="s">
        <v>85</v>
      </c>
      <c r="AY430" s="17" t="s">
        <v>160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17" t="s">
        <v>83</v>
      </c>
      <c r="BK430" s="145">
        <f>ROUND(I430*H430,2)</f>
        <v>0</v>
      </c>
      <c r="BL430" s="17" t="s">
        <v>166</v>
      </c>
      <c r="BM430" s="271" t="s">
        <v>432</v>
      </c>
    </row>
    <row r="431" spans="1:47" s="2" customFormat="1" ht="12">
      <c r="A431" s="40"/>
      <c r="B431" s="41"/>
      <c r="C431" s="42"/>
      <c r="D431" s="272" t="s">
        <v>177</v>
      </c>
      <c r="E431" s="42"/>
      <c r="F431" s="287" t="s">
        <v>433</v>
      </c>
      <c r="G431" s="42"/>
      <c r="H431" s="42"/>
      <c r="I431" s="161"/>
      <c r="J431" s="42"/>
      <c r="K431" s="42"/>
      <c r="L431" s="43"/>
      <c r="M431" s="274"/>
      <c r="N431" s="275"/>
      <c r="O431" s="93"/>
      <c r="P431" s="93"/>
      <c r="Q431" s="93"/>
      <c r="R431" s="93"/>
      <c r="S431" s="93"/>
      <c r="T431" s="94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7" t="s">
        <v>177</v>
      </c>
      <c r="AU431" s="17" t="s">
        <v>85</v>
      </c>
    </row>
    <row r="432" spans="1:65" s="2" customFormat="1" ht="21.75" customHeight="1">
      <c r="A432" s="40"/>
      <c r="B432" s="41"/>
      <c r="C432" s="260" t="s">
        <v>434</v>
      </c>
      <c r="D432" s="260" t="s">
        <v>162</v>
      </c>
      <c r="E432" s="261" t="s">
        <v>435</v>
      </c>
      <c r="F432" s="262" t="s">
        <v>436</v>
      </c>
      <c r="G432" s="263" t="s">
        <v>290</v>
      </c>
      <c r="H432" s="264">
        <v>55250.294</v>
      </c>
      <c r="I432" s="265"/>
      <c r="J432" s="266">
        <f>ROUND(I432*H432,2)</f>
        <v>0</v>
      </c>
      <c r="K432" s="262" t="s">
        <v>1</v>
      </c>
      <c r="L432" s="43"/>
      <c r="M432" s="267" t="s">
        <v>1</v>
      </c>
      <c r="N432" s="268" t="s">
        <v>40</v>
      </c>
      <c r="O432" s="93"/>
      <c r="P432" s="269">
        <f>O432*H432</f>
        <v>0</v>
      </c>
      <c r="Q432" s="269">
        <v>0</v>
      </c>
      <c r="R432" s="269">
        <f>Q432*H432</f>
        <v>0</v>
      </c>
      <c r="S432" s="269">
        <v>0</v>
      </c>
      <c r="T432" s="270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71" t="s">
        <v>166</v>
      </c>
      <c r="AT432" s="271" t="s">
        <v>162</v>
      </c>
      <c r="AU432" s="271" t="s">
        <v>85</v>
      </c>
      <c r="AY432" s="17" t="s">
        <v>160</v>
      </c>
      <c r="BE432" s="145">
        <f>IF(N432="základní",J432,0)</f>
        <v>0</v>
      </c>
      <c r="BF432" s="145">
        <f>IF(N432="snížená",J432,0)</f>
        <v>0</v>
      </c>
      <c r="BG432" s="145">
        <f>IF(N432="zákl. přenesená",J432,0)</f>
        <v>0</v>
      </c>
      <c r="BH432" s="145">
        <f>IF(N432="sníž. přenesená",J432,0)</f>
        <v>0</v>
      </c>
      <c r="BI432" s="145">
        <f>IF(N432="nulová",J432,0)</f>
        <v>0</v>
      </c>
      <c r="BJ432" s="17" t="s">
        <v>83</v>
      </c>
      <c r="BK432" s="145">
        <f>ROUND(I432*H432,2)</f>
        <v>0</v>
      </c>
      <c r="BL432" s="17" t="s">
        <v>166</v>
      </c>
      <c r="BM432" s="271" t="s">
        <v>437</v>
      </c>
    </row>
    <row r="433" spans="1:47" s="2" customFormat="1" ht="12">
      <c r="A433" s="40"/>
      <c r="B433" s="41"/>
      <c r="C433" s="42"/>
      <c r="D433" s="272" t="s">
        <v>177</v>
      </c>
      <c r="E433" s="42"/>
      <c r="F433" s="287" t="s">
        <v>438</v>
      </c>
      <c r="G433" s="42"/>
      <c r="H433" s="42"/>
      <c r="I433" s="161"/>
      <c r="J433" s="42"/>
      <c r="K433" s="42"/>
      <c r="L433" s="43"/>
      <c r="M433" s="274"/>
      <c r="N433" s="275"/>
      <c r="O433" s="93"/>
      <c r="P433" s="93"/>
      <c r="Q433" s="93"/>
      <c r="R433" s="93"/>
      <c r="S433" s="93"/>
      <c r="T433" s="94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7" t="s">
        <v>177</v>
      </c>
      <c r="AU433" s="17" t="s">
        <v>85</v>
      </c>
    </row>
    <row r="434" spans="1:51" s="13" customFormat="1" ht="12">
      <c r="A434" s="13"/>
      <c r="B434" s="276"/>
      <c r="C434" s="277"/>
      <c r="D434" s="272" t="s">
        <v>170</v>
      </c>
      <c r="E434" s="278" t="s">
        <v>1</v>
      </c>
      <c r="F434" s="279" t="s">
        <v>439</v>
      </c>
      <c r="G434" s="277"/>
      <c r="H434" s="280">
        <v>30537.23</v>
      </c>
      <c r="I434" s="281"/>
      <c r="J434" s="277"/>
      <c r="K434" s="277"/>
      <c r="L434" s="282"/>
      <c r="M434" s="283"/>
      <c r="N434" s="284"/>
      <c r="O434" s="284"/>
      <c r="P434" s="284"/>
      <c r="Q434" s="284"/>
      <c r="R434" s="284"/>
      <c r="S434" s="284"/>
      <c r="T434" s="28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86" t="s">
        <v>170</v>
      </c>
      <c r="AU434" s="286" t="s">
        <v>85</v>
      </c>
      <c r="AV434" s="13" t="s">
        <v>85</v>
      </c>
      <c r="AW434" s="13" t="s">
        <v>30</v>
      </c>
      <c r="AX434" s="13" t="s">
        <v>75</v>
      </c>
      <c r="AY434" s="286" t="s">
        <v>160</v>
      </c>
    </row>
    <row r="435" spans="1:51" s="13" customFormat="1" ht="12">
      <c r="A435" s="13"/>
      <c r="B435" s="276"/>
      <c r="C435" s="277"/>
      <c r="D435" s="272" t="s">
        <v>170</v>
      </c>
      <c r="E435" s="278" t="s">
        <v>1</v>
      </c>
      <c r="F435" s="279" t="s">
        <v>440</v>
      </c>
      <c r="G435" s="277"/>
      <c r="H435" s="280">
        <v>17942.5</v>
      </c>
      <c r="I435" s="281"/>
      <c r="J435" s="277"/>
      <c r="K435" s="277"/>
      <c r="L435" s="282"/>
      <c r="M435" s="283"/>
      <c r="N435" s="284"/>
      <c r="O435" s="284"/>
      <c r="P435" s="284"/>
      <c r="Q435" s="284"/>
      <c r="R435" s="284"/>
      <c r="S435" s="284"/>
      <c r="T435" s="28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86" t="s">
        <v>170</v>
      </c>
      <c r="AU435" s="286" t="s">
        <v>85</v>
      </c>
      <c r="AV435" s="13" t="s">
        <v>85</v>
      </c>
      <c r="AW435" s="13" t="s">
        <v>30</v>
      </c>
      <c r="AX435" s="13" t="s">
        <v>75</v>
      </c>
      <c r="AY435" s="286" t="s">
        <v>160</v>
      </c>
    </row>
    <row r="436" spans="1:51" s="13" customFormat="1" ht="12">
      <c r="A436" s="13"/>
      <c r="B436" s="276"/>
      <c r="C436" s="277"/>
      <c r="D436" s="272" t="s">
        <v>170</v>
      </c>
      <c r="E436" s="278" t="s">
        <v>1</v>
      </c>
      <c r="F436" s="279" t="s">
        <v>441</v>
      </c>
      <c r="G436" s="277"/>
      <c r="H436" s="280">
        <v>3208.875</v>
      </c>
      <c r="I436" s="281"/>
      <c r="J436" s="277"/>
      <c r="K436" s="277"/>
      <c r="L436" s="282"/>
      <c r="M436" s="283"/>
      <c r="N436" s="284"/>
      <c r="O436" s="284"/>
      <c r="P436" s="284"/>
      <c r="Q436" s="284"/>
      <c r="R436" s="284"/>
      <c r="S436" s="284"/>
      <c r="T436" s="28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86" t="s">
        <v>170</v>
      </c>
      <c r="AU436" s="286" t="s">
        <v>85</v>
      </c>
      <c r="AV436" s="13" t="s">
        <v>85</v>
      </c>
      <c r="AW436" s="13" t="s">
        <v>30</v>
      </c>
      <c r="AX436" s="13" t="s">
        <v>75</v>
      </c>
      <c r="AY436" s="286" t="s">
        <v>160</v>
      </c>
    </row>
    <row r="437" spans="1:51" s="13" customFormat="1" ht="12">
      <c r="A437" s="13"/>
      <c r="B437" s="276"/>
      <c r="C437" s="277"/>
      <c r="D437" s="272" t="s">
        <v>170</v>
      </c>
      <c r="E437" s="278" t="s">
        <v>1</v>
      </c>
      <c r="F437" s="279" t="s">
        <v>356</v>
      </c>
      <c r="G437" s="277"/>
      <c r="H437" s="280">
        <v>2897.125</v>
      </c>
      <c r="I437" s="281"/>
      <c r="J437" s="277"/>
      <c r="K437" s="277"/>
      <c r="L437" s="282"/>
      <c r="M437" s="283"/>
      <c r="N437" s="284"/>
      <c r="O437" s="284"/>
      <c r="P437" s="284"/>
      <c r="Q437" s="284"/>
      <c r="R437" s="284"/>
      <c r="S437" s="284"/>
      <c r="T437" s="28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86" t="s">
        <v>170</v>
      </c>
      <c r="AU437" s="286" t="s">
        <v>85</v>
      </c>
      <c r="AV437" s="13" t="s">
        <v>85</v>
      </c>
      <c r="AW437" s="13" t="s">
        <v>30</v>
      </c>
      <c r="AX437" s="13" t="s">
        <v>75</v>
      </c>
      <c r="AY437" s="286" t="s">
        <v>160</v>
      </c>
    </row>
    <row r="438" spans="1:51" s="13" customFormat="1" ht="12">
      <c r="A438" s="13"/>
      <c r="B438" s="276"/>
      <c r="C438" s="277"/>
      <c r="D438" s="272" t="s">
        <v>170</v>
      </c>
      <c r="E438" s="278" t="s">
        <v>1</v>
      </c>
      <c r="F438" s="279" t="s">
        <v>442</v>
      </c>
      <c r="G438" s="277"/>
      <c r="H438" s="280">
        <v>664.564</v>
      </c>
      <c r="I438" s="281"/>
      <c r="J438" s="277"/>
      <c r="K438" s="277"/>
      <c r="L438" s="282"/>
      <c r="M438" s="283"/>
      <c r="N438" s="284"/>
      <c r="O438" s="284"/>
      <c r="P438" s="284"/>
      <c r="Q438" s="284"/>
      <c r="R438" s="284"/>
      <c r="S438" s="284"/>
      <c r="T438" s="28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86" t="s">
        <v>170</v>
      </c>
      <c r="AU438" s="286" t="s">
        <v>85</v>
      </c>
      <c r="AV438" s="13" t="s">
        <v>85</v>
      </c>
      <c r="AW438" s="13" t="s">
        <v>30</v>
      </c>
      <c r="AX438" s="13" t="s">
        <v>75</v>
      </c>
      <c r="AY438" s="286" t="s">
        <v>160</v>
      </c>
    </row>
    <row r="439" spans="1:51" s="15" customFormat="1" ht="12">
      <c r="A439" s="15"/>
      <c r="B439" s="298"/>
      <c r="C439" s="299"/>
      <c r="D439" s="272" t="s">
        <v>170</v>
      </c>
      <c r="E439" s="300" t="s">
        <v>1</v>
      </c>
      <c r="F439" s="301" t="s">
        <v>217</v>
      </c>
      <c r="G439" s="299"/>
      <c r="H439" s="302">
        <v>55250.293999999994</v>
      </c>
      <c r="I439" s="303"/>
      <c r="J439" s="299"/>
      <c r="K439" s="299"/>
      <c r="L439" s="304"/>
      <c r="M439" s="305"/>
      <c r="N439" s="306"/>
      <c r="O439" s="306"/>
      <c r="P439" s="306"/>
      <c r="Q439" s="306"/>
      <c r="R439" s="306"/>
      <c r="S439" s="306"/>
      <c r="T439" s="30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308" t="s">
        <v>170</v>
      </c>
      <c r="AU439" s="308" t="s">
        <v>85</v>
      </c>
      <c r="AV439" s="15" t="s">
        <v>166</v>
      </c>
      <c r="AW439" s="15" t="s">
        <v>30</v>
      </c>
      <c r="AX439" s="15" t="s">
        <v>83</v>
      </c>
      <c r="AY439" s="308" t="s">
        <v>160</v>
      </c>
    </row>
    <row r="440" spans="1:65" s="2" customFormat="1" ht="21.75" customHeight="1">
      <c r="A440" s="40"/>
      <c r="B440" s="41"/>
      <c r="C440" s="260" t="s">
        <v>443</v>
      </c>
      <c r="D440" s="260" t="s">
        <v>162</v>
      </c>
      <c r="E440" s="261" t="s">
        <v>444</v>
      </c>
      <c r="F440" s="262" t="s">
        <v>445</v>
      </c>
      <c r="G440" s="263" t="s">
        <v>290</v>
      </c>
      <c r="H440" s="264">
        <v>7153.294</v>
      </c>
      <c r="I440" s="265"/>
      <c r="J440" s="266">
        <f>ROUND(I440*H440,2)</f>
        <v>0</v>
      </c>
      <c r="K440" s="262" t="s">
        <v>1</v>
      </c>
      <c r="L440" s="43"/>
      <c r="M440" s="267" t="s">
        <v>1</v>
      </c>
      <c r="N440" s="268" t="s">
        <v>40</v>
      </c>
      <c r="O440" s="93"/>
      <c r="P440" s="269">
        <f>O440*H440</f>
        <v>0</v>
      </c>
      <c r="Q440" s="269">
        <v>0</v>
      </c>
      <c r="R440" s="269">
        <f>Q440*H440</f>
        <v>0</v>
      </c>
      <c r="S440" s="269">
        <v>0</v>
      </c>
      <c r="T440" s="270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71" t="s">
        <v>166</v>
      </c>
      <c r="AT440" s="271" t="s">
        <v>162</v>
      </c>
      <c r="AU440" s="271" t="s">
        <v>85</v>
      </c>
      <c r="AY440" s="17" t="s">
        <v>160</v>
      </c>
      <c r="BE440" s="145">
        <f>IF(N440="základní",J440,0)</f>
        <v>0</v>
      </c>
      <c r="BF440" s="145">
        <f>IF(N440="snížená",J440,0)</f>
        <v>0</v>
      </c>
      <c r="BG440" s="145">
        <f>IF(N440="zákl. přenesená",J440,0)</f>
        <v>0</v>
      </c>
      <c r="BH440" s="145">
        <f>IF(N440="sníž. přenesená",J440,0)</f>
        <v>0</v>
      </c>
      <c r="BI440" s="145">
        <f>IF(N440="nulová",J440,0)</f>
        <v>0</v>
      </c>
      <c r="BJ440" s="17" t="s">
        <v>83</v>
      </c>
      <c r="BK440" s="145">
        <f>ROUND(I440*H440,2)</f>
        <v>0</v>
      </c>
      <c r="BL440" s="17" t="s">
        <v>166</v>
      </c>
      <c r="BM440" s="271" t="s">
        <v>446</v>
      </c>
    </row>
    <row r="441" spans="1:47" s="2" customFormat="1" ht="12">
      <c r="A441" s="40"/>
      <c r="B441" s="41"/>
      <c r="C441" s="42"/>
      <c r="D441" s="272" t="s">
        <v>177</v>
      </c>
      <c r="E441" s="42"/>
      <c r="F441" s="287" t="s">
        <v>447</v>
      </c>
      <c r="G441" s="42"/>
      <c r="H441" s="42"/>
      <c r="I441" s="161"/>
      <c r="J441" s="42"/>
      <c r="K441" s="42"/>
      <c r="L441" s="43"/>
      <c r="M441" s="274"/>
      <c r="N441" s="275"/>
      <c r="O441" s="93"/>
      <c r="P441" s="93"/>
      <c r="Q441" s="93"/>
      <c r="R441" s="93"/>
      <c r="S441" s="93"/>
      <c r="T441" s="94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7" t="s">
        <v>177</v>
      </c>
      <c r="AU441" s="17" t="s">
        <v>85</v>
      </c>
    </row>
    <row r="442" spans="1:51" s="13" customFormat="1" ht="12">
      <c r="A442" s="13"/>
      <c r="B442" s="276"/>
      <c r="C442" s="277"/>
      <c r="D442" s="272" t="s">
        <v>170</v>
      </c>
      <c r="E442" s="278" t="s">
        <v>1</v>
      </c>
      <c r="F442" s="279" t="s">
        <v>439</v>
      </c>
      <c r="G442" s="277"/>
      <c r="H442" s="280">
        <v>30537.23</v>
      </c>
      <c r="I442" s="281"/>
      <c r="J442" s="277"/>
      <c r="K442" s="277"/>
      <c r="L442" s="282"/>
      <c r="M442" s="283"/>
      <c r="N442" s="284"/>
      <c r="O442" s="284"/>
      <c r="P442" s="284"/>
      <c r="Q442" s="284"/>
      <c r="R442" s="284"/>
      <c r="S442" s="284"/>
      <c r="T442" s="28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86" t="s">
        <v>170</v>
      </c>
      <c r="AU442" s="286" t="s">
        <v>85</v>
      </c>
      <c r="AV442" s="13" t="s">
        <v>85</v>
      </c>
      <c r="AW442" s="13" t="s">
        <v>30</v>
      </c>
      <c r="AX442" s="13" t="s">
        <v>75</v>
      </c>
      <c r="AY442" s="286" t="s">
        <v>160</v>
      </c>
    </row>
    <row r="443" spans="1:51" s="13" customFormat="1" ht="12">
      <c r="A443" s="13"/>
      <c r="B443" s="276"/>
      <c r="C443" s="277"/>
      <c r="D443" s="272" t="s">
        <v>170</v>
      </c>
      <c r="E443" s="278" t="s">
        <v>1</v>
      </c>
      <c r="F443" s="279" t="s">
        <v>448</v>
      </c>
      <c r="G443" s="277"/>
      <c r="H443" s="280">
        <v>-17942.5</v>
      </c>
      <c r="I443" s="281"/>
      <c r="J443" s="277"/>
      <c r="K443" s="277"/>
      <c r="L443" s="282"/>
      <c r="M443" s="283"/>
      <c r="N443" s="284"/>
      <c r="O443" s="284"/>
      <c r="P443" s="284"/>
      <c r="Q443" s="284"/>
      <c r="R443" s="284"/>
      <c r="S443" s="284"/>
      <c r="T443" s="28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86" t="s">
        <v>170</v>
      </c>
      <c r="AU443" s="286" t="s">
        <v>85</v>
      </c>
      <c r="AV443" s="13" t="s">
        <v>85</v>
      </c>
      <c r="AW443" s="13" t="s">
        <v>30</v>
      </c>
      <c r="AX443" s="13" t="s">
        <v>75</v>
      </c>
      <c r="AY443" s="286" t="s">
        <v>160</v>
      </c>
    </row>
    <row r="444" spans="1:51" s="13" customFormat="1" ht="12">
      <c r="A444" s="13"/>
      <c r="B444" s="276"/>
      <c r="C444" s="277"/>
      <c r="D444" s="272" t="s">
        <v>170</v>
      </c>
      <c r="E444" s="278" t="s">
        <v>1</v>
      </c>
      <c r="F444" s="279" t="s">
        <v>449</v>
      </c>
      <c r="G444" s="277"/>
      <c r="H444" s="280">
        <v>-3208.875</v>
      </c>
      <c r="I444" s="281"/>
      <c r="J444" s="277"/>
      <c r="K444" s="277"/>
      <c r="L444" s="282"/>
      <c r="M444" s="283"/>
      <c r="N444" s="284"/>
      <c r="O444" s="284"/>
      <c r="P444" s="284"/>
      <c r="Q444" s="284"/>
      <c r="R444" s="284"/>
      <c r="S444" s="284"/>
      <c r="T444" s="28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86" t="s">
        <v>170</v>
      </c>
      <c r="AU444" s="286" t="s">
        <v>85</v>
      </c>
      <c r="AV444" s="13" t="s">
        <v>85</v>
      </c>
      <c r="AW444" s="13" t="s">
        <v>30</v>
      </c>
      <c r="AX444" s="13" t="s">
        <v>75</v>
      </c>
      <c r="AY444" s="286" t="s">
        <v>160</v>
      </c>
    </row>
    <row r="445" spans="1:51" s="13" customFormat="1" ht="12">
      <c r="A445" s="13"/>
      <c r="B445" s="276"/>
      <c r="C445" s="277"/>
      <c r="D445" s="272" t="s">
        <v>170</v>
      </c>
      <c r="E445" s="278" t="s">
        <v>1</v>
      </c>
      <c r="F445" s="279" t="s">
        <v>450</v>
      </c>
      <c r="G445" s="277"/>
      <c r="H445" s="280">
        <v>-2897.125</v>
      </c>
      <c r="I445" s="281"/>
      <c r="J445" s="277"/>
      <c r="K445" s="277"/>
      <c r="L445" s="282"/>
      <c r="M445" s="283"/>
      <c r="N445" s="284"/>
      <c r="O445" s="284"/>
      <c r="P445" s="284"/>
      <c r="Q445" s="284"/>
      <c r="R445" s="284"/>
      <c r="S445" s="284"/>
      <c r="T445" s="28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86" t="s">
        <v>170</v>
      </c>
      <c r="AU445" s="286" t="s">
        <v>85</v>
      </c>
      <c r="AV445" s="13" t="s">
        <v>85</v>
      </c>
      <c r="AW445" s="13" t="s">
        <v>30</v>
      </c>
      <c r="AX445" s="13" t="s">
        <v>75</v>
      </c>
      <c r="AY445" s="286" t="s">
        <v>160</v>
      </c>
    </row>
    <row r="446" spans="1:51" s="13" customFormat="1" ht="12">
      <c r="A446" s="13"/>
      <c r="B446" s="276"/>
      <c r="C446" s="277"/>
      <c r="D446" s="272" t="s">
        <v>170</v>
      </c>
      <c r="E446" s="278" t="s">
        <v>1</v>
      </c>
      <c r="F446" s="279" t="s">
        <v>442</v>
      </c>
      <c r="G446" s="277"/>
      <c r="H446" s="280">
        <v>664.564</v>
      </c>
      <c r="I446" s="281"/>
      <c r="J446" s="277"/>
      <c r="K446" s="277"/>
      <c r="L446" s="282"/>
      <c r="M446" s="283"/>
      <c r="N446" s="284"/>
      <c r="O446" s="284"/>
      <c r="P446" s="284"/>
      <c r="Q446" s="284"/>
      <c r="R446" s="284"/>
      <c r="S446" s="284"/>
      <c r="T446" s="28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86" t="s">
        <v>170</v>
      </c>
      <c r="AU446" s="286" t="s">
        <v>85</v>
      </c>
      <c r="AV446" s="13" t="s">
        <v>85</v>
      </c>
      <c r="AW446" s="13" t="s">
        <v>30</v>
      </c>
      <c r="AX446" s="13" t="s">
        <v>75</v>
      </c>
      <c r="AY446" s="286" t="s">
        <v>160</v>
      </c>
    </row>
    <row r="447" spans="1:51" s="15" customFormat="1" ht="12">
      <c r="A447" s="15"/>
      <c r="B447" s="298"/>
      <c r="C447" s="299"/>
      <c r="D447" s="272" t="s">
        <v>170</v>
      </c>
      <c r="E447" s="300" t="s">
        <v>1</v>
      </c>
      <c r="F447" s="301" t="s">
        <v>217</v>
      </c>
      <c r="G447" s="299"/>
      <c r="H447" s="302">
        <v>7153.294</v>
      </c>
      <c r="I447" s="303"/>
      <c r="J447" s="299"/>
      <c r="K447" s="299"/>
      <c r="L447" s="304"/>
      <c r="M447" s="305"/>
      <c r="N447" s="306"/>
      <c r="O447" s="306"/>
      <c r="P447" s="306"/>
      <c r="Q447" s="306"/>
      <c r="R447" s="306"/>
      <c r="S447" s="306"/>
      <c r="T447" s="307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308" t="s">
        <v>170</v>
      </c>
      <c r="AU447" s="308" t="s">
        <v>85</v>
      </c>
      <c r="AV447" s="15" t="s">
        <v>166</v>
      </c>
      <c r="AW447" s="15" t="s">
        <v>30</v>
      </c>
      <c r="AX447" s="15" t="s">
        <v>83</v>
      </c>
      <c r="AY447" s="308" t="s">
        <v>160</v>
      </c>
    </row>
    <row r="448" spans="1:65" s="2" customFormat="1" ht="21.75" customHeight="1">
      <c r="A448" s="40"/>
      <c r="B448" s="41"/>
      <c r="C448" s="260" t="s">
        <v>451</v>
      </c>
      <c r="D448" s="260" t="s">
        <v>162</v>
      </c>
      <c r="E448" s="261" t="s">
        <v>452</v>
      </c>
      <c r="F448" s="262" t="s">
        <v>453</v>
      </c>
      <c r="G448" s="263" t="s">
        <v>290</v>
      </c>
      <c r="H448" s="264">
        <v>64379.646</v>
      </c>
      <c r="I448" s="265"/>
      <c r="J448" s="266">
        <f>ROUND(I448*H448,2)</f>
        <v>0</v>
      </c>
      <c r="K448" s="262" t="s">
        <v>184</v>
      </c>
      <c r="L448" s="43"/>
      <c r="M448" s="267" t="s">
        <v>1</v>
      </c>
      <c r="N448" s="268" t="s">
        <v>40</v>
      </c>
      <c r="O448" s="93"/>
      <c r="P448" s="269">
        <f>O448*H448</f>
        <v>0</v>
      </c>
      <c r="Q448" s="269">
        <v>0</v>
      </c>
      <c r="R448" s="269">
        <f>Q448*H448</f>
        <v>0</v>
      </c>
      <c r="S448" s="269">
        <v>0</v>
      </c>
      <c r="T448" s="270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71" t="s">
        <v>166</v>
      </c>
      <c r="AT448" s="271" t="s">
        <v>162</v>
      </c>
      <c r="AU448" s="271" t="s">
        <v>85</v>
      </c>
      <c r="AY448" s="17" t="s">
        <v>160</v>
      </c>
      <c r="BE448" s="145">
        <f>IF(N448="základní",J448,0)</f>
        <v>0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7" t="s">
        <v>83</v>
      </c>
      <c r="BK448" s="145">
        <f>ROUND(I448*H448,2)</f>
        <v>0</v>
      </c>
      <c r="BL448" s="17" t="s">
        <v>166</v>
      </c>
      <c r="BM448" s="271" t="s">
        <v>454</v>
      </c>
    </row>
    <row r="449" spans="1:47" s="2" customFormat="1" ht="12">
      <c r="A449" s="40"/>
      <c r="B449" s="41"/>
      <c r="C449" s="42"/>
      <c r="D449" s="272" t="s">
        <v>177</v>
      </c>
      <c r="E449" s="42"/>
      <c r="F449" s="287" t="s">
        <v>455</v>
      </c>
      <c r="G449" s="42"/>
      <c r="H449" s="42"/>
      <c r="I449" s="161"/>
      <c r="J449" s="42"/>
      <c r="K449" s="42"/>
      <c r="L449" s="43"/>
      <c r="M449" s="274"/>
      <c r="N449" s="275"/>
      <c r="O449" s="93"/>
      <c r="P449" s="93"/>
      <c r="Q449" s="93"/>
      <c r="R449" s="93"/>
      <c r="S449" s="93"/>
      <c r="T449" s="94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7" t="s">
        <v>177</v>
      </c>
      <c r="AU449" s="17" t="s">
        <v>85</v>
      </c>
    </row>
    <row r="450" spans="1:51" s="13" customFormat="1" ht="12">
      <c r="A450" s="13"/>
      <c r="B450" s="276"/>
      <c r="C450" s="277"/>
      <c r="D450" s="272" t="s">
        <v>170</v>
      </c>
      <c r="E450" s="278" t="s">
        <v>1</v>
      </c>
      <c r="F450" s="279" t="s">
        <v>456</v>
      </c>
      <c r="G450" s="277"/>
      <c r="H450" s="280">
        <v>64379.646</v>
      </c>
      <c r="I450" s="281"/>
      <c r="J450" s="277"/>
      <c r="K450" s="277"/>
      <c r="L450" s="282"/>
      <c r="M450" s="283"/>
      <c r="N450" s="284"/>
      <c r="O450" s="284"/>
      <c r="P450" s="284"/>
      <c r="Q450" s="284"/>
      <c r="R450" s="284"/>
      <c r="S450" s="284"/>
      <c r="T450" s="28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86" t="s">
        <v>170</v>
      </c>
      <c r="AU450" s="286" t="s">
        <v>85</v>
      </c>
      <c r="AV450" s="13" t="s">
        <v>85</v>
      </c>
      <c r="AW450" s="13" t="s">
        <v>30</v>
      </c>
      <c r="AX450" s="13" t="s">
        <v>83</v>
      </c>
      <c r="AY450" s="286" t="s">
        <v>160</v>
      </c>
    </row>
    <row r="451" spans="1:65" s="2" customFormat="1" ht="21.75" customHeight="1">
      <c r="A451" s="40"/>
      <c r="B451" s="41"/>
      <c r="C451" s="260" t="s">
        <v>457</v>
      </c>
      <c r="D451" s="260" t="s">
        <v>162</v>
      </c>
      <c r="E451" s="261" t="s">
        <v>458</v>
      </c>
      <c r="F451" s="262" t="s">
        <v>459</v>
      </c>
      <c r="G451" s="263" t="s">
        <v>290</v>
      </c>
      <c r="H451" s="264">
        <v>950</v>
      </c>
      <c r="I451" s="265"/>
      <c r="J451" s="266">
        <f>ROUND(I451*H451,2)</f>
        <v>0</v>
      </c>
      <c r="K451" s="262" t="s">
        <v>184</v>
      </c>
      <c r="L451" s="43"/>
      <c r="M451" s="267" t="s">
        <v>1</v>
      </c>
      <c r="N451" s="268" t="s">
        <v>40</v>
      </c>
      <c r="O451" s="93"/>
      <c r="P451" s="269">
        <f>O451*H451</f>
        <v>0</v>
      </c>
      <c r="Q451" s="269">
        <v>0</v>
      </c>
      <c r="R451" s="269">
        <f>Q451*H451</f>
        <v>0</v>
      </c>
      <c r="S451" s="269">
        <v>0</v>
      </c>
      <c r="T451" s="270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71" t="s">
        <v>166</v>
      </c>
      <c r="AT451" s="271" t="s">
        <v>162</v>
      </c>
      <c r="AU451" s="271" t="s">
        <v>85</v>
      </c>
      <c r="AY451" s="17" t="s">
        <v>160</v>
      </c>
      <c r="BE451" s="145">
        <f>IF(N451="základní",J451,0)</f>
        <v>0</v>
      </c>
      <c r="BF451" s="145">
        <f>IF(N451="snížená",J451,0)</f>
        <v>0</v>
      </c>
      <c r="BG451" s="145">
        <f>IF(N451="zákl. přenesená",J451,0)</f>
        <v>0</v>
      </c>
      <c r="BH451" s="145">
        <f>IF(N451="sníž. přenesená",J451,0)</f>
        <v>0</v>
      </c>
      <c r="BI451" s="145">
        <f>IF(N451="nulová",J451,0)</f>
        <v>0</v>
      </c>
      <c r="BJ451" s="17" t="s">
        <v>83</v>
      </c>
      <c r="BK451" s="145">
        <f>ROUND(I451*H451,2)</f>
        <v>0</v>
      </c>
      <c r="BL451" s="17" t="s">
        <v>166</v>
      </c>
      <c r="BM451" s="271" t="s">
        <v>460</v>
      </c>
    </row>
    <row r="452" spans="1:47" s="2" customFormat="1" ht="12">
      <c r="A452" s="40"/>
      <c r="B452" s="41"/>
      <c r="C452" s="42"/>
      <c r="D452" s="272" t="s">
        <v>177</v>
      </c>
      <c r="E452" s="42"/>
      <c r="F452" s="287" t="s">
        <v>461</v>
      </c>
      <c r="G452" s="42"/>
      <c r="H452" s="42"/>
      <c r="I452" s="161"/>
      <c r="J452" s="42"/>
      <c r="K452" s="42"/>
      <c r="L452" s="43"/>
      <c r="M452" s="274"/>
      <c r="N452" s="275"/>
      <c r="O452" s="93"/>
      <c r="P452" s="93"/>
      <c r="Q452" s="93"/>
      <c r="R452" s="93"/>
      <c r="S452" s="93"/>
      <c r="T452" s="94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7" t="s">
        <v>177</v>
      </c>
      <c r="AU452" s="17" t="s">
        <v>85</v>
      </c>
    </row>
    <row r="453" spans="1:51" s="13" customFormat="1" ht="12">
      <c r="A453" s="13"/>
      <c r="B453" s="276"/>
      <c r="C453" s="277"/>
      <c r="D453" s="272" t="s">
        <v>170</v>
      </c>
      <c r="E453" s="278" t="s">
        <v>1</v>
      </c>
      <c r="F453" s="279" t="s">
        <v>462</v>
      </c>
      <c r="G453" s="277"/>
      <c r="H453" s="280">
        <v>950</v>
      </c>
      <c r="I453" s="281"/>
      <c r="J453" s="277"/>
      <c r="K453" s="277"/>
      <c r="L453" s="282"/>
      <c r="M453" s="283"/>
      <c r="N453" s="284"/>
      <c r="O453" s="284"/>
      <c r="P453" s="284"/>
      <c r="Q453" s="284"/>
      <c r="R453" s="284"/>
      <c r="S453" s="284"/>
      <c r="T453" s="28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86" t="s">
        <v>170</v>
      </c>
      <c r="AU453" s="286" t="s">
        <v>85</v>
      </c>
      <c r="AV453" s="13" t="s">
        <v>85</v>
      </c>
      <c r="AW453" s="13" t="s">
        <v>30</v>
      </c>
      <c r="AX453" s="13" t="s">
        <v>83</v>
      </c>
      <c r="AY453" s="286" t="s">
        <v>160</v>
      </c>
    </row>
    <row r="454" spans="1:65" s="2" customFormat="1" ht="21.75" customHeight="1">
      <c r="A454" s="40"/>
      <c r="B454" s="41"/>
      <c r="C454" s="260" t="s">
        <v>463</v>
      </c>
      <c r="D454" s="260" t="s">
        <v>162</v>
      </c>
      <c r="E454" s="261" t="s">
        <v>464</v>
      </c>
      <c r="F454" s="262" t="s">
        <v>465</v>
      </c>
      <c r="G454" s="263" t="s">
        <v>290</v>
      </c>
      <c r="H454" s="264">
        <v>9500</v>
      </c>
      <c r="I454" s="265"/>
      <c r="J454" s="266">
        <f>ROUND(I454*H454,2)</f>
        <v>0</v>
      </c>
      <c r="K454" s="262" t="s">
        <v>184</v>
      </c>
      <c r="L454" s="43"/>
      <c r="M454" s="267" t="s">
        <v>1</v>
      </c>
      <c r="N454" s="268" t="s">
        <v>40</v>
      </c>
      <c r="O454" s="93"/>
      <c r="P454" s="269">
        <f>O454*H454</f>
        <v>0</v>
      </c>
      <c r="Q454" s="269">
        <v>0</v>
      </c>
      <c r="R454" s="269">
        <f>Q454*H454</f>
        <v>0</v>
      </c>
      <c r="S454" s="269">
        <v>0</v>
      </c>
      <c r="T454" s="270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71" t="s">
        <v>166</v>
      </c>
      <c r="AT454" s="271" t="s">
        <v>162</v>
      </c>
      <c r="AU454" s="271" t="s">
        <v>85</v>
      </c>
      <c r="AY454" s="17" t="s">
        <v>160</v>
      </c>
      <c r="BE454" s="145">
        <f>IF(N454="základní",J454,0)</f>
        <v>0</v>
      </c>
      <c r="BF454" s="145">
        <f>IF(N454="snížená",J454,0)</f>
        <v>0</v>
      </c>
      <c r="BG454" s="145">
        <f>IF(N454="zákl. přenesená",J454,0)</f>
        <v>0</v>
      </c>
      <c r="BH454" s="145">
        <f>IF(N454="sníž. přenesená",J454,0)</f>
        <v>0</v>
      </c>
      <c r="BI454" s="145">
        <f>IF(N454="nulová",J454,0)</f>
        <v>0</v>
      </c>
      <c r="BJ454" s="17" t="s">
        <v>83</v>
      </c>
      <c r="BK454" s="145">
        <f>ROUND(I454*H454,2)</f>
        <v>0</v>
      </c>
      <c r="BL454" s="17" t="s">
        <v>166</v>
      </c>
      <c r="BM454" s="271" t="s">
        <v>466</v>
      </c>
    </row>
    <row r="455" spans="1:47" s="2" customFormat="1" ht="12">
      <c r="A455" s="40"/>
      <c r="B455" s="41"/>
      <c r="C455" s="42"/>
      <c r="D455" s="272" t="s">
        <v>177</v>
      </c>
      <c r="E455" s="42"/>
      <c r="F455" s="287" t="s">
        <v>467</v>
      </c>
      <c r="G455" s="42"/>
      <c r="H455" s="42"/>
      <c r="I455" s="161"/>
      <c r="J455" s="42"/>
      <c r="K455" s="42"/>
      <c r="L455" s="43"/>
      <c r="M455" s="274"/>
      <c r="N455" s="275"/>
      <c r="O455" s="93"/>
      <c r="P455" s="93"/>
      <c r="Q455" s="93"/>
      <c r="R455" s="93"/>
      <c r="S455" s="93"/>
      <c r="T455" s="94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7" t="s">
        <v>177</v>
      </c>
      <c r="AU455" s="17" t="s">
        <v>85</v>
      </c>
    </row>
    <row r="456" spans="1:51" s="13" customFormat="1" ht="12">
      <c r="A456" s="13"/>
      <c r="B456" s="276"/>
      <c r="C456" s="277"/>
      <c r="D456" s="272" t="s">
        <v>170</v>
      </c>
      <c r="E456" s="278" t="s">
        <v>1</v>
      </c>
      <c r="F456" s="279" t="s">
        <v>468</v>
      </c>
      <c r="G456" s="277"/>
      <c r="H456" s="280">
        <v>9500</v>
      </c>
      <c r="I456" s="281"/>
      <c r="J456" s="277"/>
      <c r="K456" s="277"/>
      <c r="L456" s="282"/>
      <c r="M456" s="283"/>
      <c r="N456" s="284"/>
      <c r="O456" s="284"/>
      <c r="P456" s="284"/>
      <c r="Q456" s="284"/>
      <c r="R456" s="284"/>
      <c r="S456" s="284"/>
      <c r="T456" s="28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86" t="s">
        <v>170</v>
      </c>
      <c r="AU456" s="286" t="s">
        <v>85</v>
      </c>
      <c r="AV456" s="13" t="s">
        <v>85</v>
      </c>
      <c r="AW456" s="13" t="s">
        <v>30</v>
      </c>
      <c r="AX456" s="13" t="s">
        <v>83</v>
      </c>
      <c r="AY456" s="286" t="s">
        <v>160</v>
      </c>
    </row>
    <row r="457" spans="1:65" s="2" customFormat="1" ht="16.5" customHeight="1">
      <c r="A457" s="40"/>
      <c r="B457" s="41"/>
      <c r="C457" s="260" t="s">
        <v>469</v>
      </c>
      <c r="D457" s="260" t="s">
        <v>162</v>
      </c>
      <c r="E457" s="261" t="s">
        <v>470</v>
      </c>
      <c r="F457" s="262" t="s">
        <v>471</v>
      </c>
      <c r="G457" s="263" t="s">
        <v>290</v>
      </c>
      <c r="H457" s="264">
        <v>56200.294</v>
      </c>
      <c r="I457" s="265"/>
      <c r="J457" s="266">
        <f>ROUND(I457*H457,2)</f>
        <v>0</v>
      </c>
      <c r="K457" s="262" t="s">
        <v>1</v>
      </c>
      <c r="L457" s="43"/>
      <c r="M457" s="267" t="s">
        <v>1</v>
      </c>
      <c r="N457" s="268" t="s">
        <v>40</v>
      </c>
      <c r="O457" s="93"/>
      <c r="P457" s="269">
        <f>O457*H457</f>
        <v>0</v>
      </c>
      <c r="Q457" s="269">
        <v>0</v>
      </c>
      <c r="R457" s="269">
        <f>Q457*H457</f>
        <v>0</v>
      </c>
      <c r="S457" s="269">
        <v>0</v>
      </c>
      <c r="T457" s="270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71" t="s">
        <v>166</v>
      </c>
      <c r="AT457" s="271" t="s">
        <v>162</v>
      </c>
      <c r="AU457" s="271" t="s">
        <v>85</v>
      </c>
      <c r="AY457" s="17" t="s">
        <v>160</v>
      </c>
      <c r="BE457" s="145">
        <f>IF(N457="základní",J457,0)</f>
        <v>0</v>
      </c>
      <c r="BF457" s="145">
        <f>IF(N457="snížená",J457,0)</f>
        <v>0</v>
      </c>
      <c r="BG457" s="145">
        <f>IF(N457="zákl. přenesená",J457,0)</f>
        <v>0</v>
      </c>
      <c r="BH457" s="145">
        <f>IF(N457="sníž. přenesená",J457,0)</f>
        <v>0</v>
      </c>
      <c r="BI457" s="145">
        <f>IF(N457="nulová",J457,0)</f>
        <v>0</v>
      </c>
      <c r="BJ457" s="17" t="s">
        <v>83</v>
      </c>
      <c r="BK457" s="145">
        <f>ROUND(I457*H457,2)</f>
        <v>0</v>
      </c>
      <c r="BL457" s="17" t="s">
        <v>166</v>
      </c>
      <c r="BM457" s="271" t="s">
        <v>472</v>
      </c>
    </row>
    <row r="458" spans="1:47" s="2" customFormat="1" ht="12">
      <c r="A458" s="40"/>
      <c r="B458" s="41"/>
      <c r="C458" s="42"/>
      <c r="D458" s="272" t="s">
        <v>177</v>
      </c>
      <c r="E458" s="42"/>
      <c r="F458" s="287" t="s">
        <v>473</v>
      </c>
      <c r="G458" s="42"/>
      <c r="H458" s="42"/>
      <c r="I458" s="161"/>
      <c r="J458" s="42"/>
      <c r="K458" s="42"/>
      <c r="L458" s="43"/>
      <c r="M458" s="274"/>
      <c r="N458" s="275"/>
      <c r="O458" s="93"/>
      <c r="P458" s="93"/>
      <c r="Q458" s="93"/>
      <c r="R458" s="93"/>
      <c r="S458" s="93"/>
      <c r="T458" s="94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7" t="s">
        <v>177</v>
      </c>
      <c r="AU458" s="17" t="s">
        <v>85</v>
      </c>
    </row>
    <row r="459" spans="1:51" s="13" customFormat="1" ht="12">
      <c r="A459" s="13"/>
      <c r="B459" s="276"/>
      <c r="C459" s="277"/>
      <c r="D459" s="272" t="s">
        <v>170</v>
      </c>
      <c r="E459" s="278" t="s">
        <v>1</v>
      </c>
      <c r="F459" s="279" t="s">
        <v>474</v>
      </c>
      <c r="G459" s="277"/>
      <c r="H459" s="280">
        <v>31487.23</v>
      </c>
      <c r="I459" s="281"/>
      <c r="J459" s="277"/>
      <c r="K459" s="277"/>
      <c r="L459" s="282"/>
      <c r="M459" s="283"/>
      <c r="N459" s="284"/>
      <c r="O459" s="284"/>
      <c r="P459" s="284"/>
      <c r="Q459" s="284"/>
      <c r="R459" s="284"/>
      <c r="S459" s="284"/>
      <c r="T459" s="28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86" t="s">
        <v>170</v>
      </c>
      <c r="AU459" s="286" t="s">
        <v>85</v>
      </c>
      <c r="AV459" s="13" t="s">
        <v>85</v>
      </c>
      <c r="AW459" s="13" t="s">
        <v>30</v>
      </c>
      <c r="AX459" s="13" t="s">
        <v>75</v>
      </c>
      <c r="AY459" s="286" t="s">
        <v>160</v>
      </c>
    </row>
    <row r="460" spans="1:51" s="13" customFormat="1" ht="12">
      <c r="A460" s="13"/>
      <c r="B460" s="276"/>
      <c r="C460" s="277"/>
      <c r="D460" s="272" t="s">
        <v>170</v>
      </c>
      <c r="E460" s="278" t="s">
        <v>1</v>
      </c>
      <c r="F460" s="279" t="s">
        <v>440</v>
      </c>
      <c r="G460" s="277"/>
      <c r="H460" s="280">
        <v>17942.5</v>
      </c>
      <c r="I460" s="281"/>
      <c r="J460" s="277"/>
      <c r="K460" s="277"/>
      <c r="L460" s="282"/>
      <c r="M460" s="283"/>
      <c r="N460" s="284"/>
      <c r="O460" s="284"/>
      <c r="P460" s="284"/>
      <c r="Q460" s="284"/>
      <c r="R460" s="284"/>
      <c r="S460" s="284"/>
      <c r="T460" s="28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86" t="s">
        <v>170</v>
      </c>
      <c r="AU460" s="286" t="s">
        <v>85</v>
      </c>
      <c r="AV460" s="13" t="s">
        <v>85</v>
      </c>
      <c r="AW460" s="13" t="s">
        <v>30</v>
      </c>
      <c r="AX460" s="13" t="s">
        <v>75</v>
      </c>
      <c r="AY460" s="286" t="s">
        <v>160</v>
      </c>
    </row>
    <row r="461" spans="1:51" s="13" customFormat="1" ht="12">
      <c r="A461" s="13"/>
      <c r="B461" s="276"/>
      <c r="C461" s="277"/>
      <c r="D461" s="272" t="s">
        <v>170</v>
      </c>
      <c r="E461" s="278" t="s">
        <v>1</v>
      </c>
      <c r="F461" s="279" t="s">
        <v>441</v>
      </c>
      <c r="G461" s="277"/>
      <c r="H461" s="280">
        <v>3208.875</v>
      </c>
      <c r="I461" s="281"/>
      <c r="J461" s="277"/>
      <c r="K461" s="277"/>
      <c r="L461" s="282"/>
      <c r="M461" s="283"/>
      <c r="N461" s="284"/>
      <c r="O461" s="284"/>
      <c r="P461" s="284"/>
      <c r="Q461" s="284"/>
      <c r="R461" s="284"/>
      <c r="S461" s="284"/>
      <c r="T461" s="28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86" t="s">
        <v>170</v>
      </c>
      <c r="AU461" s="286" t="s">
        <v>85</v>
      </c>
      <c r="AV461" s="13" t="s">
        <v>85</v>
      </c>
      <c r="AW461" s="13" t="s">
        <v>30</v>
      </c>
      <c r="AX461" s="13" t="s">
        <v>75</v>
      </c>
      <c r="AY461" s="286" t="s">
        <v>160</v>
      </c>
    </row>
    <row r="462" spans="1:51" s="13" customFormat="1" ht="12">
      <c r="A462" s="13"/>
      <c r="B462" s="276"/>
      <c r="C462" s="277"/>
      <c r="D462" s="272" t="s">
        <v>170</v>
      </c>
      <c r="E462" s="278" t="s">
        <v>1</v>
      </c>
      <c r="F462" s="279" t="s">
        <v>356</v>
      </c>
      <c r="G462" s="277"/>
      <c r="H462" s="280">
        <v>2897.125</v>
      </c>
      <c r="I462" s="281"/>
      <c r="J462" s="277"/>
      <c r="K462" s="277"/>
      <c r="L462" s="282"/>
      <c r="M462" s="283"/>
      <c r="N462" s="284"/>
      <c r="O462" s="284"/>
      <c r="P462" s="284"/>
      <c r="Q462" s="284"/>
      <c r="R462" s="284"/>
      <c r="S462" s="284"/>
      <c r="T462" s="28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86" t="s">
        <v>170</v>
      </c>
      <c r="AU462" s="286" t="s">
        <v>85</v>
      </c>
      <c r="AV462" s="13" t="s">
        <v>85</v>
      </c>
      <c r="AW462" s="13" t="s">
        <v>30</v>
      </c>
      <c r="AX462" s="13" t="s">
        <v>75</v>
      </c>
      <c r="AY462" s="286" t="s">
        <v>160</v>
      </c>
    </row>
    <row r="463" spans="1:51" s="13" customFormat="1" ht="12">
      <c r="A463" s="13"/>
      <c r="B463" s="276"/>
      <c r="C463" s="277"/>
      <c r="D463" s="272" t="s">
        <v>170</v>
      </c>
      <c r="E463" s="278" t="s">
        <v>1</v>
      </c>
      <c r="F463" s="279" t="s">
        <v>442</v>
      </c>
      <c r="G463" s="277"/>
      <c r="H463" s="280">
        <v>664.564</v>
      </c>
      <c r="I463" s="281"/>
      <c r="J463" s="277"/>
      <c r="K463" s="277"/>
      <c r="L463" s="282"/>
      <c r="M463" s="283"/>
      <c r="N463" s="284"/>
      <c r="O463" s="284"/>
      <c r="P463" s="284"/>
      <c r="Q463" s="284"/>
      <c r="R463" s="284"/>
      <c r="S463" s="284"/>
      <c r="T463" s="28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86" t="s">
        <v>170</v>
      </c>
      <c r="AU463" s="286" t="s">
        <v>85</v>
      </c>
      <c r="AV463" s="13" t="s">
        <v>85</v>
      </c>
      <c r="AW463" s="13" t="s">
        <v>30</v>
      </c>
      <c r="AX463" s="13" t="s">
        <v>75</v>
      </c>
      <c r="AY463" s="286" t="s">
        <v>160</v>
      </c>
    </row>
    <row r="464" spans="1:51" s="15" customFormat="1" ht="12">
      <c r="A464" s="15"/>
      <c r="B464" s="298"/>
      <c r="C464" s="299"/>
      <c r="D464" s="272" t="s">
        <v>170</v>
      </c>
      <c r="E464" s="300" t="s">
        <v>1</v>
      </c>
      <c r="F464" s="301" t="s">
        <v>217</v>
      </c>
      <c r="G464" s="299"/>
      <c r="H464" s="302">
        <v>56200.294</v>
      </c>
      <c r="I464" s="303"/>
      <c r="J464" s="299"/>
      <c r="K464" s="299"/>
      <c r="L464" s="304"/>
      <c r="M464" s="305"/>
      <c r="N464" s="306"/>
      <c r="O464" s="306"/>
      <c r="P464" s="306"/>
      <c r="Q464" s="306"/>
      <c r="R464" s="306"/>
      <c r="S464" s="306"/>
      <c r="T464" s="307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308" t="s">
        <v>170</v>
      </c>
      <c r="AU464" s="308" t="s">
        <v>85</v>
      </c>
      <c r="AV464" s="15" t="s">
        <v>166</v>
      </c>
      <c r="AW464" s="15" t="s">
        <v>30</v>
      </c>
      <c r="AX464" s="15" t="s">
        <v>83</v>
      </c>
      <c r="AY464" s="308" t="s">
        <v>160</v>
      </c>
    </row>
    <row r="465" spans="1:65" s="2" customFormat="1" ht="21.75" customHeight="1">
      <c r="A465" s="40"/>
      <c r="B465" s="41"/>
      <c r="C465" s="260" t="s">
        <v>475</v>
      </c>
      <c r="D465" s="260" t="s">
        <v>162</v>
      </c>
      <c r="E465" s="261" t="s">
        <v>476</v>
      </c>
      <c r="F465" s="262" t="s">
        <v>477</v>
      </c>
      <c r="G465" s="263" t="s">
        <v>290</v>
      </c>
      <c r="H465" s="264">
        <v>46.5</v>
      </c>
      <c r="I465" s="265"/>
      <c r="J465" s="266">
        <f>ROUND(I465*H465,2)</f>
        <v>0</v>
      </c>
      <c r="K465" s="262" t="s">
        <v>1</v>
      </c>
      <c r="L465" s="43"/>
      <c r="M465" s="267" t="s">
        <v>1</v>
      </c>
      <c r="N465" s="268" t="s">
        <v>40</v>
      </c>
      <c r="O465" s="93"/>
      <c r="P465" s="269">
        <f>O465*H465</f>
        <v>0</v>
      </c>
      <c r="Q465" s="269">
        <v>0</v>
      </c>
      <c r="R465" s="269">
        <f>Q465*H465</f>
        <v>0</v>
      </c>
      <c r="S465" s="269">
        <v>0</v>
      </c>
      <c r="T465" s="270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71" t="s">
        <v>166</v>
      </c>
      <c r="AT465" s="271" t="s">
        <v>162</v>
      </c>
      <c r="AU465" s="271" t="s">
        <v>85</v>
      </c>
      <c r="AY465" s="17" t="s">
        <v>160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7" t="s">
        <v>83</v>
      </c>
      <c r="BK465" s="145">
        <f>ROUND(I465*H465,2)</f>
        <v>0</v>
      </c>
      <c r="BL465" s="17" t="s">
        <v>166</v>
      </c>
      <c r="BM465" s="271" t="s">
        <v>478</v>
      </c>
    </row>
    <row r="466" spans="1:47" s="2" customFormat="1" ht="12">
      <c r="A466" s="40"/>
      <c r="B466" s="41"/>
      <c r="C466" s="42"/>
      <c r="D466" s="272" t="s">
        <v>168</v>
      </c>
      <c r="E466" s="42"/>
      <c r="F466" s="273" t="s">
        <v>479</v>
      </c>
      <c r="G466" s="42"/>
      <c r="H466" s="42"/>
      <c r="I466" s="161"/>
      <c r="J466" s="42"/>
      <c r="K466" s="42"/>
      <c r="L466" s="43"/>
      <c r="M466" s="274"/>
      <c r="N466" s="275"/>
      <c r="O466" s="93"/>
      <c r="P466" s="93"/>
      <c r="Q466" s="93"/>
      <c r="R466" s="93"/>
      <c r="S466" s="93"/>
      <c r="T466" s="94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7" t="s">
        <v>168</v>
      </c>
      <c r="AU466" s="17" t="s">
        <v>85</v>
      </c>
    </row>
    <row r="467" spans="1:51" s="13" customFormat="1" ht="12">
      <c r="A467" s="13"/>
      <c r="B467" s="276"/>
      <c r="C467" s="277"/>
      <c r="D467" s="272" t="s">
        <v>170</v>
      </c>
      <c r="E467" s="278" t="s">
        <v>1</v>
      </c>
      <c r="F467" s="279" t="s">
        <v>480</v>
      </c>
      <c r="G467" s="277"/>
      <c r="H467" s="280">
        <v>46.5</v>
      </c>
      <c r="I467" s="281"/>
      <c r="J467" s="277"/>
      <c r="K467" s="277"/>
      <c r="L467" s="282"/>
      <c r="M467" s="283"/>
      <c r="N467" s="284"/>
      <c r="O467" s="284"/>
      <c r="P467" s="284"/>
      <c r="Q467" s="284"/>
      <c r="R467" s="284"/>
      <c r="S467" s="284"/>
      <c r="T467" s="28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86" t="s">
        <v>170</v>
      </c>
      <c r="AU467" s="286" t="s">
        <v>85</v>
      </c>
      <c r="AV467" s="13" t="s">
        <v>85</v>
      </c>
      <c r="AW467" s="13" t="s">
        <v>30</v>
      </c>
      <c r="AX467" s="13" t="s">
        <v>83</v>
      </c>
      <c r="AY467" s="286" t="s">
        <v>160</v>
      </c>
    </row>
    <row r="468" spans="1:65" s="2" customFormat="1" ht="21.75" customHeight="1">
      <c r="A468" s="40"/>
      <c r="B468" s="41"/>
      <c r="C468" s="260" t="s">
        <v>481</v>
      </c>
      <c r="D468" s="260" t="s">
        <v>162</v>
      </c>
      <c r="E468" s="261" t="s">
        <v>482</v>
      </c>
      <c r="F468" s="262" t="s">
        <v>483</v>
      </c>
      <c r="G468" s="263" t="s">
        <v>290</v>
      </c>
      <c r="H468" s="264">
        <v>2350</v>
      </c>
      <c r="I468" s="265"/>
      <c r="J468" s="266">
        <f>ROUND(I468*H468,2)</f>
        <v>0</v>
      </c>
      <c r="K468" s="262" t="s">
        <v>1</v>
      </c>
      <c r="L468" s="43"/>
      <c r="M468" s="267" t="s">
        <v>1</v>
      </c>
      <c r="N468" s="268" t="s">
        <v>40</v>
      </c>
      <c r="O468" s="93"/>
      <c r="P468" s="269">
        <f>O468*H468</f>
        <v>0</v>
      </c>
      <c r="Q468" s="269">
        <v>0</v>
      </c>
      <c r="R468" s="269">
        <f>Q468*H468</f>
        <v>0</v>
      </c>
      <c r="S468" s="269">
        <v>0</v>
      </c>
      <c r="T468" s="270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71" t="s">
        <v>166</v>
      </c>
      <c r="AT468" s="271" t="s">
        <v>162</v>
      </c>
      <c r="AU468" s="271" t="s">
        <v>85</v>
      </c>
      <c r="AY468" s="17" t="s">
        <v>160</v>
      </c>
      <c r="BE468" s="145">
        <f>IF(N468="základní",J468,0)</f>
        <v>0</v>
      </c>
      <c r="BF468" s="145">
        <f>IF(N468="snížená",J468,0)</f>
        <v>0</v>
      </c>
      <c r="BG468" s="145">
        <f>IF(N468="zákl. přenesená",J468,0)</f>
        <v>0</v>
      </c>
      <c r="BH468" s="145">
        <f>IF(N468="sníž. přenesená",J468,0)</f>
        <v>0</v>
      </c>
      <c r="BI468" s="145">
        <f>IF(N468="nulová",J468,0)</f>
        <v>0</v>
      </c>
      <c r="BJ468" s="17" t="s">
        <v>83</v>
      </c>
      <c r="BK468" s="145">
        <f>ROUND(I468*H468,2)</f>
        <v>0</v>
      </c>
      <c r="BL468" s="17" t="s">
        <v>166</v>
      </c>
      <c r="BM468" s="271" t="s">
        <v>484</v>
      </c>
    </row>
    <row r="469" spans="1:47" s="2" customFormat="1" ht="12">
      <c r="A469" s="40"/>
      <c r="B469" s="41"/>
      <c r="C469" s="42"/>
      <c r="D469" s="272" t="s">
        <v>177</v>
      </c>
      <c r="E469" s="42"/>
      <c r="F469" s="287" t="s">
        <v>485</v>
      </c>
      <c r="G469" s="42"/>
      <c r="H469" s="42"/>
      <c r="I469" s="161"/>
      <c r="J469" s="42"/>
      <c r="K469" s="42"/>
      <c r="L469" s="43"/>
      <c r="M469" s="274"/>
      <c r="N469" s="275"/>
      <c r="O469" s="93"/>
      <c r="P469" s="93"/>
      <c r="Q469" s="93"/>
      <c r="R469" s="93"/>
      <c r="S469" s="93"/>
      <c r="T469" s="94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7" t="s">
        <v>177</v>
      </c>
      <c r="AU469" s="17" t="s">
        <v>85</v>
      </c>
    </row>
    <row r="470" spans="1:51" s="14" customFormat="1" ht="12">
      <c r="A470" s="14"/>
      <c r="B470" s="288"/>
      <c r="C470" s="289"/>
      <c r="D470" s="272" t="s">
        <v>170</v>
      </c>
      <c r="E470" s="290" t="s">
        <v>1</v>
      </c>
      <c r="F470" s="291" t="s">
        <v>486</v>
      </c>
      <c r="G470" s="289"/>
      <c r="H470" s="290" t="s">
        <v>1</v>
      </c>
      <c r="I470" s="292"/>
      <c r="J470" s="289"/>
      <c r="K470" s="289"/>
      <c r="L470" s="293"/>
      <c r="M470" s="294"/>
      <c r="N470" s="295"/>
      <c r="O470" s="295"/>
      <c r="P470" s="295"/>
      <c r="Q470" s="295"/>
      <c r="R470" s="295"/>
      <c r="S470" s="295"/>
      <c r="T470" s="29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97" t="s">
        <v>170</v>
      </c>
      <c r="AU470" s="297" t="s">
        <v>85</v>
      </c>
      <c r="AV470" s="14" t="s">
        <v>83</v>
      </c>
      <c r="AW470" s="14" t="s">
        <v>30</v>
      </c>
      <c r="AX470" s="14" t="s">
        <v>75</v>
      </c>
      <c r="AY470" s="297" t="s">
        <v>160</v>
      </c>
    </row>
    <row r="471" spans="1:51" s="13" customFormat="1" ht="12">
      <c r="A471" s="13"/>
      <c r="B471" s="276"/>
      <c r="C471" s="277"/>
      <c r="D471" s="272" t="s">
        <v>170</v>
      </c>
      <c r="E471" s="278" t="s">
        <v>1</v>
      </c>
      <c r="F471" s="279" t="s">
        <v>487</v>
      </c>
      <c r="G471" s="277"/>
      <c r="H471" s="280">
        <v>2350</v>
      </c>
      <c r="I471" s="281"/>
      <c r="J471" s="277"/>
      <c r="K471" s="277"/>
      <c r="L471" s="282"/>
      <c r="M471" s="283"/>
      <c r="N471" s="284"/>
      <c r="O471" s="284"/>
      <c r="P471" s="284"/>
      <c r="Q471" s="284"/>
      <c r="R471" s="284"/>
      <c r="S471" s="284"/>
      <c r="T471" s="28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86" t="s">
        <v>170</v>
      </c>
      <c r="AU471" s="286" t="s">
        <v>85</v>
      </c>
      <c r="AV471" s="13" t="s">
        <v>85</v>
      </c>
      <c r="AW471" s="13" t="s">
        <v>30</v>
      </c>
      <c r="AX471" s="13" t="s">
        <v>83</v>
      </c>
      <c r="AY471" s="286" t="s">
        <v>160</v>
      </c>
    </row>
    <row r="472" spans="1:65" s="2" customFormat="1" ht="16.5" customHeight="1">
      <c r="A472" s="40"/>
      <c r="B472" s="41"/>
      <c r="C472" s="260" t="s">
        <v>488</v>
      </c>
      <c r="D472" s="260" t="s">
        <v>162</v>
      </c>
      <c r="E472" s="261" t="s">
        <v>489</v>
      </c>
      <c r="F472" s="262" t="s">
        <v>490</v>
      </c>
      <c r="G472" s="263" t="s">
        <v>290</v>
      </c>
      <c r="H472" s="264">
        <v>20839.625</v>
      </c>
      <c r="I472" s="265"/>
      <c r="J472" s="266">
        <f>ROUND(I472*H472,2)</f>
        <v>0</v>
      </c>
      <c r="K472" s="262" t="s">
        <v>1</v>
      </c>
      <c r="L472" s="43"/>
      <c r="M472" s="267" t="s">
        <v>1</v>
      </c>
      <c r="N472" s="268" t="s">
        <v>40</v>
      </c>
      <c r="O472" s="93"/>
      <c r="P472" s="269">
        <f>O472*H472</f>
        <v>0</v>
      </c>
      <c r="Q472" s="269">
        <v>0</v>
      </c>
      <c r="R472" s="269">
        <f>Q472*H472</f>
        <v>0</v>
      </c>
      <c r="S472" s="269">
        <v>0</v>
      </c>
      <c r="T472" s="270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71" t="s">
        <v>166</v>
      </c>
      <c r="AT472" s="271" t="s">
        <v>162</v>
      </c>
      <c r="AU472" s="271" t="s">
        <v>85</v>
      </c>
      <c r="AY472" s="17" t="s">
        <v>160</v>
      </c>
      <c r="BE472" s="145">
        <f>IF(N472="základní",J472,0)</f>
        <v>0</v>
      </c>
      <c r="BF472" s="145">
        <f>IF(N472="snížená",J472,0)</f>
        <v>0</v>
      </c>
      <c r="BG472" s="145">
        <f>IF(N472="zákl. přenesená",J472,0)</f>
        <v>0</v>
      </c>
      <c r="BH472" s="145">
        <f>IF(N472="sníž. přenesená",J472,0)</f>
        <v>0</v>
      </c>
      <c r="BI472" s="145">
        <f>IF(N472="nulová",J472,0)</f>
        <v>0</v>
      </c>
      <c r="BJ472" s="17" t="s">
        <v>83</v>
      </c>
      <c r="BK472" s="145">
        <f>ROUND(I472*H472,2)</f>
        <v>0</v>
      </c>
      <c r="BL472" s="17" t="s">
        <v>166</v>
      </c>
      <c r="BM472" s="271" t="s">
        <v>491</v>
      </c>
    </row>
    <row r="473" spans="1:47" s="2" customFormat="1" ht="12">
      <c r="A473" s="40"/>
      <c r="B473" s="41"/>
      <c r="C473" s="42"/>
      <c r="D473" s="272" t="s">
        <v>177</v>
      </c>
      <c r="E473" s="42"/>
      <c r="F473" s="287" t="s">
        <v>490</v>
      </c>
      <c r="G473" s="42"/>
      <c r="H473" s="42"/>
      <c r="I473" s="161"/>
      <c r="J473" s="42"/>
      <c r="K473" s="42"/>
      <c r="L473" s="43"/>
      <c r="M473" s="274"/>
      <c r="N473" s="275"/>
      <c r="O473" s="93"/>
      <c r="P473" s="93"/>
      <c r="Q473" s="93"/>
      <c r="R473" s="93"/>
      <c r="S473" s="93"/>
      <c r="T473" s="94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7" t="s">
        <v>177</v>
      </c>
      <c r="AU473" s="17" t="s">
        <v>85</v>
      </c>
    </row>
    <row r="474" spans="1:51" s="14" customFormat="1" ht="12">
      <c r="A474" s="14"/>
      <c r="B474" s="288"/>
      <c r="C474" s="289"/>
      <c r="D474" s="272" t="s">
        <v>170</v>
      </c>
      <c r="E474" s="290" t="s">
        <v>1</v>
      </c>
      <c r="F474" s="291" t="s">
        <v>319</v>
      </c>
      <c r="G474" s="289"/>
      <c r="H474" s="290" t="s">
        <v>1</v>
      </c>
      <c r="I474" s="292"/>
      <c r="J474" s="289"/>
      <c r="K474" s="289"/>
      <c r="L474" s="293"/>
      <c r="M474" s="294"/>
      <c r="N474" s="295"/>
      <c r="O474" s="295"/>
      <c r="P474" s="295"/>
      <c r="Q474" s="295"/>
      <c r="R474" s="295"/>
      <c r="S474" s="295"/>
      <c r="T474" s="29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97" t="s">
        <v>170</v>
      </c>
      <c r="AU474" s="297" t="s">
        <v>85</v>
      </c>
      <c r="AV474" s="14" t="s">
        <v>83</v>
      </c>
      <c r="AW474" s="14" t="s">
        <v>30</v>
      </c>
      <c r="AX474" s="14" t="s">
        <v>75</v>
      </c>
      <c r="AY474" s="297" t="s">
        <v>160</v>
      </c>
    </row>
    <row r="475" spans="1:51" s="14" customFormat="1" ht="12">
      <c r="A475" s="14"/>
      <c r="B475" s="288"/>
      <c r="C475" s="289"/>
      <c r="D475" s="272" t="s">
        <v>170</v>
      </c>
      <c r="E475" s="290" t="s">
        <v>1</v>
      </c>
      <c r="F475" s="291" t="s">
        <v>192</v>
      </c>
      <c r="G475" s="289"/>
      <c r="H475" s="290" t="s">
        <v>1</v>
      </c>
      <c r="I475" s="292"/>
      <c r="J475" s="289"/>
      <c r="K475" s="289"/>
      <c r="L475" s="293"/>
      <c r="M475" s="294"/>
      <c r="N475" s="295"/>
      <c r="O475" s="295"/>
      <c r="P475" s="295"/>
      <c r="Q475" s="295"/>
      <c r="R475" s="295"/>
      <c r="S475" s="295"/>
      <c r="T475" s="29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97" t="s">
        <v>170</v>
      </c>
      <c r="AU475" s="297" t="s">
        <v>85</v>
      </c>
      <c r="AV475" s="14" t="s">
        <v>83</v>
      </c>
      <c r="AW475" s="14" t="s">
        <v>30</v>
      </c>
      <c r="AX475" s="14" t="s">
        <v>75</v>
      </c>
      <c r="AY475" s="297" t="s">
        <v>160</v>
      </c>
    </row>
    <row r="476" spans="1:51" s="13" customFormat="1" ht="12">
      <c r="A476" s="13"/>
      <c r="B476" s="276"/>
      <c r="C476" s="277"/>
      <c r="D476" s="272" t="s">
        <v>170</v>
      </c>
      <c r="E476" s="278" t="s">
        <v>1</v>
      </c>
      <c r="F476" s="279" t="s">
        <v>492</v>
      </c>
      <c r="G476" s="277"/>
      <c r="H476" s="280">
        <v>13545</v>
      </c>
      <c r="I476" s="281"/>
      <c r="J476" s="277"/>
      <c r="K476" s="277"/>
      <c r="L476" s="282"/>
      <c r="M476" s="283"/>
      <c r="N476" s="284"/>
      <c r="O476" s="284"/>
      <c r="P476" s="284"/>
      <c r="Q476" s="284"/>
      <c r="R476" s="284"/>
      <c r="S476" s="284"/>
      <c r="T476" s="28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86" t="s">
        <v>170</v>
      </c>
      <c r="AU476" s="286" t="s">
        <v>85</v>
      </c>
      <c r="AV476" s="13" t="s">
        <v>85</v>
      </c>
      <c r="AW476" s="13" t="s">
        <v>30</v>
      </c>
      <c r="AX476" s="13" t="s">
        <v>75</v>
      </c>
      <c r="AY476" s="286" t="s">
        <v>160</v>
      </c>
    </row>
    <row r="477" spans="1:51" s="14" customFormat="1" ht="12">
      <c r="A477" s="14"/>
      <c r="B477" s="288"/>
      <c r="C477" s="289"/>
      <c r="D477" s="272" t="s">
        <v>170</v>
      </c>
      <c r="E477" s="290" t="s">
        <v>1</v>
      </c>
      <c r="F477" s="291" t="s">
        <v>194</v>
      </c>
      <c r="G477" s="289"/>
      <c r="H477" s="290" t="s">
        <v>1</v>
      </c>
      <c r="I477" s="292"/>
      <c r="J477" s="289"/>
      <c r="K477" s="289"/>
      <c r="L477" s="293"/>
      <c r="M477" s="294"/>
      <c r="N477" s="295"/>
      <c r="O477" s="295"/>
      <c r="P477" s="295"/>
      <c r="Q477" s="295"/>
      <c r="R477" s="295"/>
      <c r="S477" s="295"/>
      <c r="T477" s="29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97" t="s">
        <v>170</v>
      </c>
      <c r="AU477" s="297" t="s">
        <v>85</v>
      </c>
      <c r="AV477" s="14" t="s">
        <v>83</v>
      </c>
      <c r="AW477" s="14" t="s">
        <v>30</v>
      </c>
      <c r="AX477" s="14" t="s">
        <v>75</v>
      </c>
      <c r="AY477" s="297" t="s">
        <v>160</v>
      </c>
    </row>
    <row r="478" spans="1:51" s="13" customFormat="1" ht="12">
      <c r="A478" s="13"/>
      <c r="B478" s="276"/>
      <c r="C478" s="277"/>
      <c r="D478" s="272" t="s">
        <v>170</v>
      </c>
      <c r="E478" s="278" t="s">
        <v>1</v>
      </c>
      <c r="F478" s="279" t="s">
        <v>493</v>
      </c>
      <c r="G478" s="277"/>
      <c r="H478" s="280">
        <v>210</v>
      </c>
      <c r="I478" s="281"/>
      <c r="J478" s="277"/>
      <c r="K478" s="277"/>
      <c r="L478" s="282"/>
      <c r="M478" s="283"/>
      <c r="N478" s="284"/>
      <c r="O478" s="284"/>
      <c r="P478" s="284"/>
      <c r="Q478" s="284"/>
      <c r="R478" s="284"/>
      <c r="S478" s="284"/>
      <c r="T478" s="28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86" t="s">
        <v>170</v>
      </c>
      <c r="AU478" s="286" t="s">
        <v>85</v>
      </c>
      <c r="AV478" s="13" t="s">
        <v>85</v>
      </c>
      <c r="AW478" s="13" t="s">
        <v>30</v>
      </c>
      <c r="AX478" s="13" t="s">
        <v>75</v>
      </c>
      <c r="AY478" s="286" t="s">
        <v>160</v>
      </c>
    </row>
    <row r="479" spans="1:51" s="14" customFormat="1" ht="12">
      <c r="A479" s="14"/>
      <c r="B479" s="288"/>
      <c r="C479" s="289"/>
      <c r="D479" s="272" t="s">
        <v>170</v>
      </c>
      <c r="E479" s="290" t="s">
        <v>1</v>
      </c>
      <c r="F479" s="291" t="s">
        <v>322</v>
      </c>
      <c r="G479" s="289"/>
      <c r="H479" s="290" t="s">
        <v>1</v>
      </c>
      <c r="I479" s="292"/>
      <c r="J479" s="289"/>
      <c r="K479" s="289"/>
      <c r="L479" s="293"/>
      <c r="M479" s="294"/>
      <c r="N479" s="295"/>
      <c r="O479" s="295"/>
      <c r="P479" s="295"/>
      <c r="Q479" s="295"/>
      <c r="R479" s="295"/>
      <c r="S479" s="295"/>
      <c r="T479" s="29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97" t="s">
        <v>170</v>
      </c>
      <c r="AU479" s="297" t="s">
        <v>85</v>
      </c>
      <c r="AV479" s="14" t="s">
        <v>83</v>
      </c>
      <c r="AW479" s="14" t="s">
        <v>30</v>
      </c>
      <c r="AX479" s="14" t="s">
        <v>75</v>
      </c>
      <c r="AY479" s="297" t="s">
        <v>160</v>
      </c>
    </row>
    <row r="480" spans="1:51" s="13" customFormat="1" ht="12">
      <c r="A480" s="13"/>
      <c r="B480" s="276"/>
      <c r="C480" s="277"/>
      <c r="D480" s="272" t="s">
        <v>170</v>
      </c>
      <c r="E480" s="278" t="s">
        <v>1</v>
      </c>
      <c r="F480" s="279" t="s">
        <v>494</v>
      </c>
      <c r="G480" s="277"/>
      <c r="H480" s="280">
        <v>343</v>
      </c>
      <c r="I480" s="281"/>
      <c r="J480" s="277"/>
      <c r="K480" s="277"/>
      <c r="L480" s="282"/>
      <c r="M480" s="283"/>
      <c r="N480" s="284"/>
      <c r="O480" s="284"/>
      <c r="P480" s="284"/>
      <c r="Q480" s="284"/>
      <c r="R480" s="284"/>
      <c r="S480" s="284"/>
      <c r="T480" s="28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86" t="s">
        <v>170</v>
      </c>
      <c r="AU480" s="286" t="s">
        <v>85</v>
      </c>
      <c r="AV480" s="13" t="s">
        <v>85</v>
      </c>
      <c r="AW480" s="13" t="s">
        <v>30</v>
      </c>
      <c r="AX480" s="13" t="s">
        <v>75</v>
      </c>
      <c r="AY480" s="286" t="s">
        <v>160</v>
      </c>
    </row>
    <row r="481" spans="1:51" s="14" customFormat="1" ht="12">
      <c r="A481" s="14"/>
      <c r="B481" s="288"/>
      <c r="C481" s="289"/>
      <c r="D481" s="272" t="s">
        <v>170</v>
      </c>
      <c r="E481" s="290" t="s">
        <v>1</v>
      </c>
      <c r="F481" s="291" t="s">
        <v>196</v>
      </c>
      <c r="G481" s="289"/>
      <c r="H481" s="290" t="s">
        <v>1</v>
      </c>
      <c r="I481" s="292"/>
      <c r="J481" s="289"/>
      <c r="K481" s="289"/>
      <c r="L481" s="293"/>
      <c r="M481" s="294"/>
      <c r="N481" s="295"/>
      <c r="O481" s="295"/>
      <c r="P481" s="295"/>
      <c r="Q481" s="295"/>
      <c r="R481" s="295"/>
      <c r="S481" s="295"/>
      <c r="T481" s="29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97" t="s">
        <v>170</v>
      </c>
      <c r="AU481" s="297" t="s">
        <v>85</v>
      </c>
      <c r="AV481" s="14" t="s">
        <v>83</v>
      </c>
      <c r="AW481" s="14" t="s">
        <v>30</v>
      </c>
      <c r="AX481" s="14" t="s">
        <v>75</v>
      </c>
      <c r="AY481" s="297" t="s">
        <v>160</v>
      </c>
    </row>
    <row r="482" spans="1:51" s="13" customFormat="1" ht="12">
      <c r="A482" s="13"/>
      <c r="B482" s="276"/>
      <c r="C482" s="277"/>
      <c r="D482" s="272" t="s">
        <v>170</v>
      </c>
      <c r="E482" s="278" t="s">
        <v>1</v>
      </c>
      <c r="F482" s="279" t="s">
        <v>495</v>
      </c>
      <c r="G482" s="277"/>
      <c r="H482" s="280">
        <v>73.5</v>
      </c>
      <c r="I482" s="281"/>
      <c r="J482" s="277"/>
      <c r="K482" s="277"/>
      <c r="L482" s="282"/>
      <c r="M482" s="283"/>
      <c r="N482" s="284"/>
      <c r="O482" s="284"/>
      <c r="P482" s="284"/>
      <c r="Q482" s="284"/>
      <c r="R482" s="284"/>
      <c r="S482" s="284"/>
      <c r="T482" s="28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86" t="s">
        <v>170</v>
      </c>
      <c r="AU482" s="286" t="s">
        <v>85</v>
      </c>
      <c r="AV482" s="13" t="s">
        <v>85</v>
      </c>
      <c r="AW482" s="13" t="s">
        <v>30</v>
      </c>
      <c r="AX482" s="13" t="s">
        <v>75</v>
      </c>
      <c r="AY482" s="286" t="s">
        <v>160</v>
      </c>
    </row>
    <row r="483" spans="1:51" s="14" customFormat="1" ht="12">
      <c r="A483" s="14"/>
      <c r="B483" s="288"/>
      <c r="C483" s="289"/>
      <c r="D483" s="272" t="s">
        <v>170</v>
      </c>
      <c r="E483" s="290" t="s">
        <v>1</v>
      </c>
      <c r="F483" s="291" t="s">
        <v>198</v>
      </c>
      <c r="G483" s="289"/>
      <c r="H483" s="290" t="s">
        <v>1</v>
      </c>
      <c r="I483" s="292"/>
      <c r="J483" s="289"/>
      <c r="K483" s="289"/>
      <c r="L483" s="293"/>
      <c r="M483" s="294"/>
      <c r="N483" s="295"/>
      <c r="O483" s="295"/>
      <c r="P483" s="295"/>
      <c r="Q483" s="295"/>
      <c r="R483" s="295"/>
      <c r="S483" s="295"/>
      <c r="T483" s="29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97" t="s">
        <v>170</v>
      </c>
      <c r="AU483" s="297" t="s">
        <v>85</v>
      </c>
      <c r="AV483" s="14" t="s">
        <v>83</v>
      </c>
      <c r="AW483" s="14" t="s">
        <v>30</v>
      </c>
      <c r="AX483" s="14" t="s">
        <v>75</v>
      </c>
      <c r="AY483" s="297" t="s">
        <v>160</v>
      </c>
    </row>
    <row r="484" spans="1:51" s="13" customFormat="1" ht="12">
      <c r="A484" s="13"/>
      <c r="B484" s="276"/>
      <c r="C484" s="277"/>
      <c r="D484" s="272" t="s">
        <v>170</v>
      </c>
      <c r="E484" s="278" t="s">
        <v>1</v>
      </c>
      <c r="F484" s="279" t="s">
        <v>496</v>
      </c>
      <c r="G484" s="277"/>
      <c r="H484" s="280">
        <v>281.75</v>
      </c>
      <c r="I484" s="281"/>
      <c r="J484" s="277"/>
      <c r="K484" s="277"/>
      <c r="L484" s="282"/>
      <c r="M484" s="283"/>
      <c r="N484" s="284"/>
      <c r="O484" s="284"/>
      <c r="P484" s="284"/>
      <c r="Q484" s="284"/>
      <c r="R484" s="284"/>
      <c r="S484" s="284"/>
      <c r="T484" s="28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86" t="s">
        <v>170</v>
      </c>
      <c r="AU484" s="286" t="s">
        <v>85</v>
      </c>
      <c r="AV484" s="13" t="s">
        <v>85</v>
      </c>
      <c r="AW484" s="13" t="s">
        <v>30</v>
      </c>
      <c r="AX484" s="13" t="s">
        <v>75</v>
      </c>
      <c r="AY484" s="286" t="s">
        <v>160</v>
      </c>
    </row>
    <row r="485" spans="1:51" s="14" customFormat="1" ht="12">
      <c r="A485" s="14"/>
      <c r="B485" s="288"/>
      <c r="C485" s="289"/>
      <c r="D485" s="272" t="s">
        <v>170</v>
      </c>
      <c r="E485" s="290" t="s">
        <v>1</v>
      </c>
      <c r="F485" s="291" t="s">
        <v>326</v>
      </c>
      <c r="G485" s="289"/>
      <c r="H485" s="290" t="s">
        <v>1</v>
      </c>
      <c r="I485" s="292"/>
      <c r="J485" s="289"/>
      <c r="K485" s="289"/>
      <c r="L485" s="293"/>
      <c r="M485" s="294"/>
      <c r="N485" s="295"/>
      <c r="O485" s="295"/>
      <c r="P485" s="295"/>
      <c r="Q485" s="295"/>
      <c r="R485" s="295"/>
      <c r="S485" s="295"/>
      <c r="T485" s="29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97" t="s">
        <v>170</v>
      </c>
      <c r="AU485" s="297" t="s">
        <v>85</v>
      </c>
      <c r="AV485" s="14" t="s">
        <v>83</v>
      </c>
      <c r="AW485" s="14" t="s">
        <v>30</v>
      </c>
      <c r="AX485" s="14" t="s">
        <v>75</v>
      </c>
      <c r="AY485" s="297" t="s">
        <v>160</v>
      </c>
    </row>
    <row r="486" spans="1:51" s="13" customFormat="1" ht="12">
      <c r="A486" s="13"/>
      <c r="B486" s="276"/>
      <c r="C486" s="277"/>
      <c r="D486" s="272" t="s">
        <v>170</v>
      </c>
      <c r="E486" s="278" t="s">
        <v>1</v>
      </c>
      <c r="F486" s="279" t="s">
        <v>497</v>
      </c>
      <c r="G486" s="277"/>
      <c r="H486" s="280">
        <v>210</v>
      </c>
      <c r="I486" s="281"/>
      <c r="J486" s="277"/>
      <c r="K486" s="277"/>
      <c r="L486" s="282"/>
      <c r="M486" s="283"/>
      <c r="N486" s="284"/>
      <c r="O486" s="284"/>
      <c r="P486" s="284"/>
      <c r="Q486" s="284"/>
      <c r="R486" s="284"/>
      <c r="S486" s="284"/>
      <c r="T486" s="28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86" t="s">
        <v>170</v>
      </c>
      <c r="AU486" s="286" t="s">
        <v>85</v>
      </c>
      <c r="AV486" s="13" t="s">
        <v>85</v>
      </c>
      <c r="AW486" s="13" t="s">
        <v>30</v>
      </c>
      <c r="AX486" s="13" t="s">
        <v>75</v>
      </c>
      <c r="AY486" s="286" t="s">
        <v>160</v>
      </c>
    </row>
    <row r="487" spans="1:51" s="14" customFormat="1" ht="12">
      <c r="A487" s="14"/>
      <c r="B487" s="288"/>
      <c r="C487" s="289"/>
      <c r="D487" s="272" t="s">
        <v>170</v>
      </c>
      <c r="E487" s="290" t="s">
        <v>1</v>
      </c>
      <c r="F487" s="291" t="s">
        <v>200</v>
      </c>
      <c r="G487" s="289"/>
      <c r="H487" s="290" t="s">
        <v>1</v>
      </c>
      <c r="I487" s="292"/>
      <c r="J487" s="289"/>
      <c r="K487" s="289"/>
      <c r="L487" s="293"/>
      <c r="M487" s="294"/>
      <c r="N487" s="295"/>
      <c r="O487" s="295"/>
      <c r="P487" s="295"/>
      <c r="Q487" s="295"/>
      <c r="R487" s="295"/>
      <c r="S487" s="295"/>
      <c r="T487" s="29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97" t="s">
        <v>170</v>
      </c>
      <c r="AU487" s="297" t="s">
        <v>85</v>
      </c>
      <c r="AV487" s="14" t="s">
        <v>83</v>
      </c>
      <c r="AW487" s="14" t="s">
        <v>30</v>
      </c>
      <c r="AX487" s="14" t="s">
        <v>75</v>
      </c>
      <c r="AY487" s="297" t="s">
        <v>160</v>
      </c>
    </row>
    <row r="488" spans="1:51" s="13" customFormat="1" ht="12">
      <c r="A488" s="13"/>
      <c r="B488" s="276"/>
      <c r="C488" s="277"/>
      <c r="D488" s="272" t="s">
        <v>170</v>
      </c>
      <c r="E488" s="278" t="s">
        <v>1</v>
      </c>
      <c r="F488" s="279" t="s">
        <v>498</v>
      </c>
      <c r="G488" s="277"/>
      <c r="H488" s="280">
        <v>42</v>
      </c>
      <c r="I488" s="281"/>
      <c r="J488" s="277"/>
      <c r="K488" s="277"/>
      <c r="L488" s="282"/>
      <c r="M488" s="283"/>
      <c r="N488" s="284"/>
      <c r="O488" s="284"/>
      <c r="P488" s="284"/>
      <c r="Q488" s="284"/>
      <c r="R488" s="284"/>
      <c r="S488" s="284"/>
      <c r="T488" s="28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86" t="s">
        <v>170</v>
      </c>
      <c r="AU488" s="286" t="s">
        <v>85</v>
      </c>
      <c r="AV488" s="13" t="s">
        <v>85</v>
      </c>
      <c r="AW488" s="13" t="s">
        <v>30</v>
      </c>
      <c r="AX488" s="13" t="s">
        <v>75</v>
      </c>
      <c r="AY488" s="286" t="s">
        <v>160</v>
      </c>
    </row>
    <row r="489" spans="1:51" s="14" customFormat="1" ht="12">
      <c r="A489" s="14"/>
      <c r="B489" s="288"/>
      <c r="C489" s="289"/>
      <c r="D489" s="272" t="s">
        <v>170</v>
      </c>
      <c r="E489" s="290" t="s">
        <v>1</v>
      </c>
      <c r="F489" s="291" t="s">
        <v>329</v>
      </c>
      <c r="G489" s="289"/>
      <c r="H489" s="290" t="s">
        <v>1</v>
      </c>
      <c r="I489" s="292"/>
      <c r="J489" s="289"/>
      <c r="K489" s="289"/>
      <c r="L489" s="293"/>
      <c r="M489" s="294"/>
      <c r="N489" s="295"/>
      <c r="O489" s="295"/>
      <c r="P489" s="295"/>
      <c r="Q489" s="295"/>
      <c r="R489" s="295"/>
      <c r="S489" s="295"/>
      <c r="T489" s="29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97" t="s">
        <v>170</v>
      </c>
      <c r="AU489" s="297" t="s">
        <v>85</v>
      </c>
      <c r="AV489" s="14" t="s">
        <v>83</v>
      </c>
      <c r="AW489" s="14" t="s">
        <v>30</v>
      </c>
      <c r="AX489" s="14" t="s">
        <v>75</v>
      </c>
      <c r="AY489" s="297" t="s">
        <v>160</v>
      </c>
    </row>
    <row r="490" spans="1:51" s="13" customFormat="1" ht="12">
      <c r="A490" s="13"/>
      <c r="B490" s="276"/>
      <c r="C490" s="277"/>
      <c r="D490" s="272" t="s">
        <v>170</v>
      </c>
      <c r="E490" s="278" t="s">
        <v>1</v>
      </c>
      <c r="F490" s="279" t="s">
        <v>499</v>
      </c>
      <c r="G490" s="277"/>
      <c r="H490" s="280">
        <v>253.75</v>
      </c>
      <c r="I490" s="281"/>
      <c r="J490" s="277"/>
      <c r="K490" s="277"/>
      <c r="L490" s="282"/>
      <c r="M490" s="283"/>
      <c r="N490" s="284"/>
      <c r="O490" s="284"/>
      <c r="P490" s="284"/>
      <c r="Q490" s="284"/>
      <c r="R490" s="284"/>
      <c r="S490" s="284"/>
      <c r="T490" s="28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86" t="s">
        <v>170</v>
      </c>
      <c r="AU490" s="286" t="s">
        <v>85</v>
      </c>
      <c r="AV490" s="13" t="s">
        <v>85</v>
      </c>
      <c r="AW490" s="13" t="s">
        <v>30</v>
      </c>
      <c r="AX490" s="13" t="s">
        <v>75</v>
      </c>
      <c r="AY490" s="286" t="s">
        <v>160</v>
      </c>
    </row>
    <row r="491" spans="1:51" s="14" customFormat="1" ht="12">
      <c r="A491" s="14"/>
      <c r="B491" s="288"/>
      <c r="C491" s="289"/>
      <c r="D491" s="272" t="s">
        <v>170</v>
      </c>
      <c r="E491" s="290" t="s">
        <v>1</v>
      </c>
      <c r="F491" s="291" t="s">
        <v>331</v>
      </c>
      <c r="G491" s="289"/>
      <c r="H491" s="290" t="s">
        <v>1</v>
      </c>
      <c r="I491" s="292"/>
      <c r="J491" s="289"/>
      <c r="K491" s="289"/>
      <c r="L491" s="293"/>
      <c r="M491" s="294"/>
      <c r="N491" s="295"/>
      <c r="O491" s="295"/>
      <c r="P491" s="295"/>
      <c r="Q491" s="295"/>
      <c r="R491" s="295"/>
      <c r="S491" s="295"/>
      <c r="T491" s="29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97" t="s">
        <v>170</v>
      </c>
      <c r="AU491" s="297" t="s">
        <v>85</v>
      </c>
      <c r="AV491" s="14" t="s">
        <v>83</v>
      </c>
      <c r="AW491" s="14" t="s">
        <v>30</v>
      </c>
      <c r="AX491" s="14" t="s">
        <v>75</v>
      </c>
      <c r="AY491" s="297" t="s">
        <v>160</v>
      </c>
    </row>
    <row r="492" spans="1:51" s="13" customFormat="1" ht="12">
      <c r="A492" s="13"/>
      <c r="B492" s="276"/>
      <c r="C492" s="277"/>
      <c r="D492" s="272" t="s">
        <v>170</v>
      </c>
      <c r="E492" s="278" t="s">
        <v>1</v>
      </c>
      <c r="F492" s="279" t="s">
        <v>500</v>
      </c>
      <c r="G492" s="277"/>
      <c r="H492" s="280">
        <v>87.5</v>
      </c>
      <c r="I492" s="281"/>
      <c r="J492" s="277"/>
      <c r="K492" s="277"/>
      <c r="L492" s="282"/>
      <c r="M492" s="283"/>
      <c r="N492" s="284"/>
      <c r="O492" s="284"/>
      <c r="P492" s="284"/>
      <c r="Q492" s="284"/>
      <c r="R492" s="284"/>
      <c r="S492" s="284"/>
      <c r="T492" s="28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86" t="s">
        <v>170</v>
      </c>
      <c r="AU492" s="286" t="s">
        <v>85</v>
      </c>
      <c r="AV492" s="13" t="s">
        <v>85</v>
      </c>
      <c r="AW492" s="13" t="s">
        <v>30</v>
      </c>
      <c r="AX492" s="13" t="s">
        <v>75</v>
      </c>
      <c r="AY492" s="286" t="s">
        <v>160</v>
      </c>
    </row>
    <row r="493" spans="1:51" s="14" customFormat="1" ht="12">
      <c r="A493" s="14"/>
      <c r="B493" s="288"/>
      <c r="C493" s="289"/>
      <c r="D493" s="272" t="s">
        <v>170</v>
      </c>
      <c r="E493" s="290" t="s">
        <v>1</v>
      </c>
      <c r="F493" s="291" t="s">
        <v>202</v>
      </c>
      <c r="G493" s="289"/>
      <c r="H493" s="290" t="s">
        <v>1</v>
      </c>
      <c r="I493" s="292"/>
      <c r="J493" s="289"/>
      <c r="K493" s="289"/>
      <c r="L493" s="293"/>
      <c r="M493" s="294"/>
      <c r="N493" s="295"/>
      <c r="O493" s="295"/>
      <c r="P493" s="295"/>
      <c r="Q493" s="295"/>
      <c r="R493" s="295"/>
      <c r="S493" s="295"/>
      <c r="T493" s="29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97" t="s">
        <v>170</v>
      </c>
      <c r="AU493" s="297" t="s">
        <v>85</v>
      </c>
      <c r="AV493" s="14" t="s">
        <v>83</v>
      </c>
      <c r="AW493" s="14" t="s">
        <v>30</v>
      </c>
      <c r="AX493" s="14" t="s">
        <v>75</v>
      </c>
      <c r="AY493" s="297" t="s">
        <v>160</v>
      </c>
    </row>
    <row r="494" spans="1:51" s="13" customFormat="1" ht="12">
      <c r="A494" s="13"/>
      <c r="B494" s="276"/>
      <c r="C494" s="277"/>
      <c r="D494" s="272" t="s">
        <v>170</v>
      </c>
      <c r="E494" s="278" t="s">
        <v>1</v>
      </c>
      <c r="F494" s="279" t="s">
        <v>501</v>
      </c>
      <c r="G494" s="277"/>
      <c r="H494" s="280">
        <v>80.5</v>
      </c>
      <c r="I494" s="281"/>
      <c r="J494" s="277"/>
      <c r="K494" s="277"/>
      <c r="L494" s="282"/>
      <c r="M494" s="283"/>
      <c r="N494" s="284"/>
      <c r="O494" s="284"/>
      <c r="P494" s="284"/>
      <c r="Q494" s="284"/>
      <c r="R494" s="284"/>
      <c r="S494" s="284"/>
      <c r="T494" s="28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86" t="s">
        <v>170</v>
      </c>
      <c r="AU494" s="286" t="s">
        <v>85</v>
      </c>
      <c r="AV494" s="13" t="s">
        <v>85</v>
      </c>
      <c r="AW494" s="13" t="s">
        <v>30</v>
      </c>
      <c r="AX494" s="13" t="s">
        <v>75</v>
      </c>
      <c r="AY494" s="286" t="s">
        <v>160</v>
      </c>
    </row>
    <row r="495" spans="1:51" s="14" customFormat="1" ht="12">
      <c r="A495" s="14"/>
      <c r="B495" s="288"/>
      <c r="C495" s="289"/>
      <c r="D495" s="272" t="s">
        <v>170</v>
      </c>
      <c r="E495" s="290" t="s">
        <v>1</v>
      </c>
      <c r="F495" s="291" t="s">
        <v>203</v>
      </c>
      <c r="G495" s="289"/>
      <c r="H495" s="290" t="s">
        <v>1</v>
      </c>
      <c r="I495" s="292"/>
      <c r="J495" s="289"/>
      <c r="K495" s="289"/>
      <c r="L495" s="293"/>
      <c r="M495" s="294"/>
      <c r="N495" s="295"/>
      <c r="O495" s="295"/>
      <c r="P495" s="295"/>
      <c r="Q495" s="295"/>
      <c r="R495" s="295"/>
      <c r="S495" s="295"/>
      <c r="T495" s="29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97" t="s">
        <v>170</v>
      </c>
      <c r="AU495" s="297" t="s">
        <v>85</v>
      </c>
      <c r="AV495" s="14" t="s">
        <v>83</v>
      </c>
      <c r="AW495" s="14" t="s">
        <v>30</v>
      </c>
      <c r="AX495" s="14" t="s">
        <v>75</v>
      </c>
      <c r="AY495" s="297" t="s">
        <v>160</v>
      </c>
    </row>
    <row r="496" spans="1:51" s="13" customFormat="1" ht="12">
      <c r="A496" s="13"/>
      <c r="B496" s="276"/>
      <c r="C496" s="277"/>
      <c r="D496" s="272" t="s">
        <v>170</v>
      </c>
      <c r="E496" s="278" t="s">
        <v>1</v>
      </c>
      <c r="F496" s="279" t="s">
        <v>350</v>
      </c>
      <c r="G496" s="277"/>
      <c r="H496" s="280">
        <v>84</v>
      </c>
      <c r="I496" s="281"/>
      <c r="J496" s="277"/>
      <c r="K496" s="277"/>
      <c r="L496" s="282"/>
      <c r="M496" s="283"/>
      <c r="N496" s="284"/>
      <c r="O496" s="284"/>
      <c r="P496" s="284"/>
      <c r="Q496" s="284"/>
      <c r="R496" s="284"/>
      <c r="S496" s="284"/>
      <c r="T496" s="28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86" t="s">
        <v>170</v>
      </c>
      <c r="AU496" s="286" t="s">
        <v>85</v>
      </c>
      <c r="AV496" s="13" t="s">
        <v>85</v>
      </c>
      <c r="AW496" s="13" t="s">
        <v>30</v>
      </c>
      <c r="AX496" s="13" t="s">
        <v>75</v>
      </c>
      <c r="AY496" s="286" t="s">
        <v>160</v>
      </c>
    </row>
    <row r="497" spans="1:51" s="14" customFormat="1" ht="12">
      <c r="A497" s="14"/>
      <c r="B497" s="288"/>
      <c r="C497" s="289"/>
      <c r="D497" s="272" t="s">
        <v>170</v>
      </c>
      <c r="E497" s="290" t="s">
        <v>1</v>
      </c>
      <c r="F497" s="291" t="s">
        <v>335</v>
      </c>
      <c r="G497" s="289"/>
      <c r="H497" s="290" t="s">
        <v>1</v>
      </c>
      <c r="I497" s="292"/>
      <c r="J497" s="289"/>
      <c r="K497" s="289"/>
      <c r="L497" s="293"/>
      <c r="M497" s="294"/>
      <c r="N497" s="295"/>
      <c r="O497" s="295"/>
      <c r="P497" s="295"/>
      <c r="Q497" s="295"/>
      <c r="R497" s="295"/>
      <c r="S497" s="295"/>
      <c r="T497" s="29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97" t="s">
        <v>170</v>
      </c>
      <c r="AU497" s="297" t="s">
        <v>85</v>
      </c>
      <c r="AV497" s="14" t="s">
        <v>83</v>
      </c>
      <c r="AW497" s="14" t="s">
        <v>30</v>
      </c>
      <c r="AX497" s="14" t="s">
        <v>75</v>
      </c>
      <c r="AY497" s="297" t="s">
        <v>160</v>
      </c>
    </row>
    <row r="498" spans="1:51" s="13" customFormat="1" ht="12">
      <c r="A498" s="13"/>
      <c r="B498" s="276"/>
      <c r="C498" s="277"/>
      <c r="D498" s="272" t="s">
        <v>170</v>
      </c>
      <c r="E498" s="278" t="s">
        <v>1</v>
      </c>
      <c r="F498" s="279" t="s">
        <v>502</v>
      </c>
      <c r="G498" s="277"/>
      <c r="H498" s="280">
        <v>120.75</v>
      </c>
      <c r="I498" s="281"/>
      <c r="J498" s="277"/>
      <c r="K498" s="277"/>
      <c r="L498" s="282"/>
      <c r="M498" s="283"/>
      <c r="N498" s="284"/>
      <c r="O498" s="284"/>
      <c r="P498" s="284"/>
      <c r="Q498" s="284"/>
      <c r="R498" s="284"/>
      <c r="S498" s="284"/>
      <c r="T498" s="28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86" t="s">
        <v>170</v>
      </c>
      <c r="AU498" s="286" t="s">
        <v>85</v>
      </c>
      <c r="AV498" s="13" t="s">
        <v>85</v>
      </c>
      <c r="AW498" s="13" t="s">
        <v>30</v>
      </c>
      <c r="AX498" s="13" t="s">
        <v>75</v>
      </c>
      <c r="AY498" s="286" t="s">
        <v>160</v>
      </c>
    </row>
    <row r="499" spans="1:51" s="14" customFormat="1" ht="12">
      <c r="A499" s="14"/>
      <c r="B499" s="288"/>
      <c r="C499" s="289"/>
      <c r="D499" s="272" t="s">
        <v>170</v>
      </c>
      <c r="E499" s="290" t="s">
        <v>1</v>
      </c>
      <c r="F499" s="291" t="s">
        <v>206</v>
      </c>
      <c r="G499" s="289"/>
      <c r="H499" s="290" t="s">
        <v>1</v>
      </c>
      <c r="I499" s="292"/>
      <c r="J499" s="289"/>
      <c r="K499" s="289"/>
      <c r="L499" s="293"/>
      <c r="M499" s="294"/>
      <c r="N499" s="295"/>
      <c r="O499" s="295"/>
      <c r="P499" s="295"/>
      <c r="Q499" s="295"/>
      <c r="R499" s="295"/>
      <c r="S499" s="295"/>
      <c r="T499" s="29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97" t="s">
        <v>170</v>
      </c>
      <c r="AU499" s="297" t="s">
        <v>85</v>
      </c>
      <c r="AV499" s="14" t="s">
        <v>83</v>
      </c>
      <c r="AW499" s="14" t="s">
        <v>30</v>
      </c>
      <c r="AX499" s="14" t="s">
        <v>75</v>
      </c>
      <c r="AY499" s="297" t="s">
        <v>160</v>
      </c>
    </row>
    <row r="500" spans="1:51" s="13" customFormat="1" ht="12">
      <c r="A500" s="13"/>
      <c r="B500" s="276"/>
      <c r="C500" s="277"/>
      <c r="D500" s="272" t="s">
        <v>170</v>
      </c>
      <c r="E500" s="278" t="s">
        <v>1</v>
      </c>
      <c r="F500" s="279" t="s">
        <v>503</v>
      </c>
      <c r="G500" s="277"/>
      <c r="H500" s="280">
        <v>308</v>
      </c>
      <c r="I500" s="281"/>
      <c r="J500" s="277"/>
      <c r="K500" s="277"/>
      <c r="L500" s="282"/>
      <c r="M500" s="283"/>
      <c r="N500" s="284"/>
      <c r="O500" s="284"/>
      <c r="P500" s="284"/>
      <c r="Q500" s="284"/>
      <c r="R500" s="284"/>
      <c r="S500" s="284"/>
      <c r="T500" s="28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86" t="s">
        <v>170</v>
      </c>
      <c r="AU500" s="286" t="s">
        <v>85</v>
      </c>
      <c r="AV500" s="13" t="s">
        <v>85</v>
      </c>
      <c r="AW500" s="13" t="s">
        <v>30</v>
      </c>
      <c r="AX500" s="13" t="s">
        <v>75</v>
      </c>
      <c r="AY500" s="286" t="s">
        <v>160</v>
      </c>
    </row>
    <row r="501" spans="1:51" s="14" customFormat="1" ht="12">
      <c r="A501" s="14"/>
      <c r="B501" s="288"/>
      <c r="C501" s="289"/>
      <c r="D501" s="272" t="s">
        <v>170</v>
      </c>
      <c r="E501" s="290" t="s">
        <v>1</v>
      </c>
      <c r="F501" s="291" t="s">
        <v>208</v>
      </c>
      <c r="G501" s="289"/>
      <c r="H501" s="290" t="s">
        <v>1</v>
      </c>
      <c r="I501" s="292"/>
      <c r="J501" s="289"/>
      <c r="K501" s="289"/>
      <c r="L501" s="293"/>
      <c r="M501" s="294"/>
      <c r="N501" s="295"/>
      <c r="O501" s="295"/>
      <c r="P501" s="295"/>
      <c r="Q501" s="295"/>
      <c r="R501" s="295"/>
      <c r="S501" s="295"/>
      <c r="T501" s="29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97" t="s">
        <v>170</v>
      </c>
      <c r="AU501" s="297" t="s">
        <v>85</v>
      </c>
      <c r="AV501" s="14" t="s">
        <v>83</v>
      </c>
      <c r="AW501" s="14" t="s">
        <v>30</v>
      </c>
      <c r="AX501" s="14" t="s">
        <v>75</v>
      </c>
      <c r="AY501" s="297" t="s">
        <v>160</v>
      </c>
    </row>
    <row r="502" spans="1:51" s="13" customFormat="1" ht="12">
      <c r="A502" s="13"/>
      <c r="B502" s="276"/>
      <c r="C502" s="277"/>
      <c r="D502" s="272" t="s">
        <v>170</v>
      </c>
      <c r="E502" s="278" t="s">
        <v>1</v>
      </c>
      <c r="F502" s="279" t="s">
        <v>504</v>
      </c>
      <c r="G502" s="277"/>
      <c r="H502" s="280">
        <v>168</v>
      </c>
      <c r="I502" s="281"/>
      <c r="J502" s="277"/>
      <c r="K502" s="277"/>
      <c r="L502" s="282"/>
      <c r="M502" s="283"/>
      <c r="N502" s="284"/>
      <c r="O502" s="284"/>
      <c r="P502" s="284"/>
      <c r="Q502" s="284"/>
      <c r="R502" s="284"/>
      <c r="S502" s="284"/>
      <c r="T502" s="28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86" t="s">
        <v>170</v>
      </c>
      <c r="AU502" s="286" t="s">
        <v>85</v>
      </c>
      <c r="AV502" s="13" t="s">
        <v>85</v>
      </c>
      <c r="AW502" s="13" t="s">
        <v>30</v>
      </c>
      <c r="AX502" s="13" t="s">
        <v>75</v>
      </c>
      <c r="AY502" s="286" t="s">
        <v>160</v>
      </c>
    </row>
    <row r="503" spans="1:51" s="14" customFormat="1" ht="12">
      <c r="A503" s="14"/>
      <c r="B503" s="288"/>
      <c r="C503" s="289"/>
      <c r="D503" s="272" t="s">
        <v>170</v>
      </c>
      <c r="E503" s="290" t="s">
        <v>1</v>
      </c>
      <c r="F503" s="291" t="s">
        <v>339</v>
      </c>
      <c r="G503" s="289"/>
      <c r="H503" s="290" t="s">
        <v>1</v>
      </c>
      <c r="I503" s="292"/>
      <c r="J503" s="289"/>
      <c r="K503" s="289"/>
      <c r="L503" s="293"/>
      <c r="M503" s="294"/>
      <c r="N503" s="295"/>
      <c r="O503" s="295"/>
      <c r="P503" s="295"/>
      <c r="Q503" s="295"/>
      <c r="R503" s="295"/>
      <c r="S503" s="295"/>
      <c r="T503" s="29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97" t="s">
        <v>170</v>
      </c>
      <c r="AU503" s="297" t="s">
        <v>85</v>
      </c>
      <c r="AV503" s="14" t="s">
        <v>83</v>
      </c>
      <c r="AW503" s="14" t="s">
        <v>30</v>
      </c>
      <c r="AX503" s="14" t="s">
        <v>75</v>
      </c>
      <c r="AY503" s="297" t="s">
        <v>160</v>
      </c>
    </row>
    <row r="504" spans="1:51" s="13" customFormat="1" ht="12">
      <c r="A504" s="13"/>
      <c r="B504" s="276"/>
      <c r="C504" s="277"/>
      <c r="D504" s="272" t="s">
        <v>170</v>
      </c>
      <c r="E504" s="278" t="s">
        <v>1</v>
      </c>
      <c r="F504" s="279" t="s">
        <v>497</v>
      </c>
      <c r="G504" s="277"/>
      <c r="H504" s="280">
        <v>210</v>
      </c>
      <c r="I504" s="281"/>
      <c r="J504" s="277"/>
      <c r="K504" s="277"/>
      <c r="L504" s="282"/>
      <c r="M504" s="283"/>
      <c r="N504" s="284"/>
      <c r="O504" s="284"/>
      <c r="P504" s="284"/>
      <c r="Q504" s="284"/>
      <c r="R504" s="284"/>
      <c r="S504" s="284"/>
      <c r="T504" s="28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86" t="s">
        <v>170</v>
      </c>
      <c r="AU504" s="286" t="s">
        <v>85</v>
      </c>
      <c r="AV504" s="13" t="s">
        <v>85</v>
      </c>
      <c r="AW504" s="13" t="s">
        <v>30</v>
      </c>
      <c r="AX504" s="13" t="s">
        <v>75</v>
      </c>
      <c r="AY504" s="286" t="s">
        <v>160</v>
      </c>
    </row>
    <row r="505" spans="1:51" s="14" customFormat="1" ht="12">
      <c r="A505" s="14"/>
      <c r="B505" s="288"/>
      <c r="C505" s="289"/>
      <c r="D505" s="272" t="s">
        <v>170</v>
      </c>
      <c r="E505" s="290" t="s">
        <v>1</v>
      </c>
      <c r="F505" s="291" t="s">
        <v>340</v>
      </c>
      <c r="G505" s="289"/>
      <c r="H505" s="290" t="s">
        <v>1</v>
      </c>
      <c r="I505" s="292"/>
      <c r="J505" s="289"/>
      <c r="K505" s="289"/>
      <c r="L505" s="293"/>
      <c r="M505" s="294"/>
      <c r="N505" s="295"/>
      <c r="O505" s="295"/>
      <c r="P505" s="295"/>
      <c r="Q505" s="295"/>
      <c r="R505" s="295"/>
      <c r="S505" s="295"/>
      <c r="T505" s="29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97" t="s">
        <v>170</v>
      </c>
      <c r="AU505" s="297" t="s">
        <v>85</v>
      </c>
      <c r="AV505" s="14" t="s">
        <v>83</v>
      </c>
      <c r="AW505" s="14" t="s">
        <v>30</v>
      </c>
      <c r="AX505" s="14" t="s">
        <v>75</v>
      </c>
      <c r="AY505" s="297" t="s">
        <v>160</v>
      </c>
    </row>
    <row r="506" spans="1:51" s="13" customFormat="1" ht="12">
      <c r="A506" s="13"/>
      <c r="B506" s="276"/>
      <c r="C506" s="277"/>
      <c r="D506" s="272" t="s">
        <v>170</v>
      </c>
      <c r="E506" s="278" t="s">
        <v>1</v>
      </c>
      <c r="F506" s="279" t="s">
        <v>505</v>
      </c>
      <c r="G506" s="277"/>
      <c r="H506" s="280">
        <v>203</v>
      </c>
      <c r="I506" s="281"/>
      <c r="J506" s="277"/>
      <c r="K506" s="277"/>
      <c r="L506" s="282"/>
      <c r="M506" s="283"/>
      <c r="N506" s="284"/>
      <c r="O506" s="284"/>
      <c r="P506" s="284"/>
      <c r="Q506" s="284"/>
      <c r="R506" s="284"/>
      <c r="S506" s="284"/>
      <c r="T506" s="28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86" t="s">
        <v>170</v>
      </c>
      <c r="AU506" s="286" t="s">
        <v>85</v>
      </c>
      <c r="AV506" s="13" t="s">
        <v>85</v>
      </c>
      <c r="AW506" s="13" t="s">
        <v>30</v>
      </c>
      <c r="AX506" s="13" t="s">
        <v>75</v>
      </c>
      <c r="AY506" s="286" t="s">
        <v>160</v>
      </c>
    </row>
    <row r="507" spans="1:51" s="14" customFormat="1" ht="12">
      <c r="A507" s="14"/>
      <c r="B507" s="288"/>
      <c r="C507" s="289"/>
      <c r="D507" s="272" t="s">
        <v>170</v>
      </c>
      <c r="E507" s="290" t="s">
        <v>1</v>
      </c>
      <c r="F507" s="291" t="s">
        <v>213</v>
      </c>
      <c r="G507" s="289"/>
      <c r="H507" s="290" t="s">
        <v>1</v>
      </c>
      <c r="I507" s="292"/>
      <c r="J507" s="289"/>
      <c r="K507" s="289"/>
      <c r="L507" s="293"/>
      <c r="M507" s="294"/>
      <c r="N507" s="295"/>
      <c r="O507" s="295"/>
      <c r="P507" s="295"/>
      <c r="Q507" s="295"/>
      <c r="R507" s="295"/>
      <c r="S507" s="295"/>
      <c r="T507" s="29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97" t="s">
        <v>170</v>
      </c>
      <c r="AU507" s="297" t="s">
        <v>85</v>
      </c>
      <c r="AV507" s="14" t="s">
        <v>83</v>
      </c>
      <c r="AW507" s="14" t="s">
        <v>30</v>
      </c>
      <c r="AX507" s="14" t="s">
        <v>75</v>
      </c>
      <c r="AY507" s="297" t="s">
        <v>160</v>
      </c>
    </row>
    <row r="508" spans="1:51" s="13" customFormat="1" ht="12">
      <c r="A508" s="13"/>
      <c r="B508" s="276"/>
      <c r="C508" s="277"/>
      <c r="D508" s="272" t="s">
        <v>170</v>
      </c>
      <c r="E508" s="278" t="s">
        <v>1</v>
      </c>
      <c r="F508" s="279" t="s">
        <v>502</v>
      </c>
      <c r="G508" s="277"/>
      <c r="H508" s="280">
        <v>120.75</v>
      </c>
      <c r="I508" s="281"/>
      <c r="J508" s="277"/>
      <c r="K508" s="277"/>
      <c r="L508" s="282"/>
      <c r="M508" s="283"/>
      <c r="N508" s="284"/>
      <c r="O508" s="284"/>
      <c r="P508" s="284"/>
      <c r="Q508" s="284"/>
      <c r="R508" s="284"/>
      <c r="S508" s="284"/>
      <c r="T508" s="28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86" t="s">
        <v>170</v>
      </c>
      <c r="AU508" s="286" t="s">
        <v>85</v>
      </c>
      <c r="AV508" s="13" t="s">
        <v>85</v>
      </c>
      <c r="AW508" s="13" t="s">
        <v>30</v>
      </c>
      <c r="AX508" s="13" t="s">
        <v>75</v>
      </c>
      <c r="AY508" s="286" t="s">
        <v>160</v>
      </c>
    </row>
    <row r="509" spans="1:51" s="14" customFormat="1" ht="12">
      <c r="A509" s="14"/>
      <c r="B509" s="288"/>
      <c r="C509" s="289"/>
      <c r="D509" s="272" t="s">
        <v>170</v>
      </c>
      <c r="E509" s="290" t="s">
        <v>1</v>
      </c>
      <c r="F509" s="291" t="s">
        <v>342</v>
      </c>
      <c r="G509" s="289"/>
      <c r="H509" s="290" t="s">
        <v>1</v>
      </c>
      <c r="I509" s="292"/>
      <c r="J509" s="289"/>
      <c r="K509" s="289"/>
      <c r="L509" s="293"/>
      <c r="M509" s="294"/>
      <c r="N509" s="295"/>
      <c r="O509" s="295"/>
      <c r="P509" s="295"/>
      <c r="Q509" s="295"/>
      <c r="R509" s="295"/>
      <c r="S509" s="295"/>
      <c r="T509" s="29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97" t="s">
        <v>170</v>
      </c>
      <c r="AU509" s="297" t="s">
        <v>85</v>
      </c>
      <c r="AV509" s="14" t="s">
        <v>83</v>
      </c>
      <c r="AW509" s="14" t="s">
        <v>30</v>
      </c>
      <c r="AX509" s="14" t="s">
        <v>75</v>
      </c>
      <c r="AY509" s="297" t="s">
        <v>160</v>
      </c>
    </row>
    <row r="510" spans="1:51" s="13" customFormat="1" ht="12">
      <c r="A510" s="13"/>
      <c r="B510" s="276"/>
      <c r="C510" s="277"/>
      <c r="D510" s="272" t="s">
        <v>170</v>
      </c>
      <c r="E510" s="278" t="s">
        <v>1</v>
      </c>
      <c r="F510" s="279" t="s">
        <v>318</v>
      </c>
      <c r="G510" s="277"/>
      <c r="H510" s="280">
        <v>131.25</v>
      </c>
      <c r="I510" s="281"/>
      <c r="J510" s="277"/>
      <c r="K510" s="277"/>
      <c r="L510" s="282"/>
      <c r="M510" s="283"/>
      <c r="N510" s="284"/>
      <c r="O510" s="284"/>
      <c r="P510" s="284"/>
      <c r="Q510" s="284"/>
      <c r="R510" s="284"/>
      <c r="S510" s="284"/>
      <c r="T510" s="28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86" t="s">
        <v>170</v>
      </c>
      <c r="AU510" s="286" t="s">
        <v>85</v>
      </c>
      <c r="AV510" s="13" t="s">
        <v>85</v>
      </c>
      <c r="AW510" s="13" t="s">
        <v>30</v>
      </c>
      <c r="AX510" s="13" t="s">
        <v>75</v>
      </c>
      <c r="AY510" s="286" t="s">
        <v>160</v>
      </c>
    </row>
    <row r="511" spans="1:51" s="14" customFormat="1" ht="12">
      <c r="A511" s="14"/>
      <c r="B511" s="288"/>
      <c r="C511" s="289"/>
      <c r="D511" s="272" t="s">
        <v>170</v>
      </c>
      <c r="E511" s="290" t="s">
        <v>1</v>
      </c>
      <c r="F511" s="291" t="s">
        <v>344</v>
      </c>
      <c r="G511" s="289"/>
      <c r="H511" s="290" t="s">
        <v>1</v>
      </c>
      <c r="I511" s="292"/>
      <c r="J511" s="289"/>
      <c r="K511" s="289"/>
      <c r="L511" s="293"/>
      <c r="M511" s="294"/>
      <c r="N511" s="295"/>
      <c r="O511" s="295"/>
      <c r="P511" s="295"/>
      <c r="Q511" s="295"/>
      <c r="R511" s="295"/>
      <c r="S511" s="295"/>
      <c r="T511" s="29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97" t="s">
        <v>170</v>
      </c>
      <c r="AU511" s="297" t="s">
        <v>85</v>
      </c>
      <c r="AV511" s="14" t="s">
        <v>83</v>
      </c>
      <c r="AW511" s="14" t="s">
        <v>30</v>
      </c>
      <c r="AX511" s="14" t="s">
        <v>75</v>
      </c>
      <c r="AY511" s="297" t="s">
        <v>160</v>
      </c>
    </row>
    <row r="512" spans="1:51" s="13" customFormat="1" ht="12">
      <c r="A512" s="13"/>
      <c r="B512" s="276"/>
      <c r="C512" s="277"/>
      <c r="D512" s="272" t="s">
        <v>170</v>
      </c>
      <c r="E512" s="278" t="s">
        <v>1</v>
      </c>
      <c r="F512" s="279" t="s">
        <v>506</v>
      </c>
      <c r="G512" s="277"/>
      <c r="H512" s="280">
        <v>152.25</v>
      </c>
      <c r="I512" s="281"/>
      <c r="J512" s="277"/>
      <c r="K512" s="277"/>
      <c r="L512" s="282"/>
      <c r="M512" s="283"/>
      <c r="N512" s="284"/>
      <c r="O512" s="284"/>
      <c r="P512" s="284"/>
      <c r="Q512" s="284"/>
      <c r="R512" s="284"/>
      <c r="S512" s="284"/>
      <c r="T512" s="28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86" t="s">
        <v>170</v>
      </c>
      <c r="AU512" s="286" t="s">
        <v>85</v>
      </c>
      <c r="AV512" s="13" t="s">
        <v>85</v>
      </c>
      <c r="AW512" s="13" t="s">
        <v>30</v>
      </c>
      <c r="AX512" s="13" t="s">
        <v>75</v>
      </c>
      <c r="AY512" s="286" t="s">
        <v>160</v>
      </c>
    </row>
    <row r="513" spans="1:51" s="14" customFormat="1" ht="12">
      <c r="A513" s="14"/>
      <c r="B513" s="288"/>
      <c r="C513" s="289"/>
      <c r="D513" s="272" t="s">
        <v>170</v>
      </c>
      <c r="E513" s="290" t="s">
        <v>1</v>
      </c>
      <c r="F513" s="291" t="s">
        <v>214</v>
      </c>
      <c r="G513" s="289"/>
      <c r="H513" s="290" t="s">
        <v>1</v>
      </c>
      <c r="I513" s="292"/>
      <c r="J513" s="289"/>
      <c r="K513" s="289"/>
      <c r="L513" s="293"/>
      <c r="M513" s="294"/>
      <c r="N513" s="295"/>
      <c r="O513" s="295"/>
      <c r="P513" s="295"/>
      <c r="Q513" s="295"/>
      <c r="R513" s="295"/>
      <c r="S513" s="295"/>
      <c r="T513" s="29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97" t="s">
        <v>170</v>
      </c>
      <c r="AU513" s="297" t="s">
        <v>85</v>
      </c>
      <c r="AV513" s="14" t="s">
        <v>83</v>
      </c>
      <c r="AW513" s="14" t="s">
        <v>30</v>
      </c>
      <c r="AX513" s="14" t="s">
        <v>75</v>
      </c>
      <c r="AY513" s="297" t="s">
        <v>160</v>
      </c>
    </row>
    <row r="514" spans="1:51" s="13" customFormat="1" ht="12">
      <c r="A514" s="13"/>
      <c r="B514" s="276"/>
      <c r="C514" s="277"/>
      <c r="D514" s="272" t="s">
        <v>170</v>
      </c>
      <c r="E514" s="278" t="s">
        <v>1</v>
      </c>
      <c r="F514" s="279" t="s">
        <v>507</v>
      </c>
      <c r="G514" s="277"/>
      <c r="H514" s="280">
        <v>330.75</v>
      </c>
      <c r="I514" s="281"/>
      <c r="J514" s="277"/>
      <c r="K514" s="277"/>
      <c r="L514" s="282"/>
      <c r="M514" s="283"/>
      <c r="N514" s="284"/>
      <c r="O514" s="284"/>
      <c r="P514" s="284"/>
      <c r="Q514" s="284"/>
      <c r="R514" s="284"/>
      <c r="S514" s="284"/>
      <c r="T514" s="28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86" t="s">
        <v>170</v>
      </c>
      <c r="AU514" s="286" t="s">
        <v>85</v>
      </c>
      <c r="AV514" s="13" t="s">
        <v>85</v>
      </c>
      <c r="AW514" s="13" t="s">
        <v>30</v>
      </c>
      <c r="AX514" s="13" t="s">
        <v>75</v>
      </c>
      <c r="AY514" s="286" t="s">
        <v>160</v>
      </c>
    </row>
    <row r="515" spans="1:51" s="14" customFormat="1" ht="12">
      <c r="A515" s="14"/>
      <c r="B515" s="288"/>
      <c r="C515" s="289"/>
      <c r="D515" s="272" t="s">
        <v>170</v>
      </c>
      <c r="E515" s="290" t="s">
        <v>1</v>
      </c>
      <c r="F515" s="291" t="s">
        <v>216</v>
      </c>
      <c r="G515" s="289"/>
      <c r="H515" s="290" t="s">
        <v>1</v>
      </c>
      <c r="I515" s="292"/>
      <c r="J515" s="289"/>
      <c r="K515" s="289"/>
      <c r="L515" s="293"/>
      <c r="M515" s="294"/>
      <c r="N515" s="295"/>
      <c r="O515" s="295"/>
      <c r="P515" s="295"/>
      <c r="Q515" s="295"/>
      <c r="R515" s="295"/>
      <c r="S515" s="295"/>
      <c r="T515" s="29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97" t="s">
        <v>170</v>
      </c>
      <c r="AU515" s="297" t="s">
        <v>85</v>
      </c>
      <c r="AV515" s="14" t="s">
        <v>83</v>
      </c>
      <c r="AW515" s="14" t="s">
        <v>30</v>
      </c>
      <c r="AX515" s="14" t="s">
        <v>75</v>
      </c>
      <c r="AY515" s="297" t="s">
        <v>160</v>
      </c>
    </row>
    <row r="516" spans="1:51" s="13" customFormat="1" ht="12">
      <c r="A516" s="13"/>
      <c r="B516" s="276"/>
      <c r="C516" s="277"/>
      <c r="D516" s="272" t="s">
        <v>170</v>
      </c>
      <c r="E516" s="278" t="s">
        <v>1</v>
      </c>
      <c r="F516" s="279" t="s">
        <v>508</v>
      </c>
      <c r="G516" s="277"/>
      <c r="H516" s="280">
        <v>36.75</v>
      </c>
      <c r="I516" s="281"/>
      <c r="J516" s="277"/>
      <c r="K516" s="277"/>
      <c r="L516" s="282"/>
      <c r="M516" s="283"/>
      <c r="N516" s="284"/>
      <c r="O516" s="284"/>
      <c r="P516" s="284"/>
      <c r="Q516" s="284"/>
      <c r="R516" s="284"/>
      <c r="S516" s="284"/>
      <c r="T516" s="28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86" t="s">
        <v>170</v>
      </c>
      <c r="AU516" s="286" t="s">
        <v>85</v>
      </c>
      <c r="AV516" s="13" t="s">
        <v>85</v>
      </c>
      <c r="AW516" s="13" t="s">
        <v>30</v>
      </c>
      <c r="AX516" s="13" t="s">
        <v>75</v>
      </c>
      <c r="AY516" s="286" t="s">
        <v>160</v>
      </c>
    </row>
    <row r="517" spans="1:51" s="13" customFormat="1" ht="12">
      <c r="A517" s="13"/>
      <c r="B517" s="276"/>
      <c r="C517" s="277"/>
      <c r="D517" s="272" t="s">
        <v>170</v>
      </c>
      <c r="E517" s="278" t="s">
        <v>1</v>
      </c>
      <c r="F517" s="279" t="s">
        <v>356</v>
      </c>
      <c r="G517" s="277"/>
      <c r="H517" s="280">
        <v>2897.125</v>
      </c>
      <c r="I517" s="281"/>
      <c r="J517" s="277"/>
      <c r="K517" s="277"/>
      <c r="L517" s="282"/>
      <c r="M517" s="283"/>
      <c r="N517" s="284"/>
      <c r="O517" s="284"/>
      <c r="P517" s="284"/>
      <c r="Q517" s="284"/>
      <c r="R517" s="284"/>
      <c r="S517" s="284"/>
      <c r="T517" s="28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86" t="s">
        <v>170</v>
      </c>
      <c r="AU517" s="286" t="s">
        <v>85</v>
      </c>
      <c r="AV517" s="13" t="s">
        <v>85</v>
      </c>
      <c r="AW517" s="13" t="s">
        <v>30</v>
      </c>
      <c r="AX517" s="13" t="s">
        <v>75</v>
      </c>
      <c r="AY517" s="286" t="s">
        <v>160</v>
      </c>
    </row>
    <row r="518" spans="1:51" s="13" customFormat="1" ht="12">
      <c r="A518" s="13"/>
      <c r="B518" s="276"/>
      <c r="C518" s="277"/>
      <c r="D518" s="272" t="s">
        <v>170</v>
      </c>
      <c r="E518" s="278" t="s">
        <v>1</v>
      </c>
      <c r="F518" s="279" t="s">
        <v>509</v>
      </c>
      <c r="G518" s="277"/>
      <c r="H518" s="280">
        <v>950</v>
      </c>
      <c r="I518" s="281"/>
      <c r="J518" s="277"/>
      <c r="K518" s="277"/>
      <c r="L518" s="282"/>
      <c r="M518" s="283"/>
      <c r="N518" s="284"/>
      <c r="O518" s="284"/>
      <c r="P518" s="284"/>
      <c r="Q518" s="284"/>
      <c r="R518" s="284"/>
      <c r="S518" s="284"/>
      <c r="T518" s="28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86" t="s">
        <v>170</v>
      </c>
      <c r="AU518" s="286" t="s">
        <v>85</v>
      </c>
      <c r="AV518" s="13" t="s">
        <v>85</v>
      </c>
      <c r="AW518" s="13" t="s">
        <v>30</v>
      </c>
      <c r="AX518" s="13" t="s">
        <v>75</v>
      </c>
      <c r="AY518" s="286" t="s">
        <v>160</v>
      </c>
    </row>
    <row r="519" spans="1:51" s="15" customFormat="1" ht="12">
      <c r="A519" s="15"/>
      <c r="B519" s="298"/>
      <c r="C519" s="299"/>
      <c r="D519" s="272" t="s">
        <v>170</v>
      </c>
      <c r="E519" s="300" t="s">
        <v>1</v>
      </c>
      <c r="F519" s="301" t="s">
        <v>217</v>
      </c>
      <c r="G519" s="299"/>
      <c r="H519" s="302">
        <v>20839.625</v>
      </c>
      <c r="I519" s="303"/>
      <c r="J519" s="299"/>
      <c r="K519" s="299"/>
      <c r="L519" s="304"/>
      <c r="M519" s="305"/>
      <c r="N519" s="306"/>
      <c r="O519" s="306"/>
      <c r="P519" s="306"/>
      <c r="Q519" s="306"/>
      <c r="R519" s="306"/>
      <c r="S519" s="306"/>
      <c r="T519" s="307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308" t="s">
        <v>170</v>
      </c>
      <c r="AU519" s="308" t="s">
        <v>85</v>
      </c>
      <c r="AV519" s="15" t="s">
        <v>166</v>
      </c>
      <c r="AW519" s="15" t="s">
        <v>30</v>
      </c>
      <c r="AX519" s="15" t="s">
        <v>83</v>
      </c>
      <c r="AY519" s="308" t="s">
        <v>160</v>
      </c>
    </row>
    <row r="520" spans="1:65" s="2" customFormat="1" ht="21.75" customHeight="1">
      <c r="A520" s="40"/>
      <c r="B520" s="41"/>
      <c r="C520" s="260" t="s">
        <v>510</v>
      </c>
      <c r="D520" s="260" t="s">
        <v>162</v>
      </c>
      <c r="E520" s="261" t="s">
        <v>511</v>
      </c>
      <c r="F520" s="262" t="s">
        <v>512</v>
      </c>
      <c r="G520" s="263" t="s">
        <v>290</v>
      </c>
      <c r="H520" s="264">
        <v>23078</v>
      </c>
      <c r="I520" s="265"/>
      <c r="J520" s="266">
        <f>ROUND(I520*H520,2)</f>
        <v>0</v>
      </c>
      <c r="K520" s="262" t="s">
        <v>1</v>
      </c>
      <c r="L520" s="43"/>
      <c r="M520" s="267" t="s">
        <v>1</v>
      </c>
      <c r="N520" s="268" t="s">
        <v>40</v>
      </c>
      <c r="O520" s="93"/>
      <c r="P520" s="269">
        <f>O520*H520</f>
        <v>0</v>
      </c>
      <c r="Q520" s="269">
        <v>0</v>
      </c>
      <c r="R520" s="269">
        <f>Q520*H520</f>
        <v>0</v>
      </c>
      <c r="S520" s="269">
        <v>0</v>
      </c>
      <c r="T520" s="270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71" t="s">
        <v>166</v>
      </c>
      <c r="AT520" s="271" t="s">
        <v>162</v>
      </c>
      <c r="AU520" s="271" t="s">
        <v>85</v>
      </c>
      <c r="AY520" s="17" t="s">
        <v>160</v>
      </c>
      <c r="BE520" s="145">
        <f>IF(N520="základní",J520,0)</f>
        <v>0</v>
      </c>
      <c r="BF520" s="145">
        <f>IF(N520="snížená",J520,0)</f>
        <v>0</v>
      </c>
      <c r="BG520" s="145">
        <f>IF(N520="zákl. přenesená",J520,0)</f>
        <v>0</v>
      </c>
      <c r="BH520" s="145">
        <f>IF(N520="sníž. přenesená",J520,0)</f>
        <v>0</v>
      </c>
      <c r="BI520" s="145">
        <f>IF(N520="nulová",J520,0)</f>
        <v>0</v>
      </c>
      <c r="BJ520" s="17" t="s">
        <v>83</v>
      </c>
      <c r="BK520" s="145">
        <f>ROUND(I520*H520,2)</f>
        <v>0</v>
      </c>
      <c r="BL520" s="17" t="s">
        <v>166</v>
      </c>
      <c r="BM520" s="271" t="s">
        <v>513</v>
      </c>
    </row>
    <row r="521" spans="1:47" s="2" customFormat="1" ht="12">
      <c r="A521" s="40"/>
      <c r="B521" s="41"/>
      <c r="C521" s="42"/>
      <c r="D521" s="272" t="s">
        <v>177</v>
      </c>
      <c r="E521" s="42"/>
      <c r="F521" s="287" t="s">
        <v>514</v>
      </c>
      <c r="G521" s="42"/>
      <c r="H521" s="42"/>
      <c r="I521" s="161"/>
      <c r="J521" s="42"/>
      <c r="K521" s="42"/>
      <c r="L521" s="43"/>
      <c r="M521" s="274"/>
      <c r="N521" s="275"/>
      <c r="O521" s="93"/>
      <c r="P521" s="93"/>
      <c r="Q521" s="93"/>
      <c r="R521" s="93"/>
      <c r="S521" s="93"/>
      <c r="T521" s="94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7" t="s">
        <v>177</v>
      </c>
      <c r="AU521" s="17" t="s">
        <v>85</v>
      </c>
    </row>
    <row r="522" spans="1:47" s="2" customFormat="1" ht="12">
      <c r="A522" s="40"/>
      <c r="B522" s="41"/>
      <c r="C522" s="42"/>
      <c r="D522" s="272" t="s">
        <v>168</v>
      </c>
      <c r="E522" s="42"/>
      <c r="F522" s="273" t="s">
        <v>515</v>
      </c>
      <c r="G522" s="42"/>
      <c r="H522" s="42"/>
      <c r="I522" s="161"/>
      <c r="J522" s="42"/>
      <c r="K522" s="42"/>
      <c r="L522" s="43"/>
      <c r="M522" s="274"/>
      <c r="N522" s="275"/>
      <c r="O522" s="93"/>
      <c r="P522" s="93"/>
      <c r="Q522" s="93"/>
      <c r="R522" s="93"/>
      <c r="S522" s="93"/>
      <c r="T522" s="94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7" t="s">
        <v>168</v>
      </c>
      <c r="AU522" s="17" t="s">
        <v>85</v>
      </c>
    </row>
    <row r="523" spans="1:51" s="14" customFormat="1" ht="12">
      <c r="A523" s="14"/>
      <c r="B523" s="288"/>
      <c r="C523" s="289"/>
      <c r="D523" s="272" t="s">
        <v>170</v>
      </c>
      <c r="E523" s="290" t="s">
        <v>1</v>
      </c>
      <c r="F523" s="291" t="s">
        <v>305</v>
      </c>
      <c r="G523" s="289"/>
      <c r="H523" s="290" t="s">
        <v>1</v>
      </c>
      <c r="I523" s="292"/>
      <c r="J523" s="289"/>
      <c r="K523" s="289"/>
      <c r="L523" s="293"/>
      <c r="M523" s="294"/>
      <c r="N523" s="295"/>
      <c r="O523" s="295"/>
      <c r="P523" s="295"/>
      <c r="Q523" s="295"/>
      <c r="R523" s="295"/>
      <c r="S523" s="295"/>
      <c r="T523" s="29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97" t="s">
        <v>170</v>
      </c>
      <c r="AU523" s="297" t="s">
        <v>85</v>
      </c>
      <c r="AV523" s="14" t="s">
        <v>83</v>
      </c>
      <c r="AW523" s="14" t="s">
        <v>30</v>
      </c>
      <c r="AX523" s="14" t="s">
        <v>75</v>
      </c>
      <c r="AY523" s="297" t="s">
        <v>160</v>
      </c>
    </row>
    <row r="524" spans="1:51" s="14" customFormat="1" ht="12">
      <c r="A524" s="14"/>
      <c r="B524" s="288"/>
      <c r="C524" s="289"/>
      <c r="D524" s="272" t="s">
        <v>170</v>
      </c>
      <c r="E524" s="290" t="s">
        <v>1</v>
      </c>
      <c r="F524" s="291" t="s">
        <v>192</v>
      </c>
      <c r="G524" s="289"/>
      <c r="H524" s="290" t="s">
        <v>1</v>
      </c>
      <c r="I524" s="292"/>
      <c r="J524" s="289"/>
      <c r="K524" s="289"/>
      <c r="L524" s="293"/>
      <c r="M524" s="294"/>
      <c r="N524" s="295"/>
      <c r="O524" s="295"/>
      <c r="P524" s="295"/>
      <c r="Q524" s="295"/>
      <c r="R524" s="295"/>
      <c r="S524" s="295"/>
      <c r="T524" s="29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97" t="s">
        <v>170</v>
      </c>
      <c r="AU524" s="297" t="s">
        <v>85</v>
      </c>
      <c r="AV524" s="14" t="s">
        <v>83</v>
      </c>
      <c r="AW524" s="14" t="s">
        <v>30</v>
      </c>
      <c r="AX524" s="14" t="s">
        <v>75</v>
      </c>
      <c r="AY524" s="297" t="s">
        <v>160</v>
      </c>
    </row>
    <row r="525" spans="1:51" s="13" customFormat="1" ht="12">
      <c r="A525" s="13"/>
      <c r="B525" s="276"/>
      <c r="C525" s="277"/>
      <c r="D525" s="272" t="s">
        <v>170</v>
      </c>
      <c r="E525" s="278" t="s">
        <v>1</v>
      </c>
      <c r="F525" s="279" t="s">
        <v>516</v>
      </c>
      <c r="G525" s="277"/>
      <c r="H525" s="280">
        <v>2069.375</v>
      </c>
      <c r="I525" s="281"/>
      <c r="J525" s="277"/>
      <c r="K525" s="277"/>
      <c r="L525" s="282"/>
      <c r="M525" s="283"/>
      <c r="N525" s="284"/>
      <c r="O525" s="284"/>
      <c r="P525" s="284"/>
      <c r="Q525" s="284"/>
      <c r="R525" s="284"/>
      <c r="S525" s="284"/>
      <c r="T525" s="28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86" t="s">
        <v>170</v>
      </c>
      <c r="AU525" s="286" t="s">
        <v>85</v>
      </c>
      <c r="AV525" s="13" t="s">
        <v>85</v>
      </c>
      <c r="AW525" s="13" t="s">
        <v>30</v>
      </c>
      <c r="AX525" s="13" t="s">
        <v>75</v>
      </c>
      <c r="AY525" s="286" t="s">
        <v>160</v>
      </c>
    </row>
    <row r="526" spans="1:51" s="14" customFormat="1" ht="12">
      <c r="A526" s="14"/>
      <c r="B526" s="288"/>
      <c r="C526" s="289"/>
      <c r="D526" s="272" t="s">
        <v>170</v>
      </c>
      <c r="E526" s="290" t="s">
        <v>1</v>
      </c>
      <c r="F526" s="291" t="s">
        <v>194</v>
      </c>
      <c r="G526" s="289"/>
      <c r="H526" s="290" t="s">
        <v>1</v>
      </c>
      <c r="I526" s="292"/>
      <c r="J526" s="289"/>
      <c r="K526" s="289"/>
      <c r="L526" s="293"/>
      <c r="M526" s="294"/>
      <c r="N526" s="295"/>
      <c r="O526" s="295"/>
      <c r="P526" s="295"/>
      <c r="Q526" s="295"/>
      <c r="R526" s="295"/>
      <c r="S526" s="295"/>
      <c r="T526" s="29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97" t="s">
        <v>170</v>
      </c>
      <c r="AU526" s="297" t="s">
        <v>85</v>
      </c>
      <c r="AV526" s="14" t="s">
        <v>83</v>
      </c>
      <c r="AW526" s="14" t="s">
        <v>30</v>
      </c>
      <c r="AX526" s="14" t="s">
        <v>75</v>
      </c>
      <c r="AY526" s="297" t="s">
        <v>160</v>
      </c>
    </row>
    <row r="527" spans="1:51" s="13" customFormat="1" ht="12">
      <c r="A527" s="13"/>
      <c r="B527" s="276"/>
      <c r="C527" s="277"/>
      <c r="D527" s="272" t="s">
        <v>170</v>
      </c>
      <c r="E527" s="278" t="s">
        <v>1</v>
      </c>
      <c r="F527" s="279" t="s">
        <v>517</v>
      </c>
      <c r="G527" s="277"/>
      <c r="H527" s="280">
        <v>192.5</v>
      </c>
      <c r="I527" s="281"/>
      <c r="J527" s="277"/>
      <c r="K527" s="277"/>
      <c r="L527" s="282"/>
      <c r="M527" s="283"/>
      <c r="N527" s="284"/>
      <c r="O527" s="284"/>
      <c r="P527" s="284"/>
      <c r="Q527" s="284"/>
      <c r="R527" s="284"/>
      <c r="S527" s="284"/>
      <c r="T527" s="28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86" t="s">
        <v>170</v>
      </c>
      <c r="AU527" s="286" t="s">
        <v>85</v>
      </c>
      <c r="AV527" s="13" t="s">
        <v>85</v>
      </c>
      <c r="AW527" s="13" t="s">
        <v>30</v>
      </c>
      <c r="AX527" s="13" t="s">
        <v>75</v>
      </c>
      <c r="AY527" s="286" t="s">
        <v>160</v>
      </c>
    </row>
    <row r="528" spans="1:51" s="14" customFormat="1" ht="12">
      <c r="A528" s="14"/>
      <c r="B528" s="288"/>
      <c r="C528" s="289"/>
      <c r="D528" s="272" t="s">
        <v>170</v>
      </c>
      <c r="E528" s="290" t="s">
        <v>1</v>
      </c>
      <c r="F528" s="291" t="s">
        <v>196</v>
      </c>
      <c r="G528" s="289"/>
      <c r="H528" s="290" t="s">
        <v>1</v>
      </c>
      <c r="I528" s="292"/>
      <c r="J528" s="289"/>
      <c r="K528" s="289"/>
      <c r="L528" s="293"/>
      <c r="M528" s="294"/>
      <c r="N528" s="295"/>
      <c r="O528" s="295"/>
      <c r="P528" s="295"/>
      <c r="Q528" s="295"/>
      <c r="R528" s="295"/>
      <c r="S528" s="295"/>
      <c r="T528" s="29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97" t="s">
        <v>170</v>
      </c>
      <c r="AU528" s="297" t="s">
        <v>85</v>
      </c>
      <c r="AV528" s="14" t="s">
        <v>83</v>
      </c>
      <c r="AW528" s="14" t="s">
        <v>30</v>
      </c>
      <c r="AX528" s="14" t="s">
        <v>75</v>
      </c>
      <c r="AY528" s="297" t="s">
        <v>160</v>
      </c>
    </row>
    <row r="529" spans="1:51" s="13" customFormat="1" ht="12">
      <c r="A529" s="13"/>
      <c r="B529" s="276"/>
      <c r="C529" s="277"/>
      <c r="D529" s="272" t="s">
        <v>170</v>
      </c>
      <c r="E529" s="278" t="s">
        <v>1</v>
      </c>
      <c r="F529" s="279" t="s">
        <v>347</v>
      </c>
      <c r="G529" s="277"/>
      <c r="H529" s="280">
        <v>44.625</v>
      </c>
      <c r="I529" s="281"/>
      <c r="J529" s="277"/>
      <c r="K529" s="277"/>
      <c r="L529" s="282"/>
      <c r="M529" s="283"/>
      <c r="N529" s="284"/>
      <c r="O529" s="284"/>
      <c r="P529" s="284"/>
      <c r="Q529" s="284"/>
      <c r="R529" s="284"/>
      <c r="S529" s="284"/>
      <c r="T529" s="28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86" t="s">
        <v>170</v>
      </c>
      <c r="AU529" s="286" t="s">
        <v>85</v>
      </c>
      <c r="AV529" s="13" t="s">
        <v>85</v>
      </c>
      <c r="AW529" s="13" t="s">
        <v>30</v>
      </c>
      <c r="AX529" s="13" t="s">
        <v>75</v>
      </c>
      <c r="AY529" s="286" t="s">
        <v>160</v>
      </c>
    </row>
    <row r="530" spans="1:51" s="14" customFormat="1" ht="12">
      <c r="A530" s="14"/>
      <c r="B530" s="288"/>
      <c r="C530" s="289"/>
      <c r="D530" s="272" t="s">
        <v>170</v>
      </c>
      <c r="E530" s="290" t="s">
        <v>1</v>
      </c>
      <c r="F530" s="291" t="s">
        <v>197</v>
      </c>
      <c r="G530" s="289"/>
      <c r="H530" s="290" t="s">
        <v>1</v>
      </c>
      <c r="I530" s="292"/>
      <c r="J530" s="289"/>
      <c r="K530" s="289"/>
      <c r="L530" s="293"/>
      <c r="M530" s="294"/>
      <c r="N530" s="295"/>
      <c r="O530" s="295"/>
      <c r="P530" s="295"/>
      <c r="Q530" s="295"/>
      <c r="R530" s="295"/>
      <c r="S530" s="295"/>
      <c r="T530" s="29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97" t="s">
        <v>170</v>
      </c>
      <c r="AU530" s="297" t="s">
        <v>85</v>
      </c>
      <c r="AV530" s="14" t="s">
        <v>83</v>
      </c>
      <c r="AW530" s="14" t="s">
        <v>30</v>
      </c>
      <c r="AX530" s="14" t="s">
        <v>75</v>
      </c>
      <c r="AY530" s="297" t="s">
        <v>160</v>
      </c>
    </row>
    <row r="531" spans="1:51" s="13" customFormat="1" ht="12">
      <c r="A531" s="13"/>
      <c r="B531" s="276"/>
      <c r="C531" s="277"/>
      <c r="D531" s="272" t="s">
        <v>170</v>
      </c>
      <c r="E531" s="278" t="s">
        <v>1</v>
      </c>
      <c r="F531" s="279" t="s">
        <v>518</v>
      </c>
      <c r="G531" s="277"/>
      <c r="H531" s="280">
        <v>157.5</v>
      </c>
      <c r="I531" s="281"/>
      <c r="J531" s="277"/>
      <c r="K531" s="277"/>
      <c r="L531" s="282"/>
      <c r="M531" s="283"/>
      <c r="N531" s="284"/>
      <c r="O531" s="284"/>
      <c r="P531" s="284"/>
      <c r="Q531" s="284"/>
      <c r="R531" s="284"/>
      <c r="S531" s="284"/>
      <c r="T531" s="28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86" t="s">
        <v>170</v>
      </c>
      <c r="AU531" s="286" t="s">
        <v>85</v>
      </c>
      <c r="AV531" s="13" t="s">
        <v>85</v>
      </c>
      <c r="AW531" s="13" t="s">
        <v>30</v>
      </c>
      <c r="AX531" s="13" t="s">
        <v>75</v>
      </c>
      <c r="AY531" s="286" t="s">
        <v>160</v>
      </c>
    </row>
    <row r="532" spans="1:51" s="14" customFormat="1" ht="12">
      <c r="A532" s="14"/>
      <c r="B532" s="288"/>
      <c r="C532" s="289"/>
      <c r="D532" s="272" t="s">
        <v>170</v>
      </c>
      <c r="E532" s="290" t="s">
        <v>1</v>
      </c>
      <c r="F532" s="291" t="s">
        <v>198</v>
      </c>
      <c r="G532" s="289"/>
      <c r="H532" s="290" t="s">
        <v>1</v>
      </c>
      <c r="I532" s="292"/>
      <c r="J532" s="289"/>
      <c r="K532" s="289"/>
      <c r="L532" s="293"/>
      <c r="M532" s="294"/>
      <c r="N532" s="295"/>
      <c r="O532" s="295"/>
      <c r="P532" s="295"/>
      <c r="Q532" s="295"/>
      <c r="R532" s="295"/>
      <c r="S532" s="295"/>
      <c r="T532" s="29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97" t="s">
        <v>170</v>
      </c>
      <c r="AU532" s="297" t="s">
        <v>85</v>
      </c>
      <c r="AV532" s="14" t="s">
        <v>83</v>
      </c>
      <c r="AW532" s="14" t="s">
        <v>30</v>
      </c>
      <c r="AX532" s="14" t="s">
        <v>75</v>
      </c>
      <c r="AY532" s="297" t="s">
        <v>160</v>
      </c>
    </row>
    <row r="533" spans="1:51" s="13" customFormat="1" ht="12">
      <c r="A533" s="13"/>
      <c r="B533" s="276"/>
      <c r="C533" s="277"/>
      <c r="D533" s="272" t="s">
        <v>170</v>
      </c>
      <c r="E533" s="278" t="s">
        <v>1</v>
      </c>
      <c r="F533" s="279" t="s">
        <v>519</v>
      </c>
      <c r="G533" s="277"/>
      <c r="H533" s="280">
        <v>753.375</v>
      </c>
      <c r="I533" s="281"/>
      <c r="J533" s="277"/>
      <c r="K533" s="277"/>
      <c r="L533" s="282"/>
      <c r="M533" s="283"/>
      <c r="N533" s="284"/>
      <c r="O533" s="284"/>
      <c r="P533" s="284"/>
      <c r="Q533" s="284"/>
      <c r="R533" s="284"/>
      <c r="S533" s="284"/>
      <c r="T533" s="285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86" t="s">
        <v>170</v>
      </c>
      <c r="AU533" s="286" t="s">
        <v>85</v>
      </c>
      <c r="AV533" s="13" t="s">
        <v>85</v>
      </c>
      <c r="AW533" s="13" t="s">
        <v>30</v>
      </c>
      <c r="AX533" s="13" t="s">
        <v>75</v>
      </c>
      <c r="AY533" s="286" t="s">
        <v>160</v>
      </c>
    </row>
    <row r="534" spans="1:51" s="14" customFormat="1" ht="12">
      <c r="A534" s="14"/>
      <c r="B534" s="288"/>
      <c r="C534" s="289"/>
      <c r="D534" s="272" t="s">
        <v>170</v>
      </c>
      <c r="E534" s="290" t="s">
        <v>1</v>
      </c>
      <c r="F534" s="291" t="s">
        <v>200</v>
      </c>
      <c r="G534" s="289"/>
      <c r="H534" s="290" t="s">
        <v>1</v>
      </c>
      <c r="I534" s="292"/>
      <c r="J534" s="289"/>
      <c r="K534" s="289"/>
      <c r="L534" s="293"/>
      <c r="M534" s="294"/>
      <c r="N534" s="295"/>
      <c r="O534" s="295"/>
      <c r="P534" s="295"/>
      <c r="Q534" s="295"/>
      <c r="R534" s="295"/>
      <c r="S534" s="295"/>
      <c r="T534" s="29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97" t="s">
        <v>170</v>
      </c>
      <c r="AU534" s="297" t="s">
        <v>85</v>
      </c>
      <c r="AV534" s="14" t="s">
        <v>83</v>
      </c>
      <c r="AW534" s="14" t="s">
        <v>30</v>
      </c>
      <c r="AX534" s="14" t="s">
        <v>75</v>
      </c>
      <c r="AY534" s="297" t="s">
        <v>160</v>
      </c>
    </row>
    <row r="535" spans="1:51" s="13" customFormat="1" ht="12">
      <c r="A535" s="13"/>
      <c r="B535" s="276"/>
      <c r="C535" s="277"/>
      <c r="D535" s="272" t="s">
        <v>170</v>
      </c>
      <c r="E535" s="278" t="s">
        <v>1</v>
      </c>
      <c r="F535" s="279" t="s">
        <v>520</v>
      </c>
      <c r="G535" s="277"/>
      <c r="H535" s="280">
        <v>112.875</v>
      </c>
      <c r="I535" s="281"/>
      <c r="J535" s="277"/>
      <c r="K535" s="277"/>
      <c r="L535" s="282"/>
      <c r="M535" s="283"/>
      <c r="N535" s="284"/>
      <c r="O535" s="284"/>
      <c r="P535" s="284"/>
      <c r="Q535" s="284"/>
      <c r="R535" s="284"/>
      <c r="S535" s="284"/>
      <c r="T535" s="28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86" t="s">
        <v>170</v>
      </c>
      <c r="AU535" s="286" t="s">
        <v>85</v>
      </c>
      <c r="AV535" s="13" t="s">
        <v>85</v>
      </c>
      <c r="AW535" s="13" t="s">
        <v>30</v>
      </c>
      <c r="AX535" s="13" t="s">
        <v>75</v>
      </c>
      <c r="AY535" s="286" t="s">
        <v>160</v>
      </c>
    </row>
    <row r="536" spans="1:51" s="14" customFormat="1" ht="12">
      <c r="A536" s="14"/>
      <c r="B536" s="288"/>
      <c r="C536" s="289"/>
      <c r="D536" s="272" t="s">
        <v>170</v>
      </c>
      <c r="E536" s="290" t="s">
        <v>1</v>
      </c>
      <c r="F536" s="291" t="s">
        <v>202</v>
      </c>
      <c r="G536" s="289"/>
      <c r="H536" s="290" t="s">
        <v>1</v>
      </c>
      <c r="I536" s="292"/>
      <c r="J536" s="289"/>
      <c r="K536" s="289"/>
      <c r="L536" s="293"/>
      <c r="M536" s="294"/>
      <c r="N536" s="295"/>
      <c r="O536" s="295"/>
      <c r="P536" s="295"/>
      <c r="Q536" s="295"/>
      <c r="R536" s="295"/>
      <c r="S536" s="295"/>
      <c r="T536" s="29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97" t="s">
        <v>170</v>
      </c>
      <c r="AU536" s="297" t="s">
        <v>85</v>
      </c>
      <c r="AV536" s="14" t="s">
        <v>83</v>
      </c>
      <c r="AW536" s="14" t="s">
        <v>30</v>
      </c>
      <c r="AX536" s="14" t="s">
        <v>75</v>
      </c>
      <c r="AY536" s="297" t="s">
        <v>160</v>
      </c>
    </row>
    <row r="537" spans="1:51" s="13" customFormat="1" ht="12">
      <c r="A537" s="13"/>
      <c r="B537" s="276"/>
      <c r="C537" s="277"/>
      <c r="D537" s="272" t="s">
        <v>170</v>
      </c>
      <c r="E537" s="278" t="s">
        <v>1</v>
      </c>
      <c r="F537" s="279" t="s">
        <v>521</v>
      </c>
      <c r="G537" s="277"/>
      <c r="H537" s="280">
        <v>143.5</v>
      </c>
      <c r="I537" s="281"/>
      <c r="J537" s="277"/>
      <c r="K537" s="277"/>
      <c r="L537" s="282"/>
      <c r="M537" s="283"/>
      <c r="N537" s="284"/>
      <c r="O537" s="284"/>
      <c r="P537" s="284"/>
      <c r="Q537" s="284"/>
      <c r="R537" s="284"/>
      <c r="S537" s="284"/>
      <c r="T537" s="28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86" t="s">
        <v>170</v>
      </c>
      <c r="AU537" s="286" t="s">
        <v>85</v>
      </c>
      <c r="AV537" s="13" t="s">
        <v>85</v>
      </c>
      <c r="AW537" s="13" t="s">
        <v>30</v>
      </c>
      <c r="AX537" s="13" t="s">
        <v>75</v>
      </c>
      <c r="AY537" s="286" t="s">
        <v>160</v>
      </c>
    </row>
    <row r="538" spans="1:51" s="14" customFormat="1" ht="12">
      <c r="A538" s="14"/>
      <c r="B538" s="288"/>
      <c r="C538" s="289"/>
      <c r="D538" s="272" t="s">
        <v>170</v>
      </c>
      <c r="E538" s="290" t="s">
        <v>1</v>
      </c>
      <c r="F538" s="291" t="s">
        <v>203</v>
      </c>
      <c r="G538" s="289"/>
      <c r="H538" s="290" t="s">
        <v>1</v>
      </c>
      <c r="I538" s="292"/>
      <c r="J538" s="289"/>
      <c r="K538" s="289"/>
      <c r="L538" s="293"/>
      <c r="M538" s="294"/>
      <c r="N538" s="295"/>
      <c r="O538" s="295"/>
      <c r="P538" s="295"/>
      <c r="Q538" s="295"/>
      <c r="R538" s="295"/>
      <c r="S538" s="295"/>
      <c r="T538" s="29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97" t="s">
        <v>170</v>
      </c>
      <c r="AU538" s="297" t="s">
        <v>85</v>
      </c>
      <c r="AV538" s="14" t="s">
        <v>83</v>
      </c>
      <c r="AW538" s="14" t="s">
        <v>30</v>
      </c>
      <c r="AX538" s="14" t="s">
        <v>75</v>
      </c>
      <c r="AY538" s="297" t="s">
        <v>160</v>
      </c>
    </row>
    <row r="539" spans="1:51" s="13" customFormat="1" ht="12">
      <c r="A539" s="13"/>
      <c r="B539" s="276"/>
      <c r="C539" s="277"/>
      <c r="D539" s="272" t="s">
        <v>170</v>
      </c>
      <c r="E539" s="278" t="s">
        <v>1</v>
      </c>
      <c r="F539" s="279" t="s">
        <v>522</v>
      </c>
      <c r="G539" s="277"/>
      <c r="H539" s="280">
        <v>37.625</v>
      </c>
      <c r="I539" s="281"/>
      <c r="J539" s="277"/>
      <c r="K539" s="277"/>
      <c r="L539" s="282"/>
      <c r="M539" s="283"/>
      <c r="N539" s="284"/>
      <c r="O539" s="284"/>
      <c r="P539" s="284"/>
      <c r="Q539" s="284"/>
      <c r="R539" s="284"/>
      <c r="S539" s="284"/>
      <c r="T539" s="28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86" t="s">
        <v>170</v>
      </c>
      <c r="AU539" s="286" t="s">
        <v>85</v>
      </c>
      <c r="AV539" s="13" t="s">
        <v>85</v>
      </c>
      <c r="AW539" s="13" t="s">
        <v>30</v>
      </c>
      <c r="AX539" s="13" t="s">
        <v>75</v>
      </c>
      <c r="AY539" s="286" t="s">
        <v>160</v>
      </c>
    </row>
    <row r="540" spans="1:51" s="14" customFormat="1" ht="12">
      <c r="A540" s="14"/>
      <c r="B540" s="288"/>
      <c r="C540" s="289"/>
      <c r="D540" s="272" t="s">
        <v>170</v>
      </c>
      <c r="E540" s="290" t="s">
        <v>1</v>
      </c>
      <c r="F540" s="291" t="s">
        <v>204</v>
      </c>
      <c r="G540" s="289"/>
      <c r="H540" s="290" t="s">
        <v>1</v>
      </c>
      <c r="I540" s="292"/>
      <c r="J540" s="289"/>
      <c r="K540" s="289"/>
      <c r="L540" s="293"/>
      <c r="M540" s="294"/>
      <c r="N540" s="295"/>
      <c r="O540" s="295"/>
      <c r="P540" s="295"/>
      <c r="Q540" s="295"/>
      <c r="R540" s="295"/>
      <c r="S540" s="295"/>
      <c r="T540" s="29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97" t="s">
        <v>170</v>
      </c>
      <c r="AU540" s="297" t="s">
        <v>85</v>
      </c>
      <c r="AV540" s="14" t="s">
        <v>83</v>
      </c>
      <c r="AW540" s="14" t="s">
        <v>30</v>
      </c>
      <c r="AX540" s="14" t="s">
        <v>75</v>
      </c>
      <c r="AY540" s="297" t="s">
        <v>160</v>
      </c>
    </row>
    <row r="541" spans="1:51" s="13" customFormat="1" ht="12">
      <c r="A541" s="13"/>
      <c r="B541" s="276"/>
      <c r="C541" s="277"/>
      <c r="D541" s="272" t="s">
        <v>170</v>
      </c>
      <c r="E541" s="278" t="s">
        <v>1</v>
      </c>
      <c r="F541" s="279" t="s">
        <v>523</v>
      </c>
      <c r="G541" s="277"/>
      <c r="H541" s="280">
        <v>649.25</v>
      </c>
      <c r="I541" s="281"/>
      <c r="J541" s="277"/>
      <c r="K541" s="277"/>
      <c r="L541" s="282"/>
      <c r="M541" s="283"/>
      <c r="N541" s="284"/>
      <c r="O541" s="284"/>
      <c r="P541" s="284"/>
      <c r="Q541" s="284"/>
      <c r="R541" s="284"/>
      <c r="S541" s="284"/>
      <c r="T541" s="28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86" t="s">
        <v>170</v>
      </c>
      <c r="AU541" s="286" t="s">
        <v>85</v>
      </c>
      <c r="AV541" s="13" t="s">
        <v>85</v>
      </c>
      <c r="AW541" s="13" t="s">
        <v>30</v>
      </c>
      <c r="AX541" s="13" t="s">
        <v>75</v>
      </c>
      <c r="AY541" s="286" t="s">
        <v>160</v>
      </c>
    </row>
    <row r="542" spans="1:51" s="14" customFormat="1" ht="12">
      <c r="A542" s="14"/>
      <c r="B542" s="288"/>
      <c r="C542" s="289"/>
      <c r="D542" s="272" t="s">
        <v>170</v>
      </c>
      <c r="E542" s="290" t="s">
        <v>1</v>
      </c>
      <c r="F542" s="291" t="s">
        <v>206</v>
      </c>
      <c r="G542" s="289"/>
      <c r="H542" s="290" t="s">
        <v>1</v>
      </c>
      <c r="I542" s="292"/>
      <c r="J542" s="289"/>
      <c r="K542" s="289"/>
      <c r="L542" s="293"/>
      <c r="M542" s="294"/>
      <c r="N542" s="295"/>
      <c r="O542" s="295"/>
      <c r="P542" s="295"/>
      <c r="Q542" s="295"/>
      <c r="R542" s="295"/>
      <c r="S542" s="295"/>
      <c r="T542" s="29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97" t="s">
        <v>170</v>
      </c>
      <c r="AU542" s="297" t="s">
        <v>85</v>
      </c>
      <c r="AV542" s="14" t="s">
        <v>83</v>
      </c>
      <c r="AW542" s="14" t="s">
        <v>30</v>
      </c>
      <c r="AX542" s="14" t="s">
        <v>75</v>
      </c>
      <c r="AY542" s="297" t="s">
        <v>160</v>
      </c>
    </row>
    <row r="543" spans="1:51" s="13" customFormat="1" ht="12">
      <c r="A543" s="13"/>
      <c r="B543" s="276"/>
      <c r="C543" s="277"/>
      <c r="D543" s="272" t="s">
        <v>170</v>
      </c>
      <c r="E543" s="278" t="s">
        <v>1</v>
      </c>
      <c r="F543" s="279" t="s">
        <v>524</v>
      </c>
      <c r="G543" s="277"/>
      <c r="H543" s="280">
        <v>273</v>
      </c>
      <c r="I543" s="281"/>
      <c r="J543" s="277"/>
      <c r="K543" s="277"/>
      <c r="L543" s="282"/>
      <c r="M543" s="283"/>
      <c r="N543" s="284"/>
      <c r="O543" s="284"/>
      <c r="P543" s="284"/>
      <c r="Q543" s="284"/>
      <c r="R543" s="284"/>
      <c r="S543" s="284"/>
      <c r="T543" s="28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86" t="s">
        <v>170</v>
      </c>
      <c r="AU543" s="286" t="s">
        <v>85</v>
      </c>
      <c r="AV543" s="13" t="s">
        <v>85</v>
      </c>
      <c r="AW543" s="13" t="s">
        <v>30</v>
      </c>
      <c r="AX543" s="13" t="s">
        <v>75</v>
      </c>
      <c r="AY543" s="286" t="s">
        <v>160</v>
      </c>
    </row>
    <row r="544" spans="1:51" s="14" customFormat="1" ht="12">
      <c r="A544" s="14"/>
      <c r="B544" s="288"/>
      <c r="C544" s="289"/>
      <c r="D544" s="272" t="s">
        <v>170</v>
      </c>
      <c r="E544" s="290" t="s">
        <v>1</v>
      </c>
      <c r="F544" s="291" t="s">
        <v>208</v>
      </c>
      <c r="G544" s="289"/>
      <c r="H544" s="290" t="s">
        <v>1</v>
      </c>
      <c r="I544" s="292"/>
      <c r="J544" s="289"/>
      <c r="K544" s="289"/>
      <c r="L544" s="293"/>
      <c r="M544" s="294"/>
      <c r="N544" s="295"/>
      <c r="O544" s="295"/>
      <c r="P544" s="295"/>
      <c r="Q544" s="295"/>
      <c r="R544" s="295"/>
      <c r="S544" s="295"/>
      <c r="T544" s="29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97" t="s">
        <v>170</v>
      </c>
      <c r="AU544" s="297" t="s">
        <v>85</v>
      </c>
      <c r="AV544" s="14" t="s">
        <v>83</v>
      </c>
      <c r="AW544" s="14" t="s">
        <v>30</v>
      </c>
      <c r="AX544" s="14" t="s">
        <v>75</v>
      </c>
      <c r="AY544" s="297" t="s">
        <v>160</v>
      </c>
    </row>
    <row r="545" spans="1:51" s="13" customFormat="1" ht="12">
      <c r="A545" s="13"/>
      <c r="B545" s="276"/>
      <c r="C545" s="277"/>
      <c r="D545" s="272" t="s">
        <v>170</v>
      </c>
      <c r="E545" s="278" t="s">
        <v>1</v>
      </c>
      <c r="F545" s="279" t="s">
        <v>522</v>
      </c>
      <c r="G545" s="277"/>
      <c r="H545" s="280">
        <v>37.625</v>
      </c>
      <c r="I545" s="281"/>
      <c r="J545" s="277"/>
      <c r="K545" s="277"/>
      <c r="L545" s="282"/>
      <c r="M545" s="283"/>
      <c r="N545" s="284"/>
      <c r="O545" s="284"/>
      <c r="P545" s="284"/>
      <c r="Q545" s="284"/>
      <c r="R545" s="284"/>
      <c r="S545" s="284"/>
      <c r="T545" s="28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86" t="s">
        <v>170</v>
      </c>
      <c r="AU545" s="286" t="s">
        <v>85</v>
      </c>
      <c r="AV545" s="13" t="s">
        <v>85</v>
      </c>
      <c r="AW545" s="13" t="s">
        <v>30</v>
      </c>
      <c r="AX545" s="13" t="s">
        <v>75</v>
      </c>
      <c r="AY545" s="286" t="s">
        <v>160</v>
      </c>
    </row>
    <row r="546" spans="1:51" s="14" customFormat="1" ht="12">
      <c r="A546" s="14"/>
      <c r="B546" s="288"/>
      <c r="C546" s="289"/>
      <c r="D546" s="272" t="s">
        <v>170</v>
      </c>
      <c r="E546" s="290" t="s">
        <v>1</v>
      </c>
      <c r="F546" s="291" t="s">
        <v>209</v>
      </c>
      <c r="G546" s="289"/>
      <c r="H546" s="290" t="s">
        <v>1</v>
      </c>
      <c r="I546" s="292"/>
      <c r="J546" s="289"/>
      <c r="K546" s="289"/>
      <c r="L546" s="293"/>
      <c r="M546" s="294"/>
      <c r="N546" s="295"/>
      <c r="O546" s="295"/>
      <c r="P546" s="295"/>
      <c r="Q546" s="295"/>
      <c r="R546" s="295"/>
      <c r="S546" s="295"/>
      <c r="T546" s="29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97" t="s">
        <v>170</v>
      </c>
      <c r="AU546" s="297" t="s">
        <v>85</v>
      </c>
      <c r="AV546" s="14" t="s">
        <v>83</v>
      </c>
      <c r="AW546" s="14" t="s">
        <v>30</v>
      </c>
      <c r="AX546" s="14" t="s">
        <v>75</v>
      </c>
      <c r="AY546" s="297" t="s">
        <v>160</v>
      </c>
    </row>
    <row r="547" spans="1:51" s="13" customFormat="1" ht="12">
      <c r="A547" s="13"/>
      <c r="B547" s="276"/>
      <c r="C547" s="277"/>
      <c r="D547" s="272" t="s">
        <v>170</v>
      </c>
      <c r="E547" s="278" t="s">
        <v>1</v>
      </c>
      <c r="F547" s="279" t="s">
        <v>525</v>
      </c>
      <c r="G547" s="277"/>
      <c r="H547" s="280">
        <v>144.375</v>
      </c>
      <c r="I547" s="281"/>
      <c r="J547" s="277"/>
      <c r="K547" s="277"/>
      <c r="L547" s="282"/>
      <c r="M547" s="283"/>
      <c r="N547" s="284"/>
      <c r="O547" s="284"/>
      <c r="P547" s="284"/>
      <c r="Q547" s="284"/>
      <c r="R547" s="284"/>
      <c r="S547" s="284"/>
      <c r="T547" s="28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86" t="s">
        <v>170</v>
      </c>
      <c r="AU547" s="286" t="s">
        <v>85</v>
      </c>
      <c r="AV547" s="13" t="s">
        <v>85</v>
      </c>
      <c r="AW547" s="13" t="s">
        <v>30</v>
      </c>
      <c r="AX547" s="13" t="s">
        <v>75</v>
      </c>
      <c r="AY547" s="286" t="s">
        <v>160</v>
      </c>
    </row>
    <row r="548" spans="1:51" s="14" customFormat="1" ht="12">
      <c r="A548" s="14"/>
      <c r="B548" s="288"/>
      <c r="C548" s="289"/>
      <c r="D548" s="272" t="s">
        <v>170</v>
      </c>
      <c r="E548" s="290" t="s">
        <v>1</v>
      </c>
      <c r="F548" s="291" t="s">
        <v>211</v>
      </c>
      <c r="G548" s="289"/>
      <c r="H548" s="290" t="s">
        <v>1</v>
      </c>
      <c r="I548" s="292"/>
      <c r="J548" s="289"/>
      <c r="K548" s="289"/>
      <c r="L548" s="293"/>
      <c r="M548" s="294"/>
      <c r="N548" s="295"/>
      <c r="O548" s="295"/>
      <c r="P548" s="295"/>
      <c r="Q548" s="295"/>
      <c r="R548" s="295"/>
      <c r="S548" s="295"/>
      <c r="T548" s="29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97" t="s">
        <v>170</v>
      </c>
      <c r="AU548" s="297" t="s">
        <v>85</v>
      </c>
      <c r="AV548" s="14" t="s">
        <v>83</v>
      </c>
      <c r="AW548" s="14" t="s">
        <v>30</v>
      </c>
      <c r="AX548" s="14" t="s">
        <v>75</v>
      </c>
      <c r="AY548" s="297" t="s">
        <v>160</v>
      </c>
    </row>
    <row r="549" spans="1:51" s="13" customFormat="1" ht="12">
      <c r="A549" s="13"/>
      <c r="B549" s="276"/>
      <c r="C549" s="277"/>
      <c r="D549" s="272" t="s">
        <v>170</v>
      </c>
      <c r="E549" s="278" t="s">
        <v>1</v>
      </c>
      <c r="F549" s="279" t="s">
        <v>526</v>
      </c>
      <c r="G549" s="277"/>
      <c r="H549" s="280">
        <v>556.5</v>
      </c>
      <c r="I549" s="281"/>
      <c r="J549" s="277"/>
      <c r="K549" s="277"/>
      <c r="L549" s="282"/>
      <c r="M549" s="283"/>
      <c r="N549" s="284"/>
      <c r="O549" s="284"/>
      <c r="P549" s="284"/>
      <c r="Q549" s="284"/>
      <c r="R549" s="284"/>
      <c r="S549" s="284"/>
      <c r="T549" s="28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86" t="s">
        <v>170</v>
      </c>
      <c r="AU549" s="286" t="s">
        <v>85</v>
      </c>
      <c r="AV549" s="13" t="s">
        <v>85</v>
      </c>
      <c r="AW549" s="13" t="s">
        <v>30</v>
      </c>
      <c r="AX549" s="13" t="s">
        <v>75</v>
      </c>
      <c r="AY549" s="286" t="s">
        <v>160</v>
      </c>
    </row>
    <row r="550" spans="1:51" s="14" customFormat="1" ht="12">
      <c r="A550" s="14"/>
      <c r="B550" s="288"/>
      <c r="C550" s="289"/>
      <c r="D550" s="272" t="s">
        <v>170</v>
      </c>
      <c r="E550" s="290" t="s">
        <v>1</v>
      </c>
      <c r="F550" s="291" t="s">
        <v>213</v>
      </c>
      <c r="G550" s="289"/>
      <c r="H550" s="290" t="s">
        <v>1</v>
      </c>
      <c r="I550" s="292"/>
      <c r="J550" s="289"/>
      <c r="K550" s="289"/>
      <c r="L550" s="293"/>
      <c r="M550" s="294"/>
      <c r="N550" s="295"/>
      <c r="O550" s="295"/>
      <c r="P550" s="295"/>
      <c r="Q550" s="295"/>
      <c r="R550" s="295"/>
      <c r="S550" s="295"/>
      <c r="T550" s="29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97" t="s">
        <v>170</v>
      </c>
      <c r="AU550" s="297" t="s">
        <v>85</v>
      </c>
      <c r="AV550" s="14" t="s">
        <v>83</v>
      </c>
      <c r="AW550" s="14" t="s">
        <v>30</v>
      </c>
      <c r="AX550" s="14" t="s">
        <v>75</v>
      </c>
      <c r="AY550" s="297" t="s">
        <v>160</v>
      </c>
    </row>
    <row r="551" spans="1:51" s="13" customFormat="1" ht="12">
      <c r="A551" s="13"/>
      <c r="B551" s="276"/>
      <c r="C551" s="277"/>
      <c r="D551" s="272" t="s">
        <v>170</v>
      </c>
      <c r="E551" s="278" t="s">
        <v>1</v>
      </c>
      <c r="F551" s="279" t="s">
        <v>527</v>
      </c>
      <c r="G551" s="277"/>
      <c r="H551" s="280">
        <v>107.625</v>
      </c>
      <c r="I551" s="281"/>
      <c r="J551" s="277"/>
      <c r="K551" s="277"/>
      <c r="L551" s="282"/>
      <c r="M551" s="283"/>
      <c r="N551" s="284"/>
      <c r="O551" s="284"/>
      <c r="P551" s="284"/>
      <c r="Q551" s="284"/>
      <c r="R551" s="284"/>
      <c r="S551" s="284"/>
      <c r="T551" s="28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86" t="s">
        <v>170</v>
      </c>
      <c r="AU551" s="286" t="s">
        <v>85</v>
      </c>
      <c r="AV551" s="13" t="s">
        <v>85</v>
      </c>
      <c r="AW551" s="13" t="s">
        <v>30</v>
      </c>
      <c r="AX551" s="13" t="s">
        <v>75</v>
      </c>
      <c r="AY551" s="286" t="s">
        <v>160</v>
      </c>
    </row>
    <row r="552" spans="1:51" s="14" customFormat="1" ht="12">
      <c r="A552" s="14"/>
      <c r="B552" s="288"/>
      <c r="C552" s="289"/>
      <c r="D552" s="272" t="s">
        <v>170</v>
      </c>
      <c r="E552" s="290" t="s">
        <v>1</v>
      </c>
      <c r="F552" s="291" t="s">
        <v>319</v>
      </c>
      <c r="G552" s="289"/>
      <c r="H552" s="290" t="s">
        <v>1</v>
      </c>
      <c r="I552" s="292"/>
      <c r="J552" s="289"/>
      <c r="K552" s="289"/>
      <c r="L552" s="293"/>
      <c r="M552" s="294"/>
      <c r="N552" s="295"/>
      <c r="O552" s="295"/>
      <c r="P552" s="295"/>
      <c r="Q552" s="295"/>
      <c r="R552" s="295"/>
      <c r="S552" s="295"/>
      <c r="T552" s="29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97" t="s">
        <v>170</v>
      </c>
      <c r="AU552" s="297" t="s">
        <v>85</v>
      </c>
      <c r="AV552" s="14" t="s">
        <v>83</v>
      </c>
      <c r="AW552" s="14" t="s">
        <v>30</v>
      </c>
      <c r="AX552" s="14" t="s">
        <v>75</v>
      </c>
      <c r="AY552" s="297" t="s">
        <v>160</v>
      </c>
    </row>
    <row r="553" spans="1:51" s="14" customFormat="1" ht="12">
      <c r="A553" s="14"/>
      <c r="B553" s="288"/>
      <c r="C553" s="289"/>
      <c r="D553" s="272" t="s">
        <v>170</v>
      </c>
      <c r="E553" s="290" t="s">
        <v>1</v>
      </c>
      <c r="F553" s="291" t="s">
        <v>192</v>
      </c>
      <c r="G553" s="289"/>
      <c r="H553" s="290" t="s">
        <v>1</v>
      </c>
      <c r="I553" s="292"/>
      <c r="J553" s="289"/>
      <c r="K553" s="289"/>
      <c r="L553" s="293"/>
      <c r="M553" s="294"/>
      <c r="N553" s="295"/>
      <c r="O553" s="295"/>
      <c r="P553" s="295"/>
      <c r="Q553" s="295"/>
      <c r="R553" s="295"/>
      <c r="S553" s="295"/>
      <c r="T553" s="29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97" t="s">
        <v>170</v>
      </c>
      <c r="AU553" s="297" t="s">
        <v>85</v>
      </c>
      <c r="AV553" s="14" t="s">
        <v>83</v>
      </c>
      <c r="AW553" s="14" t="s">
        <v>30</v>
      </c>
      <c r="AX553" s="14" t="s">
        <v>75</v>
      </c>
      <c r="AY553" s="297" t="s">
        <v>160</v>
      </c>
    </row>
    <row r="554" spans="1:51" s="13" customFormat="1" ht="12">
      <c r="A554" s="13"/>
      <c r="B554" s="276"/>
      <c r="C554" s="277"/>
      <c r="D554" s="272" t="s">
        <v>170</v>
      </c>
      <c r="E554" s="278" t="s">
        <v>1</v>
      </c>
      <c r="F554" s="279" t="s">
        <v>528</v>
      </c>
      <c r="G554" s="277"/>
      <c r="H554" s="280">
        <v>13319.25</v>
      </c>
      <c r="I554" s="281"/>
      <c r="J554" s="277"/>
      <c r="K554" s="277"/>
      <c r="L554" s="282"/>
      <c r="M554" s="283"/>
      <c r="N554" s="284"/>
      <c r="O554" s="284"/>
      <c r="P554" s="284"/>
      <c r="Q554" s="284"/>
      <c r="R554" s="284"/>
      <c r="S554" s="284"/>
      <c r="T554" s="28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86" t="s">
        <v>170</v>
      </c>
      <c r="AU554" s="286" t="s">
        <v>85</v>
      </c>
      <c r="AV554" s="13" t="s">
        <v>85</v>
      </c>
      <c r="AW554" s="13" t="s">
        <v>30</v>
      </c>
      <c r="AX554" s="13" t="s">
        <v>75</v>
      </c>
      <c r="AY554" s="286" t="s">
        <v>160</v>
      </c>
    </row>
    <row r="555" spans="1:51" s="14" customFormat="1" ht="12">
      <c r="A555" s="14"/>
      <c r="B555" s="288"/>
      <c r="C555" s="289"/>
      <c r="D555" s="272" t="s">
        <v>170</v>
      </c>
      <c r="E555" s="290" t="s">
        <v>1</v>
      </c>
      <c r="F555" s="291" t="s">
        <v>194</v>
      </c>
      <c r="G555" s="289"/>
      <c r="H555" s="290" t="s">
        <v>1</v>
      </c>
      <c r="I555" s="292"/>
      <c r="J555" s="289"/>
      <c r="K555" s="289"/>
      <c r="L555" s="293"/>
      <c r="M555" s="294"/>
      <c r="N555" s="295"/>
      <c r="O555" s="295"/>
      <c r="P555" s="295"/>
      <c r="Q555" s="295"/>
      <c r="R555" s="295"/>
      <c r="S555" s="295"/>
      <c r="T555" s="29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97" t="s">
        <v>170</v>
      </c>
      <c r="AU555" s="297" t="s">
        <v>85</v>
      </c>
      <c r="AV555" s="14" t="s">
        <v>83</v>
      </c>
      <c r="AW555" s="14" t="s">
        <v>30</v>
      </c>
      <c r="AX555" s="14" t="s">
        <v>75</v>
      </c>
      <c r="AY555" s="297" t="s">
        <v>160</v>
      </c>
    </row>
    <row r="556" spans="1:51" s="13" customFormat="1" ht="12">
      <c r="A556" s="13"/>
      <c r="B556" s="276"/>
      <c r="C556" s="277"/>
      <c r="D556" s="272" t="s">
        <v>170</v>
      </c>
      <c r="E556" s="278" t="s">
        <v>1</v>
      </c>
      <c r="F556" s="279" t="s">
        <v>493</v>
      </c>
      <c r="G556" s="277"/>
      <c r="H556" s="280">
        <v>210</v>
      </c>
      <c r="I556" s="281"/>
      <c r="J556" s="277"/>
      <c r="K556" s="277"/>
      <c r="L556" s="282"/>
      <c r="M556" s="283"/>
      <c r="N556" s="284"/>
      <c r="O556" s="284"/>
      <c r="P556" s="284"/>
      <c r="Q556" s="284"/>
      <c r="R556" s="284"/>
      <c r="S556" s="284"/>
      <c r="T556" s="28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86" t="s">
        <v>170</v>
      </c>
      <c r="AU556" s="286" t="s">
        <v>85</v>
      </c>
      <c r="AV556" s="13" t="s">
        <v>85</v>
      </c>
      <c r="AW556" s="13" t="s">
        <v>30</v>
      </c>
      <c r="AX556" s="13" t="s">
        <v>75</v>
      </c>
      <c r="AY556" s="286" t="s">
        <v>160</v>
      </c>
    </row>
    <row r="557" spans="1:51" s="14" customFormat="1" ht="12">
      <c r="A557" s="14"/>
      <c r="B557" s="288"/>
      <c r="C557" s="289"/>
      <c r="D557" s="272" t="s">
        <v>170</v>
      </c>
      <c r="E557" s="290" t="s">
        <v>1</v>
      </c>
      <c r="F557" s="291" t="s">
        <v>322</v>
      </c>
      <c r="G557" s="289"/>
      <c r="H557" s="290" t="s">
        <v>1</v>
      </c>
      <c r="I557" s="292"/>
      <c r="J557" s="289"/>
      <c r="K557" s="289"/>
      <c r="L557" s="293"/>
      <c r="M557" s="294"/>
      <c r="N557" s="295"/>
      <c r="O557" s="295"/>
      <c r="P557" s="295"/>
      <c r="Q557" s="295"/>
      <c r="R557" s="295"/>
      <c r="S557" s="295"/>
      <c r="T557" s="29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97" t="s">
        <v>170</v>
      </c>
      <c r="AU557" s="297" t="s">
        <v>85</v>
      </c>
      <c r="AV557" s="14" t="s">
        <v>83</v>
      </c>
      <c r="AW557" s="14" t="s">
        <v>30</v>
      </c>
      <c r="AX557" s="14" t="s">
        <v>75</v>
      </c>
      <c r="AY557" s="297" t="s">
        <v>160</v>
      </c>
    </row>
    <row r="558" spans="1:51" s="13" customFormat="1" ht="12">
      <c r="A558" s="13"/>
      <c r="B558" s="276"/>
      <c r="C558" s="277"/>
      <c r="D558" s="272" t="s">
        <v>170</v>
      </c>
      <c r="E558" s="278" t="s">
        <v>1</v>
      </c>
      <c r="F558" s="279" t="s">
        <v>494</v>
      </c>
      <c r="G558" s="277"/>
      <c r="H558" s="280">
        <v>343</v>
      </c>
      <c r="I558" s="281"/>
      <c r="J558" s="277"/>
      <c r="K558" s="277"/>
      <c r="L558" s="282"/>
      <c r="M558" s="283"/>
      <c r="N558" s="284"/>
      <c r="O558" s="284"/>
      <c r="P558" s="284"/>
      <c r="Q558" s="284"/>
      <c r="R558" s="284"/>
      <c r="S558" s="284"/>
      <c r="T558" s="28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86" t="s">
        <v>170</v>
      </c>
      <c r="AU558" s="286" t="s">
        <v>85</v>
      </c>
      <c r="AV558" s="13" t="s">
        <v>85</v>
      </c>
      <c r="AW558" s="13" t="s">
        <v>30</v>
      </c>
      <c r="AX558" s="13" t="s">
        <v>75</v>
      </c>
      <c r="AY558" s="286" t="s">
        <v>160</v>
      </c>
    </row>
    <row r="559" spans="1:51" s="14" customFormat="1" ht="12">
      <c r="A559" s="14"/>
      <c r="B559" s="288"/>
      <c r="C559" s="289"/>
      <c r="D559" s="272" t="s">
        <v>170</v>
      </c>
      <c r="E559" s="290" t="s">
        <v>1</v>
      </c>
      <c r="F559" s="291" t="s">
        <v>196</v>
      </c>
      <c r="G559" s="289"/>
      <c r="H559" s="290" t="s">
        <v>1</v>
      </c>
      <c r="I559" s="292"/>
      <c r="J559" s="289"/>
      <c r="K559" s="289"/>
      <c r="L559" s="293"/>
      <c r="M559" s="294"/>
      <c r="N559" s="295"/>
      <c r="O559" s="295"/>
      <c r="P559" s="295"/>
      <c r="Q559" s="295"/>
      <c r="R559" s="295"/>
      <c r="S559" s="295"/>
      <c r="T559" s="29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97" t="s">
        <v>170</v>
      </c>
      <c r="AU559" s="297" t="s">
        <v>85</v>
      </c>
      <c r="AV559" s="14" t="s">
        <v>83</v>
      </c>
      <c r="AW559" s="14" t="s">
        <v>30</v>
      </c>
      <c r="AX559" s="14" t="s">
        <v>75</v>
      </c>
      <c r="AY559" s="297" t="s">
        <v>160</v>
      </c>
    </row>
    <row r="560" spans="1:51" s="13" customFormat="1" ht="12">
      <c r="A560" s="13"/>
      <c r="B560" s="276"/>
      <c r="C560" s="277"/>
      <c r="D560" s="272" t="s">
        <v>170</v>
      </c>
      <c r="E560" s="278" t="s">
        <v>1</v>
      </c>
      <c r="F560" s="279" t="s">
        <v>495</v>
      </c>
      <c r="G560" s="277"/>
      <c r="H560" s="280">
        <v>73.5</v>
      </c>
      <c r="I560" s="281"/>
      <c r="J560" s="277"/>
      <c r="K560" s="277"/>
      <c r="L560" s="282"/>
      <c r="M560" s="283"/>
      <c r="N560" s="284"/>
      <c r="O560" s="284"/>
      <c r="P560" s="284"/>
      <c r="Q560" s="284"/>
      <c r="R560" s="284"/>
      <c r="S560" s="284"/>
      <c r="T560" s="28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86" t="s">
        <v>170</v>
      </c>
      <c r="AU560" s="286" t="s">
        <v>85</v>
      </c>
      <c r="AV560" s="13" t="s">
        <v>85</v>
      </c>
      <c r="AW560" s="13" t="s">
        <v>30</v>
      </c>
      <c r="AX560" s="13" t="s">
        <v>75</v>
      </c>
      <c r="AY560" s="286" t="s">
        <v>160</v>
      </c>
    </row>
    <row r="561" spans="1:51" s="14" customFormat="1" ht="12">
      <c r="A561" s="14"/>
      <c r="B561" s="288"/>
      <c r="C561" s="289"/>
      <c r="D561" s="272" t="s">
        <v>170</v>
      </c>
      <c r="E561" s="290" t="s">
        <v>1</v>
      </c>
      <c r="F561" s="291" t="s">
        <v>198</v>
      </c>
      <c r="G561" s="289"/>
      <c r="H561" s="290" t="s">
        <v>1</v>
      </c>
      <c r="I561" s="292"/>
      <c r="J561" s="289"/>
      <c r="K561" s="289"/>
      <c r="L561" s="293"/>
      <c r="M561" s="294"/>
      <c r="N561" s="295"/>
      <c r="O561" s="295"/>
      <c r="P561" s="295"/>
      <c r="Q561" s="295"/>
      <c r="R561" s="295"/>
      <c r="S561" s="295"/>
      <c r="T561" s="29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97" t="s">
        <v>170</v>
      </c>
      <c r="AU561" s="297" t="s">
        <v>85</v>
      </c>
      <c r="AV561" s="14" t="s">
        <v>83</v>
      </c>
      <c r="AW561" s="14" t="s">
        <v>30</v>
      </c>
      <c r="AX561" s="14" t="s">
        <v>75</v>
      </c>
      <c r="AY561" s="297" t="s">
        <v>160</v>
      </c>
    </row>
    <row r="562" spans="1:51" s="13" customFormat="1" ht="12">
      <c r="A562" s="13"/>
      <c r="B562" s="276"/>
      <c r="C562" s="277"/>
      <c r="D562" s="272" t="s">
        <v>170</v>
      </c>
      <c r="E562" s="278" t="s">
        <v>1</v>
      </c>
      <c r="F562" s="279" t="s">
        <v>529</v>
      </c>
      <c r="G562" s="277"/>
      <c r="H562" s="280">
        <v>287.875</v>
      </c>
      <c r="I562" s="281"/>
      <c r="J562" s="277"/>
      <c r="K562" s="277"/>
      <c r="L562" s="282"/>
      <c r="M562" s="283"/>
      <c r="N562" s="284"/>
      <c r="O562" s="284"/>
      <c r="P562" s="284"/>
      <c r="Q562" s="284"/>
      <c r="R562" s="284"/>
      <c r="S562" s="284"/>
      <c r="T562" s="28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86" t="s">
        <v>170</v>
      </c>
      <c r="AU562" s="286" t="s">
        <v>85</v>
      </c>
      <c r="AV562" s="13" t="s">
        <v>85</v>
      </c>
      <c r="AW562" s="13" t="s">
        <v>30</v>
      </c>
      <c r="AX562" s="13" t="s">
        <v>75</v>
      </c>
      <c r="AY562" s="286" t="s">
        <v>160</v>
      </c>
    </row>
    <row r="563" spans="1:51" s="14" customFormat="1" ht="12">
      <c r="A563" s="14"/>
      <c r="B563" s="288"/>
      <c r="C563" s="289"/>
      <c r="D563" s="272" t="s">
        <v>170</v>
      </c>
      <c r="E563" s="290" t="s">
        <v>1</v>
      </c>
      <c r="F563" s="291" t="s">
        <v>326</v>
      </c>
      <c r="G563" s="289"/>
      <c r="H563" s="290" t="s">
        <v>1</v>
      </c>
      <c r="I563" s="292"/>
      <c r="J563" s="289"/>
      <c r="K563" s="289"/>
      <c r="L563" s="293"/>
      <c r="M563" s="294"/>
      <c r="N563" s="295"/>
      <c r="O563" s="295"/>
      <c r="P563" s="295"/>
      <c r="Q563" s="295"/>
      <c r="R563" s="295"/>
      <c r="S563" s="295"/>
      <c r="T563" s="29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97" t="s">
        <v>170</v>
      </c>
      <c r="AU563" s="297" t="s">
        <v>85</v>
      </c>
      <c r="AV563" s="14" t="s">
        <v>83</v>
      </c>
      <c r="AW563" s="14" t="s">
        <v>30</v>
      </c>
      <c r="AX563" s="14" t="s">
        <v>75</v>
      </c>
      <c r="AY563" s="297" t="s">
        <v>160</v>
      </c>
    </row>
    <row r="564" spans="1:51" s="13" customFormat="1" ht="12">
      <c r="A564" s="13"/>
      <c r="B564" s="276"/>
      <c r="C564" s="277"/>
      <c r="D564" s="272" t="s">
        <v>170</v>
      </c>
      <c r="E564" s="278" t="s">
        <v>1</v>
      </c>
      <c r="F564" s="279" t="s">
        <v>497</v>
      </c>
      <c r="G564" s="277"/>
      <c r="H564" s="280">
        <v>210</v>
      </c>
      <c r="I564" s="281"/>
      <c r="J564" s="277"/>
      <c r="K564" s="277"/>
      <c r="L564" s="282"/>
      <c r="M564" s="283"/>
      <c r="N564" s="284"/>
      <c r="O564" s="284"/>
      <c r="P564" s="284"/>
      <c r="Q564" s="284"/>
      <c r="R564" s="284"/>
      <c r="S564" s="284"/>
      <c r="T564" s="28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86" t="s">
        <v>170</v>
      </c>
      <c r="AU564" s="286" t="s">
        <v>85</v>
      </c>
      <c r="AV564" s="13" t="s">
        <v>85</v>
      </c>
      <c r="AW564" s="13" t="s">
        <v>30</v>
      </c>
      <c r="AX564" s="13" t="s">
        <v>75</v>
      </c>
      <c r="AY564" s="286" t="s">
        <v>160</v>
      </c>
    </row>
    <row r="565" spans="1:51" s="14" customFormat="1" ht="12">
      <c r="A565" s="14"/>
      <c r="B565" s="288"/>
      <c r="C565" s="289"/>
      <c r="D565" s="272" t="s">
        <v>170</v>
      </c>
      <c r="E565" s="290" t="s">
        <v>1</v>
      </c>
      <c r="F565" s="291" t="s">
        <v>200</v>
      </c>
      <c r="G565" s="289"/>
      <c r="H565" s="290" t="s">
        <v>1</v>
      </c>
      <c r="I565" s="292"/>
      <c r="J565" s="289"/>
      <c r="K565" s="289"/>
      <c r="L565" s="293"/>
      <c r="M565" s="294"/>
      <c r="N565" s="295"/>
      <c r="O565" s="295"/>
      <c r="P565" s="295"/>
      <c r="Q565" s="295"/>
      <c r="R565" s="295"/>
      <c r="S565" s="295"/>
      <c r="T565" s="29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97" t="s">
        <v>170</v>
      </c>
      <c r="AU565" s="297" t="s">
        <v>85</v>
      </c>
      <c r="AV565" s="14" t="s">
        <v>83</v>
      </c>
      <c r="AW565" s="14" t="s">
        <v>30</v>
      </c>
      <c r="AX565" s="14" t="s">
        <v>75</v>
      </c>
      <c r="AY565" s="297" t="s">
        <v>160</v>
      </c>
    </row>
    <row r="566" spans="1:51" s="13" customFormat="1" ht="12">
      <c r="A566" s="13"/>
      <c r="B566" s="276"/>
      <c r="C566" s="277"/>
      <c r="D566" s="272" t="s">
        <v>170</v>
      </c>
      <c r="E566" s="278" t="s">
        <v>1</v>
      </c>
      <c r="F566" s="279" t="s">
        <v>498</v>
      </c>
      <c r="G566" s="277"/>
      <c r="H566" s="280">
        <v>42</v>
      </c>
      <c r="I566" s="281"/>
      <c r="J566" s="277"/>
      <c r="K566" s="277"/>
      <c r="L566" s="282"/>
      <c r="M566" s="283"/>
      <c r="N566" s="284"/>
      <c r="O566" s="284"/>
      <c r="P566" s="284"/>
      <c r="Q566" s="284"/>
      <c r="R566" s="284"/>
      <c r="S566" s="284"/>
      <c r="T566" s="28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86" t="s">
        <v>170</v>
      </c>
      <c r="AU566" s="286" t="s">
        <v>85</v>
      </c>
      <c r="AV566" s="13" t="s">
        <v>85</v>
      </c>
      <c r="AW566" s="13" t="s">
        <v>30</v>
      </c>
      <c r="AX566" s="13" t="s">
        <v>75</v>
      </c>
      <c r="AY566" s="286" t="s">
        <v>160</v>
      </c>
    </row>
    <row r="567" spans="1:51" s="14" customFormat="1" ht="12">
      <c r="A567" s="14"/>
      <c r="B567" s="288"/>
      <c r="C567" s="289"/>
      <c r="D567" s="272" t="s">
        <v>170</v>
      </c>
      <c r="E567" s="290" t="s">
        <v>1</v>
      </c>
      <c r="F567" s="291" t="s">
        <v>329</v>
      </c>
      <c r="G567" s="289"/>
      <c r="H567" s="290" t="s">
        <v>1</v>
      </c>
      <c r="I567" s="292"/>
      <c r="J567" s="289"/>
      <c r="K567" s="289"/>
      <c r="L567" s="293"/>
      <c r="M567" s="294"/>
      <c r="N567" s="295"/>
      <c r="O567" s="295"/>
      <c r="P567" s="295"/>
      <c r="Q567" s="295"/>
      <c r="R567" s="295"/>
      <c r="S567" s="295"/>
      <c r="T567" s="29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97" t="s">
        <v>170</v>
      </c>
      <c r="AU567" s="297" t="s">
        <v>85</v>
      </c>
      <c r="AV567" s="14" t="s">
        <v>83</v>
      </c>
      <c r="AW567" s="14" t="s">
        <v>30</v>
      </c>
      <c r="AX567" s="14" t="s">
        <v>75</v>
      </c>
      <c r="AY567" s="297" t="s">
        <v>160</v>
      </c>
    </row>
    <row r="568" spans="1:51" s="13" customFormat="1" ht="12">
      <c r="A568" s="13"/>
      <c r="B568" s="276"/>
      <c r="C568" s="277"/>
      <c r="D568" s="272" t="s">
        <v>170</v>
      </c>
      <c r="E568" s="278" t="s">
        <v>1</v>
      </c>
      <c r="F568" s="279" t="s">
        <v>499</v>
      </c>
      <c r="G568" s="277"/>
      <c r="H568" s="280">
        <v>253.75</v>
      </c>
      <c r="I568" s="281"/>
      <c r="J568" s="277"/>
      <c r="K568" s="277"/>
      <c r="L568" s="282"/>
      <c r="M568" s="283"/>
      <c r="N568" s="284"/>
      <c r="O568" s="284"/>
      <c r="P568" s="284"/>
      <c r="Q568" s="284"/>
      <c r="R568" s="284"/>
      <c r="S568" s="284"/>
      <c r="T568" s="28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86" t="s">
        <v>170</v>
      </c>
      <c r="AU568" s="286" t="s">
        <v>85</v>
      </c>
      <c r="AV568" s="13" t="s">
        <v>85</v>
      </c>
      <c r="AW568" s="13" t="s">
        <v>30</v>
      </c>
      <c r="AX568" s="13" t="s">
        <v>75</v>
      </c>
      <c r="AY568" s="286" t="s">
        <v>160</v>
      </c>
    </row>
    <row r="569" spans="1:51" s="14" customFormat="1" ht="12">
      <c r="A569" s="14"/>
      <c r="B569" s="288"/>
      <c r="C569" s="289"/>
      <c r="D569" s="272" t="s">
        <v>170</v>
      </c>
      <c r="E569" s="290" t="s">
        <v>1</v>
      </c>
      <c r="F569" s="291" t="s">
        <v>331</v>
      </c>
      <c r="G569" s="289"/>
      <c r="H569" s="290" t="s">
        <v>1</v>
      </c>
      <c r="I569" s="292"/>
      <c r="J569" s="289"/>
      <c r="K569" s="289"/>
      <c r="L569" s="293"/>
      <c r="M569" s="294"/>
      <c r="N569" s="295"/>
      <c r="O569" s="295"/>
      <c r="P569" s="295"/>
      <c r="Q569" s="295"/>
      <c r="R569" s="295"/>
      <c r="S569" s="295"/>
      <c r="T569" s="29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97" t="s">
        <v>170</v>
      </c>
      <c r="AU569" s="297" t="s">
        <v>85</v>
      </c>
      <c r="AV569" s="14" t="s">
        <v>83</v>
      </c>
      <c r="AW569" s="14" t="s">
        <v>30</v>
      </c>
      <c r="AX569" s="14" t="s">
        <v>75</v>
      </c>
      <c r="AY569" s="297" t="s">
        <v>160</v>
      </c>
    </row>
    <row r="570" spans="1:51" s="13" customFormat="1" ht="12">
      <c r="A570" s="13"/>
      <c r="B570" s="276"/>
      <c r="C570" s="277"/>
      <c r="D570" s="272" t="s">
        <v>170</v>
      </c>
      <c r="E570" s="278" t="s">
        <v>1</v>
      </c>
      <c r="F570" s="279" t="s">
        <v>500</v>
      </c>
      <c r="G570" s="277"/>
      <c r="H570" s="280">
        <v>87.5</v>
      </c>
      <c r="I570" s="281"/>
      <c r="J570" s="277"/>
      <c r="K570" s="277"/>
      <c r="L570" s="282"/>
      <c r="M570" s="283"/>
      <c r="N570" s="284"/>
      <c r="O570" s="284"/>
      <c r="P570" s="284"/>
      <c r="Q570" s="284"/>
      <c r="R570" s="284"/>
      <c r="S570" s="284"/>
      <c r="T570" s="28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86" t="s">
        <v>170</v>
      </c>
      <c r="AU570" s="286" t="s">
        <v>85</v>
      </c>
      <c r="AV570" s="13" t="s">
        <v>85</v>
      </c>
      <c r="AW570" s="13" t="s">
        <v>30</v>
      </c>
      <c r="AX570" s="13" t="s">
        <v>75</v>
      </c>
      <c r="AY570" s="286" t="s">
        <v>160</v>
      </c>
    </row>
    <row r="571" spans="1:51" s="14" customFormat="1" ht="12">
      <c r="A571" s="14"/>
      <c r="B571" s="288"/>
      <c r="C571" s="289"/>
      <c r="D571" s="272" t="s">
        <v>170</v>
      </c>
      <c r="E571" s="290" t="s">
        <v>1</v>
      </c>
      <c r="F571" s="291" t="s">
        <v>202</v>
      </c>
      <c r="G571" s="289"/>
      <c r="H571" s="290" t="s">
        <v>1</v>
      </c>
      <c r="I571" s="292"/>
      <c r="J571" s="289"/>
      <c r="K571" s="289"/>
      <c r="L571" s="293"/>
      <c r="M571" s="294"/>
      <c r="N571" s="295"/>
      <c r="O571" s="295"/>
      <c r="P571" s="295"/>
      <c r="Q571" s="295"/>
      <c r="R571" s="295"/>
      <c r="S571" s="295"/>
      <c r="T571" s="29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97" t="s">
        <v>170</v>
      </c>
      <c r="AU571" s="297" t="s">
        <v>85</v>
      </c>
      <c r="AV571" s="14" t="s">
        <v>83</v>
      </c>
      <c r="AW571" s="14" t="s">
        <v>30</v>
      </c>
      <c r="AX571" s="14" t="s">
        <v>75</v>
      </c>
      <c r="AY571" s="297" t="s">
        <v>160</v>
      </c>
    </row>
    <row r="572" spans="1:51" s="13" customFormat="1" ht="12">
      <c r="A572" s="13"/>
      <c r="B572" s="276"/>
      <c r="C572" s="277"/>
      <c r="D572" s="272" t="s">
        <v>170</v>
      </c>
      <c r="E572" s="278" t="s">
        <v>1</v>
      </c>
      <c r="F572" s="279" t="s">
        <v>501</v>
      </c>
      <c r="G572" s="277"/>
      <c r="H572" s="280">
        <v>80.5</v>
      </c>
      <c r="I572" s="281"/>
      <c r="J572" s="277"/>
      <c r="K572" s="277"/>
      <c r="L572" s="282"/>
      <c r="M572" s="283"/>
      <c r="N572" s="284"/>
      <c r="O572" s="284"/>
      <c r="P572" s="284"/>
      <c r="Q572" s="284"/>
      <c r="R572" s="284"/>
      <c r="S572" s="284"/>
      <c r="T572" s="28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86" t="s">
        <v>170</v>
      </c>
      <c r="AU572" s="286" t="s">
        <v>85</v>
      </c>
      <c r="AV572" s="13" t="s">
        <v>85</v>
      </c>
      <c r="AW572" s="13" t="s">
        <v>30</v>
      </c>
      <c r="AX572" s="13" t="s">
        <v>75</v>
      </c>
      <c r="AY572" s="286" t="s">
        <v>160</v>
      </c>
    </row>
    <row r="573" spans="1:51" s="14" customFormat="1" ht="12">
      <c r="A573" s="14"/>
      <c r="B573" s="288"/>
      <c r="C573" s="289"/>
      <c r="D573" s="272" t="s">
        <v>170</v>
      </c>
      <c r="E573" s="290" t="s">
        <v>1</v>
      </c>
      <c r="F573" s="291" t="s">
        <v>203</v>
      </c>
      <c r="G573" s="289"/>
      <c r="H573" s="290" t="s">
        <v>1</v>
      </c>
      <c r="I573" s="292"/>
      <c r="J573" s="289"/>
      <c r="K573" s="289"/>
      <c r="L573" s="293"/>
      <c r="M573" s="294"/>
      <c r="N573" s="295"/>
      <c r="O573" s="295"/>
      <c r="P573" s="295"/>
      <c r="Q573" s="295"/>
      <c r="R573" s="295"/>
      <c r="S573" s="295"/>
      <c r="T573" s="29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97" t="s">
        <v>170</v>
      </c>
      <c r="AU573" s="297" t="s">
        <v>85</v>
      </c>
      <c r="AV573" s="14" t="s">
        <v>83</v>
      </c>
      <c r="AW573" s="14" t="s">
        <v>30</v>
      </c>
      <c r="AX573" s="14" t="s">
        <v>75</v>
      </c>
      <c r="AY573" s="297" t="s">
        <v>160</v>
      </c>
    </row>
    <row r="574" spans="1:51" s="13" customFormat="1" ht="12">
      <c r="A574" s="13"/>
      <c r="B574" s="276"/>
      <c r="C574" s="277"/>
      <c r="D574" s="272" t="s">
        <v>170</v>
      </c>
      <c r="E574" s="278" t="s">
        <v>1</v>
      </c>
      <c r="F574" s="279" t="s">
        <v>350</v>
      </c>
      <c r="G574" s="277"/>
      <c r="H574" s="280">
        <v>84</v>
      </c>
      <c r="I574" s="281"/>
      <c r="J574" s="277"/>
      <c r="K574" s="277"/>
      <c r="L574" s="282"/>
      <c r="M574" s="283"/>
      <c r="N574" s="284"/>
      <c r="O574" s="284"/>
      <c r="P574" s="284"/>
      <c r="Q574" s="284"/>
      <c r="R574" s="284"/>
      <c r="S574" s="284"/>
      <c r="T574" s="28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86" t="s">
        <v>170</v>
      </c>
      <c r="AU574" s="286" t="s">
        <v>85</v>
      </c>
      <c r="AV574" s="13" t="s">
        <v>85</v>
      </c>
      <c r="AW574" s="13" t="s">
        <v>30</v>
      </c>
      <c r="AX574" s="13" t="s">
        <v>75</v>
      </c>
      <c r="AY574" s="286" t="s">
        <v>160</v>
      </c>
    </row>
    <row r="575" spans="1:51" s="14" customFormat="1" ht="12">
      <c r="A575" s="14"/>
      <c r="B575" s="288"/>
      <c r="C575" s="289"/>
      <c r="D575" s="272" t="s">
        <v>170</v>
      </c>
      <c r="E575" s="290" t="s">
        <v>1</v>
      </c>
      <c r="F575" s="291" t="s">
        <v>335</v>
      </c>
      <c r="G575" s="289"/>
      <c r="H575" s="290" t="s">
        <v>1</v>
      </c>
      <c r="I575" s="292"/>
      <c r="J575" s="289"/>
      <c r="K575" s="289"/>
      <c r="L575" s="293"/>
      <c r="M575" s="294"/>
      <c r="N575" s="295"/>
      <c r="O575" s="295"/>
      <c r="P575" s="295"/>
      <c r="Q575" s="295"/>
      <c r="R575" s="295"/>
      <c r="S575" s="295"/>
      <c r="T575" s="29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97" t="s">
        <v>170</v>
      </c>
      <c r="AU575" s="297" t="s">
        <v>85</v>
      </c>
      <c r="AV575" s="14" t="s">
        <v>83</v>
      </c>
      <c r="AW575" s="14" t="s">
        <v>30</v>
      </c>
      <c r="AX575" s="14" t="s">
        <v>75</v>
      </c>
      <c r="AY575" s="297" t="s">
        <v>160</v>
      </c>
    </row>
    <row r="576" spans="1:51" s="13" customFormat="1" ht="12">
      <c r="A576" s="13"/>
      <c r="B576" s="276"/>
      <c r="C576" s="277"/>
      <c r="D576" s="272" t="s">
        <v>170</v>
      </c>
      <c r="E576" s="278" t="s">
        <v>1</v>
      </c>
      <c r="F576" s="279" t="s">
        <v>502</v>
      </c>
      <c r="G576" s="277"/>
      <c r="H576" s="280">
        <v>120.75</v>
      </c>
      <c r="I576" s="281"/>
      <c r="J576" s="277"/>
      <c r="K576" s="277"/>
      <c r="L576" s="282"/>
      <c r="M576" s="283"/>
      <c r="N576" s="284"/>
      <c r="O576" s="284"/>
      <c r="P576" s="284"/>
      <c r="Q576" s="284"/>
      <c r="R576" s="284"/>
      <c r="S576" s="284"/>
      <c r="T576" s="28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86" t="s">
        <v>170</v>
      </c>
      <c r="AU576" s="286" t="s">
        <v>85</v>
      </c>
      <c r="AV576" s="13" t="s">
        <v>85</v>
      </c>
      <c r="AW576" s="13" t="s">
        <v>30</v>
      </c>
      <c r="AX576" s="13" t="s">
        <v>75</v>
      </c>
      <c r="AY576" s="286" t="s">
        <v>160</v>
      </c>
    </row>
    <row r="577" spans="1:51" s="14" customFormat="1" ht="12">
      <c r="A577" s="14"/>
      <c r="B577" s="288"/>
      <c r="C577" s="289"/>
      <c r="D577" s="272" t="s">
        <v>170</v>
      </c>
      <c r="E577" s="290" t="s">
        <v>1</v>
      </c>
      <c r="F577" s="291" t="s">
        <v>206</v>
      </c>
      <c r="G577" s="289"/>
      <c r="H577" s="290" t="s">
        <v>1</v>
      </c>
      <c r="I577" s="292"/>
      <c r="J577" s="289"/>
      <c r="K577" s="289"/>
      <c r="L577" s="293"/>
      <c r="M577" s="294"/>
      <c r="N577" s="295"/>
      <c r="O577" s="295"/>
      <c r="P577" s="295"/>
      <c r="Q577" s="295"/>
      <c r="R577" s="295"/>
      <c r="S577" s="295"/>
      <c r="T577" s="29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97" t="s">
        <v>170</v>
      </c>
      <c r="AU577" s="297" t="s">
        <v>85</v>
      </c>
      <c r="AV577" s="14" t="s">
        <v>83</v>
      </c>
      <c r="AW577" s="14" t="s">
        <v>30</v>
      </c>
      <c r="AX577" s="14" t="s">
        <v>75</v>
      </c>
      <c r="AY577" s="297" t="s">
        <v>160</v>
      </c>
    </row>
    <row r="578" spans="1:51" s="13" customFormat="1" ht="12">
      <c r="A578" s="13"/>
      <c r="B578" s="276"/>
      <c r="C578" s="277"/>
      <c r="D578" s="272" t="s">
        <v>170</v>
      </c>
      <c r="E578" s="278" t="s">
        <v>1</v>
      </c>
      <c r="F578" s="279" t="s">
        <v>503</v>
      </c>
      <c r="G578" s="277"/>
      <c r="H578" s="280">
        <v>308</v>
      </c>
      <c r="I578" s="281"/>
      <c r="J578" s="277"/>
      <c r="K578" s="277"/>
      <c r="L578" s="282"/>
      <c r="M578" s="283"/>
      <c r="N578" s="284"/>
      <c r="O578" s="284"/>
      <c r="P578" s="284"/>
      <c r="Q578" s="284"/>
      <c r="R578" s="284"/>
      <c r="S578" s="284"/>
      <c r="T578" s="28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86" t="s">
        <v>170</v>
      </c>
      <c r="AU578" s="286" t="s">
        <v>85</v>
      </c>
      <c r="AV578" s="13" t="s">
        <v>85</v>
      </c>
      <c r="AW578" s="13" t="s">
        <v>30</v>
      </c>
      <c r="AX578" s="13" t="s">
        <v>75</v>
      </c>
      <c r="AY578" s="286" t="s">
        <v>160</v>
      </c>
    </row>
    <row r="579" spans="1:51" s="14" customFormat="1" ht="12">
      <c r="A579" s="14"/>
      <c r="B579" s="288"/>
      <c r="C579" s="289"/>
      <c r="D579" s="272" t="s">
        <v>170</v>
      </c>
      <c r="E579" s="290" t="s">
        <v>1</v>
      </c>
      <c r="F579" s="291" t="s">
        <v>208</v>
      </c>
      <c r="G579" s="289"/>
      <c r="H579" s="290" t="s">
        <v>1</v>
      </c>
      <c r="I579" s="292"/>
      <c r="J579" s="289"/>
      <c r="K579" s="289"/>
      <c r="L579" s="293"/>
      <c r="M579" s="294"/>
      <c r="N579" s="295"/>
      <c r="O579" s="295"/>
      <c r="P579" s="295"/>
      <c r="Q579" s="295"/>
      <c r="R579" s="295"/>
      <c r="S579" s="295"/>
      <c r="T579" s="29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97" t="s">
        <v>170</v>
      </c>
      <c r="AU579" s="297" t="s">
        <v>85</v>
      </c>
      <c r="AV579" s="14" t="s">
        <v>83</v>
      </c>
      <c r="AW579" s="14" t="s">
        <v>30</v>
      </c>
      <c r="AX579" s="14" t="s">
        <v>75</v>
      </c>
      <c r="AY579" s="297" t="s">
        <v>160</v>
      </c>
    </row>
    <row r="580" spans="1:51" s="13" customFormat="1" ht="12">
      <c r="A580" s="13"/>
      <c r="B580" s="276"/>
      <c r="C580" s="277"/>
      <c r="D580" s="272" t="s">
        <v>170</v>
      </c>
      <c r="E580" s="278" t="s">
        <v>1</v>
      </c>
      <c r="F580" s="279" t="s">
        <v>504</v>
      </c>
      <c r="G580" s="277"/>
      <c r="H580" s="280">
        <v>168</v>
      </c>
      <c r="I580" s="281"/>
      <c r="J580" s="277"/>
      <c r="K580" s="277"/>
      <c r="L580" s="282"/>
      <c r="M580" s="283"/>
      <c r="N580" s="284"/>
      <c r="O580" s="284"/>
      <c r="P580" s="284"/>
      <c r="Q580" s="284"/>
      <c r="R580" s="284"/>
      <c r="S580" s="284"/>
      <c r="T580" s="28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86" t="s">
        <v>170</v>
      </c>
      <c r="AU580" s="286" t="s">
        <v>85</v>
      </c>
      <c r="AV580" s="13" t="s">
        <v>85</v>
      </c>
      <c r="AW580" s="13" t="s">
        <v>30</v>
      </c>
      <c r="AX580" s="13" t="s">
        <v>75</v>
      </c>
      <c r="AY580" s="286" t="s">
        <v>160</v>
      </c>
    </row>
    <row r="581" spans="1:51" s="14" customFormat="1" ht="12">
      <c r="A581" s="14"/>
      <c r="B581" s="288"/>
      <c r="C581" s="289"/>
      <c r="D581" s="272" t="s">
        <v>170</v>
      </c>
      <c r="E581" s="290" t="s">
        <v>1</v>
      </c>
      <c r="F581" s="291" t="s">
        <v>339</v>
      </c>
      <c r="G581" s="289"/>
      <c r="H581" s="290" t="s">
        <v>1</v>
      </c>
      <c r="I581" s="292"/>
      <c r="J581" s="289"/>
      <c r="K581" s="289"/>
      <c r="L581" s="293"/>
      <c r="M581" s="294"/>
      <c r="N581" s="295"/>
      <c r="O581" s="295"/>
      <c r="P581" s="295"/>
      <c r="Q581" s="295"/>
      <c r="R581" s="295"/>
      <c r="S581" s="295"/>
      <c r="T581" s="29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97" t="s">
        <v>170</v>
      </c>
      <c r="AU581" s="297" t="s">
        <v>85</v>
      </c>
      <c r="AV581" s="14" t="s">
        <v>83</v>
      </c>
      <c r="AW581" s="14" t="s">
        <v>30</v>
      </c>
      <c r="AX581" s="14" t="s">
        <v>75</v>
      </c>
      <c r="AY581" s="297" t="s">
        <v>160</v>
      </c>
    </row>
    <row r="582" spans="1:51" s="13" customFormat="1" ht="12">
      <c r="A582" s="13"/>
      <c r="B582" s="276"/>
      <c r="C582" s="277"/>
      <c r="D582" s="272" t="s">
        <v>170</v>
      </c>
      <c r="E582" s="278" t="s">
        <v>1</v>
      </c>
      <c r="F582" s="279" t="s">
        <v>497</v>
      </c>
      <c r="G582" s="277"/>
      <c r="H582" s="280">
        <v>210</v>
      </c>
      <c r="I582" s="281"/>
      <c r="J582" s="277"/>
      <c r="K582" s="277"/>
      <c r="L582" s="282"/>
      <c r="M582" s="283"/>
      <c r="N582" s="284"/>
      <c r="O582" s="284"/>
      <c r="P582" s="284"/>
      <c r="Q582" s="284"/>
      <c r="R582" s="284"/>
      <c r="S582" s="284"/>
      <c r="T582" s="28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86" t="s">
        <v>170</v>
      </c>
      <c r="AU582" s="286" t="s">
        <v>85</v>
      </c>
      <c r="AV582" s="13" t="s">
        <v>85</v>
      </c>
      <c r="AW582" s="13" t="s">
        <v>30</v>
      </c>
      <c r="AX582" s="13" t="s">
        <v>75</v>
      </c>
      <c r="AY582" s="286" t="s">
        <v>160</v>
      </c>
    </row>
    <row r="583" spans="1:51" s="14" customFormat="1" ht="12">
      <c r="A583" s="14"/>
      <c r="B583" s="288"/>
      <c r="C583" s="289"/>
      <c r="D583" s="272" t="s">
        <v>170</v>
      </c>
      <c r="E583" s="290" t="s">
        <v>1</v>
      </c>
      <c r="F583" s="291" t="s">
        <v>340</v>
      </c>
      <c r="G583" s="289"/>
      <c r="H583" s="290" t="s">
        <v>1</v>
      </c>
      <c r="I583" s="292"/>
      <c r="J583" s="289"/>
      <c r="K583" s="289"/>
      <c r="L583" s="293"/>
      <c r="M583" s="294"/>
      <c r="N583" s="295"/>
      <c r="O583" s="295"/>
      <c r="P583" s="295"/>
      <c r="Q583" s="295"/>
      <c r="R583" s="295"/>
      <c r="S583" s="295"/>
      <c r="T583" s="29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97" t="s">
        <v>170</v>
      </c>
      <c r="AU583" s="297" t="s">
        <v>85</v>
      </c>
      <c r="AV583" s="14" t="s">
        <v>83</v>
      </c>
      <c r="AW583" s="14" t="s">
        <v>30</v>
      </c>
      <c r="AX583" s="14" t="s">
        <v>75</v>
      </c>
      <c r="AY583" s="297" t="s">
        <v>160</v>
      </c>
    </row>
    <row r="584" spans="1:51" s="13" customFormat="1" ht="12">
      <c r="A584" s="13"/>
      <c r="B584" s="276"/>
      <c r="C584" s="277"/>
      <c r="D584" s="272" t="s">
        <v>170</v>
      </c>
      <c r="E584" s="278" t="s">
        <v>1</v>
      </c>
      <c r="F584" s="279" t="s">
        <v>505</v>
      </c>
      <c r="G584" s="277"/>
      <c r="H584" s="280">
        <v>203</v>
      </c>
      <c r="I584" s="281"/>
      <c r="J584" s="277"/>
      <c r="K584" s="277"/>
      <c r="L584" s="282"/>
      <c r="M584" s="283"/>
      <c r="N584" s="284"/>
      <c r="O584" s="284"/>
      <c r="P584" s="284"/>
      <c r="Q584" s="284"/>
      <c r="R584" s="284"/>
      <c r="S584" s="284"/>
      <c r="T584" s="28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86" t="s">
        <v>170</v>
      </c>
      <c r="AU584" s="286" t="s">
        <v>85</v>
      </c>
      <c r="AV584" s="13" t="s">
        <v>85</v>
      </c>
      <c r="AW584" s="13" t="s">
        <v>30</v>
      </c>
      <c r="AX584" s="13" t="s">
        <v>75</v>
      </c>
      <c r="AY584" s="286" t="s">
        <v>160</v>
      </c>
    </row>
    <row r="585" spans="1:51" s="14" customFormat="1" ht="12">
      <c r="A585" s="14"/>
      <c r="B585" s="288"/>
      <c r="C585" s="289"/>
      <c r="D585" s="272" t="s">
        <v>170</v>
      </c>
      <c r="E585" s="290" t="s">
        <v>1</v>
      </c>
      <c r="F585" s="291" t="s">
        <v>213</v>
      </c>
      <c r="G585" s="289"/>
      <c r="H585" s="290" t="s">
        <v>1</v>
      </c>
      <c r="I585" s="292"/>
      <c r="J585" s="289"/>
      <c r="K585" s="289"/>
      <c r="L585" s="293"/>
      <c r="M585" s="294"/>
      <c r="N585" s="295"/>
      <c r="O585" s="295"/>
      <c r="P585" s="295"/>
      <c r="Q585" s="295"/>
      <c r="R585" s="295"/>
      <c r="S585" s="295"/>
      <c r="T585" s="29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97" t="s">
        <v>170</v>
      </c>
      <c r="AU585" s="297" t="s">
        <v>85</v>
      </c>
      <c r="AV585" s="14" t="s">
        <v>83</v>
      </c>
      <c r="AW585" s="14" t="s">
        <v>30</v>
      </c>
      <c r="AX585" s="14" t="s">
        <v>75</v>
      </c>
      <c r="AY585" s="297" t="s">
        <v>160</v>
      </c>
    </row>
    <row r="586" spans="1:51" s="13" customFormat="1" ht="12">
      <c r="A586" s="13"/>
      <c r="B586" s="276"/>
      <c r="C586" s="277"/>
      <c r="D586" s="272" t="s">
        <v>170</v>
      </c>
      <c r="E586" s="278" t="s">
        <v>1</v>
      </c>
      <c r="F586" s="279" t="s">
        <v>502</v>
      </c>
      <c r="G586" s="277"/>
      <c r="H586" s="280">
        <v>120.75</v>
      </c>
      <c r="I586" s="281"/>
      <c r="J586" s="277"/>
      <c r="K586" s="277"/>
      <c r="L586" s="282"/>
      <c r="M586" s="283"/>
      <c r="N586" s="284"/>
      <c r="O586" s="284"/>
      <c r="P586" s="284"/>
      <c r="Q586" s="284"/>
      <c r="R586" s="284"/>
      <c r="S586" s="284"/>
      <c r="T586" s="28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86" t="s">
        <v>170</v>
      </c>
      <c r="AU586" s="286" t="s">
        <v>85</v>
      </c>
      <c r="AV586" s="13" t="s">
        <v>85</v>
      </c>
      <c r="AW586" s="13" t="s">
        <v>30</v>
      </c>
      <c r="AX586" s="13" t="s">
        <v>75</v>
      </c>
      <c r="AY586" s="286" t="s">
        <v>160</v>
      </c>
    </row>
    <row r="587" spans="1:51" s="14" customFormat="1" ht="12">
      <c r="A587" s="14"/>
      <c r="B587" s="288"/>
      <c r="C587" s="289"/>
      <c r="D587" s="272" t="s">
        <v>170</v>
      </c>
      <c r="E587" s="290" t="s">
        <v>1</v>
      </c>
      <c r="F587" s="291" t="s">
        <v>342</v>
      </c>
      <c r="G587" s="289"/>
      <c r="H587" s="290" t="s">
        <v>1</v>
      </c>
      <c r="I587" s="292"/>
      <c r="J587" s="289"/>
      <c r="K587" s="289"/>
      <c r="L587" s="293"/>
      <c r="M587" s="294"/>
      <c r="N587" s="295"/>
      <c r="O587" s="295"/>
      <c r="P587" s="295"/>
      <c r="Q587" s="295"/>
      <c r="R587" s="295"/>
      <c r="S587" s="295"/>
      <c r="T587" s="29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97" t="s">
        <v>170</v>
      </c>
      <c r="AU587" s="297" t="s">
        <v>85</v>
      </c>
      <c r="AV587" s="14" t="s">
        <v>83</v>
      </c>
      <c r="AW587" s="14" t="s">
        <v>30</v>
      </c>
      <c r="AX587" s="14" t="s">
        <v>75</v>
      </c>
      <c r="AY587" s="297" t="s">
        <v>160</v>
      </c>
    </row>
    <row r="588" spans="1:51" s="13" customFormat="1" ht="12">
      <c r="A588" s="13"/>
      <c r="B588" s="276"/>
      <c r="C588" s="277"/>
      <c r="D588" s="272" t="s">
        <v>170</v>
      </c>
      <c r="E588" s="278" t="s">
        <v>1</v>
      </c>
      <c r="F588" s="279" t="s">
        <v>318</v>
      </c>
      <c r="G588" s="277"/>
      <c r="H588" s="280">
        <v>131.25</v>
      </c>
      <c r="I588" s="281"/>
      <c r="J588" s="277"/>
      <c r="K588" s="277"/>
      <c r="L588" s="282"/>
      <c r="M588" s="283"/>
      <c r="N588" s="284"/>
      <c r="O588" s="284"/>
      <c r="P588" s="284"/>
      <c r="Q588" s="284"/>
      <c r="R588" s="284"/>
      <c r="S588" s="284"/>
      <c r="T588" s="28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86" t="s">
        <v>170</v>
      </c>
      <c r="AU588" s="286" t="s">
        <v>85</v>
      </c>
      <c r="AV588" s="13" t="s">
        <v>85</v>
      </c>
      <c r="AW588" s="13" t="s">
        <v>30</v>
      </c>
      <c r="AX588" s="13" t="s">
        <v>75</v>
      </c>
      <c r="AY588" s="286" t="s">
        <v>160</v>
      </c>
    </row>
    <row r="589" spans="1:51" s="14" customFormat="1" ht="12">
      <c r="A589" s="14"/>
      <c r="B589" s="288"/>
      <c r="C589" s="289"/>
      <c r="D589" s="272" t="s">
        <v>170</v>
      </c>
      <c r="E589" s="290" t="s">
        <v>1</v>
      </c>
      <c r="F589" s="291" t="s">
        <v>344</v>
      </c>
      <c r="G589" s="289"/>
      <c r="H589" s="290" t="s">
        <v>1</v>
      </c>
      <c r="I589" s="292"/>
      <c r="J589" s="289"/>
      <c r="K589" s="289"/>
      <c r="L589" s="293"/>
      <c r="M589" s="294"/>
      <c r="N589" s="295"/>
      <c r="O589" s="295"/>
      <c r="P589" s="295"/>
      <c r="Q589" s="295"/>
      <c r="R589" s="295"/>
      <c r="S589" s="295"/>
      <c r="T589" s="29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97" t="s">
        <v>170</v>
      </c>
      <c r="AU589" s="297" t="s">
        <v>85</v>
      </c>
      <c r="AV589" s="14" t="s">
        <v>83</v>
      </c>
      <c r="AW589" s="14" t="s">
        <v>30</v>
      </c>
      <c r="AX589" s="14" t="s">
        <v>75</v>
      </c>
      <c r="AY589" s="297" t="s">
        <v>160</v>
      </c>
    </row>
    <row r="590" spans="1:51" s="13" customFormat="1" ht="12">
      <c r="A590" s="13"/>
      <c r="B590" s="276"/>
      <c r="C590" s="277"/>
      <c r="D590" s="272" t="s">
        <v>170</v>
      </c>
      <c r="E590" s="278" t="s">
        <v>1</v>
      </c>
      <c r="F590" s="279" t="s">
        <v>506</v>
      </c>
      <c r="G590" s="277"/>
      <c r="H590" s="280">
        <v>152.25</v>
      </c>
      <c r="I590" s="281"/>
      <c r="J590" s="277"/>
      <c r="K590" s="277"/>
      <c r="L590" s="282"/>
      <c r="M590" s="283"/>
      <c r="N590" s="284"/>
      <c r="O590" s="284"/>
      <c r="P590" s="284"/>
      <c r="Q590" s="284"/>
      <c r="R590" s="284"/>
      <c r="S590" s="284"/>
      <c r="T590" s="28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86" t="s">
        <v>170</v>
      </c>
      <c r="AU590" s="286" t="s">
        <v>85</v>
      </c>
      <c r="AV590" s="13" t="s">
        <v>85</v>
      </c>
      <c r="AW590" s="13" t="s">
        <v>30</v>
      </c>
      <c r="AX590" s="13" t="s">
        <v>75</v>
      </c>
      <c r="AY590" s="286" t="s">
        <v>160</v>
      </c>
    </row>
    <row r="591" spans="1:51" s="14" customFormat="1" ht="12">
      <c r="A591" s="14"/>
      <c r="B591" s="288"/>
      <c r="C591" s="289"/>
      <c r="D591" s="272" t="s">
        <v>170</v>
      </c>
      <c r="E591" s="290" t="s">
        <v>1</v>
      </c>
      <c r="F591" s="291" t="s">
        <v>214</v>
      </c>
      <c r="G591" s="289"/>
      <c r="H591" s="290" t="s">
        <v>1</v>
      </c>
      <c r="I591" s="292"/>
      <c r="J591" s="289"/>
      <c r="K591" s="289"/>
      <c r="L591" s="293"/>
      <c r="M591" s="294"/>
      <c r="N591" s="295"/>
      <c r="O591" s="295"/>
      <c r="P591" s="295"/>
      <c r="Q591" s="295"/>
      <c r="R591" s="295"/>
      <c r="S591" s="295"/>
      <c r="T591" s="296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97" t="s">
        <v>170</v>
      </c>
      <c r="AU591" s="297" t="s">
        <v>85</v>
      </c>
      <c r="AV591" s="14" t="s">
        <v>83</v>
      </c>
      <c r="AW591" s="14" t="s">
        <v>30</v>
      </c>
      <c r="AX591" s="14" t="s">
        <v>75</v>
      </c>
      <c r="AY591" s="297" t="s">
        <v>160</v>
      </c>
    </row>
    <row r="592" spans="1:51" s="13" customFormat="1" ht="12">
      <c r="A592" s="13"/>
      <c r="B592" s="276"/>
      <c r="C592" s="277"/>
      <c r="D592" s="272" t="s">
        <v>170</v>
      </c>
      <c r="E592" s="278" t="s">
        <v>1</v>
      </c>
      <c r="F592" s="279" t="s">
        <v>507</v>
      </c>
      <c r="G592" s="277"/>
      <c r="H592" s="280">
        <v>330.75</v>
      </c>
      <c r="I592" s="281"/>
      <c r="J592" s="277"/>
      <c r="K592" s="277"/>
      <c r="L592" s="282"/>
      <c r="M592" s="283"/>
      <c r="N592" s="284"/>
      <c r="O592" s="284"/>
      <c r="P592" s="284"/>
      <c r="Q592" s="284"/>
      <c r="R592" s="284"/>
      <c r="S592" s="284"/>
      <c r="T592" s="28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86" t="s">
        <v>170</v>
      </c>
      <c r="AU592" s="286" t="s">
        <v>85</v>
      </c>
      <c r="AV592" s="13" t="s">
        <v>85</v>
      </c>
      <c r="AW592" s="13" t="s">
        <v>30</v>
      </c>
      <c r="AX592" s="13" t="s">
        <v>75</v>
      </c>
      <c r="AY592" s="286" t="s">
        <v>160</v>
      </c>
    </row>
    <row r="593" spans="1:51" s="14" customFormat="1" ht="12">
      <c r="A593" s="14"/>
      <c r="B593" s="288"/>
      <c r="C593" s="289"/>
      <c r="D593" s="272" t="s">
        <v>170</v>
      </c>
      <c r="E593" s="290" t="s">
        <v>1</v>
      </c>
      <c r="F593" s="291" t="s">
        <v>216</v>
      </c>
      <c r="G593" s="289"/>
      <c r="H593" s="290" t="s">
        <v>1</v>
      </c>
      <c r="I593" s="292"/>
      <c r="J593" s="289"/>
      <c r="K593" s="289"/>
      <c r="L593" s="293"/>
      <c r="M593" s="294"/>
      <c r="N593" s="295"/>
      <c r="O593" s="295"/>
      <c r="P593" s="295"/>
      <c r="Q593" s="295"/>
      <c r="R593" s="295"/>
      <c r="S593" s="295"/>
      <c r="T593" s="29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97" t="s">
        <v>170</v>
      </c>
      <c r="AU593" s="297" t="s">
        <v>85</v>
      </c>
      <c r="AV593" s="14" t="s">
        <v>83</v>
      </c>
      <c r="AW593" s="14" t="s">
        <v>30</v>
      </c>
      <c r="AX593" s="14" t="s">
        <v>75</v>
      </c>
      <c r="AY593" s="297" t="s">
        <v>160</v>
      </c>
    </row>
    <row r="594" spans="1:51" s="13" customFormat="1" ht="12">
      <c r="A594" s="13"/>
      <c r="B594" s="276"/>
      <c r="C594" s="277"/>
      <c r="D594" s="272" t="s">
        <v>170</v>
      </c>
      <c r="E594" s="278" t="s">
        <v>1</v>
      </c>
      <c r="F594" s="279" t="s">
        <v>508</v>
      </c>
      <c r="G594" s="277"/>
      <c r="H594" s="280">
        <v>36.75</v>
      </c>
      <c r="I594" s="281"/>
      <c r="J594" s="277"/>
      <c r="K594" s="277"/>
      <c r="L594" s="282"/>
      <c r="M594" s="283"/>
      <c r="N594" s="284"/>
      <c r="O594" s="284"/>
      <c r="P594" s="284"/>
      <c r="Q594" s="284"/>
      <c r="R594" s="284"/>
      <c r="S594" s="284"/>
      <c r="T594" s="28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86" t="s">
        <v>170</v>
      </c>
      <c r="AU594" s="286" t="s">
        <v>85</v>
      </c>
      <c r="AV594" s="13" t="s">
        <v>85</v>
      </c>
      <c r="AW594" s="13" t="s">
        <v>30</v>
      </c>
      <c r="AX594" s="13" t="s">
        <v>75</v>
      </c>
      <c r="AY594" s="286" t="s">
        <v>160</v>
      </c>
    </row>
    <row r="595" spans="1:51" s="14" customFormat="1" ht="12">
      <c r="A595" s="14"/>
      <c r="B595" s="288"/>
      <c r="C595" s="289"/>
      <c r="D595" s="272" t="s">
        <v>170</v>
      </c>
      <c r="E595" s="290" t="s">
        <v>1</v>
      </c>
      <c r="F595" s="291" t="s">
        <v>348</v>
      </c>
      <c r="G595" s="289"/>
      <c r="H595" s="290" t="s">
        <v>1</v>
      </c>
      <c r="I595" s="292"/>
      <c r="J595" s="289"/>
      <c r="K595" s="289"/>
      <c r="L595" s="293"/>
      <c r="M595" s="294"/>
      <c r="N595" s="295"/>
      <c r="O595" s="295"/>
      <c r="P595" s="295"/>
      <c r="Q595" s="295"/>
      <c r="R595" s="295"/>
      <c r="S595" s="295"/>
      <c r="T595" s="29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97" t="s">
        <v>170</v>
      </c>
      <c r="AU595" s="297" t="s">
        <v>85</v>
      </c>
      <c r="AV595" s="14" t="s">
        <v>83</v>
      </c>
      <c r="AW595" s="14" t="s">
        <v>30</v>
      </c>
      <c r="AX595" s="14" t="s">
        <v>75</v>
      </c>
      <c r="AY595" s="297" t="s">
        <v>160</v>
      </c>
    </row>
    <row r="596" spans="1:51" s="14" customFormat="1" ht="12">
      <c r="A596" s="14"/>
      <c r="B596" s="288"/>
      <c r="C596" s="289"/>
      <c r="D596" s="272" t="s">
        <v>170</v>
      </c>
      <c r="E596" s="290" t="s">
        <v>1</v>
      </c>
      <c r="F596" s="291" t="s">
        <v>214</v>
      </c>
      <c r="G596" s="289"/>
      <c r="H596" s="290" t="s">
        <v>1</v>
      </c>
      <c r="I596" s="292"/>
      <c r="J596" s="289"/>
      <c r="K596" s="289"/>
      <c r="L596" s="293"/>
      <c r="M596" s="294"/>
      <c r="N596" s="295"/>
      <c r="O596" s="295"/>
      <c r="P596" s="295"/>
      <c r="Q596" s="295"/>
      <c r="R596" s="295"/>
      <c r="S596" s="295"/>
      <c r="T596" s="29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97" t="s">
        <v>170</v>
      </c>
      <c r="AU596" s="297" t="s">
        <v>85</v>
      </c>
      <c r="AV596" s="14" t="s">
        <v>83</v>
      </c>
      <c r="AW596" s="14" t="s">
        <v>30</v>
      </c>
      <c r="AX596" s="14" t="s">
        <v>75</v>
      </c>
      <c r="AY596" s="297" t="s">
        <v>160</v>
      </c>
    </row>
    <row r="597" spans="1:51" s="13" customFormat="1" ht="12">
      <c r="A597" s="13"/>
      <c r="B597" s="276"/>
      <c r="C597" s="277"/>
      <c r="D597" s="272" t="s">
        <v>170</v>
      </c>
      <c r="E597" s="278" t="s">
        <v>1</v>
      </c>
      <c r="F597" s="279" t="s">
        <v>324</v>
      </c>
      <c r="G597" s="277"/>
      <c r="H597" s="280">
        <v>89.25</v>
      </c>
      <c r="I597" s="281"/>
      <c r="J597" s="277"/>
      <c r="K597" s="277"/>
      <c r="L597" s="282"/>
      <c r="M597" s="283"/>
      <c r="N597" s="284"/>
      <c r="O597" s="284"/>
      <c r="P597" s="284"/>
      <c r="Q597" s="284"/>
      <c r="R597" s="284"/>
      <c r="S597" s="284"/>
      <c r="T597" s="28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86" t="s">
        <v>170</v>
      </c>
      <c r="AU597" s="286" t="s">
        <v>85</v>
      </c>
      <c r="AV597" s="13" t="s">
        <v>85</v>
      </c>
      <c r="AW597" s="13" t="s">
        <v>30</v>
      </c>
      <c r="AX597" s="13" t="s">
        <v>75</v>
      </c>
      <c r="AY597" s="286" t="s">
        <v>160</v>
      </c>
    </row>
    <row r="598" spans="1:51" s="14" customFormat="1" ht="12">
      <c r="A598" s="14"/>
      <c r="B598" s="288"/>
      <c r="C598" s="289"/>
      <c r="D598" s="272" t="s">
        <v>170</v>
      </c>
      <c r="E598" s="290" t="s">
        <v>1</v>
      </c>
      <c r="F598" s="291" t="s">
        <v>216</v>
      </c>
      <c r="G598" s="289"/>
      <c r="H598" s="290" t="s">
        <v>1</v>
      </c>
      <c r="I598" s="292"/>
      <c r="J598" s="289"/>
      <c r="K598" s="289"/>
      <c r="L598" s="293"/>
      <c r="M598" s="294"/>
      <c r="N598" s="295"/>
      <c r="O598" s="295"/>
      <c r="P598" s="295"/>
      <c r="Q598" s="295"/>
      <c r="R598" s="295"/>
      <c r="S598" s="295"/>
      <c r="T598" s="29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97" t="s">
        <v>170</v>
      </c>
      <c r="AU598" s="297" t="s">
        <v>85</v>
      </c>
      <c r="AV598" s="14" t="s">
        <v>83</v>
      </c>
      <c r="AW598" s="14" t="s">
        <v>30</v>
      </c>
      <c r="AX598" s="14" t="s">
        <v>75</v>
      </c>
      <c r="AY598" s="297" t="s">
        <v>160</v>
      </c>
    </row>
    <row r="599" spans="1:51" s="13" customFormat="1" ht="12">
      <c r="A599" s="13"/>
      <c r="B599" s="276"/>
      <c r="C599" s="277"/>
      <c r="D599" s="272" t="s">
        <v>170</v>
      </c>
      <c r="E599" s="278" t="s">
        <v>1</v>
      </c>
      <c r="F599" s="279" t="s">
        <v>530</v>
      </c>
      <c r="G599" s="277"/>
      <c r="H599" s="280">
        <v>68.25</v>
      </c>
      <c r="I599" s="281"/>
      <c r="J599" s="277"/>
      <c r="K599" s="277"/>
      <c r="L599" s="282"/>
      <c r="M599" s="283"/>
      <c r="N599" s="284"/>
      <c r="O599" s="284"/>
      <c r="P599" s="284"/>
      <c r="Q599" s="284"/>
      <c r="R599" s="284"/>
      <c r="S599" s="284"/>
      <c r="T599" s="28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86" t="s">
        <v>170</v>
      </c>
      <c r="AU599" s="286" t="s">
        <v>85</v>
      </c>
      <c r="AV599" s="13" t="s">
        <v>85</v>
      </c>
      <c r="AW599" s="13" t="s">
        <v>30</v>
      </c>
      <c r="AX599" s="13" t="s">
        <v>75</v>
      </c>
      <c r="AY599" s="286" t="s">
        <v>160</v>
      </c>
    </row>
    <row r="600" spans="1:51" s="14" customFormat="1" ht="12">
      <c r="A600" s="14"/>
      <c r="B600" s="288"/>
      <c r="C600" s="289"/>
      <c r="D600" s="272" t="s">
        <v>170</v>
      </c>
      <c r="E600" s="290" t="s">
        <v>1</v>
      </c>
      <c r="F600" s="291" t="s">
        <v>351</v>
      </c>
      <c r="G600" s="289"/>
      <c r="H600" s="290" t="s">
        <v>1</v>
      </c>
      <c r="I600" s="292"/>
      <c r="J600" s="289"/>
      <c r="K600" s="289"/>
      <c r="L600" s="293"/>
      <c r="M600" s="294"/>
      <c r="N600" s="295"/>
      <c r="O600" s="295"/>
      <c r="P600" s="295"/>
      <c r="Q600" s="295"/>
      <c r="R600" s="295"/>
      <c r="S600" s="295"/>
      <c r="T600" s="29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97" t="s">
        <v>170</v>
      </c>
      <c r="AU600" s="297" t="s">
        <v>85</v>
      </c>
      <c r="AV600" s="14" t="s">
        <v>83</v>
      </c>
      <c r="AW600" s="14" t="s">
        <v>30</v>
      </c>
      <c r="AX600" s="14" t="s">
        <v>75</v>
      </c>
      <c r="AY600" s="297" t="s">
        <v>160</v>
      </c>
    </row>
    <row r="601" spans="1:51" s="14" customFormat="1" ht="12">
      <c r="A601" s="14"/>
      <c r="B601" s="288"/>
      <c r="C601" s="289"/>
      <c r="D601" s="272" t="s">
        <v>170</v>
      </c>
      <c r="E601" s="290" t="s">
        <v>1</v>
      </c>
      <c r="F601" s="291" t="s">
        <v>179</v>
      </c>
      <c r="G601" s="289"/>
      <c r="H601" s="290" t="s">
        <v>1</v>
      </c>
      <c r="I601" s="292"/>
      <c r="J601" s="289"/>
      <c r="K601" s="289"/>
      <c r="L601" s="293"/>
      <c r="M601" s="294"/>
      <c r="N601" s="295"/>
      <c r="O601" s="295"/>
      <c r="P601" s="295"/>
      <c r="Q601" s="295"/>
      <c r="R601" s="295"/>
      <c r="S601" s="295"/>
      <c r="T601" s="29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97" t="s">
        <v>170</v>
      </c>
      <c r="AU601" s="297" t="s">
        <v>85</v>
      </c>
      <c r="AV601" s="14" t="s">
        <v>83</v>
      </c>
      <c r="AW601" s="14" t="s">
        <v>30</v>
      </c>
      <c r="AX601" s="14" t="s">
        <v>75</v>
      </c>
      <c r="AY601" s="297" t="s">
        <v>160</v>
      </c>
    </row>
    <row r="602" spans="1:51" s="13" customFormat="1" ht="12">
      <c r="A602" s="13"/>
      <c r="B602" s="276"/>
      <c r="C602" s="277"/>
      <c r="D602" s="272" t="s">
        <v>170</v>
      </c>
      <c r="E602" s="278" t="s">
        <v>1</v>
      </c>
      <c r="F602" s="279" t="s">
        <v>531</v>
      </c>
      <c r="G602" s="277"/>
      <c r="H602" s="280">
        <v>33.25</v>
      </c>
      <c r="I602" s="281"/>
      <c r="J602" s="277"/>
      <c r="K602" s="277"/>
      <c r="L602" s="282"/>
      <c r="M602" s="283"/>
      <c r="N602" s="284"/>
      <c r="O602" s="284"/>
      <c r="P602" s="284"/>
      <c r="Q602" s="284"/>
      <c r="R602" s="284"/>
      <c r="S602" s="284"/>
      <c r="T602" s="28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86" t="s">
        <v>170</v>
      </c>
      <c r="AU602" s="286" t="s">
        <v>85</v>
      </c>
      <c r="AV602" s="13" t="s">
        <v>85</v>
      </c>
      <c r="AW602" s="13" t="s">
        <v>30</v>
      </c>
      <c r="AX602" s="13" t="s">
        <v>75</v>
      </c>
      <c r="AY602" s="286" t="s">
        <v>160</v>
      </c>
    </row>
    <row r="603" spans="1:51" s="14" customFormat="1" ht="12">
      <c r="A603" s="14"/>
      <c r="B603" s="288"/>
      <c r="C603" s="289"/>
      <c r="D603" s="272" t="s">
        <v>170</v>
      </c>
      <c r="E603" s="290" t="s">
        <v>1</v>
      </c>
      <c r="F603" s="291" t="s">
        <v>353</v>
      </c>
      <c r="G603" s="289"/>
      <c r="H603" s="290" t="s">
        <v>1</v>
      </c>
      <c r="I603" s="292"/>
      <c r="J603" s="289"/>
      <c r="K603" s="289"/>
      <c r="L603" s="293"/>
      <c r="M603" s="294"/>
      <c r="N603" s="295"/>
      <c r="O603" s="295"/>
      <c r="P603" s="295"/>
      <c r="Q603" s="295"/>
      <c r="R603" s="295"/>
      <c r="S603" s="295"/>
      <c r="T603" s="29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97" t="s">
        <v>170</v>
      </c>
      <c r="AU603" s="297" t="s">
        <v>85</v>
      </c>
      <c r="AV603" s="14" t="s">
        <v>83</v>
      </c>
      <c r="AW603" s="14" t="s">
        <v>30</v>
      </c>
      <c r="AX603" s="14" t="s">
        <v>75</v>
      </c>
      <c r="AY603" s="297" t="s">
        <v>160</v>
      </c>
    </row>
    <row r="604" spans="1:51" s="14" customFormat="1" ht="12">
      <c r="A604" s="14"/>
      <c r="B604" s="288"/>
      <c r="C604" s="289"/>
      <c r="D604" s="272" t="s">
        <v>170</v>
      </c>
      <c r="E604" s="290" t="s">
        <v>1</v>
      </c>
      <c r="F604" s="291" t="s">
        <v>187</v>
      </c>
      <c r="G604" s="289"/>
      <c r="H604" s="290" t="s">
        <v>1</v>
      </c>
      <c r="I604" s="292"/>
      <c r="J604" s="289"/>
      <c r="K604" s="289"/>
      <c r="L604" s="293"/>
      <c r="M604" s="294"/>
      <c r="N604" s="295"/>
      <c r="O604" s="295"/>
      <c r="P604" s="295"/>
      <c r="Q604" s="295"/>
      <c r="R604" s="295"/>
      <c r="S604" s="295"/>
      <c r="T604" s="29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97" t="s">
        <v>170</v>
      </c>
      <c r="AU604" s="297" t="s">
        <v>85</v>
      </c>
      <c r="AV604" s="14" t="s">
        <v>83</v>
      </c>
      <c r="AW604" s="14" t="s">
        <v>30</v>
      </c>
      <c r="AX604" s="14" t="s">
        <v>75</v>
      </c>
      <c r="AY604" s="297" t="s">
        <v>160</v>
      </c>
    </row>
    <row r="605" spans="1:51" s="13" customFormat="1" ht="12">
      <c r="A605" s="13"/>
      <c r="B605" s="276"/>
      <c r="C605" s="277"/>
      <c r="D605" s="272" t="s">
        <v>170</v>
      </c>
      <c r="E605" s="278" t="s">
        <v>1</v>
      </c>
      <c r="F605" s="279" t="s">
        <v>532</v>
      </c>
      <c r="G605" s="277"/>
      <c r="H605" s="280">
        <v>30.625</v>
      </c>
      <c r="I605" s="281"/>
      <c r="J605" s="277"/>
      <c r="K605" s="277"/>
      <c r="L605" s="282"/>
      <c r="M605" s="283"/>
      <c r="N605" s="284"/>
      <c r="O605" s="284"/>
      <c r="P605" s="284"/>
      <c r="Q605" s="284"/>
      <c r="R605" s="284"/>
      <c r="S605" s="284"/>
      <c r="T605" s="28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86" t="s">
        <v>170</v>
      </c>
      <c r="AU605" s="286" t="s">
        <v>85</v>
      </c>
      <c r="AV605" s="13" t="s">
        <v>85</v>
      </c>
      <c r="AW605" s="13" t="s">
        <v>30</v>
      </c>
      <c r="AX605" s="13" t="s">
        <v>75</v>
      </c>
      <c r="AY605" s="286" t="s">
        <v>160</v>
      </c>
    </row>
    <row r="606" spans="1:51" s="14" customFormat="1" ht="12">
      <c r="A606" s="14"/>
      <c r="B606" s="288"/>
      <c r="C606" s="289"/>
      <c r="D606" s="272" t="s">
        <v>170</v>
      </c>
      <c r="E606" s="290" t="s">
        <v>1</v>
      </c>
      <c r="F606" s="291" t="s">
        <v>533</v>
      </c>
      <c r="G606" s="289"/>
      <c r="H606" s="290" t="s">
        <v>1</v>
      </c>
      <c r="I606" s="292"/>
      <c r="J606" s="289"/>
      <c r="K606" s="289"/>
      <c r="L606" s="293"/>
      <c r="M606" s="294"/>
      <c r="N606" s="295"/>
      <c r="O606" s="295"/>
      <c r="P606" s="295"/>
      <c r="Q606" s="295"/>
      <c r="R606" s="295"/>
      <c r="S606" s="295"/>
      <c r="T606" s="29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97" t="s">
        <v>170</v>
      </c>
      <c r="AU606" s="297" t="s">
        <v>85</v>
      </c>
      <c r="AV606" s="14" t="s">
        <v>83</v>
      </c>
      <c r="AW606" s="14" t="s">
        <v>30</v>
      </c>
      <c r="AX606" s="14" t="s">
        <v>75</v>
      </c>
      <c r="AY606" s="297" t="s">
        <v>160</v>
      </c>
    </row>
    <row r="607" spans="1:51" s="13" customFormat="1" ht="12">
      <c r="A607" s="13"/>
      <c r="B607" s="276"/>
      <c r="C607" s="277"/>
      <c r="D607" s="272" t="s">
        <v>170</v>
      </c>
      <c r="E607" s="278" t="s">
        <v>1</v>
      </c>
      <c r="F607" s="279" t="s">
        <v>534</v>
      </c>
      <c r="G607" s="277"/>
      <c r="H607" s="280">
        <v>208</v>
      </c>
      <c r="I607" s="281"/>
      <c r="J607" s="277"/>
      <c r="K607" s="277"/>
      <c r="L607" s="282"/>
      <c r="M607" s="283"/>
      <c r="N607" s="284"/>
      <c r="O607" s="284"/>
      <c r="P607" s="284"/>
      <c r="Q607" s="284"/>
      <c r="R607" s="284"/>
      <c r="S607" s="284"/>
      <c r="T607" s="28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86" t="s">
        <v>170</v>
      </c>
      <c r="AU607" s="286" t="s">
        <v>85</v>
      </c>
      <c r="AV607" s="13" t="s">
        <v>85</v>
      </c>
      <c r="AW607" s="13" t="s">
        <v>30</v>
      </c>
      <c r="AX607" s="13" t="s">
        <v>75</v>
      </c>
      <c r="AY607" s="286" t="s">
        <v>160</v>
      </c>
    </row>
    <row r="608" spans="1:51" s="13" customFormat="1" ht="12">
      <c r="A608" s="13"/>
      <c r="B608" s="276"/>
      <c r="C608" s="277"/>
      <c r="D608" s="272" t="s">
        <v>170</v>
      </c>
      <c r="E608" s="278" t="s">
        <v>1</v>
      </c>
      <c r="F608" s="279" t="s">
        <v>535</v>
      </c>
      <c r="G608" s="277"/>
      <c r="H608" s="280">
        <v>96</v>
      </c>
      <c r="I608" s="281"/>
      <c r="J608" s="277"/>
      <c r="K608" s="277"/>
      <c r="L608" s="282"/>
      <c r="M608" s="283"/>
      <c r="N608" s="284"/>
      <c r="O608" s="284"/>
      <c r="P608" s="284"/>
      <c r="Q608" s="284"/>
      <c r="R608" s="284"/>
      <c r="S608" s="284"/>
      <c r="T608" s="28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86" t="s">
        <v>170</v>
      </c>
      <c r="AU608" s="286" t="s">
        <v>85</v>
      </c>
      <c r="AV608" s="13" t="s">
        <v>85</v>
      </c>
      <c r="AW608" s="13" t="s">
        <v>30</v>
      </c>
      <c r="AX608" s="13" t="s">
        <v>75</v>
      </c>
      <c r="AY608" s="286" t="s">
        <v>160</v>
      </c>
    </row>
    <row r="609" spans="1:51" s="13" customFormat="1" ht="12">
      <c r="A609" s="13"/>
      <c r="B609" s="276"/>
      <c r="C609" s="277"/>
      <c r="D609" s="272" t="s">
        <v>170</v>
      </c>
      <c r="E609" s="278" t="s">
        <v>1</v>
      </c>
      <c r="F609" s="279" t="s">
        <v>536</v>
      </c>
      <c r="G609" s="277"/>
      <c r="H609" s="280">
        <v>500</v>
      </c>
      <c r="I609" s="281"/>
      <c r="J609" s="277"/>
      <c r="K609" s="277"/>
      <c r="L609" s="282"/>
      <c r="M609" s="283"/>
      <c r="N609" s="284"/>
      <c r="O609" s="284"/>
      <c r="P609" s="284"/>
      <c r="Q609" s="284"/>
      <c r="R609" s="284"/>
      <c r="S609" s="284"/>
      <c r="T609" s="285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86" t="s">
        <v>170</v>
      </c>
      <c r="AU609" s="286" t="s">
        <v>85</v>
      </c>
      <c r="AV609" s="13" t="s">
        <v>85</v>
      </c>
      <c r="AW609" s="13" t="s">
        <v>30</v>
      </c>
      <c r="AX609" s="13" t="s">
        <v>75</v>
      </c>
      <c r="AY609" s="286" t="s">
        <v>160</v>
      </c>
    </row>
    <row r="610" spans="1:51" s="15" customFormat="1" ht="12">
      <c r="A610" s="15"/>
      <c r="B610" s="298"/>
      <c r="C610" s="299"/>
      <c r="D610" s="272" t="s">
        <v>170</v>
      </c>
      <c r="E610" s="300" t="s">
        <v>1</v>
      </c>
      <c r="F610" s="301" t="s">
        <v>217</v>
      </c>
      <c r="G610" s="299"/>
      <c r="H610" s="302">
        <v>23078</v>
      </c>
      <c r="I610" s="303"/>
      <c r="J610" s="299"/>
      <c r="K610" s="299"/>
      <c r="L610" s="304"/>
      <c r="M610" s="305"/>
      <c r="N610" s="306"/>
      <c r="O610" s="306"/>
      <c r="P610" s="306"/>
      <c r="Q610" s="306"/>
      <c r="R610" s="306"/>
      <c r="S610" s="306"/>
      <c r="T610" s="307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308" t="s">
        <v>170</v>
      </c>
      <c r="AU610" s="308" t="s">
        <v>85</v>
      </c>
      <c r="AV610" s="15" t="s">
        <v>166</v>
      </c>
      <c r="AW610" s="15" t="s">
        <v>30</v>
      </c>
      <c r="AX610" s="15" t="s">
        <v>83</v>
      </c>
      <c r="AY610" s="308" t="s">
        <v>160</v>
      </c>
    </row>
    <row r="611" spans="1:65" s="2" customFormat="1" ht="16.5" customHeight="1">
      <c r="A611" s="40"/>
      <c r="B611" s="41"/>
      <c r="C611" s="309" t="s">
        <v>537</v>
      </c>
      <c r="D611" s="309" t="s">
        <v>404</v>
      </c>
      <c r="E611" s="310" t="s">
        <v>538</v>
      </c>
      <c r="F611" s="311" t="s">
        <v>539</v>
      </c>
      <c r="G611" s="312" t="s">
        <v>540</v>
      </c>
      <c r="H611" s="313">
        <v>1430.13</v>
      </c>
      <c r="I611" s="314"/>
      <c r="J611" s="315">
        <f>ROUND(I611*H611,2)</f>
        <v>0</v>
      </c>
      <c r="K611" s="311" t="s">
        <v>1</v>
      </c>
      <c r="L611" s="316"/>
      <c r="M611" s="317" t="s">
        <v>1</v>
      </c>
      <c r="N611" s="318" t="s">
        <v>40</v>
      </c>
      <c r="O611" s="93"/>
      <c r="P611" s="269">
        <f>O611*H611</f>
        <v>0</v>
      </c>
      <c r="Q611" s="269">
        <v>0</v>
      </c>
      <c r="R611" s="269">
        <f>Q611*H611</f>
        <v>0</v>
      </c>
      <c r="S611" s="269">
        <v>0</v>
      </c>
      <c r="T611" s="270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71" t="s">
        <v>235</v>
      </c>
      <c r="AT611" s="271" t="s">
        <v>404</v>
      </c>
      <c r="AU611" s="271" t="s">
        <v>85</v>
      </c>
      <c r="AY611" s="17" t="s">
        <v>160</v>
      </c>
      <c r="BE611" s="145">
        <f>IF(N611="základní",J611,0)</f>
        <v>0</v>
      </c>
      <c r="BF611" s="145">
        <f>IF(N611="snížená",J611,0)</f>
        <v>0</v>
      </c>
      <c r="BG611" s="145">
        <f>IF(N611="zákl. přenesená",J611,0)</f>
        <v>0</v>
      </c>
      <c r="BH611" s="145">
        <f>IF(N611="sníž. přenesená",J611,0)</f>
        <v>0</v>
      </c>
      <c r="BI611" s="145">
        <f>IF(N611="nulová",J611,0)</f>
        <v>0</v>
      </c>
      <c r="BJ611" s="17" t="s">
        <v>83</v>
      </c>
      <c r="BK611" s="145">
        <f>ROUND(I611*H611,2)</f>
        <v>0</v>
      </c>
      <c r="BL611" s="17" t="s">
        <v>166</v>
      </c>
      <c r="BM611" s="271" t="s">
        <v>541</v>
      </c>
    </row>
    <row r="612" spans="1:47" s="2" customFormat="1" ht="12">
      <c r="A612" s="40"/>
      <c r="B612" s="41"/>
      <c r="C612" s="42"/>
      <c r="D612" s="272" t="s">
        <v>177</v>
      </c>
      <c r="E612" s="42"/>
      <c r="F612" s="287" t="s">
        <v>542</v>
      </c>
      <c r="G612" s="42"/>
      <c r="H612" s="42"/>
      <c r="I612" s="161"/>
      <c r="J612" s="42"/>
      <c r="K612" s="42"/>
      <c r="L612" s="43"/>
      <c r="M612" s="274"/>
      <c r="N612" s="275"/>
      <c r="O612" s="93"/>
      <c r="P612" s="93"/>
      <c r="Q612" s="93"/>
      <c r="R612" s="93"/>
      <c r="S612" s="93"/>
      <c r="T612" s="94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7" t="s">
        <v>177</v>
      </c>
      <c r="AU612" s="17" t="s">
        <v>85</v>
      </c>
    </row>
    <row r="613" spans="1:47" s="2" customFormat="1" ht="12">
      <c r="A613" s="40"/>
      <c r="B613" s="41"/>
      <c r="C613" s="42"/>
      <c r="D613" s="272" t="s">
        <v>168</v>
      </c>
      <c r="E613" s="42"/>
      <c r="F613" s="273" t="s">
        <v>543</v>
      </c>
      <c r="G613" s="42"/>
      <c r="H613" s="42"/>
      <c r="I613" s="161"/>
      <c r="J613" s="42"/>
      <c r="K613" s="42"/>
      <c r="L613" s="43"/>
      <c r="M613" s="274"/>
      <c r="N613" s="275"/>
      <c r="O613" s="93"/>
      <c r="P613" s="93"/>
      <c r="Q613" s="93"/>
      <c r="R613" s="93"/>
      <c r="S613" s="93"/>
      <c r="T613" s="94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7" t="s">
        <v>168</v>
      </c>
      <c r="AU613" s="17" t="s">
        <v>85</v>
      </c>
    </row>
    <row r="614" spans="1:51" s="13" customFormat="1" ht="12">
      <c r="A614" s="13"/>
      <c r="B614" s="276"/>
      <c r="C614" s="277"/>
      <c r="D614" s="272" t="s">
        <v>170</v>
      </c>
      <c r="E614" s="278" t="s">
        <v>1</v>
      </c>
      <c r="F614" s="279" t="s">
        <v>544</v>
      </c>
      <c r="G614" s="277"/>
      <c r="H614" s="280">
        <v>1358.31</v>
      </c>
      <c r="I614" s="281"/>
      <c r="J614" s="277"/>
      <c r="K614" s="277"/>
      <c r="L614" s="282"/>
      <c r="M614" s="283"/>
      <c r="N614" s="284"/>
      <c r="O614" s="284"/>
      <c r="P614" s="284"/>
      <c r="Q614" s="284"/>
      <c r="R614" s="284"/>
      <c r="S614" s="284"/>
      <c r="T614" s="28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86" t="s">
        <v>170</v>
      </c>
      <c r="AU614" s="286" t="s">
        <v>85</v>
      </c>
      <c r="AV614" s="13" t="s">
        <v>85</v>
      </c>
      <c r="AW614" s="13" t="s">
        <v>30</v>
      </c>
      <c r="AX614" s="13" t="s">
        <v>75</v>
      </c>
      <c r="AY614" s="286" t="s">
        <v>160</v>
      </c>
    </row>
    <row r="615" spans="1:51" s="13" customFormat="1" ht="12">
      <c r="A615" s="13"/>
      <c r="B615" s="276"/>
      <c r="C615" s="277"/>
      <c r="D615" s="272" t="s">
        <v>170</v>
      </c>
      <c r="E615" s="278" t="s">
        <v>1</v>
      </c>
      <c r="F615" s="279" t="s">
        <v>545</v>
      </c>
      <c r="G615" s="277"/>
      <c r="H615" s="280">
        <v>45.22</v>
      </c>
      <c r="I615" s="281"/>
      <c r="J615" s="277"/>
      <c r="K615" s="277"/>
      <c r="L615" s="282"/>
      <c r="M615" s="283"/>
      <c r="N615" s="284"/>
      <c r="O615" s="284"/>
      <c r="P615" s="284"/>
      <c r="Q615" s="284"/>
      <c r="R615" s="284"/>
      <c r="S615" s="284"/>
      <c r="T615" s="28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86" t="s">
        <v>170</v>
      </c>
      <c r="AU615" s="286" t="s">
        <v>85</v>
      </c>
      <c r="AV615" s="13" t="s">
        <v>85</v>
      </c>
      <c r="AW615" s="13" t="s">
        <v>30</v>
      </c>
      <c r="AX615" s="13" t="s">
        <v>75</v>
      </c>
      <c r="AY615" s="286" t="s">
        <v>160</v>
      </c>
    </row>
    <row r="616" spans="1:51" s="13" customFormat="1" ht="12">
      <c r="A616" s="13"/>
      <c r="B616" s="276"/>
      <c r="C616" s="277"/>
      <c r="D616" s="272" t="s">
        <v>170</v>
      </c>
      <c r="E616" s="278" t="s">
        <v>1</v>
      </c>
      <c r="F616" s="279" t="s">
        <v>546</v>
      </c>
      <c r="G616" s="277"/>
      <c r="H616" s="280">
        <v>26.6</v>
      </c>
      <c r="I616" s="281"/>
      <c r="J616" s="277"/>
      <c r="K616" s="277"/>
      <c r="L616" s="282"/>
      <c r="M616" s="283"/>
      <c r="N616" s="284"/>
      <c r="O616" s="284"/>
      <c r="P616" s="284"/>
      <c r="Q616" s="284"/>
      <c r="R616" s="284"/>
      <c r="S616" s="284"/>
      <c r="T616" s="28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86" t="s">
        <v>170</v>
      </c>
      <c r="AU616" s="286" t="s">
        <v>85</v>
      </c>
      <c r="AV616" s="13" t="s">
        <v>85</v>
      </c>
      <c r="AW616" s="13" t="s">
        <v>30</v>
      </c>
      <c r="AX616" s="13" t="s">
        <v>75</v>
      </c>
      <c r="AY616" s="286" t="s">
        <v>160</v>
      </c>
    </row>
    <row r="617" spans="1:51" s="15" customFormat="1" ht="12">
      <c r="A617" s="15"/>
      <c r="B617" s="298"/>
      <c r="C617" s="299"/>
      <c r="D617" s="272" t="s">
        <v>170</v>
      </c>
      <c r="E617" s="300" t="s">
        <v>1</v>
      </c>
      <c r="F617" s="301" t="s">
        <v>217</v>
      </c>
      <c r="G617" s="299"/>
      <c r="H617" s="302">
        <v>1430.1299999999999</v>
      </c>
      <c r="I617" s="303"/>
      <c r="J617" s="299"/>
      <c r="K617" s="299"/>
      <c r="L617" s="304"/>
      <c r="M617" s="305"/>
      <c r="N617" s="306"/>
      <c r="O617" s="306"/>
      <c r="P617" s="306"/>
      <c r="Q617" s="306"/>
      <c r="R617" s="306"/>
      <c r="S617" s="306"/>
      <c r="T617" s="307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308" t="s">
        <v>170</v>
      </c>
      <c r="AU617" s="308" t="s">
        <v>85</v>
      </c>
      <c r="AV617" s="15" t="s">
        <v>166</v>
      </c>
      <c r="AW617" s="15" t="s">
        <v>30</v>
      </c>
      <c r="AX617" s="15" t="s">
        <v>83</v>
      </c>
      <c r="AY617" s="308" t="s">
        <v>160</v>
      </c>
    </row>
    <row r="618" spans="1:65" s="2" customFormat="1" ht="21.75" customHeight="1">
      <c r="A618" s="40"/>
      <c r="B618" s="41"/>
      <c r="C618" s="260" t="s">
        <v>547</v>
      </c>
      <c r="D618" s="260" t="s">
        <v>162</v>
      </c>
      <c r="E618" s="261" t="s">
        <v>548</v>
      </c>
      <c r="F618" s="262" t="s">
        <v>549</v>
      </c>
      <c r="G618" s="263" t="s">
        <v>290</v>
      </c>
      <c r="H618" s="264">
        <v>89.25</v>
      </c>
      <c r="I618" s="265"/>
      <c r="J618" s="266">
        <f>ROUND(I618*H618,2)</f>
        <v>0</v>
      </c>
      <c r="K618" s="262" t="s">
        <v>184</v>
      </c>
      <c r="L618" s="43"/>
      <c r="M618" s="267" t="s">
        <v>1</v>
      </c>
      <c r="N618" s="268" t="s">
        <v>40</v>
      </c>
      <c r="O618" s="93"/>
      <c r="P618" s="269">
        <f>O618*H618</f>
        <v>0</v>
      </c>
      <c r="Q618" s="269">
        <v>0</v>
      </c>
      <c r="R618" s="269">
        <f>Q618*H618</f>
        <v>0</v>
      </c>
      <c r="S618" s="269">
        <v>0</v>
      </c>
      <c r="T618" s="270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71" t="s">
        <v>166</v>
      </c>
      <c r="AT618" s="271" t="s">
        <v>162</v>
      </c>
      <c r="AU618" s="271" t="s">
        <v>85</v>
      </c>
      <c r="AY618" s="17" t="s">
        <v>160</v>
      </c>
      <c r="BE618" s="145">
        <f>IF(N618="základní",J618,0)</f>
        <v>0</v>
      </c>
      <c r="BF618" s="145">
        <f>IF(N618="snížená",J618,0)</f>
        <v>0</v>
      </c>
      <c r="BG618" s="145">
        <f>IF(N618="zákl. přenesená",J618,0)</f>
        <v>0</v>
      </c>
      <c r="BH618" s="145">
        <f>IF(N618="sníž. přenesená",J618,0)</f>
        <v>0</v>
      </c>
      <c r="BI618" s="145">
        <f>IF(N618="nulová",J618,0)</f>
        <v>0</v>
      </c>
      <c r="BJ618" s="17" t="s">
        <v>83</v>
      </c>
      <c r="BK618" s="145">
        <f>ROUND(I618*H618,2)</f>
        <v>0</v>
      </c>
      <c r="BL618" s="17" t="s">
        <v>166</v>
      </c>
      <c r="BM618" s="271" t="s">
        <v>550</v>
      </c>
    </row>
    <row r="619" spans="1:47" s="2" customFormat="1" ht="12">
      <c r="A619" s="40"/>
      <c r="B619" s="41"/>
      <c r="C619" s="42"/>
      <c r="D619" s="272" t="s">
        <v>177</v>
      </c>
      <c r="E619" s="42"/>
      <c r="F619" s="287" t="s">
        <v>551</v>
      </c>
      <c r="G619" s="42"/>
      <c r="H619" s="42"/>
      <c r="I619" s="161"/>
      <c r="J619" s="42"/>
      <c r="K619" s="42"/>
      <c r="L619" s="43"/>
      <c r="M619" s="274"/>
      <c r="N619" s="275"/>
      <c r="O619" s="93"/>
      <c r="P619" s="93"/>
      <c r="Q619" s="93"/>
      <c r="R619" s="93"/>
      <c r="S619" s="93"/>
      <c r="T619" s="94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7" t="s">
        <v>177</v>
      </c>
      <c r="AU619" s="17" t="s">
        <v>85</v>
      </c>
    </row>
    <row r="620" spans="1:47" s="2" customFormat="1" ht="12">
      <c r="A620" s="40"/>
      <c r="B620" s="41"/>
      <c r="C620" s="42"/>
      <c r="D620" s="272" t="s">
        <v>168</v>
      </c>
      <c r="E620" s="42"/>
      <c r="F620" s="273" t="s">
        <v>552</v>
      </c>
      <c r="G620" s="42"/>
      <c r="H620" s="42"/>
      <c r="I620" s="161"/>
      <c r="J620" s="42"/>
      <c r="K620" s="42"/>
      <c r="L620" s="43"/>
      <c r="M620" s="274"/>
      <c r="N620" s="275"/>
      <c r="O620" s="93"/>
      <c r="P620" s="93"/>
      <c r="Q620" s="93"/>
      <c r="R620" s="93"/>
      <c r="S620" s="93"/>
      <c r="T620" s="94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7" t="s">
        <v>168</v>
      </c>
      <c r="AU620" s="17" t="s">
        <v>85</v>
      </c>
    </row>
    <row r="621" spans="1:51" s="13" customFormat="1" ht="12">
      <c r="A621" s="13"/>
      <c r="B621" s="276"/>
      <c r="C621" s="277"/>
      <c r="D621" s="272" t="s">
        <v>170</v>
      </c>
      <c r="E621" s="277"/>
      <c r="F621" s="279" t="s">
        <v>553</v>
      </c>
      <c r="G621" s="277"/>
      <c r="H621" s="280">
        <v>89.25</v>
      </c>
      <c r="I621" s="281"/>
      <c r="J621" s="277"/>
      <c r="K621" s="277"/>
      <c r="L621" s="282"/>
      <c r="M621" s="283"/>
      <c r="N621" s="284"/>
      <c r="O621" s="284"/>
      <c r="P621" s="284"/>
      <c r="Q621" s="284"/>
      <c r="R621" s="284"/>
      <c r="S621" s="284"/>
      <c r="T621" s="28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86" t="s">
        <v>170</v>
      </c>
      <c r="AU621" s="286" t="s">
        <v>85</v>
      </c>
      <c r="AV621" s="13" t="s">
        <v>85</v>
      </c>
      <c r="AW621" s="13" t="s">
        <v>4</v>
      </c>
      <c r="AX621" s="13" t="s">
        <v>83</v>
      </c>
      <c r="AY621" s="286" t="s">
        <v>160</v>
      </c>
    </row>
    <row r="622" spans="1:65" s="2" customFormat="1" ht="16.5" customHeight="1">
      <c r="A622" s="40"/>
      <c r="B622" s="41"/>
      <c r="C622" s="260" t="s">
        <v>554</v>
      </c>
      <c r="D622" s="260" t="s">
        <v>162</v>
      </c>
      <c r="E622" s="261" t="s">
        <v>555</v>
      </c>
      <c r="F622" s="262" t="s">
        <v>556</v>
      </c>
      <c r="G622" s="263" t="s">
        <v>557</v>
      </c>
      <c r="H622" s="264">
        <v>1</v>
      </c>
      <c r="I622" s="265"/>
      <c r="J622" s="266">
        <f>ROUND(I622*H622,2)</f>
        <v>0</v>
      </c>
      <c r="K622" s="262" t="s">
        <v>1</v>
      </c>
      <c r="L622" s="43"/>
      <c r="M622" s="267" t="s">
        <v>1</v>
      </c>
      <c r="N622" s="268" t="s">
        <v>40</v>
      </c>
      <c r="O622" s="93"/>
      <c r="P622" s="269">
        <f>O622*H622</f>
        <v>0</v>
      </c>
      <c r="Q622" s="269">
        <v>0</v>
      </c>
      <c r="R622" s="269">
        <f>Q622*H622</f>
        <v>0</v>
      </c>
      <c r="S622" s="269">
        <v>0</v>
      </c>
      <c r="T622" s="270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71" t="s">
        <v>166</v>
      </c>
      <c r="AT622" s="271" t="s">
        <v>162</v>
      </c>
      <c r="AU622" s="271" t="s">
        <v>85</v>
      </c>
      <c r="AY622" s="17" t="s">
        <v>160</v>
      </c>
      <c r="BE622" s="145">
        <f>IF(N622="základní",J622,0)</f>
        <v>0</v>
      </c>
      <c r="BF622" s="145">
        <f>IF(N622="snížená",J622,0)</f>
        <v>0</v>
      </c>
      <c r="BG622" s="145">
        <f>IF(N622="zákl. přenesená",J622,0)</f>
        <v>0</v>
      </c>
      <c r="BH622" s="145">
        <f>IF(N622="sníž. přenesená",J622,0)</f>
        <v>0</v>
      </c>
      <c r="BI622" s="145">
        <f>IF(N622="nulová",J622,0)</f>
        <v>0</v>
      </c>
      <c r="BJ622" s="17" t="s">
        <v>83</v>
      </c>
      <c r="BK622" s="145">
        <f>ROUND(I622*H622,2)</f>
        <v>0</v>
      </c>
      <c r="BL622" s="17" t="s">
        <v>166</v>
      </c>
      <c r="BM622" s="271" t="s">
        <v>558</v>
      </c>
    </row>
    <row r="623" spans="1:47" s="2" customFormat="1" ht="12">
      <c r="A623" s="40"/>
      <c r="B623" s="41"/>
      <c r="C623" s="42"/>
      <c r="D623" s="272" t="s">
        <v>177</v>
      </c>
      <c r="E623" s="42"/>
      <c r="F623" s="287" t="s">
        <v>559</v>
      </c>
      <c r="G623" s="42"/>
      <c r="H623" s="42"/>
      <c r="I623" s="161"/>
      <c r="J623" s="42"/>
      <c r="K623" s="42"/>
      <c r="L623" s="43"/>
      <c r="M623" s="274"/>
      <c r="N623" s="275"/>
      <c r="O623" s="93"/>
      <c r="P623" s="93"/>
      <c r="Q623" s="93"/>
      <c r="R623" s="93"/>
      <c r="S623" s="93"/>
      <c r="T623" s="94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7" t="s">
        <v>177</v>
      </c>
      <c r="AU623" s="17" t="s">
        <v>85</v>
      </c>
    </row>
    <row r="624" spans="1:65" s="2" customFormat="1" ht="21.75" customHeight="1">
      <c r="A624" s="40"/>
      <c r="B624" s="41"/>
      <c r="C624" s="260" t="s">
        <v>560</v>
      </c>
      <c r="D624" s="260" t="s">
        <v>162</v>
      </c>
      <c r="E624" s="261" t="s">
        <v>561</v>
      </c>
      <c r="F624" s="262" t="s">
        <v>562</v>
      </c>
      <c r="G624" s="263" t="s">
        <v>290</v>
      </c>
      <c r="H624" s="264">
        <v>714.9</v>
      </c>
      <c r="I624" s="265"/>
      <c r="J624" s="266">
        <f>ROUND(I624*H624,2)</f>
        <v>0</v>
      </c>
      <c r="K624" s="262" t="s">
        <v>1</v>
      </c>
      <c r="L624" s="43"/>
      <c r="M624" s="267" t="s">
        <v>1</v>
      </c>
      <c r="N624" s="268" t="s">
        <v>40</v>
      </c>
      <c r="O624" s="93"/>
      <c r="P624" s="269">
        <f>O624*H624</f>
        <v>0</v>
      </c>
      <c r="Q624" s="269">
        <v>0</v>
      </c>
      <c r="R624" s="269">
        <f>Q624*H624</f>
        <v>0</v>
      </c>
      <c r="S624" s="269">
        <v>0</v>
      </c>
      <c r="T624" s="270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71" t="s">
        <v>166</v>
      </c>
      <c r="AT624" s="271" t="s">
        <v>162</v>
      </c>
      <c r="AU624" s="271" t="s">
        <v>85</v>
      </c>
      <c r="AY624" s="17" t="s">
        <v>160</v>
      </c>
      <c r="BE624" s="145">
        <f>IF(N624="základní",J624,0)</f>
        <v>0</v>
      </c>
      <c r="BF624" s="145">
        <f>IF(N624="snížená",J624,0)</f>
        <v>0</v>
      </c>
      <c r="BG624" s="145">
        <f>IF(N624="zákl. přenesená",J624,0)</f>
        <v>0</v>
      </c>
      <c r="BH624" s="145">
        <f>IF(N624="sníž. přenesená",J624,0)</f>
        <v>0</v>
      </c>
      <c r="BI624" s="145">
        <f>IF(N624="nulová",J624,0)</f>
        <v>0</v>
      </c>
      <c r="BJ624" s="17" t="s">
        <v>83</v>
      </c>
      <c r="BK624" s="145">
        <f>ROUND(I624*H624,2)</f>
        <v>0</v>
      </c>
      <c r="BL624" s="17" t="s">
        <v>166</v>
      </c>
      <c r="BM624" s="271" t="s">
        <v>563</v>
      </c>
    </row>
    <row r="625" spans="1:47" s="2" customFormat="1" ht="12">
      <c r="A625" s="40"/>
      <c r="B625" s="41"/>
      <c r="C625" s="42"/>
      <c r="D625" s="272" t="s">
        <v>177</v>
      </c>
      <c r="E625" s="42"/>
      <c r="F625" s="287" t="s">
        <v>564</v>
      </c>
      <c r="G625" s="42"/>
      <c r="H625" s="42"/>
      <c r="I625" s="161"/>
      <c r="J625" s="42"/>
      <c r="K625" s="42"/>
      <c r="L625" s="43"/>
      <c r="M625" s="274"/>
      <c r="N625" s="275"/>
      <c r="O625" s="93"/>
      <c r="P625" s="93"/>
      <c r="Q625" s="93"/>
      <c r="R625" s="93"/>
      <c r="S625" s="93"/>
      <c r="T625" s="94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7" t="s">
        <v>177</v>
      </c>
      <c r="AU625" s="17" t="s">
        <v>85</v>
      </c>
    </row>
    <row r="626" spans="1:51" s="14" customFormat="1" ht="12">
      <c r="A626" s="14"/>
      <c r="B626" s="288"/>
      <c r="C626" s="289"/>
      <c r="D626" s="272" t="s">
        <v>170</v>
      </c>
      <c r="E626" s="290" t="s">
        <v>1</v>
      </c>
      <c r="F626" s="291" t="s">
        <v>192</v>
      </c>
      <c r="G626" s="289"/>
      <c r="H626" s="290" t="s">
        <v>1</v>
      </c>
      <c r="I626" s="292"/>
      <c r="J626" s="289"/>
      <c r="K626" s="289"/>
      <c r="L626" s="293"/>
      <c r="M626" s="294"/>
      <c r="N626" s="295"/>
      <c r="O626" s="295"/>
      <c r="P626" s="295"/>
      <c r="Q626" s="295"/>
      <c r="R626" s="295"/>
      <c r="S626" s="295"/>
      <c r="T626" s="29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97" t="s">
        <v>170</v>
      </c>
      <c r="AU626" s="297" t="s">
        <v>85</v>
      </c>
      <c r="AV626" s="14" t="s">
        <v>83</v>
      </c>
      <c r="AW626" s="14" t="s">
        <v>30</v>
      </c>
      <c r="AX626" s="14" t="s">
        <v>75</v>
      </c>
      <c r="AY626" s="297" t="s">
        <v>160</v>
      </c>
    </row>
    <row r="627" spans="1:51" s="13" customFormat="1" ht="12">
      <c r="A627" s="13"/>
      <c r="B627" s="276"/>
      <c r="C627" s="277"/>
      <c r="D627" s="272" t="s">
        <v>170</v>
      </c>
      <c r="E627" s="278" t="s">
        <v>1</v>
      </c>
      <c r="F627" s="279" t="s">
        <v>565</v>
      </c>
      <c r="G627" s="277"/>
      <c r="H627" s="280">
        <v>372.6</v>
      </c>
      <c r="I627" s="281"/>
      <c r="J627" s="277"/>
      <c r="K627" s="277"/>
      <c r="L627" s="282"/>
      <c r="M627" s="283"/>
      <c r="N627" s="284"/>
      <c r="O627" s="284"/>
      <c r="P627" s="284"/>
      <c r="Q627" s="284"/>
      <c r="R627" s="284"/>
      <c r="S627" s="284"/>
      <c r="T627" s="28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86" t="s">
        <v>170</v>
      </c>
      <c r="AU627" s="286" t="s">
        <v>85</v>
      </c>
      <c r="AV627" s="13" t="s">
        <v>85</v>
      </c>
      <c r="AW627" s="13" t="s">
        <v>30</v>
      </c>
      <c r="AX627" s="13" t="s">
        <v>75</v>
      </c>
      <c r="AY627" s="286" t="s">
        <v>160</v>
      </c>
    </row>
    <row r="628" spans="1:51" s="14" customFormat="1" ht="12">
      <c r="A628" s="14"/>
      <c r="B628" s="288"/>
      <c r="C628" s="289"/>
      <c r="D628" s="272" t="s">
        <v>170</v>
      </c>
      <c r="E628" s="290" t="s">
        <v>1</v>
      </c>
      <c r="F628" s="291" t="s">
        <v>194</v>
      </c>
      <c r="G628" s="289"/>
      <c r="H628" s="290" t="s">
        <v>1</v>
      </c>
      <c r="I628" s="292"/>
      <c r="J628" s="289"/>
      <c r="K628" s="289"/>
      <c r="L628" s="293"/>
      <c r="M628" s="294"/>
      <c r="N628" s="295"/>
      <c r="O628" s="295"/>
      <c r="P628" s="295"/>
      <c r="Q628" s="295"/>
      <c r="R628" s="295"/>
      <c r="S628" s="295"/>
      <c r="T628" s="29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97" t="s">
        <v>170</v>
      </c>
      <c r="AU628" s="297" t="s">
        <v>85</v>
      </c>
      <c r="AV628" s="14" t="s">
        <v>83</v>
      </c>
      <c r="AW628" s="14" t="s">
        <v>30</v>
      </c>
      <c r="AX628" s="14" t="s">
        <v>75</v>
      </c>
      <c r="AY628" s="297" t="s">
        <v>160</v>
      </c>
    </row>
    <row r="629" spans="1:51" s="13" customFormat="1" ht="12">
      <c r="A629" s="13"/>
      <c r="B629" s="276"/>
      <c r="C629" s="277"/>
      <c r="D629" s="272" t="s">
        <v>170</v>
      </c>
      <c r="E629" s="278" t="s">
        <v>1</v>
      </c>
      <c r="F629" s="279" t="s">
        <v>566</v>
      </c>
      <c r="G629" s="277"/>
      <c r="H629" s="280">
        <v>16.8</v>
      </c>
      <c r="I629" s="281"/>
      <c r="J629" s="277"/>
      <c r="K629" s="277"/>
      <c r="L629" s="282"/>
      <c r="M629" s="283"/>
      <c r="N629" s="284"/>
      <c r="O629" s="284"/>
      <c r="P629" s="284"/>
      <c r="Q629" s="284"/>
      <c r="R629" s="284"/>
      <c r="S629" s="284"/>
      <c r="T629" s="28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86" t="s">
        <v>170</v>
      </c>
      <c r="AU629" s="286" t="s">
        <v>85</v>
      </c>
      <c r="AV629" s="13" t="s">
        <v>85</v>
      </c>
      <c r="AW629" s="13" t="s">
        <v>30</v>
      </c>
      <c r="AX629" s="13" t="s">
        <v>75</v>
      </c>
      <c r="AY629" s="286" t="s">
        <v>160</v>
      </c>
    </row>
    <row r="630" spans="1:51" s="14" customFormat="1" ht="12">
      <c r="A630" s="14"/>
      <c r="B630" s="288"/>
      <c r="C630" s="289"/>
      <c r="D630" s="272" t="s">
        <v>170</v>
      </c>
      <c r="E630" s="290" t="s">
        <v>1</v>
      </c>
      <c r="F630" s="291" t="s">
        <v>567</v>
      </c>
      <c r="G630" s="289"/>
      <c r="H630" s="290" t="s">
        <v>1</v>
      </c>
      <c r="I630" s="292"/>
      <c r="J630" s="289"/>
      <c r="K630" s="289"/>
      <c r="L630" s="293"/>
      <c r="M630" s="294"/>
      <c r="N630" s="295"/>
      <c r="O630" s="295"/>
      <c r="P630" s="295"/>
      <c r="Q630" s="295"/>
      <c r="R630" s="295"/>
      <c r="S630" s="295"/>
      <c r="T630" s="296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97" t="s">
        <v>170</v>
      </c>
      <c r="AU630" s="297" t="s">
        <v>85</v>
      </c>
      <c r="AV630" s="14" t="s">
        <v>83</v>
      </c>
      <c r="AW630" s="14" t="s">
        <v>30</v>
      </c>
      <c r="AX630" s="14" t="s">
        <v>75</v>
      </c>
      <c r="AY630" s="297" t="s">
        <v>160</v>
      </c>
    </row>
    <row r="631" spans="1:51" s="13" customFormat="1" ht="12">
      <c r="A631" s="13"/>
      <c r="B631" s="276"/>
      <c r="C631" s="277"/>
      <c r="D631" s="272" t="s">
        <v>170</v>
      </c>
      <c r="E631" s="278" t="s">
        <v>1</v>
      </c>
      <c r="F631" s="279" t="s">
        <v>568</v>
      </c>
      <c r="G631" s="277"/>
      <c r="H631" s="280">
        <v>2.1</v>
      </c>
      <c r="I631" s="281"/>
      <c r="J631" s="277"/>
      <c r="K631" s="277"/>
      <c r="L631" s="282"/>
      <c r="M631" s="283"/>
      <c r="N631" s="284"/>
      <c r="O631" s="284"/>
      <c r="P631" s="284"/>
      <c r="Q631" s="284"/>
      <c r="R631" s="284"/>
      <c r="S631" s="284"/>
      <c r="T631" s="28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86" t="s">
        <v>170</v>
      </c>
      <c r="AU631" s="286" t="s">
        <v>85</v>
      </c>
      <c r="AV631" s="13" t="s">
        <v>85</v>
      </c>
      <c r="AW631" s="13" t="s">
        <v>30</v>
      </c>
      <c r="AX631" s="13" t="s">
        <v>75</v>
      </c>
      <c r="AY631" s="286" t="s">
        <v>160</v>
      </c>
    </row>
    <row r="632" spans="1:51" s="14" customFormat="1" ht="12">
      <c r="A632" s="14"/>
      <c r="B632" s="288"/>
      <c r="C632" s="289"/>
      <c r="D632" s="272" t="s">
        <v>170</v>
      </c>
      <c r="E632" s="290" t="s">
        <v>1</v>
      </c>
      <c r="F632" s="291" t="s">
        <v>322</v>
      </c>
      <c r="G632" s="289"/>
      <c r="H632" s="290" t="s">
        <v>1</v>
      </c>
      <c r="I632" s="292"/>
      <c r="J632" s="289"/>
      <c r="K632" s="289"/>
      <c r="L632" s="293"/>
      <c r="M632" s="294"/>
      <c r="N632" s="295"/>
      <c r="O632" s="295"/>
      <c r="P632" s="295"/>
      <c r="Q632" s="295"/>
      <c r="R632" s="295"/>
      <c r="S632" s="295"/>
      <c r="T632" s="296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97" t="s">
        <v>170</v>
      </c>
      <c r="AU632" s="297" t="s">
        <v>85</v>
      </c>
      <c r="AV632" s="14" t="s">
        <v>83</v>
      </c>
      <c r="AW632" s="14" t="s">
        <v>30</v>
      </c>
      <c r="AX632" s="14" t="s">
        <v>75</v>
      </c>
      <c r="AY632" s="297" t="s">
        <v>160</v>
      </c>
    </row>
    <row r="633" spans="1:51" s="13" customFormat="1" ht="12">
      <c r="A633" s="13"/>
      <c r="B633" s="276"/>
      <c r="C633" s="277"/>
      <c r="D633" s="272" t="s">
        <v>170</v>
      </c>
      <c r="E633" s="278" t="s">
        <v>1</v>
      </c>
      <c r="F633" s="279" t="s">
        <v>569</v>
      </c>
      <c r="G633" s="277"/>
      <c r="H633" s="280">
        <v>14.7</v>
      </c>
      <c r="I633" s="281"/>
      <c r="J633" s="277"/>
      <c r="K633" s="277"/>
      <c r="L633" s="282"/>
      <c r="M633" s="283"/>
      <c r="N633" s="284"/>
      <c r="O633" s="284"/>
      <c r="P633" s="284"/>
      <c r="Q633" s="284"/>
      <c r="R633" s="284"/>
      <c r="S633" s="284"/>
      <c r="T633" s="28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86" t="s">
        <v>170</v>
      </c>
      <c r="AU633" s="286" t="s">
        <v>85</v>
      </c>
      <c r="AV633" s="13" t="s">
        <v>85</v>
      </c>
      <c r="AW633" s="13" t="s">
        <v>30</v>
      </c>
      <c r="AX633" s="13" t="s">
        <v>75</v>
      </c>
      <c r="AY633" s="286" t="s">
        <v>160</v>
      </c>
    </row>
    <row r="634" spans="1:51" s="14" customFormat="1" ht="12">
      <c r="A634" s="14"/>
      <c r="B634" s="288"/>
      <c r="C634" s="289"/>
      <c r="D634" s="272" t="s">
        <v>170</v>
      </c>
      <c r="E634" s="290" t="s">
        <v>1</v>
      </c>
      <c r="F634" s="291" t="s">
        <v>196</v>
      </c>
      <c r="G634" s="289"/>
      <c r="H634" s="290" t="s">
        <v>1</v>
      </c>
      <c r="I634" s="292"/>
      <c r="J634" s="289"/>
      <c r="K634" s="289"/>
      <c r="L634" s="293"/>
      <c r="M634" s="294"/>
      <c r="N634" s="295"/>
      <c r="O634" s="295"/>
      <c r="P634" s="295"/>
      <c r="Q634" s="295"/>
      <c r="R634" s="295"/>
      <c r="S634" s="295"/>
      <c r="T634" s="29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97" t="s">
        <v>170</v>
      </c>
      <c r="AU634" s="297" t="s">
        <v>85</v>
      </c>
      <c r="AV634" s="14" t="s">
        <v>83</v>
      </c>
      <c r="AW634" s="14" t="s">
        <v>30</v>
      </c>
      <c r="AX634" s="14" t="s">
        <v>75</v>
      </c>
      <c r="AY634" s="297" t="s">
        <v>160</v>
      </c>
    </row>
    <row r="635" spans="1:51" s="13" customFormat="1" ht="12">
      <c r="A635" s="13"/>
      <c r="B635" s="276"/>
      <c r="C635" s="277"/>
      <c r="D635" s="272" t="s">
        <v>170</v>
      </c>
      <c r="E635" s="278" t="s">
        <v>1</v>
      </c>
      <c r="F635" s="279" t="s">
        <v>570</v>
      </c>
      <c r="G635" s="277"/>
      <c r="H635" s="280">
        <v>8.4</v>
      </c>
      <c r="I635" s="281"/>
      <c r="J635" s="277"/>
      <c r="K635" s="277"/>
      <c r="L635" s="282"/>
      <c r="M635" s="283"/>
      <c r="N635" s="284"/>
      <c r="O635" s="284"/>
      <c r="P635" s="284"/>
      <c r="Q635" s="284"/>
      <c r="R635" s="284"/>
      <c r="S635" s="284"/>
      <c r="T635" s="28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86" t="s">
        <v>170</v>
      </c>
      <c r="AU635" s="286" t="s">
        <v>85</v>
      </c>
      <c r="AV635" s="13" t="s">
        <v>85</v>
      </c>
      <c r="AW635" s="13" t="s">
        <v>30</v>
      </c>
      <c r="AX635" s="13" t="s">
        <v>75</v>
      </c>
      <c r="AY635" s="286" t="s">
        <v>160</v>
      </c>
    </row>
    <row r="636" spans="1:51" s="14" customFormat="1" ht="12">
      <c r="A636" s="14"/>
      <c r="B636" s="288"/>
      <c r="C636" s="289"/>
      <c r="D636" s="272" t="s">
        <v>170</v>
      </c>
      <c r="E636" s="290" t="s">
        <v>1</v>
      </c>
      <c r="F636" s="291" t="s">
        <v>197</v>
      </c>
      <c r="G636" s="289"/>
      <c r="H636" s="290" t="s">
        <v>1</v>
      </c>
      <c r="I636" s="292"/>
      <c r="J636" s="289"/>
      <c r="K636" s="289"/>
      <c r="L636" s="293"/>
      <c r="M636" s="294"/>
      <c r="N636" s="295"/>
      <c r="O636" s="295"/>
      <c r="P636" s="295"/>
      <c r="Q636" s="295"/>
      <c r="R636" s="295"/>
      <c r="S636" s="295"/>
      <c r="T636" s="29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97" t="s">
        <v>170</v>
      </c>
      <c r="AU636" s="297" t="s">
        <v>85</v>
      </c>
      <c r="AV636" s="14" t="s">
        <v>83</v>
      </c>
      <c r="AW636" s="14" t="s">
        <v>30</v>
      </c>
      <c r="AX636" s="14" t="s">
        <v>75</v>
      </c>
      <c r="AY636" s="297" t="s">
        <v>160</v>
      </c>
    </row>
    <row r="637" spans="1:51" s="13" customFormat="1" ht="12">
      <c r="A637" s="13"/>
      <c r="B637" s="276"/>
      <c r="C637" s="277"/>
      <c r="D637" s="272" t="s">
        <v>170</v>
      </c>
      <c r="E637" s="278" t="s">
        <v>1</v>
      </c>
      <c r="F637" s="279" t="s">
        <v>570</v>
      </c>
      <c r="G637" s="277"/>
      <c r="H637" s="280">
        <v>8.4</v>
      </c>
      <c r="I637" s="281"/>
      <c r="J637" s="277"/>
      <c r="K637" s="277"/>
      <c r="L637" s="282"/>
      <c r="M637" s="283"/>
      <c r="N637" s="284"/>
      <c r="O637" s="284"/>
      <c r="P637" s="284"/>
      <c r="Q637" s="284"/>
      <c r="R637" s="284"/>
      <c r="S637" s="284"/>
      <c r="T637" s="28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86" t="s">
        <v>170</v>
      </c>
      <c r="AU637" s="286" t="s">
        <v>85</v>
      </c>
      <c r="AV637" s="13" t="s">
        <v>85</v>
      </c>
      <c r="AW637" s="13" t="s">
        <v>30</v>
      </c>
      <c r="AX637" s="13" t="s">
        <v>75</v>
      </c>
      <c r="AY637" s="286" t="s">
        <v>160</v>
      </c>
    </row>
    <row r="638" spans="1:51" s="14" customFormat="1" ht="12">
      <c r="A638" s="14"/>
      <c r="B638" s="288"/>
      <c r="C638" s="289"/>
      <c r="D638" s="272" t="s">
        <v>170</v>
      </c>
      <c r="E638" s="290" t="s">
        <v>1</v>
      </c>
      <c r="F638" s="291" t="s">
        <v>198</v>
      </c>
      <c r="G638" s="289"/>
      <c r="H638" s="290" t="s">
        <v>1</v>
      </c>
      <c r="I638" s="292"/>
      <c r="J638" s="289"/>
      <c r="K638" s="289"/>
      <c r="L638" s="293"/>
      <c r="M638" s="294"/>
      <c r="N638" s="295"/>
      <c r="O638" s="295"/>
      <c r="P638" s="295"/>
      <c r="Q638" s="295"/>
      <c r="R638" s="295"/>
      <c r="S638" s="295"/>
      <c r="T638" s="29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97" t="s">
        <v>170</v>
      </c>
      <c r="AU638" s="297" t="s">
        <v>85</v>
      </c>
      <c r="AV638" s="14" t="s">
        <v>83</v>
      </c>
      <c r="AW638" s="14" t="s">
        <v>30</v>
      </c>
      <c r="AX638" s="14" t="s">
        <v>75</v>
      </c>
      <c r="AY638" s="297" t="s">
        <v>160</v>
      </c>
    </row>
    <row r="639" spans="1:51" s="13" customFormat="1" ht="12">
      <c r="A639" s="13"/>
      <c r="B639" s="276"/>
      <c r="C639" s="277"/>
      <c r="D639" s="272" t="s">
        <v>170</v>
      </c>
      <c r="E639" s="278" t="s">
        <v>1</v>
      </c>
      <c r="F639" s="279" t="s">
        <v>571</v>
      </c>
      <c r="G639" s="277"/>
      <c r="H639" s="280">
        <v>58.8</v>
      </c>
      <c r="I639" s="281"/>
      <c r="J639" s="277"/>
      <c r="K639" s="277"/>
      <c r="L639" s="282"/>
      <c r="M639" s="283"/>
      <c r="N639" s="284"/>
      <c r="O639" s="284"/>
      <c r="P639" s="284"/>
      <c r="Q639" s="284"/>
      <c r="R639" s="284"/>
      <c r="S639" s="284"/>
      <c r="T639" s="28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86" t="s">
        <v>170</v>
      </c>
      <c r="AU639" s="286" t="s">
        <v>85</v>
      </c>
      <c r="AV639" s="13" t="s">
        <v>85</v>
      </c>
      <c r="AW639" s="13" t="s">
        <v>30</v>
      </c>
      <c r="AX639" s="13" t="s">
        <v>75</v>
      </c>
      <c r="AY639" s="286" t="s">
        <v>160</v>
      </c>
    </row>
    <row r="640" spans="1:51" s="14" customFormat="1" ht="12">
      <c r="A640" s="14"/>
      <c r="B640" s="288"/>
      <c r="C640" s="289"/>
      <c r="D640" s="272" t="s">
        <v>170</v>
      </c>
      <c r="E640" s="290" t="s">
        <v>1</v>
      </c>
      <c r="F640" s="291" t="s">
        <v>326</v>
      </c>
      <c r="G640" s="289"/>
      <c r="H640" s="290" t="s">
        <v>1</v>
      </c>
      <c r="I640" s="292"/>
      <c r="J640" s="289"/>
      <c r="K640" s="289"/>
      <c r="L640" s="293"/>
      <c r="M640" s="294"/>
      <c r="N640" s="295"/>
      <c r="O640" s="295"/>
      <c r="P640" s="295"/>
      <c r="Q640" s="295"/>
      <c r="R640" s="295"/>
      <c r="S640" s="295"/>
      <c r="T640" s="29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97" t="s">
        <v>170</v>
      </c>
      <c r="AU640" s="297" t="s">
        <v>85</v>
      </c>
      <c r="AV640" s="14" t="s">
        <v>83</v>
      </c>
      <c r="AW640" s="14" t="s">
        <v>30</v>
      </c>
      <c r="AX640" s="14" t="s">
        <v>75</v>
      </c>
      <c r="AY640" s="297" t="s">
        <v>160</v>
      </c>
    </row>
    <row r="641" spans="1:51" s="13" customFormat="1" ht="12">
      <c r="A641" s="13"/>
      <c r="B641" s="276"/>
      <c r="C641" s="277"/>
      <c r="D641" s="272" t="s">
        <v>170</v>
      </c>
      <c r="E641" s="278" t="s">
        <v>1</v>
      </c>
      <c r="F641" s="279" t="s">
        <v>572</v>
      </c>
      <c r="G641" s="277"/>
      <c r="H641" s="280">
        <v>10.5</v>
      </c>
      <c r="I641" s="281"/>
      <c r="J641" s="277"/>
      <c r="K641" s="277"/>
      <c r="L641" s="282"/>
      <c r="M641" s="283"/>
      <c r="N641" s="284"/>
      <c r="O641" s="284"/>
      <c r="P641" s="284"/>
      <c r="Q641" s="284"/>
      <c r="R641" s="284"/>
      <c r="S641" s="284"/>
      <c r="T641" s="28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86" t="s">
        <v>170</v>
      </c>
      <c r="AU641" s="286" t="s">
        <v>85</v>
      </c>
      <c r="AV641" s="13" t="s">
        <v>85</v>
      </c>
      <c r="AW641" s="13" t="s">
        <v>30</v>
      </c>
      <c r="AX641" s="13" t="s">
        <v>75</v>
      </c>
      <c r="AY641" s="286" t="s">
        <v>160</v>
      </c>
    </row>
    <row r="642" spans="1:51" s="14" customFormat="1" ht="12">
      <c r="A642" s="14"/>
      <c r="B642" s="288"/>
      <c r="C642" s="289"/>
      <c r="D642" s="272" t="s">
        <v>170</v>
      </c>
      <c r="E642" s="290" t="s">
        <v>1</v>
      </c>
      <c r="F642" s="291" t="s">
        <v>200</v>
      </c>
      <c r="G642" s="289"/>
      <c r="H642" s="290" t="s">
        <v>1</v>
      </c>
      <c r="I642" s="292"/>
      <c r="J642" s="289"/>
      <c r="K642" s="289"/>
      <c r="L642" s="293"/>
      <c r="M642" s="294"/>
      <c r="N642" s="295"/>
      <c r="O642" s="295"/>
      <c r="P642" s="295"/>
      <c r="Q642" s="295"/>
      <c r="R642" s="295"/>
      <c r="S642" s="295"/>
      <c r="T642" s="29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97" t="s">
        <v>170</v>
      </c>
      <c r="AU642" s="297" t="s">
        <v>85</v>
      </c>
      <c r="AV642" s="14" t="s">
        <v>83</v>
      </c>
      <c r="AW642" s="14" t="s">
        <v>30</v>
      </c>
      <c r="AX642" s="14" t="s">
        <v>75</v>
      </c>
      <c r="AY642" s="297" t="s">
        <v>160</v>
      </c>
    </row>
    <row r="643" spans="1:51" s="13" customFormat="1" ht="12">
      <c r="A643" s="13"/>
      <c r="B643" s="276"/>
      <c r="C643" s="277"/>
      <c r="D643" s="272" t="s">
        <v>170</v>
      </c>
      <c r="E643" s="278" t="s">
        <v>1</v>
      </c>
      <c r="F643" s="279" t="s">
        <v>570</v>
      </c>
      <c r="G643" s="277"/>
      <c r="H643" s="280">
        <v>8.4</v>
      </c>
      <c r="I643" s="281"/>
      <c r="J643" s="277"/>
      <c r="K643" s="277"/>
      <c r="L643" s="282"/>
      <c r="M643" s="283"/>
      <c r="N643" s="284"/>
      <c r="O643" s="284"/>
      <c r="P643" s="284"/>
      <c r="Q643" s="284"/>
      <c r="R643" s="284"/>
      <c r="S643" s="284"/>
      <c r="T643" s="28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86" t="s">
        <v>170</v>
      </c>
      <c r="AU643" s="286" t="s">
        <v>85</v>
      </c>
      <c r="AV643" s="13" t="s">
        <v>85</v>
      </c>
      <c r="AW643" s="13" t="s">
        <v>30</v>
      </c>
      <c r="AX643" s="13" t="s">
        <v>75</v>
      </c>
      <c r="AY643" s="286" t="s">
        <v>160</v>
      </c>
    </row>
    <row r="644" spans="1:51" s="14" customFormat="1" ht="12">
      <c r="A644" s="14"/>
      <c r="B644" s="288"/>
      <c r="C644" s="289"/>
      <c r="D644" s="272" t="s">
        <v>170</v>
      </c>
      <c r="E644" s="290" t="s">
        <v>1</v>
      </c>
      <c r="F644" s="291" t="s">
        <v>329</v>
      </c>
      <c r="G644" s="289"/>
      <c r="H644" s="290" t="s">
        <v>1</v>
      </c>
      <c r="I644" s="292"/>
      <c r="J644" s="289"/>
      <c r="K644" s="289"/>
      <c r="L644" s="293"/>
      <c r="M644" s="294"/>
      <c r="N644" s="295"/>
      <c r="O644" s="295"/>
      <c r="P644" s="295"/>
      <c r="Q644" s="295"/>
      <c r="R644" s="295"/>
      <c r="S644" s="295"/>
      <c r="T644" s="29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97" t="s">
        <v>170</v>
      </c>
      <c r="AU644" s="297" t="s">
        <v>85</v>
      </c>
      <c r="AV644" s="14" t="s">
        <v>83</v>
      </c>
      <c r="AW644" s="14" t="s">
        <v>30</v>
      </c>
      <c r="AX644" s="14" t="s">
        <v>75</v>
      </c>
      <c r="AY644" s="297" t="s">
        <v>160</v>
      </c>
    </row>
    <row r="645" spans="1:51" s="13" customFormat="1" ht="12">
      <c r="A645" s="13"/>
      <c r="B645" s="276"/>
      <c r="C645" s="277"/>
      <c r="D645" s="272" t="s">
        <v>170</v>
      </c>
      <c r="E645" s="278" t="s">
        <v>1</v>
      </c>
      <c r="F645" s="279" t="s">
        <v>572</v>
      </c>
      <c r="G645" s="277"/>
      <c r="H645" s="280">
        <v>10.5</v>
      </c>
      <c r="I645" s="281"/>
      <c r="J645" s="277"/>
      <c r="K645" s="277"/>
      <c r="L645" s="282"/>
      <c r="M645" s="283"/>
      <c r="N645" s="284"/>
      <c r="O645" s="284"/>
      <c r="P645" s="284"/>
      <c r="Q645" s="284"/>
      <c r="R645" s="284"/>
      <c r="S645" s="284"/>
      <c r="T645" s="28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86" t="s">
        <v>170</v>
      </c>
      <c r="AU645" s="286" t="s">
        <v>85</v>
      </c>
      <c r="AV645" s="13" t="s">
        <v>85</v>
      </c>
      <c r="AW645" s="13" t="s">
        <v>30</v>
      </c>
      <c r="AX645" s="13" t="s">
        <v>75</v>
      </c>
      <c r="AY645" s="286" t="s">
        <v>160</v>
      </c>
    </row>
    <row r="646" spans="1:51" s="14" customFormat="1" ht="12">
      <c r="A646" s="14"/>
      <c r="B646" s="288"/>
      <c r="C646" s="289"/>
      <c r="D646" s="272" t="s">
        <v>170</v>
      </c>
      <c r="E646" s="290" t="s">
        <v>1</v>
      </c>
      <c r="F646" s="291" t="s">
        <v>331</v>
      </c>
      <c r="G646" s="289"/>
      <c r="H646" s="290" t="s">
        <v>1</v>
      </c>
      <c r="I646" s="292"/>
      <c r="J646" s="289"/>
      <c r="K646" s="289"/>
      <c r="L646" s="293"/>
      <c r="M646" s="294"/>
      <c r="N646" s="295"/>
      <c r="O646" s="295"/>
      <c r="P646" s="295"/>
      <c r="Q646" s="295"/>
      <c r="R646" s="295"/>
      <c r="S646" s="295"/>
      <c r="T646" s="296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97" t="s">
        <v>170</v>
      </c>
      <c r="AU646" s="297" t="s">
        <v>85</v>
      </c>
      <c r="AV646" s="14" t="s">
        <v>83</v>
      </c>
      <c r="AW646" s="14" t="s">
        <v>30</v>
      </c>
      <c r="AX646" s="14" t="s">
        <v>75</v>
      </c>
      <c r="AY646" s="297" t="s">
        <v>160</v>
      </c>
    </row>
    <row r="647" spans="1:51" s="13" customFormat="1" ht="12">
      <c r="A647" s="13"/>
      <c r="B647" s="276"/>
      <c r="C647" s="277"/>
      <c r="D647" s="272" t="s">
        <v>170</v>
      </c>
      <c r="E647" s="278" t="s">
        <v>1</v>
      </c>
      <c r="F647" s="279" t="s">
        <v>573</v>
      </c>
      <c r="G647" s="277"/>
      <c r="H647" s="280">
        <v>4.2</v>
      </c>
      <c r="I647" s="281"/>
      <c r="J647" s="277"/>
      <c r="K647" s="277"/>
      <c r="L647" s="282"/>
      <c r="M647" s="283"/>
      <c r="N647" s="284"/>
      <c r="O647" s="284"/>
      <c r="P647" s="284"/>
      <c r="Q647" s="284"/>
      <c r="R647" s="284"/>
      <c r="S647" s="284"/>
      <c r="T647" s="28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86" t="s">
        <v>170</v>
      </c>
      <c r="AU647" s="286" t="s">
        <v>85</v>
      </c>
      <c r="AV647" s="13" t="s">
        <v>85</v>
      </c>
      <c r="AW647" s="13" t="s">
        <v>30</v>
      </c>
      <c r="AX647" s="13" t="s">
        <v>75</v>
      </c>
      <c r="AY647" s="286" t="s">
        <v>160</v>
      </c>
    </row>
    <row r="648" spans="1:51" s="14" customFormat="1" ht="12">
      <c r="A648" s="14"/>
      <c r="B648" s="288"/>
      <c r="C648" s="289"/>
      <c r="D648" s="272" t="s">
        <v>170</v>
      </c>
      <c r="E648" s="290" t="s">
        <v>1</v>
      </c>
      <c r="F648" s="291" t="s">
        <v>202</v>
      </c>
      <c r="G648" s="289"/>
      <c r="H648" s="290" t="s">
        <v>1</v>
      </c>
      <c r="I648" s="292"/>
      <c r="J648" s="289"/>
      <c r="K648" s="289"/>
      <c r="L648" s="293"/>
      <c r="M648" s="294"/>
      <c r="N648" s="295"/>
      <c r="O648" s="295"/>
      <c r="P648" s="295"/>
      <c r="Q648" s="295"/>
      <c r="R648" s="295"/>
      <c r="S648" s="295"/>
      <c r="T648" s="29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97" t="s">
        <v>170</v>
      </c>
      <c r="AU648" s="297" t="s">
        <v>85</v>
      </c>
      <c r="AV648" s="14" t="s">
        <v>83</v>
      </c>
      <c r="AW648" s="14" t="s">
        <v>30</v>
      </c>
      <c r="AX648" s="14" t="s">
        <v>75</v>
      </c>
      <c r="AY648" s="297" t="s">
        <v>160</v>
      </c>
    </row>
    <row r="649" spans="1:51" s="13" customFormat="1" ht="12">
      <c r="A649" s="13"/>
      <c r="B649" s="276"/>
      <c r="C649" s="277"/>
      <c r="D649" s="272" t="s">
        <v>170</v>
      </c>
      <c r="E649" s="278" t="s">
        <v>1</v>
      </c>
      <c r="F649" s="279" t="s">
        <v>574</v>
      </c>
      <c r="G649" s="277"/>
      <c r="H649" s="280">
        <v>12.6</v>
      </c>
      <c r="I649" s="281"/>
      <c r="J649" s="277"/>
      <c r="K649" s="277"/>
      <c r="L649" s="282"/>
      <c r="M649" s="283"/>
      <c r="N649" s="284"/>
      <c r="O649" s="284"/>
      <c r="P649" s="284"/>
      <c r="Q649" s="284"/>
      <c r="R649" s="284"/>
      <c r="S649" s="284"/>
      <c r="T649" s="28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86" t="s">
        <v>170</v>
      </c>
      <c r="AU649" s="286" t="s">
        <v>85</v>
      </c>
      <c r="AV649" s="13" t="s">
        <v>85</v>
      </c>
      <c r="AW649" s="13" t="s">
        <v>30</v>
      </c>
      <c r="AX649" s="13" t="s">
        <v>75</v>
      </c>
      <c r="AY649" s="286" t="s">
        <v>160</v>
      </c>
    </row>
    <row r="650" spans="1:51" s="14" customFormat="1" ht="12">
      <c r="A650" s="14"/>
      <c r="B650" s="288"/>
      <c r="C650" s="289"/>
      <c r="D650" s="272" t="s">
        <v>170</v>
      </c>
      <c r="E650" s="290" t="s">
        <v>1</v>
      </c>
      <c r="F650" s="291" t="s">
        <v>203</v>
      </c>
      <c r="G650" s="289"/>
      <c r="H650" s="290" t="s">
        <v>1</v>
      </c>
      <c r="I650" s="292"/>
      <c r="J650" s="289"/>
      <c r="K650" s="289"/>
      <c r="L650" s="293"/>
      <c r="M650" s="294"/>
      <c r="N650" s="295"/>
      <c r="O650" s="295"/>
      <c r="P650" s="295"/>
      <c r="Q650" s="295"/>
      <c r="R650" s="295"/>
      <c r="S650" s="295"/>
      <c r="T650" s="296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97" t="s">
        <v>170</v>
      </c>
      <c r="AU650" s="297" t="s">
        <v>85</v>
      </c>
      <c r="AV650" s="14" t="s">
        <v>83</v>
      </c>
      <c r="AW650" s="14" t="s">
        <v>30</v>
      </c>
      <c r="AX650" s="14" t="s">
        <v>75</v>
      </c>
      <c r="AY650" s="297" t="s">
        <v>160</v>
      </c>
    </row>
    <row r="651" spans="1:51" s="13" customFormat="1" ht="12">
      <c r="A651" s="13"/>
      <c r="B651" s="276"/>
      <c r="C651" s="277"/>
      <c r="D651" s="272" t="s">
        <v>170</v>
      </c>
      <c r="E651" s="278" t="s">
        <v>1</v>
      </c>
      <c r="F651" s="279" t="s">
        <v>573</v>
      </c>
      <c r="G651" s="277"/>
      <c r="H651" s="280">
        <v>4.2</v>
      </c>
      <c r="I651" s="281"/>
      <c r="J651" s="277"/>
      <c r="K651" s="277"/>
      <c r="L651" s="282"/>
      <c r="M651" s="283"/>
      <c r="N651" s="284"/>
      <c r="O651" s="284"/>
      <c r="P651" s="284"/>
      <c r="Q651" s="284"/>
      <c r="R651" s="284"/>
      <c r="S651" s="284"/>
      <c r="T651" s="28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86" t="s">
        <v>170</v>
      </c>
      <c r="AU651" s="286" t="s">
        <v>85</v>
      </c>
      <c r="AV651" s="13" t="s">
        <v>85</v>
      </c>
      <c r="AW651" s="13" t="s">
        <v>30</v>
      </c>
      <c r="AX651" s="13" t="s">
        <v>75</v>
      </c>
      <c r="AY651" s="286" t="s">
        <v>160</v>
      </c>
    </row>
    <row r="652" spans="1:51" s="14" customFormat="1" ht="12">
      <c r="A652" s="14"/>
      <c r="B652" s="288"/>
      <c r="C652" s="289"/>
      <c r="D652" s="272" t="s">
        <v>170</v>
      </c>
      <c r="E652" s="290" t="s">
        <v>1</v>
      </c>
      <c r="F652" s="291" t="s">
        <v>335</v>
      </c>
      <c r="G652" s="289"/>
      <c r="H652" s="290" t="s">
        <v>1</v>
      </c>
      <c r="I652" s="292"/>
      <c r="J652" s="289"/>
      <c r="K652" s="289"/>
      <c r="L652" s="293"/>
      <c r="M652" s="294"/>
      <c r="N652" s="295"/>
      <c r="O652" s="295"/>
      <c r="P652" s="295"/>
      <c r="Q652" s="295"/>
      <c r="R652" s="295"/>
      <c r="S652" s="295"/>
      <c r="T652" s="29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97" t="s">
        <v>170</v>
      </c>
      <c r="AU652" s="297" t="s">
        <v>85</v>
      </c>
      <c r="AV652" s="14" t="s">
        <v>83</v>
      </c>
      <c r="AW652" s="14" t="s">
        <v>30</v>
      </c>
      <c r="AX652" s="14" t="s">
        <v>75</v>
      </c>
      <c r="AY652" s="297" t="s">
        <v>160</v>
      </c>
    </row>
    <row r="653" spans="1:51" s="13" customFormat="1" ht="12">
      <c r="A653" s="13"/>
      <c r="B653" s="276"/>
      <c r="C653" s="277"/>
      <c r="D653" s="272" t="s">
        <v>170</v>
      </c>
      <c r="E653" s="278" t="s">
        <v>1</v>
      </c>
      <c r="F653" s="279" t="s">
        <v>575</v>
      </c>
      <c r="G653" s="277"/>
      <c r="H653" s="280">
        <v>6.3</v>
      </c>
      <c r="I653" s="281"/>
      <c r="J653" s="277"/>
      <c r="K653" s="277"/>
      <c r="L653" s="282"/>
      <c r="M653" s="283"/>
      <c r="N653" s="284"/>
      <c r="O653" s="284"/>
      <c r="P653" s="284"/>
      <c r="Q653" s="284"/>
      <c r="R653" s="284"/>
      <c r="S653" s="284"/>
      <c r="T653" s="28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86" t="s">
        <v>170</v>
      </c>
      <c r="AU653" s="286" t="s">
        <v>85</v>
      </c>
      <c r="AV653" s="13" t="s">
        <v>85</v>
      </c>
      <c r="AW653" s="13" t="s">
        <v>30</v>
      </c>
      <c r="AX653" s="13" t="s">
        <v>75</v>
      </c>
      <c r="AY653" s="286" t="s">
        <v>160</v>
      </c>
    </row>
    <row r="654" spans="1:51" s="14" customFormat="1" ht="12">
      <c r="A654" s="14"/>
      <c r="B654" s="288"/>
      <c r="C654" s="289"/>
      <c r="D654" s="272" t="s">
        <v>170</v>
      </c>
      <c r="E654" s="290" t="s">
        <v>1</v>
      </c>
      <c r="F654" s="291" t="s">
        <v>204</v>
      </c>
      <c r="G654" s="289"/>
      <c r="H654" s="290" t="s">
        <v>1</v>
      </c>
      <c r="I654" s="292"/>
      <c r="J654" s="289"/>
      <c r="K654" s="289"/>
      <c r="L654" s="293"/>
      <c r="M654" s="294"/>
      <c r="N654" s="295"/>
      <c r="O654" s="295"/>
      <c r="P654" s="295"/>
      <c r="Q654" s="295"/>
      <c r="R654" s="295"/>
      <c r="S654" s="295"/>
      <c r="T654" s="29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97" t="s">
        <v>170</v>
      </c>
      <c r="AU654" s="297" t="s">
        <v>85</v>
      </c>
      <c r="AV654" s="14" t="s">
        <v>83</v>
      </c>
      <c r="AW654" s="14" t="s">
        <v>30</v>
      </c>
      <c r="AX654" s="14" t="s">
        <v>75</v>
      </c>
      <c r="AY654" s="297" t="s">
        <v>160</v>
      </c>
    </row>
    <row r="655" spans="1:51" s="13" customFormat="1" ht="12">
      <c r="A655" s="13"/>
      <c r="B655" s="276"/>
      <c r="C655" s="277"/>
      <c r="D655" s="272" t="s">
        <v>170</v>
      </c>
      <c r="E655" s="278" t="s">
        <v>1</v>
      </c>
      <c r="F655" s="279" t="s">
        <v>576</v>
      </c>
      <c r="G655" s="277"/>
      <c r="H655" s="280">
        <v>29.4</v>
      </c>
      <c r="I655" s="281"/>
      <c r="J655" s="277"/>
      <c r="K655" s="277"/>
      <c r="L655" s="282"/>
      <c r="M655" s="283"/>
      <c r="N655" s="284"/>
      <c r="O655" s="284"/>
      <c r="P655" s="284"/>
      <c r="Q655" s="284"/>
      <c r="R655" s="284"/>
      <c r="S655" s="284"/>
      <c r="T655" s="28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86" t="s">
        <v>170</v>
      </c>
      <c r="AU655" s="286" t="s">
        <v>85</v>
      </c>
      <c r="AV655" s="13" t="s">
        <v>85</v>
      </c>
      <c r="AW655" s="13" t="s">
        <v>30</v>
      </c>
      <c r="AX655" s="13" t="s">
        <v>75</v>
      </c>
      <c r="AY655" s="286" t="s">
        <v>160</v>
      </c>
    </row>
    <row r="656" spans="1:51" s="14" customFormat="1" ht="12">
      <c r="A656" s="14"/>
      <c r="B656" s="288"/>
      <c r="C656" s="289"/>
      <c r="D656" s="272" t="s">
        <v>170</v>
      </c>
      <c r="E656" s="290" t="s">
        <v>1</v>
      </c>
      <c r="F656" s="291" t="s">
        <v>206</v>
      </c>
      <c r="G656" s="289"/>
      <c r="H656" s="290" t="s">
        <v>1</v>
      </c>
      <c r="I656" s="292"/>
      <c r="J656" s="289"/>
      <c r="K656" s="289"/>
      <c r="L656" s="293"/>
      <c r="M656" s="294"/>
      <c r="N656" s="295"/>
      <c r="O656" s="295"/>
      <c r="P656" s="295"/>
      <c r="Q656" s="295"/>
      <c r="R656" s="295"/>
      <c r="S656" s="295"/>
      <c r="T656" s="29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97" t="s">
        <v>170</v>
      </c>
      <c r="AU656" s="297" t="s">
        <v>85</v>
      </c>
      <c r="AV656" s="14" t="s">
        <v>83</v>
      </c>
      <c r="AW656" s="14" t="s">
        <v>30</v>
      </c>
      <c r="AX656" s="14" t="s">
        <v>75</v>
      </c>
      <c r="AY656" s="297" t="s">
        <v>160</v>
      </c>
    </row>
    <row r="657" spans="1:51" s="13" customFormat="1" ht="12">
      <c r="A657" s="13"/>
      <c r="B657" s="276"/>
      <c r="C657" s="277"/>
      <c r="D657" s="272" t="s">
        <v>170</v>
      </c>
      <c r="E657" s="278" t="s">
        <v>1</v>
      </c>
      <c r="F657" s="279" t="s">
        <v>577</v>
      </c>
      <c r="G657" s="277"/>
      <c r="H657" s="280">
        <v>33.6</v>
      </c>
      <c r="I657" s="281"/>
      <c r="J657" s="277"/>
      <c r="K657" s="277"/>
      <c r="L657" s="282"/>
      <c r="M657" s="283"/>
      <c r="N657" s="284"/>
      <c r="O657" s="284"/>
      <c r="P657" s="284"/>
      <c r="Q657" s="284"/>
      <c r="R657" s="284"/>
      <c r="S657" s="284"/>
      <c r="T657" s="28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86" t="s">
        <v>170</v>
      </c>
      <c r="AU657" s="286" t="s">
        <v>85</v>
      </c>
      <c r="AV657" s="13" t="s">
        <v>85</v>
      </c>
      <c r="AW657" s="13" t="s">
        <v>30</v>
      </c>
      <c r="AX657" s="13" t="s">
        <v>75</v>
      </c>
      <c r="AY657" s="286" t="s">
        <v>160</v>
      </c>
    </row>
    <row r="658" spans="1:51" s="14" customFormat="1" ht="12">
      <c r="A658" s="14"/>
      <c r="B658" s="288"/>
      <c r="C658" s="289"/>
      <c r="D658" s="272" t="s">
        <v>170</v>
      </c>
      <c r="E658" s="290" t="s">
        <v>1</v>
      </c>
      <c r="F658" s="291" t="s">
        <v>208</v>
      </c>
      <c r="G658" s="289"/>
      <c r="H658" s="290" t="s">
        <v>1</v>
      </c>
      <c r="I658" s="292"/>
      <c r="J658" s="289"/>
      <c r="K658" s="289"/>
      <c r="L658" s="293"/>
      <c r="M658" s="294"/>
      <c r="N658" s="295"/>
      <c r="O658" s="295"/>
      <c r="P658" s="295"/>
      <c r="Q658" s="295"/>
      <c r="R658" s="295"/>
      <c r="S658" s="295"/>
      <c r="T658" s="29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97" t="s">
        <v>170</v>
      </c>
      <c r="AU658" s="297" t="s">
        <v>85</v>
      </c>
      <c r="AV658" s="14" t="s">
        <v>83</v>
      </c>
      <c r="AW658" s="14" t="s">
        <v>30</v>
      </c>
      <c r="AX658" s="14" t="s">
        <v>75</v>
      </c>
      <c r="AY658" s="297" t="s">
        <v>160</v>
      </c>
    </row>
    <row r="659" spans="1:51" s="13" customFormat="1" ht="12">
      <c r="A659" s="13"/>
      <c r="B659" s="276"/>
      <c r="C659" s="277"/>
      <c r="D659" s="272" t="s">
        <v>170</v>
      </c>
      <c r="E659" s="278" t="s">
        <v>1</v>
      </c>
      <c r="F659" s="279" t="s">
        <v>572</v>
      </c>
      <c r="G659" s="277"/>
      <c r="H659" s="280">
        <v>10.5</v>
      </c>
      <c r="I659" s="281"/>
      <c r="J659" s="277"/>
      <c r="K659" s="277"/>
      <c r="L659" s="282"/>
      <c r="M659" s="283"/>
      <c r="N659" s="284"/>
      <c r="O659" s="284"/>
      <c r="P659" s="284"/>
      <c r="Q659" s="284"/>
      <c r="R659" s="284"/>
      <c r="S659" s="284"/>
      <c r="T659" s="28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86" t="s">
        <v>170</v>
      </c>
      <c r="AU659" s="286" t="s">
        <v>85</v>
      </c>
      <c r="AV659" s="13" t="s">
        <v>85</v>
      </c>
      <c r="AW659" s="13" t="s">
        <v>30</v>
      </c>
      <c r="AX659" s="13" t="s">
        <v>75</v>
      </c>
      <c r="AY659" s="286" t="s">
        <v>160</v>
      </c>
    </row>
    <row r="660" spans="1:51" s="14" customFormat="1" ht="12">
      <c r="A660" s="14"/>
      <c r="B660" s="288"/>
      <c r="C660" s="289"/>
      <c r="D660" s="272" t="s">
        <v>170</v>
      </c>
      <c r="E660" s="290" t="s">
        <v>1</v>
      </c>
      <c r="F660" s="291" t="s">
        <v>339</v>
      </c>
      <c r="G660" s="289"/>
      <c r="H660" s="290" t="s">
        <v>1</v>
      </c>
      <c r="I660" s="292"/>
      <c r="J660" s="289"/>
      <c r="K660" s="289"/>
      <c r="L660" s="293"/>
      <c r="M660" s="294"/>
      <c r="N660" s="295"/>
      <c r="O660" s="295"/>
      <c r="P660" s="295"/>
      <c r="Q660" s="295"/>
      <c r="R660" s="295"/>
      <c r="S660" s="295"/>
      <c r="T660" s="296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97" t="s">
        <v>170</v>
      </c>
      <c r="AU660" s="297" t="s">
        <v>85</v>
      </c>
      <c r="AV660" s="14" t="s">
        <v>83</v>
      </c>
      <c r="AW660" s="14" t="s">
        <v>30</v>
      </c>
      <c r="AX660" s="14" t="s">
        <v>75</v>
      </c>
      <c r="AY660" s="297" t="s">
        <v>160</v>
      </c>
    </row>
    <row r="661" spans="1:51" s="13" customFormat="1" ht="12">
      <c r="A661" s="13"/>
      <c r="B661" s="276"/>
      <c r="C661" s="277"/>
      <c r="D661" s="272" t="s">
        <v>170</v>
      </c>
      <c r="E661" s="278" t="s">
        <v>1</v>
      </c>
      <c r="F661" s="279" t="s">
        <v>572</v>
      </c>
      <c r="G661" s="277"/>
      <c r="H661" s="280">
        <v>10.5</v>
      </c>
      <c r="I661" s="281"/>
      <c r="J661" s="277"/>
      <c r="K661" s="277"/>
      <c r="L661" s="282"/>
      <c r="M661" s="283"/>
      <c r="N661" s="284"/>
      <c r="O661" s="284"/>
      <c r="P661" s="284"/>
      <c r="Q661" s="284"/>
      <c r="R661" s="284"/>
      <c r="S661" s="284"/>
      <c r="T661" s="28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86" t="s">
        <v>170</v>
      </c>
      <c r="AU661" s="286" t="s">
        <v>85</v>
      </c>
      <c r="AV661" s="13" t="s">
        <v>85</v>
      </c>
      <c r="AW661" s="13" t="s">
        <v>30</v>
      </c>
      <c r="AX661" s="13" t="s">
        <v>75</v>
      </c>
      <c r="AY661" s="286" t="s">
        <v>160</v>
      </c>
    </row>
    <row r="662" spans="1:51" s="14" customFormat="1" ht="12">
      <c r="A662" s="14"/>
      <c r="B662" s="288"/>
      <c r="C662" s="289"/>
      <c r="D662" s="272" t="s">
        <v>170</v>
      </c>
      <c r="E662" s="290" t="s">
        <v>1</v>
      </c>
      <c r="F662" s="291" t="s">
        <v>340</v>
      </c>
      <c r="G662" s="289"/>
      <c r="H662" s="290" t="s">
        <v>1</v>
      </c>
      <c r="I662" s="292"/>
      <c r="J662" s="289"/>
      <c r="K662" s="289"/>
      <c r="L662" s="293"/>
      <c r="M662" s="294"/>
      <c r="N662" s="295"/>
      <c r="O662" s="295"/>
      <c r="P662" s="295"/>
      <c r="Q662" s="295"/>
      <c r="R662" s="295"/>
      <c r="S662" s="295"/>
      <c r="T662" s="29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97" t="s">
        <v>170</v>
      </c>
      <c r="AU662" s="297" t="s">
        <v>85</v>
      </c>
      <c r="AV662" s="14" t="s">
        <v>83</v>
      </c>
      <c r="AW662" s="14" t="s">
        <v>30</v>
      </c>
      <c r="AX662" s="14" t="s">
        <v>75</v>
      </c>
      <c r="AY662" s="297" t="s">
        <v>160</v>
      </c>
    </row>
    <row r="663" spans="1:51" s="13" customFormat="1" ht="12">
      <c r="A663" s="13"/>
      <c r="B663" s="276"/>
      <c r="C663" s="277"/>
      <c r="D663" s="272" t="s">
        <v>170</v>
      </c>
      <c r="E663" s="278" t="s">
        <v>1</v>
      </c>
      <c r="F663" s="279" t="s">
        <v>570</v>
      </c>
      <c r="G663" s="277"/>
      <c r="H663" s="280">
        <v>8.4</v>
      </c>
      <c r="I663" s="281"/>
      <c r="J663" s="277"/>
      <c r="K663" s="277"/>
      <c r="L663" s="282"/>
      <c r="M663" s="283"/>
      <c r="N663" s="284"/>
      <c r="O663" s="284"/>
      <c r="P663" s="284"/>
      <c r="Q663" s="284"/>
      <c r="R663" s="284"/>
      <c r="S663" s="284"/>
      <c r="T663" s="28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86" t="s">
        <v>170</v>
      </c>
      <c r="AU663" s="286" t="s">
        <v>85</v>
      </c>
      <c r="AV663" s="13" t="s">
        <v>85</v>
      </c>
      <c r="AW663" s="13" t="s">
        <v>30</v>
      </c>
      <c r="AX663" s="13" t="s">
        <v>75</v>
      </c>
      <c r="AY663" s="286" t="s">
        <v>160</v>
      </c>
    </row>
    <row r="664" spans="1:51" s="14" customFormat="1" ht="12">
      <c r="A664" s="14"/>
      <c r="B664" s="288"/>
      <c r="C664" s="289"/>
      <c r="D664" s="272" t="s">
        <v>170</v>
      </c>
      <c r="E664" s="290" t="s">
        <v>1</v>
      </c>
      <c r="F664" s="291" t="s">
        <v>209</v>
      </c>
      <c r="G664" s="289"/>
      <c r="H664" s="290" t="s">
        <v>1</v>
      </c>
      <c r="I664" s="292"/>
      <c r="J664" s="289"/>
      <c r="K664" s="289"/>
      <c r="L664" s="293"/>
      <c r="M664" s="294"/>
      <c r="N664" s="295"/>
      <c r="O664" s="295"/>
      <c r="P664" s="295"/>
      <c r="Q664" s="295"/>
      <c r="R664" s="295"/>
      <c r="S664" s="295"/>
      <c r="T664" s="29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97" t="s">
        <v>170</v>
      </c>
      <c r="AU664" s="297" t="s">
        <v>85</v>
      </c>
      <c r="AV664" s="14" t="s">
        <v>83</v>
      </c>
      <c r="AW664" s="14" t="s">
        <v>30</v>
      </c>
      <c r="AX664" s="14" t="s">
        <v>75</v>
      </c>
      <c r="AY664" s="297" t="s">
        <v>160</v>
      </c>
    </row>
    <row r="665" spans="1:51" s="13" customFormat="1" ht="12">
      <c r="A665" s="13"/>
      <c r="B665" s="276"/>
      <c r="C665" s="277"/>
      <c r="D665" s="272" t="s">
        <v>170</v>
      </c>
      <c r="E665" s="278" t="s">
        <v>1</v>
      </c>
      <c r="F665" s="279" t="s">
        <v>572</v>
      </c>
      <c r="G665" s="277"/>
      <c r="H665" s="280">
        <v>10.5</v>
      </c>
      <c r="I665" s="281"/>
      <c r="J665" s="277"/>
      <c r="K665" s="277"/>
      <c r="L665" s="282"/>
      <c r="M665" s="283"/>
      <c r="N665" s="284"/>
      <c r="O665" s="284"/>
      <c r="P665" s="284"/>
      <c r="Q665" s="284"/>
      <c r="R665" s="284"/>
      <c r="S665" s="284"/>
      <c r="T665" s="285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86" t="s">
        <v>170</v>
      </c>
      <c r="AU665" s="286" t="s">
        <v>85</v>
      </c>
      <c r="AV665" s="13" t="s">
        <v>85</v>
      </c>
      <c r="AW665" s="13" t="s">
        <v>30</v>
      </c>
      <c r="AX665" s="13" t="s">
        <v>75</v>
      </c>
      <c r="AY665" s="286" t="s">
        <v>160</v>
      </c>
    </row>
    <row r="666" spans="1:51" s="14" customFormat="1" ht="12">
      <c r="A666" s="14"/>
      <c r="B666" s="288"/>
      <c r="C666" s="289"/>
      <c r="D666" s="272" t="s">
        <v>170</v>
      </c>
      <c r="E666" s="290" t="s">
        <v>1</v>
      </c>
      <c r="F666" s="291" t="s">
        <v>211</v>
      </c>
      <c r="G666" s="289"/>
      <c r="H666" s="290" t="s">
        <v>1</v>
      </c>
      <c r="I666" s="292"/>
      <c r="J666" s="289"/>
      <c r="K666" s="289"/>
      <c r="L666" s="293"/>
      <c r="M666" s="294"/>
      <c r="N666" s="295"/>
      <c r="O666" s="295"/>
      <c r="P666" s="295"/>
      <c r="Q666" s="295"/>
      <c r="R666" s="295"/>
      <c r="S666" s="295"/>
      <c r="T666" s="29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97" t="s">
        <v>170</v>
      </c>
      <c r="AU666" s="297" t="s">
        <v>85</v>
      </c>
      <c r="AV666" s="14" t="s">
        <v>83</v>
      </c>
      <c r="AW666" s="14" t="s">
        <v>30</v>
      </c>
      <c r="AX666" s="14" t="s">
        <v>75</v>
      </c>
      <c r="AY666" s="297" t="s">
        <v>160</v>
      </c>
    </row>
    <row r="667" spans="1:51" s="13" customFormat="1" ht="12">
      <c r="A667" s="13"/>
      <c r="B667" s="276"/>
      <c r="C667" s="277"/>
      <c r="D667" s="272" t="s">
        <v>170</v>
      </c>
      <c r="E667" s="278" t="s">
        <v>1</v>
      </c>
      <c r="F667" s="279" t="s">
        <v>578</v>
      </c>
      <c r="G667" s="277"/>
      <c r="H667" s="280">
        <v>25.2</v>
      </c>
      <c r="I667" s="281"/>
      <c r="J667" s="277"/>
      <c r="K667" s="277"/>
      <c r="L667" s="282"/>
      <c r="M667" s="283"/>
      <c r="N667" s="284"/>
      <c r="O667" s="284"/>
      <c r="P667" s="284"/>
      <c r="Q667" s="284"/>
      <c r="R667" s="284"/>
      <c r="S667" s="284"/>
      <c r="T667" s="28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86" t="s">
        <v>170</v>
      </c>
      <c r="AU667" s="286" t="s">
        <v>85</v>
      </c>
      <c r="AV667" s="13" t="s">
        <v>85</v>
      </c>
      <c r="AW667" s="13" t="s">
        <v>30</v>
      </c>
      <c r="AX667" s="13" t="s">
        <v>75</v>
      </c>
      <c r="AY667" s="286" t="s">
        <v>160</v>
      </c>
    </row>
    <row r="668" spans="1:51" s="14" customFormat="1" ht="12">
      <c r="A668" s="14"/>
      <c r="B668" s="288"/>
      <c r="C668" s="289"/>
      <c r="D668" s="272" t="s">
        <v>170</v>
      </c>
      <c r="E668" s="290" t="s">
        <v>1</v>
      </c>
      <c r="F668" s="291" t="s">
        <v>213</v>
      </c>
      <c r="G668" s="289"/>
      <c r="H668" s="290" t="s">
        <v>1</v>
      </c>
      <c r="I668" s="292"/>
      <c r="J668" s="289"/>
      <c r="K668" s="289"/>
      <c r="L668" s="293"/>
      <c r="M668" s="294"/>
      <c r="N668" s="295"/>
      <c r="O668" s="295"/>
      <c r="P668" s="295"/>
      <c r="Q668" s="295"/>
      <c r="R668" s="295"/>
      <c r="S668" s="295"/>
      <c r="T668" s="296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97" t="s">
        <v>170</v>
      </c>
      <c r="AU668" s="297" t="s">
        <v>85</v>
      </c>
      <c r="AV668" s="14" t="s">
        <v>83</v>
      </c>
      <c r="AW668" s="14" t="s">
        <v>30</v>
      </c>
      <c r="AX668" s="14" t="s">
        <v>75</v>
      </c>
      <c r="AY668" s="297" t="s">
        <v>160</v>
      </c>
    </row>
    <row r="669" spans="1:51" s="13" customFormat="1" ht="12">
      <c r="A669" s="13"/>
      <c r="B669" s="276"/>
      <c r="C669" s="277"/>
      <c r="D669" s="272" t="s">
        <v>170</v>
      </c>
      <c r="E669" s="278" t="s">
        <v>1</v>
      </c>
      <c r="F669" s="279" t="s">
        <v>572</v>
      </c>
      <c r="G669" s="277"/>
      <c r="H669" s="280">
        <v>10.5</v>
      </c>
      <c r="I669" s="281"/>
      <c r="J669" s="277"/>
      <c r="K669" s="277"/>
      <c r="L669" s="282"/>
      <c r="M669" s="283"/>
      <c r="N669" s="284"/>
      <c r="O669" s="284"/>
      <c r="P669" s="284"/>
      <c r="Q669" s="284"/>
      <c r="R669" s="284"/>
      <c r="S669" s="284"/>
      <c r="T669" s="28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86" t="s">
        <v>170</v>
      </c>
      <c r="AU669" s="286" t="s">
        <v>85</v>
      </c>
      <c r="AV669" s="13" t="s">
        <v>85</v>
      </c>
      <c r="AW669" s="13" t="s">
        <v>30</v>
      </c>
      <c r="AX669" s="13" t="s">
        <v>75</v>
      </c>
      <c r="AY669" s="286" t="s">
        <v>160</v>
      </c>
    </row>
    <row r="670" spans="1:51" s="14" customFormat="1" ht="12">
      <c r="A670" s="14"/>
      <c r="B670" s="288"/>
      <c r="C670" s="289"/>
      <c r="D670" s="272" t="s">
        <v>170</v>
      </c>
      <c r="E670" s="290" t="s">
        <v>1</v>
      </c>
      <c r="F670" s="291" t="s">
        <v>342</v>
      </c>
      <c r="G670" s="289"/>
      <c r="H670" s="290" t="s">
        <v>1</v>
      </c>
      <c r="I670" s="292"/>
      <c r="J670" s="289"/>
      <c r="K670" s="289"/>
      <c r="L670" s="293"/>
      <c r="M670" s="294"/>
      <c r="N670" s="295"/>
      <c r="O670" s="295"/>
      <c r="P670" s="295"/>
      <c r="Q670" s="295"/>
      <c r="R670" s="295"/>
      <c r="S670" s="295"/>
      <c r="T670" s="29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97" t="s">
        <v>170</v>
      </c>
      <c r="AU670" s="297" t="s">
        <v>85</v>
      </c>
      <c r="AV670" s="14" t="s">
        <v>83</v>
      </c>
      <c r="AW670" s="14" t="s">
        <v>30</v>
      </c>
      <c r="AX670" s="14" t="s">
        <v>75</v>
      </c>
      <c r="AY670" s="297" t="s">
        <v>160</v>
      </c>
    </row>
    <row r="671" spans="1:51" s="13" customFormat="1" ht="12">
      <c r="A671" s="13"/>
      <c r="B671" s="276"/>
      <c r="C671" s="277"/>
      <c r="D671" s="272" t="s">
        <v>170</v>
      </c>
      <c r="E671" s="278" t="s">
        <v>1</v>
      </c>
      <c r="F671" s="279" t="s">
        <v>575</v>
      </c>
      <c r="G671" s="277"/>
      <c r="H671" s="280">
        <v>6.3</v>
      </c>
      <c r="I671" s="281"/>
      <c r="J671" s="277"/>
      <c r="K671" s="277"/>
      <c r="L671" s="282"/>
      <c r="M671" s="283"/>
      <c r="N671" s="284"/>
      <c r="O671" s="284"/>
      <c r="P671" s="284"/>
      <c r="Q671" s="284"/>
      <c r="R671" s="284"/>
      <c r="S671" s="284"/>
      <c r="T671" s="28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86" t="s">
        <v>170</v>
      </c>
      <c r="AU671" s="286" t="s">
        <v>85</v>
      </c>
      <c r="AV671" s="13" t="s">
        <v>85</v>
      </c>
      <c r="AW671" s="13" t="s">
        <v>30</v>
      </c>
      <c r="AX671" s="13" t="s">
        <v>75</v>
      </c>
      <c r="AY671" s="286" t="s">
        <v>160</v>
      </c>
    </row>
    <row r="672" spans="1:51" s="14" customFormat="1" ht="12">
      <c r="A672" s="14"/>
      <c r="B672" s="288"/>
      <c r="C672" s="289"/>
      <c r="D672" s="272" t="s">
        <v>170</v>
      </c>
      <c r="E672" s="290" t="s">
        <v>1</v>
      </c>
      <c r="F672" s="291" t="s">
        <v>344</v>
      </c>
      <c r="G672" s="289"/>
      <c r="H672" s="290" t="s">
        <v>1</v>
      </c>
      <c r="I672" s="292"/>
      <c r="J672" s="289"/>
      <c r="K672" s="289"/>
      <c r="L672" s="293"/>
      <c r="M672" s="294"/>
      <c r="N672" s="295"/>
      <c r="O672" s="295"/>
      <c r="P672" s="295"/>
      <c r="Q672" s="295"/>
      <c r="R672" s="295"/>
      <c r="S672" s="295"/>
      <c r="T672" s="296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97" t="s">
        <v>170</v>
      </c>
      <c r="AU672" s="297" t="s">
        <v>85</v>
      </c>
      <c r="AV672" s="14" t="s">
        <v>83</v>
      </c>
      <c r="AW672" s="14" t="s">
        <v>30</v>
      </c>
      <c r="AX672" s="14" t="s">
        <v>75</v>
      </c>
      <c r="AY672" s="297" t="s">
        <v>160</v>
      </c>
    </row>
    <row r="673" spans="1:51" s="13" customFormat="1" ht="12">
      <c r="A673" s="13"/>
      <c r="B673" s="276"/>
      <c r="C673" s="277"/>
      <c r="D673" s="272" t="s">
        <v>170</v>
      </c>
      <c r="E673" s="278" t="s">
        <v>1</v>
      </c>
      <c r="F673" s="279" t="s">
        <v>575</v>
      </c>
      <c r="G673" s="277"/>
      <c r="H673" s="280">
        <v>6.3</v>
      </c>
      <c r="I673" s="281"/>
      <c r="J673" s="277"/>
      <c r="K673" s="277"/>
      <c r="L673" s="282"/>
      <c r="M673" s="283"/>
      <c r="N673" s="284"/>
      <c r="O673" s="284"/>
      <c r="P673" s="284"/>
      <c r="Q673" s="284"/>
      <c r="R673" s="284"/>
      <c r="S673" s="284"/>
      <c r="T673" s="28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86" t="s">
        <v>170</v>
      </c>
      <c r="AU673" s="286" t="s">
        <v>85</v>
      </c>
      <c r="AV673" s="13" t="s">
        <v>85</v>
      </c>
      <c r="AW673" s="13" t="s">
        <v>30</v>
      </c>
      <c r="AX673" s="13" t="s">
        <v>75</v>
      </c>
      <c r="AY673" s="286" t="s">
        <v>160</v>
      </c>
    </row>
    <row r="674" spans="1:51" s="14" customFormat="1" ht="12">
      <c r="A674" s="14"/>
      <c r="B674" s="288"/>
      <c r="C674" s="289"/>
      <c r="D674" s="272" t="s">
        <v>170</v>
      </c>
      <c r="E674" s="290" t="s">
        <v>1</v>
      </c>
      <c r="F674" s="291" t="s">
        <v>214</v>
      </c>
      <c r="G674" s="289"/>
      <c r="H674" s="290" t="s">
        <v>1</v>
      </c>
      <c r="I674" s="292"/>
      <c r="J674" s="289"/>
      <c r="K674" s="289"/>
      <c r="L674" s="293"/>
      <c r="M674" s="294"/>
      <c r="N674" s="295"/>
      <c r="O674" s="295"/>
      <c r="P674" s="295"/>
      <c r="Q674" s="295"/>
      <c r="R674" s="295"/>
      <c r="S674" s="295"/>
      <c r="T674" s="29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97" t="s">
        <v>170</v>
      </c>
      <c r="AU674" s="297" t="s">
        <v>85</v>
      </c>
      <c r="AV674" s="14" t="s">
        <v>83</v>
      </c>
      <c r="AW674" s="14" t="s">
        <v>30</v>
      </c>
      <c r="AX674" s="14" t="s">
        <v>75</v>
      </c>
      <c r="AY674" s="297" t="s">
        <v>160</v>
      </c>
    </row>
    <row r="675" spans="1:51" s="13" customFormat="1" ht="12">
      <c r="A675" s="13"/>
      <c r="B675" s="276"/>
      <c r="C675" s="277"/>
      <c r="D675" s="272" t="s">
        <v>170</v>
      </c>
      <c r="E675" s="278" t="s">
        <v>1</v>
      </c>
      <c r="F675" s="279" t="s">
        <v>579</v>
      </c>
      <c r="G675" s="277"/>
      <c r="H675" s="280">
        <v>18.9</v>
      </c>
      <c r="I675" s="281"/>
      <c r="J675" s="277"/>
      <c r="K675" s="277"/>
      <c r="L675" s="282"/>
      <c r="M675" s="283"/>
      <c r="N675" s="284"/>
      <c r="O675" s="284"/>
      <c r="P675" s="284"/>
      <c r="Q675" s="284"/>
      <c r="R675" s="284"/>
      <c r="S675" s="284"/>
      <c r="T675" s="28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86" t="s">
        <v>170</v>
      </c>
      <c r="AU675" s="286" t="s">
        <v>85</v>
      </c>
      <c r="AV675" s="13" t="s">
        <v>85</v>
      </c>
      <c r="AW675" s="13" t="s">
        <v>30</v>
      </c>
      <c r="AX675" s="13" t="s">
        <v>75</v>
      </c>
      <c r="AY675" s="286" t="s">
        <v>160</v>
      </c>
    </row>
    <row r="676" spans="1:51" s="14" customFormat="1" ht="12">
      <c r="A676" s="14"/>
      <c r="B676" s="288"/>
      <c r="C676" s="289"/>
      <c r="D676" s="272" t="s">
        <v>170</v>
      </c>
      <c r="E676" s="290" t="s">
        <v>1</v>
      </c>
      <c r="F676" s="291" t="s">
        <v>216</v>
      </c>
      <c r="G676" s="289"/>
      <c r="H676" s="290" t="s">
        <v>1</v>
      </c>
      <c r="I676" s="292"/>
      <c r="J676" s="289"/>
      <c r="K676" s="289"/>
      <c r="L676" s="293"/>
      <c r="M676" s="294"/>
      <c r="N676" s="295"/>
      <c r="O676" s="295"/>
      <c r="P676" s="295"/>
      <c r="Q676" s="295"/>
      <c r="R676" s="295"/>
      <c r="S676" s="295"/>
      <c r="T676" s="29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97" t="s">
        <v>170</v>
      </c>
      <c r="AU676" s="297" t="s">
        <v>85</v>
      </c>
      <c r="AV676" s="14" t="s">
        <v>83</v>
      </c>
      <c r="AW676" s="14" t="s">
        <v>30</v>
      </c>
      <c r="AX676" s="14" t="s">
        <v>75</v>
      </c>
      <c r="AY676" s="297" t="s">
        <v>160</v>
      </c>
    </row>
    <row r="677" spans="1:51" s="13" customFormat="1" ht="12">
      <c r="A677" s="13"/>
      <c r="B677" s="276"/>
      <c r="C677" s="277"/>
      <c r="D677" s="272" t="s">
        <v>170</v>
      </c>
      <c r="E677" s="278" t="s">
        <v>1</v>
      </c>
      <c r="F677" s="279" t="s">
        <v>575</v>
      </c>
      <c r="G677" s="277"/>
      <c r="H677" s="280">
        <v>6.3</v>
      </c>
      <c r="I677" s="281"/>
      <c r="J677" s="277"/>
      <c r="K677" s="277"/>
      <c r="L677" s="282"/>
      <c r="M677" s="283"/>
      <c r="N677" s="284"/>
      <c r="O677" s="284"/>
      <c r="P677" s="284"/>
      <c r="Q677" s="284"/>
      <c r="R677" s="284"/>
      <c r="S677" s="284"/>
      <c r="T677" s="28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86" t="s">
        <v>170</v>
      </c>
      <c r="AU677" s="286" t="s">
        <v>85</v>
      </c>
      <c r="AV677" s="13" t="s">
        <v>85</v>
      </c>
      <c r="AW677" s="13" t="s">
        <v>30</v>
      </c>
      <c r="AX677" s="13" t="s">
        <v>75</v>
      </c>
      <c r="AY677" s="286" t="s">
        <v>160</v>
      </c>
    </row>
    <row r="678" spans="1:51" s="15" customFormat="1" ht="12">
      <c r="A678" s="15"/>
      <c r="B678" s="298"/>
      <c r="C678" s="299"/>
      <c r="D678" s="272" t="s">
        <v>170</v>
      </c>
      <c r="E678" s="300" t="s">
        <v>1</v>
      </c>
      <c r="F678" s="301" t="s">
        <v>217</v>
      </c>
      <c r="G678" s="299"/>
      <c r="H678" s="302">
        <v>714.9</v>
      </c>
      <c r="I678" s="303"/>
      <c r="J678" s="299"/>
      <c r="K678" s="299"/>
      <c r="L678" s="304"/>
      <c r="M678" s="305"/>
      <c r="N678" s="306"/>
      <c r="O678" s="306"/>
      <c r="P678" s="306"/>
      <c r="Q678" s="306"/>
      <c r="R678" s="306"/>
      <c r="S678" s="306"/>
      <c r="T678" s="307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308" t="s">
        <v>170</v>
      </c>
      <c r="AU678" s="308" t="s">
        <v>85</v>
      </c>
      <c r="AV678" s="15" t="s">
        <v>166</v>
      </c>
      <c r="AW678" s="15" t="s">
        <v>30</v>
      </c>
      <c r="AX678" s="15" t="s">
        <v>83</v>
      </c>
      <c r="AY678" s="308" t="s">
        <v>160</v>
      </c>
    </row>
    <row r="679" spans="1:65" s="2" customFormat="1" ht="16.5" customHeight="1">
      <c r="A679" s="40"/>
      <c r="B679" s="41"/>
      <c r="C679" s="309" t="s">
        <v>580</v>
      </c>
      <c r="D679" s="309" t="s">
        <v>404</v>
      </c>
      <c r="E679" s="310" t="s">
        <v>581</v>
      </c>
      <c r="F679" s="311" t="s">
        <v>582</v>
      </c>
      <c r="G679" s="312" t="s">
        <v>540</v>
      </c>
      <c r="H679" s="313">
        <v>10034.85</v>
      </c>
      <c r="I679" s="314"/>
      <c r="J679" s="315">
        <f>ROUND(I679*H679,2)</f>
        <v>0</v>
      </c>
      <c r="K679" s="311" t="s">
        <v>226</v>
      </c>
      <c r="L679" s="316"/>
      <c r="M679" s="317" t="s">
        <v>1</v>
      </c>
      <c r="N679" s="318" t="s">
        <v>40</v>
      </c>
      <c r="O679" s="93"/>
      <c r="P679" s="269">
        <f>O679*H679</f>
        <v>0</v>
      </c>
      <c r="Q679" s="269">
        <v>0</v>
      </c>
      <c r="R679" s="269">
        <f>Q679*H679</f>
        <v>0</v>
      </c>
      <c r="S679" s="269">
        <v>0</v>
      </c>
      <c r="T679" s="270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71" t="s">
        <v>235</v>
      </c>
      <c r="AT679" s="271" t="s">
        <v>404</v>
      </c>
      <c r="AU679" s="271" t="s">
        <v>85</v>
      </c>
      <c r="AY679" s="17" t="s">
        <v>160</v>
      </c>
      <c r="BE679" s="145">
        <f>IF(N679="základní",J679,0)</f>
        <v>0</v>
      </c>
      <c r="BF679" s="145">
        <f>IF(N679="snížená",J679,0)</f>
        <v>0</v>
      </c>
      <c r="BG679" s="145">
        <f>IF(N679="zákl. přenesená",J679,0)</f>
        <v>0</v>
      </c>
      <c r="BH679" s="145">
        <f>IF(N679="sníž. přenesená",J679,0)</f>
        <v>0</v>
      </c>
      <c r="BI679" s="145">
        <f>IF(N679="nulová",J679,0)</f>
        <v>0</v>
      </c>
      <c r="BJ679" s="17" t="s">
        <v>83</v>
      </c>
      <c r="BK679" s="145">
        <f>ROUND(I679*H679,2)</f>
        <v>0</v>
      </c>
      <c r="BL679" s="17" t="s">
        <v>166</v>
      </c>
      <c r="BM679" s="271" t="s">
        <v>583</v>
      </c>
    </row>
    <row r="680" spans="1:47" s="2" customFormat="1" ht="12">
      <c r="A680" s="40"/>
      <c r="B680" s="41"/>
      <c r="C680" s="42"/>
      <c r="D680" s="272" t="s">
        <v>168</v>
      </c>
      <c r="E680" s="42"/>
      <c r="F680" s="273" t="s">
        <v>584</v>
      </c>
      <c r="G680" s="42"/>
      <c r="H680" s="42"/>
      <c r="I680" s="161"/>
      <c r="J680" s="42"/>
      <c r="K680" s="42"/>
      <c r="L680" s="43"/>
      <c r="M680" s="274"/>
      <c r="N680" s="275"/>
      <c r="O680" s="93"/>
      <c r="P680" s="93"/>
      <c r="Q680" s="93"/>
      <c r="R680" s="93"/>
      <c r="S680" s="93"/>
      <c r="T680" s="94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7" t="s">
        <v>168</v>
      </c>
      <c r="AU680" s="17" t="s">
        <v>85</v>
      </c>
    </row>
    <row r="681" spans="1:51" s="13" customFormat="1" ht="12">
      <c r="A681" s="13"/>
      <c r="B681" s="276"/>
      <c r="C681" s="277"/>
      <c r="D681" s="272" t="s">
        <v>170</v>
      </c>
      <c r="E681" s="278" t="s">
        <v>1</v>
      </c>
      <c r="F681" s="279" t="s">
        <v>585</v>
      </c>
      <c r="G681" s="277"/>
      <c r="H681" s="280">
        <v>10034.85</v>
      </c>
      <c r="I681" s="281"/>
      <c r="J681" s="277"/>
      <c r="K681" s="277"/>
      <c r="L681" s="282"/>
      <c r="M681" s="283"/>
      <c r="N681" s="284"/>
      <c r="O681" s="284"/>
      <c r="P681" s="284"/>
      <c r="Q681" s="284"/>
      <c r="R681" s="284"/>
      <c r="S681" s="284"/>
      <c r="T681" s="28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86" t="s">
        <v>170</v>
      </c>
      <c r="AU681" s="286" t="s">
        <v>85</v>
      </c>
      <c r="AV681" s="13" t="s">
        <v>85</v>
      </c>
      <c r="AW681" s="13" t="s">
        <v>30</v>
      </c>
      <c r="AX681" s="13" t="s">
        <v>83</v>
      </c>
      <c r="AY681" s="286" t="s">
        <v>160</v>
      </c>
    </row>
    <row r="682" spans="1:65" s="2" customFormat="1" ht="21.75" customHeight="1">
      <c r="A682" s="40"/>
      <c r="B682" s="41"/>
      <c r="C682" s="260" t="s">
        <v>586</v>
      </c>
      <c r="D682" s="260" t="s">
        <v>162</v>
      </c>
      <c r="E682" s="261" t="s">
        <v>587</v>
      </c>
      <c r="F682" s="262" t="s">
        <v>588</v>
      </c>
      <c r="G682" s="263" t="s">
        <v>557</v>
      </c>
      <c r="H682" s="264">
        <v>1</v>
      </c>
      <c r="I682" s="265"/>
      <c r="J682" s="266">
        <f>ROUND(I682*H682,2)</f>
        <v>0</v>
      </c>
      <c r="K682" s="262" t="s">
        <v>1</v>
      </c>
      <c r="L682" s="43"/>
      <c r="M682" s="267" t="s">
        <v>1</v>
      </c>
      <c r="N682" s="268" t="s">
        <v>40</v>
      </c>
      <c r="O682" s="93"/>
      <c r="P682" s="269">
        <f>O682*H682</f>
        <v>0</v>
      </c>
      <c r="Q682" s="269">
        <v>0</v>
      </c>
      <c r="R682" s="269">
        <f>Q682*H682</f>
        <v>0</v>
      </c>
      <c r="S682" s="269">
        <v>0</v>
      </c>
      <c r="T682" s="270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71" t="s">
        <v>166</v>
      </c>
      <c r="AT682" s="271" t="s">
        <v>162</v>
      </c>
      <c r="AU682" s="271" t="s">
        <v>85</v>
      </c>
      <c r="AY682" s="17" t="s">
        <v>160</v>
      </c>
      <c r="BE682" s="145">
        <f>IF(N682="základní",J682,0)</f>
        <v>0</v>
      </c>
      <c r="BF682" s="145">
        <f>IF(N682="snížená",J682,0)</f>
        <v>0</v>
      </c>
      <c r="BG682" s="145">
        <f>IF(N682="zákl. přenesená",J682,0)</f>
        <v>0</v>
      </c>
      <c r="BH682" s="145">
        <f>IF(N682="sníž. přenesená",J682,0)</f>
        <v>0</v>
      </c>
      <c r="BI682" s="145">
        <f>IF(N682="nulová",J682,0)</f>
        <v>0</v>
      </c>
      <c r="BJ682" s="17" t="s">
        <v>83</v>
      </c>
      <c r="BK682" s="145">
        <f>ROUND(I682*H682,2)</f>
        <v>0</v>
      </c>
      <c r="BL682" s="17" t="s">
        <v>166</v>
      </c>
      <c r="BM682" s="271" t="s">
        <v>589</v>
      </c>
    </row>
    <row r="683" spans="1:47" s="2" customFormat="1" ht="12">
      <c r="A683" s="40"/>
      <c r="B683" s="41"/>
      <c r="C683" s="42"/>
      <c r="D683" s="272" t="s">
        <v>177</v>
      </c>
      <c r="E683" s="42"/>
      <c r="F683" s="287" t="s">
        <v>590</v>
      </c>
      <c r="G683" s="42"/>
      <c r="H683" s="42"/>
      <c r="I683" s="161"/>
      <c r="J683" s="42"/>
      <c r="K683" s="42"/>
      <c r="L683" s="43"/>
      <c r="M683" s="274"/>
      <c r="N683" s="275"/>
      <c r="O683" s="93"/>
      <c r="P683" s="93"/>
      <c r="Q683" s="93"/>
      <c r="R683" s="93"/>
      <c r="S683" s="93"/>
      <c r="T683" s="94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7" t="s">
        <v>177</v>
      </c>
      <c r="AU683" s="17" t="s">
        <v>85</v>
      </c>
    </row>
    <row r="684" spans="1:65" s="2" customFormat="1" ht="21.75" customHeight="1">
      <c r="A684" s="40"/>
      <c r="B684" s="41"/>
      <c r="C684" s="260" t="s">
        <v>591</v>
      </c>
      <c r="D684" s="260" t="s">
        <v>162</v>
      </c>
      <c r="E684" s="261" t="s">
        <v>592</v>
      </c>
      <c r="F684" s="262" t="s">
        <v>593</v>
      </c>
      <c r="G684" s="263" t="s">
        <v>290</v>
      </c>
      <c r="H684" s="264">
        <v>39.69</v>
      </c>
      <c r="I684" s="265"/>
      <c r="J684" s="266">
        <f>ROUND(I684*H684,2)</f>
        <v>0</v>
      </c>
      <c r="K684" s="262" t="s">
        <v>184</v>
      </c>
      <c r="L684" s="43"/>
      <c r="M684" s="267" t="s">
        <v>1</v>
      </c>
      <c r="N684" s="268" t="s">
        <v>40</v>
      </c>
      <c r="O684" s="93"/>
      <c r="P684" s="269">
        <f>O684*H684</f>
        <v>0</v>
      </c>
      <c r="Q684" s="269">
        <v>0</v>
      </c>
      <c r="R684" s="269">
        <f>Q684*H684</f>
        <v>0</v>
      </c>
      <c r="S684" s="269">
        <v>0</v>
      </c>
      <c r="T684" s="270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71" t="s">
        <v>166</v>
      </c>
      <c r="AT684" s="271" t="s">
        <v>162</v>
      </c>
      <c r="AU684" s="271" t="s">
        <v>85</v>
      </c>
      <c r="AY684" s="17" t="s">
        <v>160</v>
      </c>
      <c r="BE684" s="145">
        <f>IF(N684="základní",J684,0)</f>
        <v>0</v>
      </c>
      <c r="BF684" s="145">
        <f>IF(N684="snížená",J684,0)</f>
        <v>0</v>
      </c>
      <c r="BG684" s="145">
        <f>IF(N684="zákl. přenesená",J684,0)</f>
        <v>0</v>
      </c>
      <c r="BH684" s="145">
        <f>IF(N684="sníž. přenesená",J684,0)</f>
        <v>0</v>
      </c>
      <c r="BI684" s="145">
        <f>IF(N684="nulová",J684,0)</f>
        <v>0</v>
      </c>
      <c r="BJ684" s="17" t="s">
        <v>83</v>
      </c>
      <c r="BK684" s="145">
        <f>ROUND(I684*H684,2)</f>
        <v>0</v>
      </c>
      <c r="BL684" s="17" t="s">
        <v>166</v>
      </c>
      <c r="BM684" s="271" t="s">
        <v>594</v>
      </c>
    </row>
    <row r="685" spans="1:47" s="2" customFormat="1" ht="12">
      <c r="A685" s="40"/>
      <c r="B685" s="41"/>
      <c r="C685" s="42"/>
      <c r="D685" s="272" t="s">
        <v>177</v>
      </c>
      <c r="E685" s="42"/>
      <c r="F685" s="287" t="s">
        <v>595</v>
      </c>
      <c r="G685" s="42"/>
      <c r="H685" s="42"/>
      <c r="I685" s="161"/>
      <c r="J685" s="42"/>
      <c r="K685" s="42"/>
      <c r="L685" s="43"/>
      <c r="M685" s="274"/>
      <c r="N685" s="275"/>
      <c r="O685" s="93"/>
      <c r="P685" s="93"/>
      <c r="Q685" s="93"/>
      <c r="R685" s="93"/>
      <c r="S685" s="93"/>
      <c r="T685" s="94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7" t="s">
        <v>177</v>
      </c>
      <c r="AU685" s="17" t="s">
        <v>85</v>
      </c>
    </row>
    <row r="686" spans="1:51" s="13" customFormat="1" ht="12">
      <c r="A686" s="13"/>
      <c r="B686" s="276"/>
      <c r="C686" s="277"/>
      <c r="D686" s="272" t="s">
        <v>170</v>
      </c>
      <c r="E686" s="278" t="s">
        <v>1</v>
      </c>
      <c r="F686" s="279" t="s">
        <v>596</v>
      </c>
      <c r="G686" s="277"/>
      <c r="H686" s="280">
        <v>23.8</v>
      </c>
      <c r="I686" s="281"/>
      <c r="J686" s="277"/>
      <c r="K686" s="277"/>
      <c r="L686" s="282"/>
      <c r="M686" s="283"/>
      <c r="N686" s="284"/>
      <c r="O686" s="284"/>
      <c r="P686" s="284"/>
      <c r="Q686" s="284"/>
      <c r="R686" s="284"/>
      <c r="S686" s="284"/>
      <c r="T686" s="28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86" t="s">
        <v>170</v>
      </c>
      <c r="AU686" s="286" t="s">
        <v>85</v>
      </c>
      <c r="AV686" s="13" t="s">
        <v>85</v>
      </c>
      <c r="AW686" s="13" t="s">
        <v>30</v>
      </c>
      <c r="AX686" s="13" t="s">
        <v>75</v>
      </c>
      <c r="AY686" s="286" t="s">
        <v>160</v>
      </c>
    </row>
    <row r="687" spans="1:51" s="13" customFormat="1" ht="12">
      <c r="A687" s="13"/>
      <c r="B687" s="276"/>
      <c r="C687" s="277"/>
      <c r="D687" s="272" t="s">
        <v>170</v>
      </c>
      <c r="E687" s="278" t="s">
        <v>1</v>
      </c>
      <c r="F687" s="279" t="s">
        <v>597</v>
      </c>
      <c r="G687" s="277"/>
      <c r="H687" s="280">
        <v>14</v>
      </c>
      <c r="I687" s="281"/>
      <c r="J687" s="277"/>
      <c r="K687" s="277"/>
      <c r="L687" s="282"/>
      <c r="M687" s="283"/>
      <c r="N687" s="284"/>
      <c r="O687" s="284"/>
      <c r="P687" s="284"/>
      <c r="Q687" s="284"/>
      <c r="R687" s="284"/>
      <c r="S687" s="284"/>
      <c r="T687" s="28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86" t="s">
        <v>170</v>
      </c>
      <c r="AU687" s="286" t="s">
        <v>85</v>
      </c>
      <c r="AV687" s="13" t="s">
        <v>85</v>
      </c>
      <c r="AW687" s="13" t="s">
        <v>30</v>
      </c>
      <c r="AX687" s="13" t="s">
        <v>75</v>
      </c>
      <c r="AY687" s="286" t="s">
        <v>160</v>
      </c>
    </row>
    <row r="688" spans="1:51" s="15" customFormat="1" ht="12">
      <c r="A688" s="15"/>
      <c r="B688" s="298"/>
      <c r="C688" s="299"/>
      <c r="D688" s="272" t="s">
        <v>170</v>
      </c>
      <c r="E688" s="300" t="s">
        <v>1</v>
      </c>
      <c r="F688" s="301" t="s">
        <v>217</v>
      </c>
      <c r="G688" s="299"/>
      <c r="H688" s="302">
        <v>37.8</v>
      </c>
      <c r="I688" s="303"/>
      <c r="J688" s="299"/>
      <c r="K688" s="299"/>
      <c r="L688" s="304"/>
      <c r="M688" s="305"/>
      <c r="N688" s="306"/>
      <c r="O688" s="306"/>
      <c r="P688" s="306"/>
      <c r="Q688" s="306"/>
      <c r="R688" s="306"/>
      <c r="S688" s="306"/>
      <c r="T688" s="307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308" t="s">
        <v>170</v>
      </c>
      <c r="AU688" s="308" t="s">
        <v>85</v>
      </c>
      <c r="AV688" s="15" t="s">
        <v>166</v>
      </c>
      <c r="AW688" s="15" t="s">
        <v>30</v>
      </c>
      <c r="AX688" s="15" t="s">
        <v>83</v>
      </c>
      <c r="AY688" s="308" t="s">
        <v>160</v>
      </c>
    </row>
    <row r="689" spans="1:51" s="13" customFormat="1" ht="12">
      <c r="A689" s="13"/>
      <c r="B689" s="276"/>
      <c r="C689" s="277"/>
      <c r="D689" s="272" t="s">
        <v>170</v>
      </c>
      <c r="E689" s="277"/>
      <c r="F689" s="279" t="s">
        <v>598</v>
      </c>
      <c r="G689" s="277"/>
      <c r="H689" s="280">
        <v>39.69</v>
      </c>
      <c r="I689" s="281"/>
      <c r="J689" s="277"/>
      <c r="K689" s="277"/>
      <c r="L689" s="282"/>
      <c r="M689" s="283"/>
      <c r="N689" s="284"/>
      <c r="O689" s="284"/>
      <c r="P689" s="284"/>
      <c r="Q689" s="284"/>
      <c r="R689" s="284"/>
      <c r="S689" s="284"/>
      <c r="T689" s="28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86" t="s">
        <v>170</v>
      </c>
      <c r="AU689" s="286" t="s">
        <v>85</v>
      </c>
      <c r="AV689" s="13" t="s">
        <v>85</v>
      </c>
      <c r="AW689" s="13" t="s">
        <v>4</v>
      </c>
      <c r="AX689" s="13" t="s">
        <v>83</v>
      </c>
      <c r="AY689" s="286" t="s">
        <v>160</v>
      </c>
    </row>
    <row r="690" spans="1:65" s="2" customFormat="1" ht="21.75" customHeight="1">
      <c r="A690" s="40"/>
      <c r="B690" s="41"/>
      <c r="C690" s="260" t="s">
        <v>599</v>
      </c>
      <c r="D690" s="260" t="s">
        <v>162</v>
      </c>
      <c r="E690" s="261" t="s">
        <v>600</v>
      </c>
      <c r="F690" s="262" t="s">
        <v>601</v>
      </c>
      <c r="G690" s="263" t="s">
        <v>290</v>
      </c>
      <c r="H690" s="264">
        <v>319.2</v>
      </c>
      <c r="I690" s="265"/>
      <c r="J690" s="266">
        <f>ROUND(I690*H690,2)</f>
        <v>0</v>
      </c>
      <c r="K690" s="262" t="s">
        <v>184</v>
      </c>
      <c r="L690" s="43"/>
      <c r="M690" s="267" t="s">
        <v>1</v>
      </c>
      <c r="N690" s="268" t="s">
        <v>40</v>
      </c>
      <c r="O690" s="93"/>
      <c r="P690" s="269">
        <f>O690*H690</f>
        <v>0</v>
      </c>
      <c r="Q690" s="269">
        <v>0</v>
      </c>
      <c r="R690" s="269">
        <f>Q690*H690</f>
        <v>0</v>
      </c>
      <c r="S690" s="269">
        <v>0</v>
      </c>
      <c r="T690" s="270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71" t="s">
        <v>166</v>
      </c>
      <c r="AT690" s="271" t="s">
        <v>162</v>
      </c>
      <c r="AU690" s="271" t="s">
        <v>85</v>
      </c>
      <c r="AY690" s="17" t="s">
        <v>160</v>
      </c>
      <c r="BE690" s="145">
        <f>IF(N690="základní",J690,0)</f>
        <v>0</v>
      </c>
      <c r="BF690" s="145">
        <f>IF(N690="snížená",J690,0)</f>
        <v>0</v>
      </c>
      <c r="BG690" s="145">
        <f>IF(N690="zákl. přenesená",J690,0)</f>
        <v>0</v>
      </c>
      <c r="BH690" s="145">
        <f>IF(N690="sníž. přenesená",J690,0)</f>
        <v>0</v>
      </c>
      <c r="BI690" s="145">
        <f>IF(N690="nulová",J690,0)</f>
        <v>0</v>
      </c>
      <c r="BJ690" s="17" t="s">
        <v>83</v>
      </c>
      <c r="BK690" s="145">
        <f>ROUND(I690*H690,2)</f>
        <v>0</v>
      </c>
      <c r="BL690" s="17" t="s">
        <v>166</v>
      </c>
      <c r="BM690" s="271" t="s">
        <v>602</v>
      </c>
    </row>
    <row r="691" spans="1:47" s="2" customFormat="1" ht="12">
      <c r="A691" s="40"/>
      <c r="B691" s="41"/>
      <c r="C691" s="42"/>
      <c r="D691" s="272" t="s">
        <v>177</v>
      </c>
      <c r="E691" s="42"/>
      <c r="F691" s="287" t="s">
        <v>603</v>
      </c>
      <c r="G691" s="42"/>
      <c r="H691" s="42"/>
      <c r="I691" s="161"/>
      <c r="J691" s="42"/>
      <c r="K691" s="42"/>
      <c r="L691" s="43"/>
      <c r="M691" s="274"/>
      <c r="N691" s="275"/>
      <c r="O691" s="93"/>
      <c r="P691" s="93"/>
      <c r="Q691" s="93"/>
      <c r="R691" s="93"/>
      <c r="S691" s="93"/>
      <c r="T691" s="94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7" t="s">
        <v>177</v>
      </c>
      <c r="AU691" s="17" t="s">
        <v>85</v>
      </c>
    </row>
    <row r="692" spans="1:51" s="13" customFormat="1" ht="12">
      <c r="A692" s="13"/>
      <c r="B692" s="276"/>
      <c r="C692" s="277"/>
      <c r="D692" s="272" t="s">
        <v>170</v>
      </c>
      <c r="E692" s="278" t="s">
        <v>1</v>
      </c>
      <c r="F692" s="279" t="s">
        <v>534</v>
      </c>
      <c r="G692" s="277"/>
      <c r="H692" s="280">
        <v>208</v>
      </c>
      <c r="I692" s="281"/>
      <c r="J692" s="277"/>
      <c r="K692" s="277"/>
      <c r="L692" s="282"/>
      <c r="M692" s="283"/>
      <c r="N692" s="284"/>
      <c r="O692" s="284"/>
      <c r="P692" s="284"/>
      <c r="Q692" s="284"/>
      <c r="R692" s="284"/>
      <c r="S692" s="284"/>
      <c r="T692" s="28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86" t="s">
        <v>170</v>
      </c>
      <c r="AU692" s="286" t="s">
        <v>85</v>
      </c>
      <c r="AV692" s="13" t="s">
        <v>85</v>
      </c>
      <c r="AW692" s="13" t="s">
        <v>30</v>
      </c>
      <c r="AX692" s="13" t="s">
        <v>75</v>
      </c>
      <c r="AY692" s="286" t="s">
        <v>160</v>
      </c>
    </row>
    <row r="693" spans="1:51" s="13" customFormat="1" ht="12">
      <c r="A693" s="13"/>
      <c r="B693" s="276"/>
      <c r="C693" s="277"/>
      <c r="D693" s="272" t="s">
        <v>170</v>
      </c>
      <c r="E693" s="278" t="s">
        <v>1</v>
      </c>
      <c r="F693" s="279" t="s">
        <v>535</v>
      </c>
      <c r="G693" s="277"/>
      <c r="H693" s="280">
        <v>96</v>
      </c>
      <c r="I693" s="281"/>
      <c r="J693" s="277"/>
      <c r="K693" s="277"/>
      <c r="L693" s="282"/>
      <c r="M693" s="283"/>
      <c r="N693" s="284"/>
      <c r="O693" s="284"/>
      <c r="P693" s="284"/>
      <c r="Q693" s="284"/>
      <c r="R693" s="284"/>
      <c r="S693" s="284"/>
      <c r="T693" s="28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86" t="s">
        <v>170</v>
      </c>
      <c r="AU693" s="286" t="s">
        <v>85</v>
      </c>
      <c r="AV693" s="13" t="s">
        <v>85</v>
      </c>
      <c r="AW693" s="13" t="s">
        <v>30</v>
      </c>
      <c r="AX693" s="13" t="s">
        <v>75</v>
      </c>
      <c r="AY693" s="286" t="s">
        <v>160</v>
      </c>
    </row>
    <row r="694" spans="1:51" s="15" customFormat="1" ht="12">
      <c r="A694" s="15"/>
      <c r="B694" s="298"/>
      <c r="C694" s="299"/>
      <c r="D694" s="272" t="s">
        <v>170</v>
      </c>
      <c r="E694" s="300" t="s">
        <v>1</v>
      </c>
      <c r="F694" s="301" t="s">
        <v>217</v>
      </c>
      <c r="G694" s="299"/>
      <c r="H694" s="302">
        <v>304</v>
      </c>
      <c r="I694" s="303"/>
      <c r="J694" s="299"/>
      <c r="K694" s="299"/>
      <c r="L694" s="304"/>
      <c r="M694" s="305"/>
      <c r="N694" s="306"/>
      <c r="O694" s="306"/>
      <c r="P694" s="306"/>
      <c r="Q694" s="306"/>
      <c r="R694" s="306"/>
      <c r="S694" s="306"/>
      <c r="T694" s="307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308" t="s">
        <v>170</v>
      </c>
      <c r="AU694" s="308" t="s">
        <v>85</v>
      </c>
      <c r="AV694" s="15" t="s">
        <v>166</v>
      </c>
      <c r="AW694" s="15" t="s">
        <v>30</v>
      </c>
      <c r="AX694" s="15" t="s">
        <v>83</v>
      </c>
      <c r="AY694" s="308" t="s">
        <v>160</v>
      </c>
    </row>
    <row r="695" spans="1:51" s="13" customFormat="1" ht="12">
      <c r="A695" s="13"/>
      <c r="B695" s="276"/>
      <c r="C695" s="277"/>
      <c r="D695" s="272" t="s">
        <v>170</v>
      </c>
      <c r="E695" s="277"/>
      <c r="F695" s="279" t="s">
        <v>604</v>
      </c>
      <c r="G695" s="277"/>
      <c r="H695" s="280">
        <v>319.2</v>
      </c>
      <c r="I695" s="281"/>
      <c r="J695" s="277"/>
      <c r="K695" s="277"/>
      <c r="L695" s="282"/>
      <c r="M695" s="283"/>
      <c r="N695" s="284"/>
      <c r="O695" s="284"/>
      <c r="P695" s="284"/>
      <c r="Q695" s="284"/>
      <c r="R695" s="284"/>
      <c r="S695" s="284"/>
      <c r="T695" s="28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86" t="s">
        <v>170</v>
      </c>
      <c r="AU695" s="286" t="s">
        <v>85</v>
      </c>
      <c r="AV695" s="13" t="s">
        <v>85</v>
      </c>
      <c r="AW695" s="13" t="s">
        <v>4</v>
      </c>
      <c r="AX695" s="13" t="s">
        <v>83</v>
      </c>
      <c r="AY695" s="286" t="s">
        <v>160</v>
      </c>
    </row>
    <row r="696" spans="1:65" s="2" customFormat="1" ht="16.5" customHeight="1">
      <c r="A696" s="40"/>
      <c r="B696" s="41"/>
      <c r="C696" s="260" t="s">
        <v>605</v>
      </c>
      <c r="D696" s="260" t="s">
        <v>162</v>
      </c>
      <c r="E696" s="261" t="s">
        <v>606</v>
      </c>
      <c r="F696" s="262" t="s">
        <v>607</v>
      </c>
      <c r="G696" s="263" t="s">
        <v>290</v>
      </c>
      <c r="H696" s="264">
        <v>3208.875</v>
      </c>
      <c r="I696" s="265"/>
      <c r="J696" s="266">
        <f>ROUND(I696*H696,2)</f>
        <v>0</v>
      </c>
      <c r="K696" s="262" t="s">
        <v>1</v>
      </c>
      <c r="L696" s="43"/>
      <c r="M696" s="267" t="s">
        <v>1</v>
      </c>
      <c r="N696" s="268" t="s">
        <v>40</v>
      </c>
      <c r="O696" s="93"/>
      <c r="P696" s="269">
        <f>O696*H696</f>
        <v>0</v>
      </c>
      <c r="Q696" s="269">
        <v>0</v>
      </c>
      <c r="R696" s="269">
        <f>Q696*H696</f>
        <v>0</v>
      </c>
      <c r="S696" s="269">
        <v>0</v>
      </c>
      <c r="T696" s="270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71" t="s">
        <v>166</v>
      </c>
      <c r="AT696" s="271" t="s">
        <v>162</v>
      </c>
      <c r="AU696" s="271" t="s">
        <v>85</v>
      </c>
      <c r="AY696" s="17" t="s">
        <v>160</v>
      </c>
      <c r="BE696" s="145">
        <f>IF(N696="základní",J696,0)</f>
        <v>0</v>
      </c>
      <c r="BF696" s="145">
        <f>IF(N696="snížená",J696,0)</f>
        <v>0</v>
      </c>
      <c r="BG696" s="145">
        <f>IF(N696="zákl. přenesená",J696,0)</f>
        <v>0</v>
      </c>
      <c r="BH696" s="145">
        <f>IF(N696="sníž. přenesená",J696,0)</f>
        <v>0</v>
      </c>
      <c r="BI696" s="145">
        <f>IF(N696="nulová",J696,0)</f>
        <v>0</v>
      </c>
      <c r="BJ696" s="17" t="s">
        <v>83</v>
      </c>
      <c r="BK696" s="145">
        <f>ROUND(I696*H696,2)</f>
        <v>0</v>
      </c>
      <c r="BL696" s="17" t="s">
        <v>166</v>
      </c>
      <c r="BM696" s="271" t="s">
        <v>608</v>
      </c>
    </row>
    <row r="697" spans="1:47" s="2" customFormat="1" ht="12">
      <c r="A697" s="40"/>
      <c r="B697" s="41"/>
      <c r="C697" s="42"/>
      <c r="D697" s="272" t="s">
        <v>177</v>
      </c>
      <c r="E697" s="42"/>
      <c r="F697" s="287" t="s">
        <v>609</v>
      </c>
      <c r="G697" s="42"/>
      <c r="H697" s="42"/>
      <c r="I697" s="161"/>
      <c r="J697" s="42"/>
      <c r="K697" s="42"/>
      <c r="L697" s="43"/>
      <c r="M697" s="274"/>
      <c r="N697" s="275"/>
      <c r="O697" s="93"/>
      <c r="P697" s="93"/>
      <c r="Q697" s="93"/>
      <c r="R697" s="93"/>
      <c r="S697" s="93"/>
      <c r="T697" s="94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7" t="s">
        <v>177</v>
      </c>
      <c r="AU697" s="17" t="s">
        <v>85</v>
      </c>
    </row>
    <row r="698" spans="1:51" s="14" customFormat="1" ht="12">
      <c r="A698" s="14"/>
      <c r="B698" s="288"/>
      <c r="C698" s="289"/>
      <c r="D698" s="272" t="s">
        <v>170</v>
      </c>
      <c r="E698" s="290" t="s">
        <v>1</v>
      </c>
      <c r="F698" s="291" t="s">
        <v>192</v>
      </c>
      <c r="G698" s="289"/>
      <c r="H698" s="290" t="s">
        <v>1</v>
      </c>
      <c r="I698" s="292"/>
      <c r="J698" s="289"/>
      <c r="K698" s="289"/>
      <c r="L698" s="293"/>
      <c r="M698" s="294"/>
      <c r="N698" s="295"/>
      <c r="O698" s="295"/>
      <c r="P698" s="295"/>
      <c r="Q698" s="295"/>
      <c r="R698" s="295"/>
      <c r="S698" s="295"/>
      <c r="T698" s="29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97" t="s">
        <v>170</v>
      </c>
      <c r="AU698" s="297" t="s">
        <v>85</v>
      </c>
      <c r="AV698" s="14" t="s">
        <v>83</v>
      </c>
      <c r="AW698" s="14" t="s">
        <v>30</v>
      </c>
      <c r="AX698" s="14" t="s">
        <v>75</v>
      </c>
      <c r="AY698" s="297" t="s">
        <v>160</v>
      </c>
    </row>
    <row r="699" spans="1:51" s="13" customFormat="1" ht="12">
      <c r="A699" s="13"/>
      <c r="B699" s="276"/>
      <c r="C699" s="277"/>
      <c r="D699" s="272" t="s">
        <v>170</v>
      </c>
      <c r="E699" s="278" t="s">
        <v>1</v>
      </c>
      <c r="F699" s="279" t="s">
        <v>610</v>
      </c>
      <c r="G699" s="277"/>
      <c r="H699" s="280">
        <v>677.25</v>
      </c>
      <c r="I699" s="281"/>
      <c r="J699" s="277"/>
      <c r="K699" s="277"/>
      <c r="L699" s="282"/>
      <c r="M699" s="283"/>
      <c r="N699" s="284"/>
      <c r="O699" s="284"/>
      <c r="P699" s="284"/>
      <c r="Q699" s="284"/>
      <c r="R699" s="284"/>
      <c r="S699" s="284"/>
      <c r="T699" s="28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86" t="s">
        <v>170</v>
      </c>
      <c r="AU699" s="286" t="s">
        <v>85</v>
      </c>
      <c r="AV699" s="13" t="s">
        <v>85</v>
      </c>
      <c r="AW699" s="13" t="s">
        <v>30</v>
      </c>
      <c r="AX699" s="13" t="s">
        <v>75</v>
      </c>
      <c r="AY699" s="286" t="s">
        <v>160</v>
      </c>
    </row>
    <row r="700" spans="1:51" s="14" customFormat="1" ht="12">
      <c r="A700" s="14"/>
      <c r="B700" s="288"/>
      <c r="C700" s="289"/>
      <c r="D700" s="272" t="s">
        <v>170</v>
      </c>
      <c r="E700" s="290" t="s">
        <v>1</v>
      </c>
      <c r="F700" s="291" t="s">
        <v>194</v>
      </c>
      <c r="G700" s="289"/>
      <c r="H700" s="290" t="s">
        <v>1</v>
      </c>
      <c r="I700" s="292"/>
      <c r="J700" s="289"/>
      <c r="K700" s="289"/>
      <c r="L700" s="293"/>
      <c r="M700" s="294"/>
      <c r="N700" s="295"/>
      <c r="O700" s="295"/>
      <c r="P700" s="295"/>
      <c r="Q700" s="295"/>
      <c r="R700" s="295"/>
      <c r="S700" s="295"/>
      <c r="T700" s="29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97" t="s">
        <v>170</v>
      </c>
      <c r="AU700" s="297" t="s">
        <v>85</v>
      </c>
      <c r="AV700" s="14" t="s">
        <v>83</v>
      </c>
      <c r="AW700" s="14" t="s">
        <v>30</v>
      </c>
      <c r="AX700" s="14" t="s">
        <v>75</v>
      </c>
      <c r="AY700" s="297" t="s">
        <v>160</v>
      </c>
    </row>
    <row r="701" spans="1:51" s="13" customFormat="1" ht="12">
      <c r="A701" s="13"/>
      <c r="B701" s="276"/>
      <c r="C701" s="277"/>
      <c r="D701" s="272" t="s">
        <v>170</v>
      </c>
      <c r="E701" s="278" t="s">
        <v>1</v>
      </c>
      <c r="F701" s="279" t="s">
        <v>611</v>
      </c>
      <c r="G701" s="277"/>
      <c r="H701" s="280">
        <v>10.5</v>
      </c>
      <c r="I701" s="281"/>
      <c r="J701" s="277"/>
      <c r="K701" s="277"/>
      <c r="L701" s="282"/>
      <c r="M701" s="283"/>
      <c r="N701" s="284"/>
      <c r="O701" s="284"/>
      <c r="P701" s="284"/>
      <c r="Q701" s="284"/>
      <c r="R701" s="284"/>
      <c r="S701" s="284"/>
      <c r="T701" s="28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86" t="s">
        <v>170</v>
      </c>
      <c r="AU701" s="286" t="s">
        <v>85</v>
      </c>
      <c r="AV701" s="13" t="s">
        <v>85</v>
      </c>
      <c r="AW701" s="13" t="s">
        <v>30</v>
      </c>
      <c r="AX701" s="13" t="s">
        <v>75</v>
      </c>
      <c r="AY701" s="286" t="s">
        <v>160</v>
      </c>
    </row>
    <row r="702" spans="1:51" s="14" customFormat="1" ht="12">
      <c r="A702" s="14"/>
      <c r="B702" s="288"/>
      <c r="C702" s="289"/>
      <c r="D702" s="272" t="s">
        <v>170</v>
      </c>
      <c r="E702" s="290" t="s">
        <v>1</v>
      </c>
      <c r="F702" s="291" t="s">
        <v>322</v>
      </c>
      <c r="G702" s="289"/>
      <c r="H702" s="290" t="s">
        <v>1</v>
      </c>
      <c r="I702" s="292"/>
      <c r="J702" s="289"/>
      <c r="K702" s="289"/>
      <c r="L702" s="293"/>
      <c r="M702" s="294"/>
      <c r="N702" s="295"/>
      <c r="O702" s="295"/>
      <c r="P702" s="295"/>
      <c r="Q702" s="295"/>
      <c r="R702" s="295"/>
      <c r="S702" s="295"/>
      <c r="T702" s="29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97" t="s">
        <v>170</v>
      </c>
      <c r="AU702" s="297" t="s">
        <v>85</v>
      </c>
      <c r="AV702" s="14" t="s">
        <v>83</v>
      </c>
      <c r="AW702" s="14" t="s">
        <v>30</v>
      </c>
      <c r="AX702" s="14" t="s">
        <v>75</v>
      </c>
      <c r="AY702" s="297" t="s">
        <v>160</v>
      </c>
    </row>
    <row r="703" spans="1:51" s="13" customFormat="1" ht="12">
      <c r="A703" s="13"/>
      <c r="B703" s="276"/>
      <c r="C703" s="277"/>
      <c r="D703" s="272" t="s">
        <v>170</v>
      </c>
      <c r="E703" s="278" t="s">
        <v>1</v>
      </c>
      <c r="F703" s="279" t="s">
        <v>612</v>
      </c>
      <c r="G703" s="277"/>
      <c r="H703" s="280">
        <v>18.375</v>
      </c>
      <c r="I703" s="281"/>
      <c r="J703" s="277"/>
      <c r="K703" s="277"/>
      <c r="L703" s="282"/>
      <c r="M703" s="283"/>
      <c r="N703" s="284"/>
      <c r="O703" s="284"/>
      <c r="P703" s="284"/>
      <c r="Q703" s="284"/>
      <c r="R703" s="284"/>
      <c r="S703" s="284"/>
      <c r="T703" s="28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86" t="s">
        <v>170</v>
      </c>
      <c r="AU703" s="286" t="s">
        <v>85</v>
      </c>
      <c r="AV703" s="13" t="s">
        <v>85</v>
      </c>
      <c r="AW703" s="13" t="s">
        <v>30</v>
      </c>
      <c r="AX703" s="13" t="s">
        <v>75</v>
      </c>
      <c r="AY703" s="286" t="s">
        <v>160</v>
      </c>
    </row>
    <row r="704" spans="1:51" s="14" customFormat="1" ht="12">
      <c r="A704" s="14"/>
      <c r="B704" s="288"/>
      <c r="C704" s="289"/>
      <c r="D704" s="272" t="s">
        <v>170</v>
      </c>
      <c r="E704" s="290" t="s">
        <v>1</v>
      </c>
      <c r="F704" s="291" t="s">
        <v>196</v>
      </c>
      <c r="G704" s="289"/>
      <c r="H704" s="290" t="s">
        <v>1</v>
      </c>
      <c r="I704" s="292"/>
      <c r="J704" s="289"/>
      <c r="K704" s="289"/>
      <c r="L704" s="293"/>
      <c r="M704" s="294"/>
      <c r="N704" s="295"/>
      <c r="O704" s="295"/>
      <c r="P704" s="295"/>
      <c r="Q704" s="295"/>
      <c r="R704" s="295"/>
      <c r="S704" s="295"/>
      <c r="T704" s="296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97" t="s">
        <v>170</v>
      </c>
      <c r="AU704" s="297" t="s">
        <v>85</v>
      </c>
      <c r="AV704" s="14" t="s">
        <v>83</v>
      </c>
      <c r="AW704" s="14" t="s">
        <v>30</v>
      </c>
      <c r="AX704" s="14" t="s">
        <v>75</v>
      </c>
      <c r="AY704" s="297" t="s">
        <v>160</v>
      </c>
    </row>
    <row r="705" spans="1:51" s="13" customFormat="1" ht="12">
      <c r="A705" s="13"/>
      <c r="B705" s="276"/>
      <c r="C705" s="277"/>
      <c r="D705" s="272" t="s">
        <v>170</v>
      </c>
      <c r="E705" s="278" t="s">
        <v>1</v>
      </c>
      <c r="F705" s="279" t="s">
        <v>613</v>
      </c>
      <c r="G705" s="277"/>
      <c r="H705" s="280">
        <v>5.25</v>
      </c>
      <c r="I705" s="281"/>
      <c r="J705" s="277"/>
      <c r="K705" s="277"/>
      <c r="L705" s="282"/>
      <c r="M705" s="283"/>
      <c r="N705" s="284"/>
      <c r="O705" s="284"/>
      <c r="P705" s="284"/>
      <c r="Q705" s="284"/>
      <c r="R705" s="284"/>
      <c r="S705" s="284"/>
      <c r="T705" s="28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86" t="s">
        <v>170</v>
      </c>
      <c r="AU705" s="286" t="s">
        <v>85</v>
      </c>
      <c r="AV705" s="13" t="s">
        <v>85</v>
      </c>
      <c r="AW705" s="13" t="s">
        <v>30</v>
      </c>
      <c r="AX705" s="13" t="s">
        <v>75</v>
      </c>
      <c r="AY705" s="286" t="s">
        <v>160</v>
      </c>
    </row>
    <row r="706" spans="1:51" s="14" customFormat="1" ht="12">
      <c r="A706" s="14"/>
      <c r="B706" s="288"/>
      <c r="C706" s="289"/>
      <c r="D706" s="272" t="s">
        <v>170</v>
      </c>
      <c r="E706" s="290" t="s">
        <v>1</v>
      </c>
      <c r="F706" s="291" t="s">
        <v>198</v>
      </c>
      <c r="G706" s="289"/>
      <c r="H706" s="290" t="s">
        <v>1</v>
      </c>
      <c r="I706" s="292"/>
      <c r="J706" s="289"/>
      <c r="K706" s="289"/>
      <c r="L706" s="293"/>
      <c r="M706" s="294"/>
      <c r="N706" s="295"/>
      <c r="O706" s="295"/>
      <c r="P706" s="295"/>
      <c r="Q706" s="295"/>
      <c r="R706" s="295"/>
      <c r="S706" s="295"/>
      <c r="T706" s="29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97" t="s">
        <v>170</v>
      </c>
      <c r="AU706" s="297" t="s">
        <v>85</v>
      </c>
      <c r="AV706" s="14" t="s">
        <v>83</v>
      </c>
      <c r="AW706" s="14" t="s">
        <v>30</v>
      </c>
      <c r="AX706" s="14" t="s">
        <v>75</v>
      </c>
      <c r="AY706" s="297" t="s">
        <v>160</v>
      </c>
    </row>
    <row r="707" spans="1:51" s="13" customFormat="1" ht="12">
      <c r="A707" s="13"/>
      <c r="B707" s="276"/>
      <c r="C707" s="277"/>
      <c r="D707" s="272" t="s">
        <v>170</v>
      </c>
      <c r="E707" s="278" t="s">
        <v>1</v>
      </c>
      <c r="F707" s="279" t="s">
        <v>612</v>
      </c>
      <c r="G707" s="277"/>
      <c r="H707" s="280">
        <v>18.375</v>
      </c>
      <c r="I707" s="281"/>
      <c r="J707" s="277"/>
      <c r="K707" s="277"/>
      <c r="L707" s="282"/>
      <c r="M707" s="283"/>
      <c r="N707" s="284"/>
      <c r="O707" s="284"/>
      <c r="P707" s="284"/>
      <c r="Q707" s="284"/>
      <c r="R707" s="284"/>
      <c r="S707" s="284"/>
      <c r="T707" s="28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86" t="s">
        <v>170</v>
      </c>
      <c r="AU707" s="286" t="s">
        <v>85</v>
      </c>
      <c r="AV707" s="13" t="s">
        <v>85</v>
      </c>
      <c r="AW707" s="13" t="s">
        <v>30</v>
      </c>
      <c r="AX707" s="13" t="s">
        <v>75</v>
      </c>
      <c r="AY707" s="286" t="s">
        <v>160</v>
      </c>
    </row>
    <row r="708" spans="1:51" s="14" customFormat="1" ht="12">
      <c r="A708" s="14"/>
      <c r="B708" s="288"/>
      <c r="C708" s="289"/>
      <c r="D708" s="272" t="s">
        <v>170</v>
      </c>
      <c r="E708" s="290" t="s">
        <v>1</v>
      </c>
      <c r="F708" s="291" t="s">
        <v>326</v>
      </c>
      <c r="G708" s="289"/>
      <c r="H708" s="290" t="s">
        <v>1</v>
      </c>
      <c r="I708" s="292"/>
      <c r="J708" s="289"/>
      <c r="K708" s="289"/>
      <c r="L708" s="293"/>
      <c r="M708" s="294"/>
      <c r="N708" s="295"/>
      <c r="O708" s="295"/>
      <c r="P708" s="295"/>
      <c r="Q708" s="295"/>
      <c r="R708" s="295"/>
      <c r="S708" s="295"/>
      <c r="T708" s="29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97" t="s">
        <v>170</v>
      </c>
      <c r="AU708" s="297" t="s">
        <v>85</v>
      </c>
      <c r="AV708" s="14" t="s">
        <v>83</v>
      </c>
      <c r="AW708" s="14" t="s">
        <v>30</v>
      </c>
      <c r="AX708" s="14" t="s">
        <v>75</v>
      </c>
      <c r="AY708" s="297" t="s">
        <v>160</v>
      </c>
    </row>
    <row r="709" spans="1:51" s="13" customFormat="1" ht="12">
      <c r="A709" s="13"/>
      <c r="B709" s="276"/>
      <c r="C709" s="277"/>
      <c r="D709" s="272" t="s">
        <v>170</v>
      </c>
      <c r="E709" s="278" t="s">
        <v>1</v>
      </c>
      <c r="F709" s="279" t="s">
        <v>614</v>
      </c>
      <c r="G709" s="277"/>
      <c r="H709" s="280">
        <v>13.125</v>
      </c>
      <c r="I709" s="281"/>
      <c r="J709" s="277"/>
      <c r="K709" s="277"/>
      <c r="L709" s="282"/>
      <c r="M709" s="283"/>
      <c r="N709" s="284"/>
      <c r="O709" s="284"/>
      <c r="P709" s="284"/>
      <c r="Q709" s="284"/>
      <c r="R709" s="284"/>
      <c r="S709" s="284"/>
      <c r="T709" s="285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86" t="s">
        <v>170</v>
      </c>
      <c r="AU709" s="286" t="s">
        <v>85</v>
      </c>
      <c r="AV709" s="13" t="s">
        <v>85</v>
      </c>
      <c r="AW709" s="13" t="s">
        <v>30</v>
      </c>
      <c r="AX709" s="13" t="s">
        <v>75</v>
      </c>
      <c r="AY709" s="286" t="s">
        <v>160</v>
      </c>
    </row>
    <row r="710" spans="1:51" s="14" customFormat="1" ht="12">
      <c r="A710" s="14"/>
      <c r="B710" s="288"/>
      <c r="C710" s="289"/>
      <c r="D710" s="272" t="s">
        <v>170</v>
      </c>
      <c r="E710" s="290" t="s">
        <v>1</v>
      </c>
      <c r="F710" s="291" t="s">
        <v>200</v>
      </c>
      <c r="G710" s="289"/>
      <c r="H710" s="290" t="s">
        <v>1</v>
      </c>
      <c r="I710" s="292"/>
      <c r="J710" s="289"/>
      <c r="K710" s="289"/>
      <c r="L710" s="293"/>
      <c r="M710" s="294"/>
      <c r="N710" s="295"/>
      <c r="O710" s="295"/>
      <c r="P710" s="295"/>
      <c r="Q710" s="295"/>
      <c r="R710" s="295"/>
      <c r="S710" s="295"/>
      <c r="T710" s="296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97" t="s">
        <v>170</v>
      </c>
      <c r="AU710" s="297" t="s">
        <v>85</v>
      </c>
      <c r="AV710" s="14" t="s">
        <v>83</v>
      </c>
      <c r="AW710" s="14" t="s">
        <v>30</v>
      </c>
      <c r="AX710" s="14" t="s">
        <v>75</v>
      </c>
      <c r="AY710" s="297" t="s">
        <v>160</v>
      </c>
    </row>
    <row r="711" spans="1:51" s="13" customFormat="1" ht="12">
      <c r="A711" s="13"/>
      <c r="B711" s="276"/>
      <c r="C711" s="277"/>
      <c r="D711" s="272" t="s">
        <v>170</v>
      </c>
      <c r="E711" s="278" t="s">
        <v>1</v>
      </c>
      <c r="F711" s="279" t="s">
        <v>615</v>
      </c>
      <c r="G711" s="277"/>
      <c r="H711" s="280">
        <v>2.625</v>
      </c>
      <c r="I711" s="281"/>
      <c r="J711" s="277"/>
      <c r="K711" s="277"/>
      <c r="L711" s="282"/>
      <c r="M711" s="283"/>
      <c r="N711" s="284"/>
      <c r="O711" s="284"/>
      <c r="P711" s="284"/>
      <c r="Q711" s="284"/>
      <c r="R711" s="284"/>
      <c r="S711" s="284"/>
      <c r="T711" s="285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86" t="s">
        <v>170</v>
      </c>
      <c r="AU711" s="286" t="s">
        <v>85</v>
      </c>
      <c r="AV711" s="13" t="s">
        <v>85</v>
      </c>
      <c r="AW711" s="13" t="s">
        <v>30</v>
      </c>
      <c r="AX711" s="13" t="s">
        <v>75</v>
      </c>
      <c r="AY711" s="286" t="s">
        <v>160</v>
      </c>
    </row>
    <row r="712" spans="1:51" s="14" customFormat="1" ht="12">
      <c r="A712" s="14"/>
      <c r="B712" s="288"/>
      <c r="C712" s="289"/>
      <c r="D712" s="272" t="s">
        <v>170</v>
      </c>
      <c r="E712" s="290" t="s">
        <v>1</v>
      </c>
      <c r="F712" s="291" t="s">
        <v>329</v>
      </c>
      <c r="G712" s="289"/>
      <c r="H712" s="290" t="s">
        <v>1</v>
      </c>
      <c r="I712" s="292"/>
      <c r="J712" s="289"/>
      <c r="K712" s="289"/>
      <c r="L712" s="293"/>
      <c r="M712" s="294"/>
      <c r="N712" s="295"/>
      <c r="O712" s="295"/>
      <c r="P712" s="295"/>
      <c r="Q712" s="295"/>
      <c r="R712" s="295"/>
      <c r="S712" s="295"/>
      <c r="T712" s="29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97" t="s">
        <v>170</v>
      </c>
      <c r="AU712" s="297" t="s">
        <v>85</v>
      </c>
      <c r="AV712" s="14" t="s">
        <v>83</v>
      </c>
      <c r="AW712" s="14" t="s">
        <v>30</v>
      </c>
      <c r="AX712" s="14" t="s">
        <v>75</v>
      </c>
      <c r="AY712" s="297" t="s">
        <v>160</v>
      </c>
    </row>
    <row r="713" spans="1:51" s="13" customFormat="1" ht="12">
      <c r="A713" s="13"/>
      <c r="B713" s="276"/>
      <c r="C713" s="277"/>
      <c r="D713" s="272" t="s">
        <v>170</v>
      </c>
      <c r="E713" s="278" t="s">
        <v>1</v>
      </c>
      <c r="F713" s="279" t="s">
        <v>614</v>
      </c>
      <c r="G713" s="277"/>
      <c r="H713" s="280">
        <v>13.125</v>
      </c>
      <c r="I713" s="281"/>
      <c r="J713" s="277"/>
      <c r="K713" s="277"/>
      <c r="L713" s="282"/>
      <c r="M713" s="283"/>
      <c r="N713" s="284"/>
      <c r="O713" s="284"/>
      <c r="P713" s="284"/>
      <c r="Q713" s="284"/>
      <c r="R713" s="284"/>
      <c r="S713" s="284"/>
      <c r="T713" s="285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86" t="s">
        <v>170</v>
      </c>
      <c r="AU713" s="286" t="s">
        <v>85</v>
      </c>
      <c r="AV713" s="13" t="s">
        <v>85</v>
      </c>
      <c r="AW713" s="13" t="s">
        <v>30</v>
      </c>
      <c r="AX713" s="13" t="s">
        <v>75</v>
      </c>
      <c r="AY713" s="286" t="s">
        <v>160</v>
      </c>
    </row>
    <row r="714" spans="1:51" s="14" customFormat="1" ht="12">
      <c r="A714" s="14"/>
      <c r="B714" s="288"/>
      <c r="C714" s="289"/>
      <c r="D714" s="272" t="s">
        <v>170</v>
      </c>
      <c r="E714" s="290" t="s">
        <v>1</v>
      </c>
      <c r="F714" s="291" t="s">
        <v>331</v>
      </c>
      <c r="G714" s="289"/>
      <c r="H714" s="290" t="s">
        <v>1</v>
      </c>
      <c r="I714" s="292"/>
      <c r="J714" s="289"/>
      <c r="K714" s="289"/>
      <c r="L714" s="293"/>
      <c r="M714" s="294"/>
      <c r="N714" s="295"/>
      <c r="O714" s="295"/>
      <c r="P714" s="295"/>
      <c r="Q714" s="295"/>
      <c r="R714" s="295"/>
      <c r="S714" s="295"/>
      <c r="T714" s="296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97" t="s">
        <v>170</v>
      </c>
      <c r="AU714" s="297" t="s">
        <v>85</v>
      </c>
      <c r="AV714" s="14" t="s">
        <v>83</v>
      </c>
      <c r="AW714" s="14" t="s">
        <v>30</v>
      </c>
      <c r="AX714" s="14" t="s">
        <v>75</v>
      </c>
      <c r="AY714" s="297" t="s">
        <v>160</v>
      </c>
    </row>
    <row r="715" spans="1:51" s="13" customFormat="1" ht="12">
      <c r="A715" s="13"/>
      <c r="B715" s="276"/>
      <c r="C715" s="277"/>
      <c r="D715" s="272" t="s">
        <v>170</v>
      </c>
      <c r="E715" s="278" t="s">
        <v>1</v>
      </c>
      <c r="F715" s="279" t="s">
        <v>613</v>
      </c>
      <c r="G715" s="277"/>
      <c r="H715" s="280">
        <v>5.25</v>
      </c>
      <c r="I715" s="281"/>
      <c r="J715" s="277"/>
      <c r="K715" s="277"/>
      <c r="L715" s="282"/>
      <c r="M715" s="283"/>
      <c r="N715" s="284"/>
      <c r="O715" s="284"/>
      <c r="P715" s="284"/>
      <c r="Q715" s="284"/>
      <c r="R715" s="284"/>
      <c r="S715" s="284"/>
      <c r="T715" s="285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86" t="s">
        <v>170</v>
      </c>
      <c r="AU715" s="286" t="s">
        <v>85</v>
      </c>
      <c r="AV715" s="13" t="s">
        <v>85</v>
      </c>
      <c r="AW715" s="13" t="s">
        <v>30</v>
      </c>
      <c r="AX715" s="13" t="s">
        <v>75</v>
      </c>
      <c r="AY715" s="286" t="s">
        <v>160</v>
      </c>
    </row>
    <row r="716" spans="1:51" s="14" customFormat="1" ht="12">
      <c r="A716" s="14"/>
      <c r="B716" s="288"/>
      <c r="C716" s="289"/>
      <c r="D716" s="272" t="s">
        <v>170</v>
      </c>
      <c r="E716" s="290" t="s">
        <v>1</v>
      </c>
      <c r="F716" s="291" t="s">
        <v>202</v>
      </c>
      <c r="G716" s="289"/>
      <c r="H716" s="290" t="s">
        <v>1</v>
      </c>
      <c r="I716" s="292"/>
      <c r="J716" s="289"/>
      <c r="K716" s="289"/>
      <c r="L716" s="293"/>
      <c r="M716" s="294"/>
      <c r="N716" s="295"/>
      <c r="O716" s="295"/>
      <c r="P716" s="295"/>
      <c r="Q716" s="295"/>
      <c r="R716" s="295"/>
      <c r="S716" s="295"/>
      <c r="T716" s="29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97" t="s">
        <v>170</v>
      </c>
      <c r="AU716" s="297" t="s">
        <v>85</v>
      </c>
      <c r="AV716" s="14" t="s">
        <v>83</v>
      </c>
      <c r="AW716" s="14" t="s">
        <v>30</v>
      </c>
      <c r="AX716" s="14" t="s">
        <v>75</v>
      </c>
      <c r="AY716" s="297" t="s">
        <v>160</v>
      </c>
    </row>
    <row r="717" spans="1:51" s="13" customFormat="1" ht="12">
      <c r="A717" s="13"/>
      <c r="B717" s="276"/>
      <c r="C717" s="277"/>
      <c r="D717" s="272" t="s">
        <v>170</v>
      </c>
      <c r="E717" s="278" t="s">
        <v>1</v>
      </c>
      <c r="F717" s="279" t="s">
        <v>613</v>
      </c>
      <c r="G717" s="277"/>
      <c r="H717" s="280">
        <v>5.25</v>
      </c>
      <c r="I717" s="281"/>
      <c r="J717" s="277"/>
      <c r="K717" s="277"/>
      <c r="L717" s="282"/>
      <c r="M717" s="283"/>
      <c r="N717" s="284"/>
      <c r="O717" s="284"/>
      <c r="P717" s="284"/>
      <c r="Q717" s="284"/>
      <c r="R717" s="284"/>
      <c r="S717" s="284"/>
      <c r="T717" s="28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86" t="s">
        <v>170</v>
      </c>
      <c r="AU717" s="286" t="s">
        <v>85</v>
      </c>
      <c r="AV717" s="13" t="s">
        <v>85</v>
      </c>
      <c r="AW717" s="13" t="s">
        <v>30</v>
      </c>
      <c r="AX717" s="13" t="s">
        <v>75</v>
      </c>
      <c r="AY717" s="286" t="s">
        <v>160</v>
      </c>
    </row>
    <row r="718" spans="1:51" s="14" customFormat="1" ht="12">
      <c r="A718" s="14"/>
      <c r="B718" s="288"/>
      <c r="C718" s="289"/>
      <c r="D718" s="272" t="s">
        <v>170</v>
      </c>
      <c r="E718" s="290" t="s">
        <v>1</v>
      </c>
      <c r="F718" s="291" t="s">
        <v>203</v>
      </c>
      <c r="G718" s="289"/>
      <c r="H718" s="290" t="s">
        <v>1</v>
      </c>
      <c r="I718" s="292"/>
      <c r="J718" s="289"/>
      <c r="K718" s="289"/>
      <c r="L718" s="293"/>
      <c r="M718" s="294"/>
      <c r="N718" s="295"/>
      <c r="O718" s="295"/>
      <c r="P718" s="295"/>
      <c r="Q718" s="295"/>
      <c r="R718" s="295"/>
      <c r="S718" s="295"/>
      <c r="T718" s="29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97" t="s">
        <v>170</v>
      </c>
      <c r="AU718" s="297" t="s">
        <v>85</v>
      </c>
      <c r="AV718" s="14" t="s">
        <v>83</v>
      </c>
      <c r="AW718" s="14" t="s">
        <v>30</v>
      </c>
      <c r="AX718" s="14" t="s">
        <v>75</v>
      </c>
      <c r="AY718" s="297" t="s">
        <v>160</v>
      </c>
    </row>
    <row r="719" spans="1:51" s="13" customFormat="1" ht="12">
      <c r="A719" s="13"/>
      <c r="B719" s="276"/>
      <c r="C719" s="277"/>
      <c r="D719" s="272" t="s">
        <v>170</v>
      </c>
      <c r="E719" s="278" t="s">
        <v>1</v>
      </c>
      <c r="F719" s="279" t="s">
        <v>613</v>
      </c>
      <c r="G719" s="277"/>
      <c r="H719" s="280">
        <v>5.25</v>
      </c>
      <c r="I719" s="281"/>
      <c r="J719" s="277"/>
      <c r="K719" s="277"/>
      <c r="L719" s="282"/>
      <c r="M719" s="283"/>
      <c r="N719" s="284"/>
      <c r="O719" s="284"/>
      <c r="P719" s="284"/>
      <c r="Q719" s="284"/>
      <c r="R719" s="284"/>
      <c r="S719" s="284"/>
      <c r="T719" s="285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86" t="s">
        <v>170</v>
      </c>
      <c r="AU719" s="286" t="s">
        <v>85</v>
      </c>
      <c r="AV719" s="13" t="s">
        <v>85</v>
      </c>
      <c r="AW719" s="13" t="s">
        <v>30</v>
      </c>
      <c r="AX719" s="13" t="s">
        <v>75</v>
      </c>
      <c r="AY719" s="286" t="s">
        <v>160</v>
      </c>
    </row>
    <row r="720" spans="1:51" s="14" customFormat="1" ht="12">
      <c r="A720" s="14"/>
      <c r="B720" s="288"/>
      <c r="C720" s="289"/>
      <c r="D720" s="272" t="s">
        <v>170</v>
      </c>
      <c r="E720" s="290" t="s">
        <v>1</v>
      </c>
      <c r="F720" s="291" t="s">
        <v>335</v>
      </c>
      <c r="G720" s="289"/>
      <c r="H720" s="290" t="s">
        <v>1</v>
      </c>
      <c r="I720" s="292"/>
      <c r="J720" s="289"/>
      <c r="K720" s="289"/>
      <c r="L720" s="293"/>
      <c r="M720" s="294"/>
      <c r="N720" s="295"/>
      <c r="O720" s="295"/>
      <c r="P720" s="295"/>
      <c r="Q720" s="295"/>
      <c r="R720" s="295"/>
      <c r="S720" s="295"/>
      <c r="T720" s="296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97" t="s">
        <v>170</v>
      </c>
      <c r="AU720" s="297" t="s">
        <v>85</v>
      </c>
      <c r="AV720" s="14" t="s">
        <v>83</v>
      </c>
      <c r="AW720" s="14" t="s">
        <v>30</v>
      </c>
      <c r="AX720" s="14" t="s">
        <v>75</v>
      </c>
      <c r="AY720" s="297" t="s">
        <v>160</v>
      </c>
    </row>
    <row r="721" spans="1:51" s="13" customFormat="1" ht="12">
      <c r="A721" s="13"/>
      <c r="B721" s="276"/>
      <c r="C721" s="277"/>
      <c r="D721" s="272" t="s">
        <v>170</v>
      </c>
      <c r="E721" s="278" t="s">
        <v>1</v>
      </c>
      <c r="F721" s="279" t="s">
        <v>616</v>
      </c>
      <c r="G721" s="277"/>
      <c r="H721" s="280">
        <v>7.875</v>
      </c>
      <c r="I721" s="281"/>
      <c r="J721" s="277"/>
      <c r="K721" s="277"/>
      <c r="L721" s="282"/>
      <c r="M721" s="283"/>
      <c r="N721" s="284"/>
      <c r="O721" s="284"/>
      <c r="P721" s="284"/>
      <c r="Q721" s="284"/>
      <c r="R721" s="284"/>
      <c r="S721" s="284"/>
      <c r="T721" s="28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86" t="s">
        <v>170</v>
      </c>
      <c r="AU721" s="286" t="s">
        <v>85</v>
      </c>
      <c r="AV721" s="13" t="s">
        <v>85</v>
      </c>
      <c r="AW721" s="13" t="s">
        <v>30</v>
      </c>
      <c r="AX721" s="13" t="s">
        <v>75</v>
      </c>
      <c r="AY721" s="286" t="s">
        <v>160</v>
      </c>
    </row>
    <row r="722" spans="1:51" s="14" customFormat="1" ht="12">
      <c r="A722" s="14"/>
      <c r="B722" s="288"/>
      <c r="C722" s="289"/>
      <c r="D722" s="272" t="s">
        <v>170</v>
      </c>
      <c r="E722" s="290" t="s">
        <v>1</v>
      </c>
      <c r="F722" s="291" t="s">
        <v>206</v>
      </c>
      <c r="G722" s="289"/>
      <c r="H722" s="290" t="s">
        <v>1</v>
      </c>
      <c r="I722" s="292"/>
      <c r="J722" s="289"/>
      <c r="K722" s="289"/>
      <c r="L722" s="293"/>
      <c r="M722" s="294"/>
      <c r="N722" s="295"/>
      <c r="O722" s="295"/>
      <c r="P722" s="295"/>
      <c r="Q722" s="295"/>
      <c r="R722" s="295"/>
      <c r="S722" s="295"/>
      <c r="T722" s="29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97" t="s">
        <v>170</v>
      </c>
      <c r="AU722" s="297" t="s">
        <v>85</v>
      </c>
      <c r="AV722" s="14" t="s">
        <v>83</v>
      </c>
      <c r="AW722" s="14" t="s">
        <v>30</v>
      </c>
      <c r="AX722" s="14" t="s">
        <v>75</v>
      </c>
      <c r="AY722" s="297" t="s">
        <v>160</v>
      </c>
    </row>
    <row r="723" spans="1:51" s="13" customFormat="1" ht="12">
      <c r="A723" s="13"/>
      <c r="B723" s="276"/>
      <c r="C723" s="277"/>
      <c r="D723" s="272" t="s">
        <v>170</v>
      </c>
      <c r="E723" s="278" t="s">
        <v>1</v>
      </c>
      <c r="F723" s="279" t="s">
        <v>617</v>
      </c>
      <c r="G723" s="277"/>
      <c r="H723" s="280">
        <v>21</v>
      </c>
      <c r="I723" s="281"/>
      <c r="J723" s="277"/>
      <c r="K723" s="277"/>
      <c r="L723" s="282"/>
      <c r="M723" s="283"/>
      <c r="N723" s="284"/>
      <c r="O723" s="284"/>
      <c r="P723" s="284"/>
      <c r="Q723" s="284"/>
      <c r="R723" s="284"/>
      <c r="S723" s="284"/>
      <c r="T723" s="285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86" t="s">
        <v>170</v>
      </c>
      <c r="AU723" s="286" t="s">
        <v>85</v>
      </c>
      <c r="AV723" s="13" t="s">
        <v>85</v>
      </c>
      <c r="AW723" s="13" t="s">
        <v>30</v>
      </c>
      <c r="AX723" s="13" t="s">
        <v>75</v>
      </c>
      <c r="AY723" s="286" t="s">
        <v>160</v>
      </c>
    </row>
    <row r="724" spans="1:51" s="14" customFormat="1" ht="12">
      <c r="A724" s="14"/>
      <c r="B724" s="288"/>
      <c r="C724" s="289"/>
      <c r="D724" s="272" t="s">
        <v>170</v>
      </c>
      <c r="E724" s="290" t="s">
        <v>1</v>
      </c>
      <c r="F724" s="291" t="s">
        <v>208</v>
      </c>
      <c r="G724" s="289"/>
      <c r="H724" s="290" t="s">
        <v>1</v>
      </c>
      <c r="I724" s="292"/>
      <c r="J724" s="289"/>
      <c r="K724" s="289"/>
      <c r="L724" s="293"/>
      <c r="M724" s="294"/>
      <c r="N724" s="295"/>
      <c r="O724" s="295"/>
      <c r="P724" s="295"/>
      <c r="Q724" s="295"/>
      <c r="R724" s="295"/>
      <c r="S724" s="295"/>
      <c r="T724" s="296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97" t="s">
        <v>170</v>
      </c>
      <c r="AU724" s="297" t="s">
        <v>85</v>
      </c>
      <c r="AV724" s="14" t="s">
        <v>83</v>
      </c>
      <c r="AW724" s="14" t="s">
        <v>30</v>
      </c>
      <c r="AX724" s="14" t="s">
        <v>75</v>
      </c>
      <c r="AY724" s="297" t="s">
        <v>160</v>
      </c>
    </row>
    <row r="725" spans="1:51" s="13" customFormat="1" ht="12">
      <c r="A725" s="13"/>
      <c r="B725" s="276"/>
      <c r="C725" s="277"/>
      <c r="D725" s="272" t="s">
        <v>170</v>
      </c>
      <c r="E725" s="278" t="s">
        <v>1</v>
      </c>
      <c r="F725" s="279" t="s">
        <v>611</v>
      </c>
      <c r="G725" s="277"/>
      <c r="H725" s="280">
        <v>10.5</v>
      </c>
      <c r="I725" s="281"/>
      <c r="J725" s="277"/>
      <c r="K725" s="277"/>
      <c r="L725" s="282"/>
      <c r="M725" s="283"/>
      <c r="N725" s="284"/>
      <c r="O725" s="284"/>
      <c r="P725" s="284"/>
      <c r="Q725" s="284"/>
      <c r="R725" s="284"/>
      <c r="S725" s="284"/>
      <c r="T725" s="28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86" t="s">
        <v>170</v>
      </c>
      <c r="AU725" s="286" t="s">
        <v>85</v>
      </c>
      <c r="AV725" s="13" t="s">
        <v>85</v>
      </c>
      <c r="AW725" s="13" t="s">
        <v>30</v>
      </c>
      <c r="AX725" s="13" t="s">
        <v>75</v>
      </c>
      <c r="AY725" s="286" t="s">
        <v>160</v>
      </c>
    </row>
    <row r="726" spans="1:51" s="14" customFormat="1" ht="12">
      <c r="A726" s="14"/>
      <c r="B726" s="288"/>
      <c r="C726" s="289"/>
      <c r="D726" s="272" t="s">
        <v>170</v>
      </c>
      <c r="E726" s="290" t="s">
        <v>1</v>
      </c>
      <c r="F726" s="291" t="s">
        <v>339</v>
      </c>
      <c r="G726" s="289"/>
      <c r="H726" s="290" t="s">
        <v>1</v>
      </c>
      <c r="I726" s="292"/>
      <c r="J726" s="289"/>
      <c r="K726" s="289"/>
      <c r="L726" s="293"/>
      <c r="M726" s="294"/>
      <c r="N726" s="295"/>
      <c r="O726" s="295"/>
      <c r="P726" s="295"/>
      <c r="Q726" s="295"/>
      <c r="R726" s="295"/>
      <c r="S726" s="295"/>
      <c r="T726" s="29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97" t="s">
        <v>170</v>
      </c>
      <c r="AU726" s="297" t="s">
        <v>85</v>
      </c>
      <c r="AV726" s="14" t="s">
        <v>83</v>
      </c>
      <c r="AW726" s="14" t="s">
        <v>30</v>
      </c>
      <c r="AX726" s="14" t="s">
        <v>75</v>
      </c>
      <c r="AY726" s="297" t="s">
        <v>160</v>
      </c>
    </row>
    <row r="727" spans="1:51" s="13" customFormat="1" ht="12">
      <c r="A727" s="13"/>
      <c r="B727" s="276"/>
      <c r="C727" s="277"/>
      <c r="D727" s="272" t="s">
        <v>170</v>
      </c>
      <c r="E727" s="278" t="s">
        <v>1</v>
      </c>
      <c r="F727" s="279" t="s">
        <v>614</v>
      </c>
      <c r="G727" s="277"/>
      <c r="H727" s="280">
        <v>13.125</v>
      </c>
      <c r="I727" s="281"/>
      <c r="J727" s="277"/>
      <c r="K727" s="277"/>
      <c r="L727" s="282"/>
      <c r="M727" s="283"/>
      <c r="N727" s="284"/>
      <c r="O727" s="284"/>
      <c r="P727" s="284"/>
      <c r="Q727" s="284"/>
      <c r="R727" s="284"/>
      <c r="S727" s="284"/>
      <c r="T727" s="28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86" t="s">
        <v>170</v>
      </c>
      <c r="AU727" s="286" t="s">
        <v>85</v>
      </c>
      <c r="AV727" s="13" t="s">
        <v>85</v>
      </c>
      <c r="AW727" s="13" t="s">
        <v>30</v>
      </c>
      <c r="AX727" s="13" t="s">
        <v>75</v>
      </c>
      <c r="AY727" s="286" t="s">
        <v>160</v>
      </c>
    </row>
    <row r="728" spans="1:51" s="14" customFormat="1" ht="12">
      <c r="A728" s="14"/>
      <c r="B728" s="288"/>
      <c r="C728" s="289"/>
      <c r="D728" s="272" t="s">
        <v>170</v>
      </c>
      <c r="E728" s="290" t="s">
        <v>1</v>
      </c>
      <c r="F728" s="291" t="s">
        <v>340</v>
      </c>
      <c r="G728" s="289"/>
      <c r="H728" s="290" t="s">
        <v>1</v>
      </c>
      <c r="I728" s="292"/>
      <c r="J728" s="289"/>
      <c r="K728" s="289"/>
      <c r="L728" s="293"/>
      <c r="M728" s="294"/>
      <c r="N728" s="295"/>
      <c r="O728" s="295"/>
      <c r="P728" s="295"/>
      <c r="Q728" s="295"/>
      <c r="R728" s="295"/>
      <c r="S728" s="295"/>
      <c r="T728" s="29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97" t="s">
        <v>170</v>
      </c>
      <c r="AU728" s="297" t="s">
        <v>85</v>
      </c>
      <c r="AV728" s="14" t="s">
        <v>83</v>
      </c>
      <c r="AW728" s="14" t="s">
        <v>30</v>
      </c>
      <c r="AX728" s="14" t="s">
        <v>75</v>
      </c>
      <c r="AY728" s="297" t="s">
        <v>160</v>
      </c>
    </row>
    <row r="729" spans="1:51" s="13" customFormat="1" ht="12">
      <c r="A729" s="13"/>
      <c r="B729" s="276"/>
      <c r="C729" s="277"/>
      <c r="D729" s="272" t="s">
        <v>170</v>
      </c>
      <c r="E729" s="278" t="s">
        <v>1</v>
      </c>
      <c r="F729" s="279" t="s">
        <v>611</v>
      </c>
      <c r="G729" s="277"/>
      <c r="H729" s="280">
        <v>10.5</v>
      </c>
      <c r="I729" s="281"/>
      <c r="J729" s="277"/>
      <c r="K729" s="277"/>
      <c r="L729" s="282"/>
      <c r="M729" s="283"/>
      <c r="N729" s="284"/>
      <c r="O729" s="284"/>
      <c r="P729" s="284"/>
      <c r="Q729" s="284"/>
      <c r="R729" s="284"/>
      <c r="S729" s="284"/>
      <c r="T729" s="28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86" t="s">
        <v>170</v>
      </c>
      <c r="AU729" s="286" t="s">
        <v>85</v>
      </c>
      <c r="AV729" s="13" t="s">
        <v>85</v>
      </c>
      <c r="AW729" s="13" t="s">
        <v>30</v>
      </c>
      <c r="AX729" s="13" t="s">
        <v>75</v>
      </c>
      <c r="AY729" s="286" t="s">
        <v>160</v>
      </c>
    </row>
    <row r="730" spans="1:51" s="14" customFormat="1" ht="12">
      <c r="A730" s="14"/>
      <c r="B730" s="288"/>
      <c r="C730" s="289"/>
      <c r="D730" s="272" t="s">
        <v>170</v>
      </c>
      <c r="E730" s="290" t="s">
        <v>1</v>
      </c>
      <c r="F730" s="291" t="s">
        <v>213</v>
      </c>
      <c r="G730" s="289"/>
      <c r="H730" s="290" t="s">
        <v>1</v>
      </c>
      <c r="I730" s="292"/>
      <c r="J730" s="289"/>
      <c r="K730" s="289"/>
      <c r="L730" s="293"/>
      <c r="M730" s="294"/>
      <c r="N730" s="295"/>
      <c r="O730" s="295"/>
      <c r="P730" s="295"/>
      <c r="Q730" s="295"/>
      <c r="R730" s="295"/>
      <c r="S730" s="295"/>
      <c r="T730" s="29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97" t="s">
        <v>170</v>
      </c>
      <c r="AU730" s="297" t="s">
        <v>85</v>
      </c>
      <c r="AV730" s="14" t="s">
        <v>83</v>
      </c>
      <c r="AW730" s="14" t="s">
        <v>30</v>
      </c>
      <c r="AX730" s="14" t="s">
        <v>75</v>
      </c>
      <c r="AY730" s="297" t="s">
        <v>160</v>
      </c>
    </row>
    <row r="731" spans="1:51" s="13" customFormat="1" ht="12">
      <c r="A731" s="13"/>
      <c r="B731" s="276"/>
      <c r="C731" s="277"/>
      <c r="D731" s="272" t="s">
        <v>170</v>
      </c>
      <c r="E731" s="278" t="s">
        <v>1</v>
      </c>
      <c r="F731" s="279" t="s">
        <v>616</v>
      </c>
      <c r="G731" s="277"/>
      <c r="H731" s="280">
        <v>7.875</v>
      </c>
      <c r="I731" s="281"/>
      <c r="J731" s="277"/>
      <c r="K731" s="277"/>
      <c r="L731" s="282"/>
      <c r="M731" s="283"/>
      <c r="N731" s="284"/>
      <c r="O731" s="284"/>
      <c r="P731" s="284"/>
      <c r="Q731" s="284"/>
      <c r="R731" s="284"/>
      <c r="S731" s="284"/>
      <c r="T731" s="28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86" t="s">
        <v>170</v>
      </c>
      <c r="AU731" s="286" t="s">
        <v>85</v>
      </c>
      <c r="AV731" s="13" t="s">
        <v>85</v>
      </c>
      <c r="AW731" s="13" t="s">
        <v>30</v>
      </c>
      <c r="AX731" s="13" t="s">
        <v>75</v>
      </c>
      <c r="AY731" s="286" t="s">
        <v>160</v>
      </c>
    </row>
    <row r="732" spans="1:51" s="14" customFormat="1" ht="12">
      <c r="A732" s="14"/>
      <c r="B732" s="288"/>
      <c r="C732" s="289"/>
      <c r="D732" s="272" t="s">
        <v>170</v>
      </c>
      <c r="E732" s="290" t="s">
        <v>1</v>
      </c>
      <c r="F732" s="291" t="s">
        <v>342</v>
      </c>
      <c r="G732" s="289"/>
      <c r="H732" s="290" t="s">
        <v>1</v>
      </c>
      <c r="I732" s="292"/>
      <c r="J732" s="289"/>
      <c r="K732" s="289"/>
      <c r="L732" s="293"/>
      <c r="M732" s="294"/>
      <c r="N732" s="295"/>
      <c r="O732" s="295"/>
      <c r="P732" s="295"/>
      <c r="Q732" s="295"/>
      <c r="R732" s="295"/>
      <c r="S732" s="295"/>
      <c r="T732" s="29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97" t="s">
        <v>170</v>
      </c>
      <c r="AU732" s="297" t="s">
        <v>85</v>
      </c>
      <c r="AV732" s="14" t="s">
        <v>83</v>
      </c>
      <c r="AW732" s="14" t="s">
        <v>30</v>
      </c>
      <c r="AX732" s="14" t="s">
        <v>75</v>
      </c>
      <c r="AY732" s="297" t="s">
        <v>160</v>
      </c>
    </row>
    <row r="733" spans="1:51" s="13" customFormat="1" ht="12">
      <c r="A733" s="13"/>
      <c r="B733" s="276"/>
      <c r="C733" s="277"/>
      <c r="D733" s="272" t="s">
        <v>170</v>
      </c>
      <c r="E733" s="278" t="s">
        <v>1</v>
      </c>
      <c r="F733" s="279" t="s">
        <v>616</v>
      </c>
      <c r="G733" s="277"/>
      <c r="H733" s="280">
        <v>7.875</v>
      </c>
      <c r="I733" s="281"/>
      <c r="J733" s="277"/>
      <c r="K733" s="277"/>
      <c r="L733" s="282"/>
      <c r="M733" s="283"/>
      <c r="N733" s="284"/>
      <c r="O733" s="284"/>
      <c r="P733" s="284"/>
      <c r="Q733" s="284"/>
      <c r="R733" s="284"/>
      <c r="S733" s="284"/>
      <c r="T733" s="285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86" t="s">
        <v>170</v>
      </c>
      <c r="AU733" s="286" t="s">
        <v>85</v>
      </c>
      <c r="AV733" s="13" t="s">
        <v>85</v>
      </c>
      <c r="AW733" s="13" t="s">
        <v>30</v>
      </c>
      <c r="AX733" s="13" t="s">
        <v>75</v>
      </c>
      <c r="AY733" s="286" t="s">
        <v>160</v>
      </c>
    </row>
    <row r="734" spans="1:51" s="14" customFormat="1" ht="12">
      <c r="A734" s="14"/>
      <c r="B734" s="288"/>
      <c r="C734" s="289"/>
      <c r="D734" s="272" t="s">
        <v>170</v>
      </c>
      <c r="E734" s="290" t="s">
        <v>1</v>
      </c>
      <c r="F734" s="291" t="s">
        <v>344</v>
      </c>
      <c r="G734" s="289"/>
      <c r="H734" s="290" t="s">
        <v>1</v>
      </c>
      <c r="I734" s="292"/>
      <c r="J734" s="289"/>
      <c r="K734" s="289"/>
      <c r="L734" s="293"/>
      <c r="M734" s="294"/>
      <c r="N734" s="295"/>
      <c r="O734" s="295"/>
      <c r="P734" s="295"/>
      <c r="Q734" s="295"/>
      <c r="R734" s="295"/>
      <c r="S734" s="295"/>
      <c r="T734" s="29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97" t="s">
        <v>170</v>
      </c>
      <c r="AU734" s="297" t="s">
        <v>85</v>
      </c>
      <c r="AV734" s="14" t="s">
        <v>83</v>
      </c>
      <c r="AW734" s="14" t="s">
        <v>30</v>
      </c>
      <c r="AX734" s="14" t="s">
        <v>75</v>
      </c>
      <c r="AY734" s="297" t="s">
        <v>160</v>
      </c>
    </row>
    <row r="735" spans="1:51" s="13" customFormat="1" ht="12">
      <c r="A735" s="13"/>
      <c r="B735" s="276"/>
      <c r="C735" s="277"/>
      <c r="D735" s="272" t="s">
        <v>170</v>
      </c>
      <c r="E735" s="278" t="s">
        <v>1</v>
      </c>
      <c r="F735" s="279" t="s">
        <v>616</v>
      </c>
      <c r="G735" s="277"/>
      <c r="H735" s="280">
        <v>7.875</v>
      </c>
      <c r="I735" s="281"/>
      <c r="J735" s="277"/>
      <c r="K735" s="277"/>
      <c r="L735" s="282"/>
      <c r="M735" s="283"/>
      <c r="N735" s="284"/>
      <c r="O735" s="284"/>
      <c r="P735" s="284"/>
      <c r="Q735" s="284"/>
      <c r="R735" s="284"/>
      <c r="S735" s="284"/>
      <c r="T735" s="285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86" t="s">
        <v>170</v>
      </c>
      <c r="AU735" s="286" t="s">
        <v>85</v>
      </c>
      <c r="AV735" s="13" t="s">
        <v>85</v>
      </c>
      <c r="AW735" s="13" t="s">
        <v>30</v>
      </c>
      <c r="AX735" s="13" t="s">
        <v>75</v>
      </c>
      <c r="AY735" s="286" t="s">
        <v>160</v>
      </c>
    </row>
    <row r="736" spans="1:51" s="14" customFormat="1" ht="12">
      <c r="A736" s="14"/>
      <c r="B736" s="288"/>
      <c r="C736" s="289"/>
      <c r="D736" s="272" t="s">
        <v>170</v>
      </c>
      <c r="E736" s="290" t="s">
        <v>1</v>
      </c>
      <c r="F736" s="291" t="s">
        <v>214</v>
      </c>
      <c r="G736" s="289"/>
      <c r="H736" s="290" t="s">
        <v>1</v>
      </c>
      <c r="I736" s="292"/>
      <c r="J736" s="289"/>
      <c r="K736" s="289"/>
      <c r="L736" s="293"/>
      <c r="M736" s="294"/>
      <c r="N736" s="295"/>
      <c r="O736" s="295"/>
      <c r="P736" s="295"/>
      <c r="Q736" s="295"/>
      <c r="R736" s="295"/>
      <c r="S736" s="295"/>
      <c r="T736" s="29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97" t="s">
        <v>170</v>
      </c>
      <c r="AU736" s="297" t="s">
        <v>85</v>
      </c>
      <c r="AV736" s="14" t="s">
        <v>83</v>
      </c>
      <c r="AW736" s="14" t="s">
        <v>30</v>
      </c>
      <c r="AX736" s="14" t="s">
        <v>75</v>
      </c>
      <c r="AY736" s="297" t="s">
        <v>160</v>
      </c>
    </row>
    <row r="737" spans="1:51" s="13" customFormat="1" ht="12">
      <c r="A737" s="13"/>
      <c r="B737" s="276"/>
      <c r="C737" s="277"/>
      <c r="D737" s="272" t="s">
        <v>170</v>
      </c>
      <c r="E737" s="278" t="s">
        <v>1</v>
      </c>
      <c r="F737" s="279" t="s">
        <v>612</v>
      </c>
      <c r="G737" s="277"/>
      <c r="H737" s="280">
        <v>18.375</v>
      </c>
      <c r="I737" s="281"/>
      <c r="J737" s="277"/>
      <c r="K737" s="277"/>
      <c r="L737" s="282"/>
      <c r="M737" s="283"/>
      <c r="N737" s="284"/>
      <c r="O737" s="284"/>
      <c r="P737" s="284"/>
      <c r="Q737" s="284"/>
      <c r="R737" s="284"/>
      <c r="S737" s="284"/>
      <c r="T737" s="285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86" t="s">
        <v>170</v>
      </c>
      <c r="AU737" s="286" t="s">
        <v>85</v>
      </c>
      <c r="AV737" s="13" t="s">
        <v>85</v>
      </c>
      <c r="AW737" s="13" t="s">
        <v>30</v>
      </c>
      <c r="AX737" s="13" t="s">
        <v>75</v>
      </c>
      <c r="AY737" s="286" t="s">
        <v>160</v>
      </c>
    </row>
    <row r="738" spans="1:51" s="14" customFormat="1" ht="12">
      <c r="A738" s="14"/>
      <c r="B738" s="288"/>
      <c r="C738" s="289"/>
      <c r="D738" s="272" t="s">
        <v>170</v>
      </c>
      <c r="E738" s="290" t="s">
        <v>1</v>
      </c>
      <c r="F738" s="291" t="s">
        <v>216</v>
      </c>
      <c r="G738" s="289"/>
      <c r="H738" s="290" t="s">
        <v>1</v>
      </c>
      <c r="I738" s="292"/>
      <c r="J738" s="289"/>
      <c r="K738" s="289"/>
      <c r="L738" s="293"/>
      <c r="M738" s="294"/>
      <c r="N738" s="295"/>
      <c r="O738" s="295"/>
      <c r="P738" s="295"/>
      <c r="Q738" s="295"/>
      <c r="R738" s="295"/>
      <c r="S738" s="295"/>
      <c r="T738" s="29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97" t="s">
        <v>170</v>
      </c>
      <c r="AU738" s="297" t="s">
        <v>85</v>
      </c>
      <c r="AV738" s="14" t="s">
        <v>83</v>
      </c>
      <c r="AW738" s="14" t="s">
        <v>30</v>
      </c>
      <c r="AX738" s="14" t="s">
        <v>75</v>
      </c>
      <c r="AY738" s="297" t="s">
        <v>160</v>
      </c>
    </row>
    <row r="739" spans="1:51" s="13" customFormat="1" ht="12">
      <c r="A739" s="13"/>
      <c r="B739" s="276"/>
      <c r="C739" s="277"/>
      <c r="D739" s="272" t="s">
        <v>170</v>
      </c>
      <c r="E739" s="278" t="s">
        <v>1</v>
      </c>
      <c r="F739" s="279" t="s">
        <v>615</v>
      </c>
      <c r="G739" s="277"/>
      <c r="H739" s="280">
        <v>2.625</v>
      </c>
      <c r="I739" s="281"/>
      <c r="J739" s="277"/>
      <c r="K739" s="277"/>
      <c r="L739" s="282"/>
      <c r="M739" s="283"/>
      <c r="N739" s="284"/>
      <c r="O739" s="284"/>
      <c r="P739" s="284"/>
      <c r="Q739" s="284"/>
      <c r="R739" s="284"/>
      <c r="S739" s="284"/>
      <c r="T739" s="28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86" t="s">
        <v>170</v>
      </c>
      <c r="AU739" s="286" t="s">
        <v>85</v>
      </c>
      <c r="AV739" s="13" t="s">
        <v>85</v>
      </c>
      <c r="AW739" s="13" t="s">
        <v>30</v>
      </c>
      <c r="AX739" s="13" t="s">
        <v>75</v>
      </c>
      <c r="AY739" s="286" t="s">
        <v>160</v>
      </c>
    </row>
    <row r="740" spans="1:51" s="13" customFormat="1" ht="12">
      <c r="A740" s="13"/>
      <c r="B740" s="276"/>
      <c r="C740" s="277"/>
      <c r="D740" s="272" t="s">
        <v>170</v>
      </c>
      <c r="E740" s="278" t="s">
        <v>1</v>
      </c>
      <c r="F740" s="279" t="s">
        <v>618</v>
      </c>
      <c r="G740" s="277"/>
      <c r="H740" s="280">
        <v>1546.875</v>
      </c>
      <c r="I740" s="281"/>
      <c r="J740" s="277"/>
      <c r="K740" s="277"/>
      <c r="L740" s="282"/>
      <c r="M740" s="283"/>
      <c r="N740" s="284"/>
      <c r="O740" s="284"/>
      <c r="P740" s="284"/>
      <c r="Q740" s="284"/>
      <c r="R740" s="284"/>
      <c r="S740" s="284"/>
      <c r="T740" s="285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86" t="s">
        <v>170</v>
      </c>
      <c r="AU740" s="286" t="s">
        <v>85</v>
      </c>
      <c r="AV740" s="13" t="s">
        <v>85</v>
      </c>
      <c r="AW740" s="13" t="s">
        <v>30</v>
      </c>
      <c r="AX740" s="13" t="s">
        <v>75</v>
      </c>
      <c r="AY740" s="286" t="s">
        <v>160</v>
      </c>
    </row>
    <row r="741" spans="1:51" s="14" customFormat="1" ht="12">
      <c r="A741" s="14"/>
      <c r="B741" s="288"/>
      <c r="C741" s="289"/>
      <c r="D741" s="272" t="s">
        <v>170</v>
      </c>
      <c r="E741" s="290" t="s">
        <v>1</v>
      </c>
      <c r="F741" s="291" t="s">
        <v>619</v>
      </c>
      <c r="G741" s="289"/>
      <c r="H741" s="290" t="s">
        <v>1</v>
      </c>
      <c r="I741" s="292"/>
      <c r="J741" s="289"/>
      <c r="K741" s="289"/>
      <c r="L741" s="293"/>
      <c r="M741" s="294"/>
      <c r="N741" s="295"/>
      <c r="O741" s="295"/>
      <c r="P741" s="295"/>
      <c r="Q741" s="295"/>
      <c r="R741" s="295"/>
      <c r="S741" s="295"/>
      <c r="T741" s="29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97" t="s">
        <v>170</v>
      </c>
      <c r="AU741" s="297" t="s">
        <v>85</v>
      </c>
      <c r="AV741" s="14" t="s">
        <v>83</v>
      </c>
      <c r="AW741" s="14" t="s">
        <v>30</v>
      </c>
      <c r="AX741" s="14" t="s">
        <v>75</v>
      </c>
      <c r="AY741" s="297" t="s">
        <v>160</v>
      </c>
    </row>
    <row r="742" spans="1:51" s="13" customFormat="1" ht="12">
      <c r="A742" s="13"/>
      <c r="B742" s="276"/>
      <c r="C742" s="277"/>
      <c r="D742" s="272" t="s">
        <v>170</v>
      </c>
      <c r="E742" s="278" t="s">
        <v>1</v>
      </c>
      <c r="F742" s="279" t="s">
        <v>620</v>
      </c>
      <c r="G742" s="277"/>
      <c r="H742" s="280">
        <v>717</v>
      </c>
      <c r="I742" s="281"/>
      <c r="J742" s="277"/>
      <c r="K742" s="277"/>
      <c r="L742" s="282"/>
      <c r="M742" s="283"/>
      <c r="N742" s="284"/>
      <c r="O742" s="284"/>
      <c r="P742" s="284"/>
      <c r="Q742" s="284"/>
      <c r="R742" s="284"/>
      <c r="S742" s="284"/>
      <c r="T742" s="28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86" t="s">
        <v>170</v>
      </c>
      <c r="AU742" s="286" t="s">
        <v>85</v>
      </c>
      <c r="AV742" s="13" t="s">
        <v>85</v>
      </c>
      <c r="AW742" s="13" t="s">
        <v>30</v>
      </c>
      <c r="AX742" s="13" t="s">
        <v>75</v>
      </c>
      <c r="AY742" s="286" t="s">
        <v>160</v>
      </c>
    </row>
    <row r="743" spans="1:51" s="14" customFormat="1" ht="12">
      <c r="A743" s="14"/>
      <c r="B743" s="288"/>
      <c r="C743" s="289"/>
      <c r="D743" s="272" t="s">
        <v>170</v>
      </c>
      <c r="E743" s="290" t="s">
        <v>1</v>
      </c>
      <c r="F743" s="291" t="s">
        <v>621</v>
      </c>
      <c r="G743" s="289"/>
      <c r="H743" s="290" t="s">
        <v>1</v>
      </c>
      <c r="I743" s="292"/>
      <c r="J743" s="289"/>
      <c r="K743" s="289"/>
      <c r="L743" s="293"/>
      <c r="M743" s="294"/>
      <c r="N743" s="295"/>
      <c r="O743" s="295"/>
      <c r="P743" s="295"/>
      <c r="Q743" s="295"/>
      <c r="R743" s="295"/>
      <c r="S743" s="295"/>
      <c r="T743" s="29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97" t="s">
        <v>170</v>
      </c>
      <c r="AU743" s="297" t="s">
        <v>85</v>
      </c>
      <c r="AV743" s="14" t="s">
        <v>83</v>
      </c>
      <c r="AW743" s="14" t="s">
        <v>30</v>
      </c>
      <c r="AX743" s="14" t="s">
        <v>75</v>
      </c>
      <c r="AY743" s="297" t="s">
        <v>160</v>
      </c>
    </row>
    <row r="744" spans="1:51" s="13" customFormat="1" ht="12">
      <c r="A744" s="13"/>
      <c r="B744" s="276"/>
      <c r="C744" s="277"/>
      <c r="D744" s="272" t="s">
        <v>170</v>
      </c>
      <c r="E744" s="278" t="s">
        <v>1</v>
      </c>
      <c r="F744" s="279" t="s">
        <v>622</v>
      </c>
      <c r="G744" s="277"/>
      <c r="H744" s="280">
        <v>63</v>
      </c>
      <c r="I744" s="281"/>
      <c r="J744" s="277"/>
      <c r="K744" s="277"/>
      <c r="L744" s="282"/>
      <c r="M744" s="283"/>
      <c r="N744" s="284"/>
      <c r="O744" s="284"/>
      <c r="P744" s="284"/>
      <c r="Q744" s="284"/>
      <c r="R744" s="284"/>
      <c r="S744" s="284"/>
      <c r="T744" s="285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86" t="s">
        <v>170</v>
      </c>
      <c r="AU744" s="286" t="s">
        <v>85</v>
      </c>
      <c r="AV744" s="13" t="s">
        <v>85</v>
      </c>
      <c r="AW744" s="13" t="s">
        <v>30</v>
      </c>
      <c r="AX744" s="13" t="s">
        <v>75</v>
      </c>
      <c r="AY744" s="286" t="s">
        <v>160</v>
      </c>
    </row>
    <row r="745" spans="1:51" s="15" customFormat="1" ht="12">
      <c r="A745" s="15"/>
      <c r="B745" s="298"/>
      <c r="C745" s="299"/>
      <c r="D745" s="272" t="s">
        <v>170</v>
      </c>
      <c r="E745" s="300" t="s">
        <v>1</v>
      </c>
      <c r="F745" s="301" t="s">
        <v>217</v>
      </c>
      <c r="G745" s="299"/>
      <c r="H745" s="302">
        <v>3208.875</v>
      </c>
      <c r="I745" s="303"/>
      <c r="J745" s="299"/>
      <c r="K745" s="299"/>
      <c r="L745" s="304"/>
      <c r="M745" s="305"/>
      <c r="N745" s="306"/>
      <c r="O745" s="306"/>
      <c r="P745" s="306"/>
      <c r="Q745" s="306"/>
      <c r="R745" s="306"/>
      <c r="S745" s="306"/>
      <c r="T745" s="307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308" t="s">
        <v>170</v>
      </c>
      <c r="AU745" s="308" t="s">
        <v>85</v>
      </c>
      <c r="AV745" s="15" t="s">
        <v>166</v>
      </c>
      <c r="AW745" s="15" t="s">
        <v>4</v>
      </c>
      <c r="AX745" s="15" t="s">
        <v>83</v>
      </c>
      <c r="AY745" s="308" t="s">
        <v>160</v>
      </c>
    </row>
    <row r="746" spans="1:65" s="2" customFormat="1" ht="16.5" customHeight="1">
      <c r="A746" s="40"/>
      <c r="B746" s="41"/>
      <c r="C746" s="260" t="s">
        <v>623</v>
      </c>
      <c r="D746" s="260" t="s">
        <v>162</v>
      </c>
      <c r="E746" s="261" t="s">
        <v>624</v>
      </c>
      <c r="F746" s="262" t="s">
        <v>625</v>
      </c>
      <c r="G746" s="263" t="s">
        <v>174</v>
      </c>
      <c r="H746" s="264">
        <v>20972.5</v>
      </c>
      <c r="I746" s="265"/>
      <c r="J746" s="266">
        <f>ROUND(I746*H746,2)</f>
        <v>0</v>
      </c>
      <c r="K746" s="262" t="s">
        <v>175</v>
      </c>
      <c r="L746" s="43"/>
      <c r="M746" s="267" t="s">
        <v>1</v>
      </c>
      <c r="N746" s="268" t="s">
        <v>40</v>
      </c>
      <c r="O746" s="93"/>
      <c r="P746" s="269">
        <f>O746*H746</f>
        <v>0</v>
      </c>
      <c r="Q746" s="269">
        <v>0</v>
      </c>
      <c r="R746" s="269">
        <f>Q746*H746</f>
        <v>0</v>
      </c>
      <c r="S746" s="269">
        <v>0</v>
      </c>
      <c r="T746" s="270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71" t="s">
        <v>166</v>
      </c>
      <c r="AT746" s="271" t="s">
        <v>162</v>
      </c>
      <c r="AU746" s="271" t="s">
        <v>85</v>
      </c>
      <c r="AY746" s="17" t="s">
        <v>160</v>
      </c>
      <c r="BE746" s="145">
        <f>IF(N746="základní",J746,0)</f>
        <v>0</v>
      </c>
      <c r="BF746" s="145">
        <f>IF(N746="snížená",J746,0)</f>
        <v>0</v>
      </c>
      <c r="BG746" s="145">
        <f>IF(N746="zákl. přenesená",J746,0)</f>
        <v>0</v>
      </c>
      <c r="BH746" s="145">
        <f>IF(N746="sníž. přenesená",J746,0)</f>
        <v>0</v>
      </c>
      <c r="BI746" s="145">
        <f>IF(N746="nulová",J746,0)</f>
        <v>0</v>
      </c>
      <c r="BJ746" s="17" t="s">
        <v>83</v>
      </c>
      <c r="BK746" s="145">
        <f>ROUND(I746*H746,2)</f>
        <v>0</v>
      </c>
      <c r="BL746" s="17" t="s">
        <v>166</v>
      </c>
      <c r="BM746" s="271" t="s">
        <v>626</v>
      </c>
    </row>
    <row r="747" spans="1:51" s="14" customFormat="1" ht="12">
      <c r="A747" s="14"/>
      <c r="B747" s="288"/>
      <c r="C747" s="289"/>
      <c r="D747" s="272" t="s">
        <v>170</v>
      </c>
      <c r="E747" s="290" t="s">
        <v>1</v>
      </c>
      <c r="F747" s="291" t="s">
        <v>192</v>
      </c>
      <c r="G747" s="289"/>
      <c r="H747" s="290" t="s">
        <v>1</v>
      </c>
      <c r="I747" s="292"/>
      <c r="J747" s="289"/>
      <c r="K747" s="289"/>
      <c r="L747" s="293"/>
      <c r="M747" s="294"/>
      <c r="N747" s="295"/>
      <c r="O747" s="295"/>
      <c r="P747" s="295"/>
      <c r="Q747" s="295"/>
      <c r="R747" s="295"/>
      <c r="S747" s="295"/>
      <c r="T747" s="29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97" t="s">
        <v>170</v>
      </c>
      <c r="AU747" s="297" t="s">
        <v>85</v>
      </c>
      <c r="AV747" s="14" t="s">
        <v>83</v>
      </c>
      <c r="AW747" s="14" t="s">
        <v>30</v>
      </c>
      <c r="AX747" s="14" t="s">
        <v>75</v>
      </c>
      <c r="AY747" s="297" t="s">
        <v>160</v>
      </c>
    </row>
    <row r="748" spans="1:51" s="13" customFormat="1" ht="12">
      <c r="A748" s="13"/>
      <c r="B748" s="276"/>
      <c r="C748" s="277"/>
      <c r="D748" s="272" t="s">
        <v>170</v>
      </c>
      <c r="E748" s="278" t="s">
        <v>1</v>
      </c>
      <c r="F748" s="279" t="s">
        <v>627</v>
      </c>
      <c r="G748" s="277"/>
      <c r="H748" s="280">
        <v>4515</v>
      </c>
      <c r="I748" s="281"/>
      <c r="J748" s="277"/>
      <c r="K748" s="277"/>
      <c r="L748" s="282"/>
      <c r="M748" s="283"/>
      <c r="N748" s="284"/>
      <c r="O748" s="284"/>
      <c r="P748" s="284"/>
      <c r="Q748" s="284"/>
      <c r="R748" s="284"/>
      <c r="S748" s="284"/>
      <c r="T748" s="285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86" t="s">
        <v>170</v>
      </c>
      <c r="AU748" s="286" t="s">
        <v>85</v>
      </c>
      <c r="AV748" s="13" t="s">
        <v>85</v>
      </c>
      <c r="AW748" s="13" t="s">
        <v>30</v>
      </c>
      <c r="AX748" s="13" t="s">
        <v>75</v>
      </c>
      <c r="AY748" s="286" t="s">
        <v>160</v>
      </c>
    </row>
    <row r="749" spans="1:51" s="14" customFormat="1" ht="12">
      <c r="A749" s="14"/>
      <c r="B749" s="288"/>
      <c r="C749" s="289"/>
      <c r="D749" s="272" t="s">
        <v>170</v>
      </c>
      <c r="E749" s="290" t="s">
        <v>1</v>
      </c>
      <c r="F749" s="291" t="s">
        <v>194</v>
      </c>
      <c r="G749" s="289"/>
      <c r="H749" s="290" t="s">
        <v>1</v>
      </c>
      <c r="I749" s="292"/>
      <c r="J749" s="289"/>
      <c r="K749" s="289"/>
      <c r="L749" s="293"/>
      <c r="M749" s="294"/>
      <c r="N749" s="295"/>
      <c r="O749" s="295"/>
      <c r="P749" s="295"/>
      <c r="Q749" s="295"/>
      <c r="R749" s="295"/>
      <c r="S749" s="295"/>
      <c r="T749" s="29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97" t="s">
        <v>170</v>
      </c>
      <c r="AU749" s="297" t="s">
        <v>85</v>
      </c>
      <c r="AV749" s="14" t="s">
        <v>83</v>
      </c>
      <c r="AW749" s="14" t="s">
        <v>30</v>
      </c>
      <c r="AX749" s="14" t="s">
        <v>75</v>
      </c>
      <c r="AY749" s="297" t="s">
        <v>160</v>
      </c>
    </row>
    <row r="750" spans="1:51" s="13" customFormat="1" ht="12">
      <c r="A750" s="13"/>
      <c r="B750" s="276"/>
      <c r="C750" s="277"/>
      <c r="D750" s="272" t="s">
        <v>170</v>
      </c>
      <c r="E750" s="278" t="s">
        <v>1</v>
      </c>
      <c r="F750" s="279" t="s">
        <v>195</v>
      </c>
      <c r="G750" s="277"/>
      <c r="H750" s="280">
        <v>70</v>
      </c>
      <c r="I750" s="281"/>
      <c r="J750" s="277"/>
      <c r="K750" s="277"/>
      <c r="L750" s="282"/>
      <c r="M750" s="283"/>
      <c r="N750" s="284"/>
      <c r="O750" s="284"/>
      <c r="P750" s="284"/>
      <c r="Q750" s="284"/>
      <c r="R750" s="284"/>
      <c r="S750" s="284"/>
      <c r="T750" s="285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86" t="s">
        <v>170</v>
      </c>
      <c r="AU750" s="286" t="s">
        <v>85</v>
      </c>
      <c r="AV750" s="13" t="s">
        <v>85</v>
      </c>
      <c r="AW750" s="13" t="s">
        <v>30</v>
      </c>
      <c r="AX750" s="13" t="s">
        <v>75</v>
      </c>
      <c r="AY750" s="286" t="s">
        <v>160</v>
      </c>
    </row>
    <row r="751" spans="1:51" s="14" customFormat="1" ht="12">
      <c r="A751" s="14"/>
      <c r="B751" s="288"/>
      <c r="C751" s="289"/>
      <c r="D751" s="272" t="s">
        <v>170</v>
      </c>
      <c r="E751" s="290" t="s">
        <v>1</v>
      </c>
      <c r="F751" s="291" t="s">
        <v>322</v>
      </c>
      <c r="G751" s="289"/>
      <c r="H751" s="290" t="s">
        <v>1</v>
      </c>
      <c r="I751" s="292"/>
      <c r="J751" s="289"/>
      <c r="K751" s="289"/>
      <c r="L751" s="293"/>
      <c r="M751" s="294"/>
      <c r="N751" s="295"/>
      <c r="O751" s="295"/>
      <c r="P751" s="295"/>
      <c r="Q751" s="295"/>
      <c r="R751" s="295"/>
      <c r="S751" s="295"/>
      <c r="T751" s="29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97" t="s">
        <v>170</v>
      </c>
      <c r="AU751" s="297" t="s">
        <v>85</v>
      </c>
      <c r="AV751" s="14" t="s">
        <v>83</v>
      </c>
      <c r="AW751" s="14" t="s">
        <v>30</v>
      </c>
      <c r="AX751" s="14" t="s">
        <v>75</v>
      </c>
      <c r="AY751" s="297" t="s">
        <v>160</v>
      </c>
    </row>
    <row r="752" spans="1:51" s="13" customFormat="1" ht="12">
      <c r="A752" s="13"/>
      <c r="B752" s="276"/>
      <c r="C752" s="277"/>
      <c r="D752" s="272" t="s">
        <v>170</v>
      </c>
      <c r="E752" s="278" t="s">
        <v>1</v>
      </c>
      <c r="F752" s="279" t="s">
        <v>628</v>
      </c>
      <c r="G752" s="277"/>
      <c r="H752" s="280">
        <v>122.5</v>
      </c>
      <c r="I752" s="281"/>
      <c r="J752" s="277"/>
      <c r="K752" s="277"/>
      <c r="L752" s="282"/>
      <c r="M752" s="283"/>
      <c r="N752" s="284"/>
      <c r="O752" s="284"/>
      <c r="P752" s="284"/>
      <c r="Q752" s="284"/>
      <c r="R752" s="284"/>
      <c r="S752" s="284"/>
      <c r="T752" s="28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86" t="s">
        <v>170</v>
      </c>
      <c r="AU752" s="286" t="s">
        <v>85</v>
      </c>
      <c r="AV752" s="13" t="s">
        <v>85</v>
      </c>
      <c r="AW752" s="13" t="s">
        <v>30</v>
      </c>
      <c r="AX752" s="13" t="s">
        <v>75</v>
      </c>
      <c r="AY752" s="286" t="s">
        <v>160</v>
      </c>
    </row>
    <row r="753" spans="1:51" s="14" customFormat="1" ht="12">
      <c r="A753" s="14"/>
      <c r="B753" s="288"/>
      <c r="C753" s="289"/>
      <c r="D753" s="272" t="s">
        <v>170</v>
      </c>
      <c r="E753" s="290" t="s">
        <v>1</v>
      </c>
      <c r="F753" s="291" t="s">
        <v>196</v>
      </c>
      <c r="G753" s="289"/>
      <c r="H753" s="290" t="s">
        <v>1</v>
      </c>
      <c r="I753" s="292"/>
      <c r="J753" s="289"/>
      <c r="K753" s="289"/>
      <c r="L753" s="293"/>
      <c r="M753" s="294"/>
      <c r="N753" s="295"/>
      <c r="O753" s="295"/>
      <c r="P753" s="295"/>
      <c r="Q753" s="295"/>
      <c r="R753" s="295"/>
      <c r="S753" s="295"/>
      <c r="T753" s="29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97" t="s">
        <v>170</v>
      </c>
      <c r="AU753" s="297" t="s">
        <v>85</v>
      </c>
      <c r="AV753" s="14" t="s">
        <v>83</v>
      </c>
      <c r="AW753" s="14" t="s">
        <v>30</v>
      </c>
      <c r="AX753" s="14" t="s">
        <v>75</v>
      </c>
      <c r="AY753" s="297" t="s">
        <v>160</v>
      </c>
    </row>
    <row r="754" spans="1:51" s="13" customFormat="1" ht="12">
      <c r="A754" s="13"/>
      <c r="B754" s="276"/>
      <c r="C754" s="277"/>
      <c r="D754" s="272" t="s">
        <v>170</v>
      </c>
      <c r="E754" s="278" t="s">
        <v>1</v>
      </c>
      <c r="F754" s="279" t="s">
        <v>215</v>
      </c>
      <c r="G754" s="277"/>
      <c r="H754" s="280">
        <v>35</v>
      </c>
      <c r="I754" s="281"/>
      <c r="J754" s="277"/>
      <c r="K754" s="277"/>
      <c r="L754" s="282"/>
      <c r="M754" s="283"/>
      <c r="N754" s="284"/>
      <c r="O754" s="284"/>
      <c r="P754" s="284"/>
      <c r="Q754" s="284"/>
      <c r="R754" s="284"/>
      <c r="S754" s="284"/>
      <c r="T754" s="285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86" t="s">
        <v>170</v>
      </c>
      <c r="AU754" s="286" t="s">
        <v>85</v>
      </c>
      <c r="AV754" s="13" t="s">
        <v>85</v>
      </c>
      <c r="AW754" s="13" t="s">
        <v>30</v>
      </c>
      <c r="AX754" s="13" t="s">
        <v>75</v>
      </c>
      <c r="AY754" s="286" t="s">
        <v>160</v>
      </c>
    </row>
    <row r="755" spans="1:51" s="14" customFormat="1" ht="12">
      <c r="A755" s="14"/>
      <c r="B755" s="288"/>
      <c r="C755" s="289"/>
      <c r="D755" s="272" t="s">
        <v>170</v>
      </c>
      <c r="E755" s="290" t="s">
        <v>1</v>
      </c>
      <c r="F755" s="291" t="s">
        <v>198</v>
      </c>
      <c r="G755" s="289"/>
      <c r="H755" s="290" t="s">
        <v>1</v>
      </c>
      <c r="I755" s="292"/>
      <c r="J755" s="289"/>
      <c r="K755" s="289"/>
      <c r="L755" s="293"/>
      <c r="M755" s="294"/>
      <c r="N755" s="295"/>
      <c r="O755" s="295"/>
      <c r="P755" s="295"/>
      <c r="Q755" s="295"/>
      <c r="R755" s="295"/>
      <c r="S755" s="295"/>
      <c r="T755" s="29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97" t="s">
        <v>170</v>
      </c>
      <c r="AU755" s="297" t="s">
        <v>85</v>
      </c>
      <c r="AV755" s="14" t="s">
        <v>83</v>
      </c>
      <c r="AW755" s="14" t="s">
        <v>30</v>
      </c>
      <c r="AX755" s="14" t="s">
        <v>75</v>
      </c>
      <c r="AY755" s="297" t="s">
        <v>160</v>
      </c>
    </row>
    <row r="756" spans="1:51" s="13" customFormat="1" ht="12">
      <c r="A756" s="13"/>
      <c r="B756" s="276"/>
      <c r="C756" s="277"/>
      <c r="D756" s="272" t="s">
        <v>170</v>
      </c>
      <c r="E756" s="278" t="s">
        <v>1</v>
      </c>
      <c r="F756" s="279" t="s">
        <v>628</v>
      </c>
      <c r="G756" s="277"/>
      <c r="H756" s="280">
        <v>122.5</v>
      </c>
      <c r="I756" s="281"/>
      <c r="J756" s="277"/>
      <c r="K756" s="277"/>
      <c r="L756" s="282"/>
      <c r="M756" s="283"/>
      <c r="N756" s="284"/>
      <c r="O756" s="284"/>
      <c r="P756" s="284"/>
      <c r="Q756" s="284"/>
      <c r="R756" s="284"/>
      <c r="S756" s="284"/>
      <c r="T756" s="28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86" t="s">
        <v>170</v>
      </c>
      <c r="AU756" s="286" t="s">
        <v>85</v>
      </c>
      <c r="AV756" s="13" t="s">
        <v>85</v>
      </c>
      <c r="AW756" s="13" t="s">
        <v>30</v>
      </c>
      <c r="AX756" s="13" t="s">
        <v>75</v>
      </c>
      <c r="AY756" s="286" t="s">
        <v>160</v>
      </c>
    </row>
    <row r="757" spans="1:51" s="14" customFormat="1" ht="12">
      <c r="A757" s="14"/>
      <c r="B757" s="288"/>
      <c r="C757" s="289"/>
      <c r="D757" s="272" t="s">
        <v>170</v>
      </c>
      <c r="E757" s="290" t="s">
        <v>1</v>
      </c>
      <c r="F757" s="291" t="s">
        <v>326</v>
      </c>
      <c r="G757" s="289"/>
      <c r="H757" s="290" t="s">
        <v>1</v>
      </c>
      <c r="I757" s="292"/>
      <c r="J757" s="289"/>
      <c r="K757" s="289"/>
      <c r="L757" s="293"/>
      <c r="M757" s="294"/>
      <c r="N757" s="295"/>
      <c r="O757" s="295"/>
      <c r="P757" s="295"/>
      <c r="Q757" s="295"/>
      <c r="R757" s="295"/>
      <c r="S757" s="295"/>
      <c r="T757" s="296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97" t="s">
        <v>170</v>
      </c>
      <c r="AU757" s="297" t="s">
        <v>85</v>
      </c>
      <c r="AV757" s="14" t="s">
        <v>83</v>
      </c>
      <c r="AW757" s="14" t="s">
        <v>30</v>
      </c>
      <c r="AX757" s="14" t="s">
        <v>75</v>
      </c>
      <c r="AY757" s="297" t="s">
        <v>160</v>
      </c>
    </row>
    <row r="758" spans="1:51" s="13" customFormat="1" ht="12">
      <c r="A758" s="13"/>
      <c r="B758" s="276"/>
      <c r="C758" s="277"/>
      <c r="D758" s="272" t="s">
        <v>170</v>
      </c>
      <c r="E758" s="278" t="s">
        <v>1</v>
      </c>
      <c r="F758" s="279" t="s">
        <v>210</v>
      </c>
      <c r="G758" s="277"/>
      <c r="H758" s="280">
        <v>87.5</v>
      </c>
      <c r="I758" s="281"/>
      <c r="J758" s="277"/>
      <c r="K758" s="277"/>
      <c r="L758" s="282"/>
      <c r="M758" s="283"/>
      <c r="N758" s="284"/>
      <c r="O758" s="284"/>
      <c r="P758" s="284"/>
      <c r="Q758" s="284"/>
      <c r="R758" s="284"/>
      <c r="S758" s="284"/>
      <c r="T758" s="285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86" t="s">
        <v>170</v>
      </c>
      <c r="AU758" s="286" t="s">
        <v>85</v>
      </c>
      <c r="AV758" s="13" t="s">
        <v>85</v>
      </c>
      <c r="AW758" s="13" t="s">
        <v>30</v>
      </c>
      <c r="AX758" s="13" t="s">
        <v>75</v>
      </c>
      <c r="AY758" s="286" t="s">
        <v>160</v>
      </c>
    </row>
    <row r="759" spans="1:51" s="14" customFormat="1" ht="12">
      <c r="A759" s="14"/>
      <c r="B759" s="288"/>
      <c r="C759" s="289"/>
      <c r="D759" s="272" t="s">
        <v>170</v>
      </c>
      <c r="E759" s="290" t="s">
        <v>1</v>
      </c>
      <c r="F759" s="291" t="s">
        <v>200</v>
      </c>
      <c r="G759" s="289"/>
      <c r="H759" s="290" t="s">
        <v>1</v>
      </c>
      <c r="I759" s="292"/>
      <c r="J759" s="289"/>
      <c r="K759" s="289"/>
      <c r="L759" s="293"/>
      <c r="M759" s="294"/>
      <c r="N759" s="295"/>
      <c r="O759" s="295"/>
      <c r="P759" s="295"/>
      <c r="Q759" s="295"/>
      <c r="R759" s="295"/>
      <c r="S759" s="295"/>
      <c r="T759" s="29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97" t="s">
        <v>170</v>
      </c>
      <c r="AU759" s="297" t="s">
        <v>85</v>
      </c>
      <c r="AV759" s="14" t="s">
        <v>83</v>
      </c>
      <c r="AW759" s="14" t="s">
        <v>30</v>
      </c>
      <c r="AX759" s="14" t="s">
        <v>75</v>
      </c>
      <c r="AY759" s="297" t="s">
        <v>160</v>
      </c>
    </row>
    <row r="760" spans="1:51" s="13" customFormat="1" ht="12">
      <c r="A760" s="13"/>
      <c r="B760" s="276"/>
      <c r="C760" s="277"/>
      <c r="D760" s="272" t="s">
        <v>170</v>
      </c>
      <c r="E760" s="278" t="s">
        <v>1</v>
      </c>
      <c r="F760" s="279" t="s">
        <v>180</v>
      </c>
      <c r="G760" s="277"/>
      <c r="H760" s="280">
        <v>17.5</v>
      </c>
      <c r="I760" s="281"/>
      <c r="J760" s="277"/>
      <c r="K760" s="277"/>
      <c r="L760" s="282"/>
      <c r="M760" s="283"/>
      <c r="N760" s="284"/>
      <c r="O760" s="284"/>
      <c r="P760" s="284"/>
      <c r="Q760" s="284"/>
      <c r="R760" s="284"/>
      <c r="S760" s="284"/>
      <c r="T760" s="28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86" t="s">
        <v>170</v>
      </c>
      <c r="AU760" s="286" t="s">
        <v>85</v>
      </c>
      <c r="AV760" s="13" t="s">
        <v>85</v>
      </c>
      <c r="AW760" s="13" t="s">
        <v>30</v>
      </c>
      <c r="AX760" s="13" t="s">
        <v>75</v>
      </c>
      <c r="AY760" s="286" t="s">
        <v>160</v>
      </c>
    </row>
    <row r="761" spans="1:51" s="14" customFormat="1" ht="12">
      <c r="A761" s="14"/>
      <c r="B761" s="288"/>
      <c r="C761" s="289"/>
      <c r="D761" s="272" t="s">
        <v>170</v>
      </c>
      <c r="E761" s="290" t="s">
        <v>1</v>
      </c>
      <c r="F761" s="291" t="s">
        <v>329</v>
      </c>
      <c r="G761" s="289"/>
      <c r="H761" s="290" t="s">
        <v>1</v>
      </c>
      <c r="I761" s="292"/>
      <c r="J761" s="289"/>
      <c r="K761" s="289"/>
      <c r="L761" s="293"/>
      <c r="M761" s="294"/>
      <c r="N761" s="295"/>
      <c r="O761" s="295"/>
      <c r="P761" s="295"/>
      <c r="Q761" s="295"/>
      <c r="R761" s="295"/>
      <c r="S761" s="295"/>
      <c r="T761" s="29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97" t="s">
        <v>170</v>
      </c>
      <c r="AU761" s="297" t="s">
        <v>85</v>
      </c>
      <c r="AV761" s="14" t="s">
        <v>83</v>
      </c>
      <c r="AW761" s="14" t="s">
        <v>30</v>
      </c>
      <c r="AX761" s="14" t="s">
        <v>75</v>
      </c>
      <c r="AY761" s="297" t="s">
        <v>160</v>
      </c>
    </row>
    <row r="762" spans="1:51" s="13" customFormat="1" ht="12">
      <c r="A762" s="13"/>
      <c r="B762" s="276"/>
      <c r="C762" s="277"/>
      <c r="D762" s="272" t="s">
        <v>170</v>
      </c>
      <c r="E762" s="278" t="s">
        <v>1</v>
      </c>
      <c r="F762" s="279" t="s">
        <v>210</v>
      </c>
      <c r="G762" s="277"/>
      <c r="H762" s="280">
        <v>87.5</v>
      </c>
      <c r="I762" s="281"/>
      <c r="J762" s="277"/>
      <c r="K762" s="277"/>
      <c r="L762" s="282"/>
      <c r="M762" s="283"/>
      <c r="N762" s="284"/>
      <c r="O762" s="284"/>
      <c r="P762" s="284"/>
      <c r="Q762" s="284"/>
      <c r="R762" s="284"/>
      <c r="S762" s="284"/>
      <c r="T762" s="285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86" t="s">
        <v>170</v>
      </c>
      <c r="AU762" s="286" t="s">
        <v>85</v>
      </c>
      <c r="AV762" s="13" t="s">
        <v>85</v>
      </c>
      <c r="AW762" s="13" t="s">
        <v>30</v>
      </c>
      <c r="AX762" s="13" t="s">
        <v>75</v>
      </c>
      <c r="AY762" s="286" t="s">
        <v>160</v>
      </c>
    </row>
    <row r="763" spans="1:51" s="14" customFormat="1" ht="12">
      <c r="A763" s="14"/>
      <c r="B763" s="288"/>
      <c r="C763" s="289"/>
      <c r="D763" s="272" t="s">
        <v>170</v>
      </c>
      <c r="E763" s="290" t="s">
        <v>1</v>
      </c>
      <c r="F763" s="291" t="s">
        <v>331</v>
      </c>
      <c r="G763" s="289"/>
      <c r="H763" s="290" t="s">
        <v>1</v>
      </c>
      <c r="I763" s="292"/>
      <c r="J763" s="289"/>
      <c r="K763" s="289"/>
      <c r="L763" s="293"/>
      <c r="M763" s="294"/>
      <c r="N763" s="295"/>
      <c r="O763" s="295"/>
      <c r="P763" s="295"/>
      <c r="Q763" s="295"/>
      <c r="R763" s="295"/>
      <c r="S763" s="295"/>
      <c r="T763" s="29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97" t="s">
        <v>170</v>
      </c>
      <c r="AU763" s="297" t="s">
        <v>85</v>
      </c>
      <c r="AV763" s="14" t="s">
        <v>83</v>
      </c>
      <c r="AW763" s="14" t="s">
        <v>30</v>
      </c>
      <c r="AX763" s="14" t="s">
        <v>75</v>
      </c>
      <c r="AY763" s="297" t="s">
        <v>160</v>
      </c>
    </row>
    <row r="764" spans="1:51" s="13" customFormat="1" ht="12">
      <c r="A764" s="13"/>
      <c r="B764" s="276"/>
      <c r="C764" s="277"/>
      <c r="D764" s="272" t="s">
        <v>170</v>
      </c>
      <c r="E764" s="278" t="s">
        <v>1</v>
      </c>
      <c r="F764" s="279" t="s">
        <v>215</v>
      </c>
      <c r="G764" s="277"/>
      <c r="H764" s="280">
        <v>35</v>
      </c>
      <c r="I764" s="281"/>
      <c r="J764" s="277"/>
      <c r="K764" s="277"/>
      <c r="L764" s="282"/>
      <c r="M764" s="283"/>
      <c r="N764" s="284"/>
      <c r="O764" s="284"/>
      <c r="P764" s="284"/>
      <c r="Q764" s="284"/>
      <c r="R764" s="284"/>
      <c r="S764" s="284"/>
      <c r="T764" s="28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86" t="s">
        <v>170</v>
      </c>
      <c r="AU764" s="286" t="s">
        <v>85</v>
      </c>
      <c r="AV764" s="13" t="s">
        <v>85</v>
      </c>
      <c r="AW764" s="13" t="s">
        <v>30</v>
      </c>
      <c r="AX764" s="13" t="s">
        <v>75</v>
      </c>
      <c r="AY764" s="286" t="s">
        <v>160</v>
      </c>
    </row>
    <row r="765" spans="1:51" s="14" customFormat="1" ht="12">
      <c r="A765" s="14"/>
      <c r="B765" s="288"/>
      <c r="C765" s="289"/>
      <c r="D765" s="272" t="s">
        <v>170</v>
      </c>
      <c r="E765" s="290" t="s">
        <v>1</v>
      </c>
      <c r="F765" s="291" t="s">
        <v>202</v>
      </c>
      <c r="G765" s="289"/>
      <c r="H765" s="290" t="s">
        <v>1</v>
      </c>
      <c r="I765" s="292"/>
      <c r="J765" s="289"/>
      <c r="K765" s="289"/>
      <c r="L765" s="293"/>
      <c r="M765" s="294"/>
      <c r="N765" s="295"/>
      <c r="O765" s="295"/>
      <c r="P765" s="295"/>
      <c r="Q765" s="295"/>
      <c r="R765" s="295"/>
      <c r="S765" s="295"/>
      <c r="T765" s="29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97" t="s">
        <v>170</v>
      </c>
      <c r="AU765" s="297" t="s">
        <v>85</v>
      </c>
      <c r="AV765" s="14" t="s">
        <v>83</v>
      </c>
      <c r="AW765" s="14" t="s">
        <v>30</v>
      </c>
      <c r="AX765" s="14" t="s">
        <v>75</v>
      </c>
      <c r="AY765" s="297" t="s">
        <v>160</v>
      </c>
    </row>
    <row r="766" spans="1:51" s="13" customFormat="1" ht="12">
      <c r="A766" s="13"/>
      <c r="B766" s="276"/>
      <c r="C766" s="277"/>
      <c r="D766" s="272" t="s">
        <v>170</v>
      </c>
      <c r="E766" s="278" t="s">
        <v>1</v>
      </c>
      <c r="F766" s="279" t="s">
        <v>215</v>
      </c>
      <c r="G766" s="277"/>
      <c r="H766" s="280">
        <v>35</v>
      </c>
      <c r="I766" s="281"/>
      <c r="J766" s="277"/>
      <c r="K766" s="277"/>
      <c r="L766" s="282"/>
      <c r="M766" s="283"/>
      <c r="N766" s="284"/>
      <c r="O766" s="284"/>
      <c r="P766" s="284"/>
      <c r="Q766" s="284"/>
      <c r="R766" s="284"/>
      <c r="S766" s="284"/>
      <c r="T766" s="28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86" t="s">
        <v>170</v>
      </c>
      <c r="AU766" s="286" t="s">
        <v>85</v>
      </c>
      <c r="AV766" s="13" t="s">
        <v>85</v>
      </c>
      <c r="AW766" s="13" t="s">
        <v>30</v>
      </c>
      <c r="AX766" s="13" t="s">
        <v>75</v>
      </c>
      <c r="AY766" s="286" t="s">
        <v>160</v>
      </c>
    </row>
    <row r="767" spans="1:51" s="14" customFormat="1" ht="12">
      <c r="A767" s="14"/>
      <c r="B767" s="288"/>
      <c r="C767" s="289"/>
      <c r="D767" s="272" t="s">
        <v>170</v>
      </c>
      <c r="E767" s="290" t="s">
        <v>1</v>
      </c>
      <c r="F767" s="291" t="s">
        <v>203</v>
      </c>
      <c r="G767" s="289"/>
      <c r="H767" s="290" t="s">
        <v>1</v>
      </c>
      <c r="I767" s="292"/>
      <c r="J767" s="289"/>
      <c r="K767" s="289"/>
      <c r="L767" s="293"/>
      <c r="M767" s="294"/>
      <c r="N767" s="295"/>
      <c r="O767" s="295"/>
      <c r="P767" s="295"/>
      <c r="Q767" s="295"/>
      <c r="R767" s="295"/>
      <c r="S767" s="295"/>
      <c r="T767" s="29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97" t="s">
        <v>170</v>
      </c>
      <c r="AU767" s="297" t="s">
        <v>85</v>
      </c>
      <c r="AV767" s="14" t="s">
        <v>83</v>
      </c>
      <c r="AW767" s="14" t="s">
        <v>30</v>
      </c>
      <c r="AX767" s="14" t="s">
        <v>75</v>
      </c>
      <c r="AY767" s="297" t="s">
        <v>160</v>
      </c>
    </row>
    <row r="768" spans="1:51" s="13" customFormat="1" ht="12">
      <c r="A768" s="13"/>
      <c r="B768" s="276"/>
      <c r="C768" s="277"/>
      <c r="D768" s="272" t="s">
        <v>170</v>
      </c>
      <c r="E768" s="278" t="s">
        <v>1</v>
      </c>
      <c r="F768" s="279" t="s">
        <v>215</v>
      </c>
      <c r="G768" s="277"/>
      <c r="H768" s="280">
        <v>35</v>
      </c>
      <c r="I768" s="281"/>
      <c r="J768" s="277"/>
      <c r="K768" s="277"/>
      <c r="L768" s="282"/>
      <c r="M768" s="283"/>
      <c r="N768" s="284"/>
      <c r="O768" s="284"/>
      <c r="P768" s="284"/>
      <c r="Q768" s="284"/>
      <c r="R768" s="284"/>
      <c r="S768" s="284"/>
      <c r="T768" s="285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86" t="s">
        <v>170</v>
      </c>
      <c r="AU768" s="286" t="s">
        <v>85</v>
      </c>
      <c r="AV768" s="13" t="s">
        <v>85</v>
      </c>
      <c r="AW768" s="13" t="s">
        <v>30</v>
      </c>
      <c r="AX768" s="13" t="s">
        <v>75</v>
      </c>
      <c r="AY768" s="286" t="s">
        <v>160</v>
      </c>
    </row>
    <row r="769" spans="1:51" s="14" customFormat="1" ht="12">
      <c r="A769" s="14"/>
      <c r="B769" s="288"/>
      <c r="C769" s="289"/>
      <c r="D769" s="272" t="s">
        <v>170</v>
      </c>
      <c r="E769" s="290" t="s">
        <v>1</v>
      </c>
      <c r="F769" s="291" t="s">
        <v>335</v>
      </c>
      <c r="G769" s="289"/>
      <c r="H769" s="290" t="s">
        <v>1</v>
      </c>
      <c r="I769" s="292"/>
      <c r="J769" s="289"/>
      <c r="K769" s="289"/>
      <c r="L769" s="293"/>
      <c r="M769" s="294"/>
      <c r="N769" s="295"/>
      <c r="O769" s="295"/>
      <c r="P769" s="295"/>
      <c r="Q769" s="295"/>
      <c r="R769" s="295"/>
      <c r="S769" s="295"/>
      <c r="T769" s="29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97" t="s">
        <v>170</v>
      </c>
      <c r="AU769" s="297" t="s">
        <v>85</v>
      </c>
      <c r="AV769" s="14" t="s">
        <v>83</v>
      </c>
      <c r="AW769" s="14" t="s">
        <v>30</v>
      </c>
      <c r="AX769" s="14" t="s">
        <v>75</v>
      </c>
      <c r="AY769" s="297" t="s">
        <v>160</v>
      </c>
    </row>
    <row r="770" spans="1:51" s="13" customFormat="1" ht="12">
      <c r="A770" s="13"/>
      <c r="B770" s="276"/>
      <c r="C770" s="277"/>
      <c r="D770" s="272" t="s">
        <v>170</v>
      </c>
      <c r="E770" s="278" t="s">
        <v>1</v>
      </c>
      <c r="F770" s="279" t="s">
        <v>201</v>
      </c>
      <c r="G770" s="277"/>
      <c r="H770" s="280">
        <v>52.5</v>
      </c>
      <c r="I770" s="281"/>
      <c r="J770" s="277"/>
      <c r="K770" s="277"/>
      <c r="L770" s="282"/>
      <c r="M770" s="283"/>
      <c r="N770" s="284"/>
      <c r="O770" s="284"/>
      <c r="P770" s="284"/>
      <c r="Q770" s="284"/>
      <c r="R770" s="284"/>
      <c r="S770" s="284"/>
      <c r="T770" s="28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86" t="s">
        <v>170</v>
      </c>
      <c r="AU770" s="286" t="s">
        <v>85</v>
      </c>
      <c r="AV770" s="13" t="s">
        <v>85</v>
      </c>
      <c r="AW770" s="13" t="s">
        <v>30</v>
      </c>
      <c r="AX770" s="13" t="s">
        <v>75</v>
      </c>
      <c r="AY770" s="286" t="s">
        <v>160</v>
      </c>
    </row>
    <row r="771" spans="1:51" s="14" customFormat="1" ht="12">
      <c r="A771" s="14"/>
      <c r="B771" s="288"/>
      <c r="C771" s="289"/>
      <c r="D771" s="272" t="s">
        <v>170</v>
      </c>
      <c r="E771" s="290" t="s">
        <v>1</v>
      </c>
      <c r="F771" s="291" t="s">
        <v>206</v>
      </c>
      <c r="G771" s="289"/>
      <c r="H771" s="290" t="s">
        <v>1</v>
      </c>
      <c r="I771" s="292"/>
      <c r="J771" s="289"/>
      <c r="K771" s="289"/>
      <c r="L771" s="293"/>
      <c r="M771" s="294"/>
      <c r="N771" s="295"/>
      <c r="O771" s="295"/>
      <c r="P771" s="295"/>
      <c r="Q771" s="295"/>
      <c r="R771" s="295"/>
      <c r="S771" s="295"/>
      <c r="T771" s="296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97" t="s">
        <v>170</v>
      </c>
      <c r="AU771" s="297" t="s">
        <v>85</v>
      </c>
      <c r="AV771" s="14" t="s">
        <v>83</v>
      </c>
      <c r="AW771" s="14" t="s">
        <v>30</v>
      </c>
      <c r="AX771" s="14" t="s">
        <v>75</v>
      </c>
      <c r="AY771" s="297" t="s">
        <v>160</v>
      </c>
    </row>
    <row r="772" spans="1:51" s="13" customFormat="1" ht="12">
      <c r="A772" s="13"/>
      <c r="B772" s="276"/>
      <c r="C772" s="277"/>
      <c r="D772" s="272" t="s">
        <v>170</v>
      </c>
      <c r="E772" s="278" t="s">
        <v>1</v>
      </c>
      <c r="F772" s="279" t="s">
        <v>207</v>
      </c>
      <c r="G772" s="277"/>
      <c r="H772" s="280">
        <v>140</v>
      </c>
      <c r="I772" s="281"/>
      <c r="J772" s="277"/>
      <c r="K772" s="277"/>
      <c r="L772" s="282"/>
      <c r="M772" s="283"/>
      <c r="N772" s="284"/>
      <c r="O772" s="284"/>
      <c r="P772" s="284"/>
      <c r="Q772" s="284"/>
      <c r="R772" s="284"/>
      <c r="S772" s="284"/>
      <c r="T772" s="285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86" t="s">
        <v>170</v>
      </c>
      <c r="AU772" s="286" t="s">
        <v>85</v>
      </c>
      <c r="AV772" s="13" t="s">
        <v>85</v>
      </c>
      <c r="AW772" s="13" t="s">
        <v>30</v>
      </c>
      <c r="AX772" s="13" t="s">
        <v>75</v>
      </c>
      <c r="AY772" s="286" t="s">
        <v>160</v>
      </c>
    </row>
    <row r="773" spans="1:51" s="14" customFormat="1" ht="12">
      <c r="A773" s="14"/>
      <c r="B773" s="288"/>
      <c r="C773" s="289"/>
      <c r="D773" s="272" t="s">
        <v>170</v>
      </c>
      <c r="E773" s="290" t="s">
        <v>1</v>
      </c>
      <c r="F773" s="291" t="s">
        <v>208</v>
      </c>
      <c r="G773" s="289"/>
      <c r="H773" s="290" t="s">
        <v>1</v>
      </c>
      <c r="I773" s="292"/>
      <c r="J773" s="289"/>
      <c r="K773" s="289"/>
      <c r="L773" s="293"/>
      <c r="M773" s="294"/>
      <c r="N773" s="295"/>
      <c r="O773" s="295"/>
      <c r="P773" s="295"/>
      <c r="Q773" s="295"/>
      <c r="R773" s="295"/>
      <c r="S773" s="295"/>
      <c r="T773" s="29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97" t="s">
        <v>170</v>
      </c>
      <c r="AU773" s="297" t="s">
        <v>85</v>
      </c>
      <c r="AV773" s="14" t="s">
        <v>83</v>
      </c>
      <c r="AW773" s="14" t="s">
        <v>30</v>
      </c>
      <c r="AX773" s="14" t="s">
        <v>75</v>
      </c>
      <c r="AY773" s="297" t="s">
        <v>160</v>
      </c>
    </row>
    <row r="774" spans="1:51" s="13" customFormat="1" ht="12">
      <c r="A774" s="13"/>
      <c r="B774" s="276"/>
      <c r="C774" s="277"/>
      <c r="D774" s="272" t="s">
        <v>170</v>
      </c>
      <c r="E774" s="278" t="s">
        <v>1</v>
      </c>
      <c r="F774" s="279" t="s">
        <v>195</v>
      </c>
      <c r="G774" s="277"/>
      <c r="H774" s="280">
        <v>70</v>
      </c>
      <c r="I774" s="281"/>
      <c r="J774" s="277"/>
      <c r="K774" s="277"/>
      <c r="L774" s="282"/>
      <c r="M774" s="283"/>
      <c r="N774" s="284"/>
      <c r="O774" s="284"/>
      <c r="P774" s="284"/>
      <c r="Q774" s="284"/>
      <c r="R774" s="284"/>
      <c r="S774" s="284"/>
      <c r="T774" s="28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86" t="s">
        <v>170</v>
      </c>
      <c r="AU774" s="286" t="s">
        <v>85</v>
      </c>
      <c r="AV774" s="13" t="s">
        <v>85</v>
      </c>
      <c r="AW774" s="13" t="s">
        <v>30</v>
      </c>
      <c r="AX774" s="13" t="s">
        <v>75</v>
      </c>
      <c r="AY774" s="286" t="s">
        <v>160</v>
      </c>
    </row>
    <row r="775" spans="1:51" s="14" customFormat="1" ht="12">
      <c r="A775" s="14"/>
      <c r="B775" s="288"/>
      <c r="C775" s="289"/>
      <c r="D775" s="272" t="s">
        <v>170</v>
      </c>
      <c r="E775" s="290" t="s">
        <v>1</v>
      </c>
      <c r="F775" s="291" t="s">
        <v>339</v>
      </c>
      <c r="G775" s="289"/>
      <c r="H775" s="290" t="s">
        <v>1</v>
      </c>
      <c r="I775" s="292"/>
      <c r="J775" s="289"/>
      <c r="K775" s="289"/>
      <c r="L775" s="293"/>
      <c r="M775" s="294"/>
      <c r="N775" s="295"/>
      <c r="O775" s="295"/>
      <c r="P775" s="295"/>
      <c r="Q775" s="295"/>
      <c r="R775" s="295"/>
      <c r="S775" s="295"/>
      <c r="T775" s="29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97" t="s">
        <v>170</v>
      </c>
      <c r="AU775" s="297" t="s">
        <v>85</v>
      </c>
      <c r="AV775" s="14" t="s">
        <v>83</v>
      </c>
      <c r="AW775" s="14" t="s">
        <v>30</v>
      </c>
      <c r="AX775" s="14" t="s">
        <v>75</v>
      </c>
      <c r="AY775" s="297" t="s">
        <v>160</v>
      </c>
    </row>
    <row r="776" spans="1:51" s="13" customFormat="1" ht="12">
      <c r="A776" s="13"/>
      <c r="B776" s="276"/>
      <c r="C776" s="277"/>
      <c r="D776" s="272" t="s">
        <v>170</v>
      </c>
      <c r="E776" s="278" t="s">
        <v>1</v>
      </c>
      <c r="F776" s="279" t="s">
        <v>210</v>
      </c>
      <c r="G776" s="277"/>
      <c r="H776" s="280">
        <v>87.5</v>
      </c>
      <c r="I776" s="281"/>
      <c r="J776" s="277"/>
      <c r="K776" s="277"/>
      <c r="L776" s="282"/>
      <c r="M776" s="283"/>
      <c r="N776" s="284"/>
      <c r="O776" s="284"/>
      <c r="P776" s="284"/>
      <c r="Q776" s="284"/>
      <c r="R776" s="284"/>
      <c r="S776" s="284"/>
      <c r="T776" s="28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86" t="s">
        <v>170</v>
      </c>
      <c r="AU776" s="286" t="s">
        <v>85</v>
      </c>
      <c r="AV776" s="13" t="s">
        <v>85</v>
      </c>
      <c r="AW776" s="13" t="s">
        <v>30</v>
      </c>
      <c r="AX776" s="13" t="s">
        <v>75</v>
      </c>
      <c r="AY776" s="286" t="s">
        <v>160</v>
      </c>
    </row>
    <row r="777" spans="1:51" s="14" customFormat="1" ht="12">
      <c r="A777" s="14"/>
      <c r="B777" s="288"/>
      <c r="C777" s="289"/>
      <c r="D777" s="272" t="s">
        <v>170</v>
      </c>
      <c r="E777" s="290" t="s">
        <v>1</v>
      </c>
      <c r="F777" s="291" t="s">
        <v>340</v>
      </c>
      <c r="G777" s="289"/>
      <c r="H777" s="290" t="s">
        <v>1</v>
      </c>
      <c r="I777" s="292"/>
      <c r="J777" s="289"/>
      <c r="K777" s="289"/>
      <c r="L777" s="293"/>
      <c r="M777" s="294"/>
      <c r="N777" s="295"/>
      <c r="O777" s="295"/>
      <c r="P777" s="295"/>
      <c r="Q777" s="295"/>
      <c r="R777" s="295"/>
      <c r="S777" s="295"/>
      <c r="T777" s="29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97" t="s">
        <v>170</v>
      </c>
      <c r="AU777" s="297" t="s">
        <v>85</v>
      </c>
      <c r="AV777" s="14" t="s">
        <v>83</v>
      </c>
      <c r="AW777" s="14" t="s">
        <v>30</v>
      </c>
      <c r="AX777" s="14" t="s">
        <v>75</v>
      </c>
      <c r="AY777" s="297" t="s">
        <v>160</v>
      </c>
    </row>
    <row r="778" spans="1:51" s="13" customFormat="1" ht="12">
      <c r="A778" s="13"/>
      <c r="B778" s="276"/>
      <c r="C778" s="277"/>
      <c r="D778" s="272" t="s">
        <v>170</v>
      </c>
      <c r="E778" s="278" t="s">
        <v>1</v>
      </c>
      <c r="F778" s="279" t="s">
        <v>195</v>
      </c>
      <c r="G778" s="277"/>
      <c r="H778" s="280">
        <v>70</v>
      </c>
      <c r="I778" s="281"/>
      <c r="J778" s="277"/>
      <c r="K778" s="277"/>
      <c r="L778" s="282"/>
      <c r="M778" s="283"/>
      <c r="N778" s="284"/>
      <c r="O778" s="284"/>
      <c r="P778" s="284"/>
      <c r="Q778" s="284"/>
      <c r="R778" s="284"/>
      <c r="S778" s="284"/>
      <c r="T778" s="28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86" t="s">
        <v>170</v>
      </c>
      <c r="AU778" s="286" t="s">
        <v>85</v>
      </c>
      <c r="AV778" s="13" t="s">
        <v>85</v>
      </c>
      <c r="AW778" s="13" t="s">
        <v>30</v>
      </c>
      <c r="AX778" s="13" t="s">
        <v>75</v>
      </c>
      <c r="AY778" s="286" t="s">
        <v>160</v>
      </c>
    </row>
    <row r="779" spans="1:51" s="14" customFormat="1" ht="12">
      <c r="A779" s="14"/>
      <c r="B779" s="288"/>
      <c r="C779" s="289"/>
      <c r="D779" s="272" t="s">
        <v>170</v>
      </c>
      <c r="E779" s="290" t="s">
        <v>1</v>
      </c>
      <c r="F779" s="291" t="s">
        <v>213</v>
      </c>
      <c r="G779" s="289"/>
      <c r="H779" s="290" t="s">
        <v>1</v>
      </c>
      <c r="I779" s="292"/>
      <c r="J779" s="289"/>
      <c r="K779" s="289"/>
      <c r="L779" s="293"/>
      <c r="M779" s="294"/>
      <c r="N779" s="295"/>
      <c r="O779" s="295"/>
      <c r="P779" s="295"/>
      <c r="Q779" s="295"/>
      <c r="R779" s="295"/>
      <c r="S779" s="295"/>
      <c r="T779" s="29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97" t="s">
        <v>170</v>
      </c>
      <c r="AU779" s="297" t="s">
        <v>85</v>
      </c>
      <c r="AV779" s="14" t="s">
        <v>83</v>
      </c>
      <c r="AW779" s="14" t="s">
        <v>30</v>
      </c>
      <c r="AX779" s="14" t="s">
        <v>75</v>
      </c>
      <c r="AY779" s="297" t="s">
        <v>160</v>
      </c>
    </row>
    <row r="780" spans="1:51" s="13" customFormat="1" ht="12">
      <c r="A780" s="13"/>
      <c r="B780" s="276"/>
      <c r="C780" s="277"/>
      <c r="D780" s="272" t="s">
        <v>170</v>
      </c>
      <c r="E780" s="278" t="s">
        <v>1</v>
      </c>
      <c r="F780" s="279" t="s">
        <v>201</v>
      </c>
      <c r="G780" s="277"/>
      <c r="H780" s="280">
        <v>52.5</v>
      </c>
      <c r="I780" s="281"/>
      <c r="J780" s="277"/>
      <c r="K780" s="277"/>
      <c r="L780" s="282"/>
      <c r="M780" s="283"/>
      <c r="N780" s="284"/>
      <c r="O780" s="284"/>
      <c r="P780" s="284"/>
      <c r="Q780" s="284"/>
      <c r="R780" s="284"/>
      <c r="S780" s="284"/>
      <c r="T780" s="28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86" t="s">
        <v>170</v>
      </c>
      <c r="AU780" s="286" t="s">
        <v>85</v>
      </c>
      <c r="AV780" s="13" t="s">
        <v>85</v>
      </c>
      <c r="AW780" s="13" t="s">
        <v>30</v>
      </c>
      <c r="AX780" s="13" t="s">
        <v>75</v>
      </c>
      <c r="AY780" s="286" t="s">
        <v>160</v>
      </c>
    </row>
    <row r="781" spans="1:51" s="14" customFormat="1" ht="12">
      <c r="A781" s="14"/>
      <c r="B781" s="288"/>
      <c r="C781" s="289"/>
      <c r="D781" s="272" t="s">
        <v>170</v>
      </c>
      <c r="E781" s="290" t="s">
        <v>1</v>
      </c>
      <c r="F781" s="291" t="s">
        <v>342</v>
      </c>
      <c r="G781" s="289"/>
      <c r="H781" s="290" t="s">
        <v>1</v>
      </c>
      <c r="I781" s="292"/>
      <c r="J781" s="289"/>
      <c r="K781" s="289"/>
      <c r="L781" s="293"/>
      <c r="M781" s="294"/>
      <c r="N781" s="295"/>
      <c r="O781" s="295"/>
      <c r="P781" s="295"/>
      <c r="Q781" s="295"/>
      <c r="R781" s="295"/>
      <c r="S781" s="295"/>
      <c r="T781" s="29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97" t="s">
        <v>170</v>
      </c>
      <c r="AU781" s="297" t="s">
        <v>85</v>
      </c>
      <c r="AV781" s="14" t="s">
        <v>83</v>
      </c>
      <c r="AW781" s="14" t="s">
        <v>30</v>
      </c>
      <c r="AX781" s="14" t="s">
        <v>75</v>
      </c>
      <c r="AY781" s="297" t="s">
        <v>160</v>
      </c>
    </row>
    <row r="782" spans="1:51" s="13" customFormat="1" ht="12">
      <c r="A782" s="13"/>
      <c r="B782" s="276"/>
      <c r="C782" s="277"/>
      <c r="D782" s="272" t="s">
        <v>170</v>
      </c>
      <c r="E782" s="278" t="s">
        <v>1</v>
      </c>
      <c r="F782" s="279" t="s">
        <v>201</v>
      </c>
      <c r="G782" s="277"/>
      <c r="H782" s="280">
        <v>52.5</v>
      </c>
      <c r="I782" s="281"/>
      <c r="J782" s="277"/>
      <c r="K782" s="277"/>
      <c r="L782" s="282"/>
      <c r="M782" s="283"/>
      <c r="N782" s="284"/>
      <c r="O782" s="284"/>
      <c r="P782" s="284"/>
      <c r="Q782" s="284"/>
      <c r="R782" s="284"/>
      <c r="S782" s="284"/>
      <c r="T782" s="285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86" t="s">
        <v>170</v>
      </c>
      <c r="AU782" s="286" t="s">
        <v>85</v>
      </c>
      <c r="AV782" s="13" t="s">
        <v>85</v>
      </c>
      <c r="AW782" s="13" t="s">
        <v>30</v>
      </c>
      <c r="AX782" s="13" t="s">
        <v>75</v>
      </c>
      <c r="AY782" s="286" t="s">
        <v>160</v>
      </c>
    </row>
    <row r="783" spans="1:51" s="14" customFormat="1" ht="12">
      <c r="A783" s="14"/>
      <c r="B783" s="288"/>
      <c r="C783" s="289"/>
      <c r="D783" s="272" t="s">
        <v>170</v>
      </c>
      <c r="E783" s="290" t="s">
        <v>1</v>
      </c>
      <c r="F783" s="291" t="s">
        <v>344</v>
      </c>
      <c r="G783" s="289"/>
      <c r="H783" s="290" t="s">
        <v>1</v>
      </c>
      <c r="I783" s="292"/>
      <c r="J783" s="289"/>
      <c r="K783" s="289"/>
      <c r="L783" s="293"/>
      <c r="M783" s="294"/>
      <c r="N783" s="295"/>
      <c r="O783" s="295"/>
      <c r="P783" s="295"/>
      <c r="Q783" s="295"/>
      <c r="R783" s="295"/>
      <c r="S783" s="295"/>
      <c r="T783" s="29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97" t="s">
        <v>170</v>
      </c>
      <c r="AU783" s="297" t="s">
        <v>85</v>
      </c>
      <c r="AV783" s="14" t="s">
        <v>83</v>
      </c>
      <c r="AW783" s="14" t="s">
        <v>30</v>
      </c>
      <c r="AX783" s="14" t="s">
        <v>75</v>
      </c>
      <c r="AY783" s="297" t="s">
        <v>160</v>
      </c>
    </row>
    <row r="784" spans="1:51" s="13" customFormat="1" ht="12">
      <c r="A784" s="13"/>
      <c r="B784" s="276"/>
      <c r="C784" s="277"/>
      <c r="D784" s="272" t="s">
        <v>170</v>
      </c>
      <c r="E784" s="278" t="s">
        <v>1</v>
      </c>
      <c r="F784" s="279" t="s">
        <v>201</v>
      </c>
      <c r="G784" s="277"/>
      <c r="H784" s="280">
        <v>52.5</v>
      </c>
      <c r="I784" s="281"/>
      <c r="J784" s="277"/>
      <c r="K784" s="277"/>
      <c r="L784" s="282"/>
      <c r="M784" s="283"/>
      <c r="N784" s="284"/>
      <c r="O784" s="284"/>
      <c r="P784" s="284"/>
      <c r="Q784" s="284"/>
      <c r="R784" s="284"/>
      <c r="S784" s="284"/>
      <c r="T784" s="285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86" t="s">
        <v>170</v>
      </c>
      <c r="AU784" s="286" t="s">
        <v>85</v>
      </c>
      <c r="AV784" s="13" t="s">
        <v>85</v>
      </c>
      <c r="AW784" s="13" t="s">
        <v>30</v>
      </c>
      <c r="AX784" s="13" t="s">
        <v>75</v>
      </c>
      <c r="AY784" s="286" t="s">
        <v>160</v>
      </c>
    </row>
    <row r="785" spans="1:51" s="14" customFormat="1" ht="12">
      <c r="A785" s="14"/>
      <c r="B785" s="288"/>
      <c r="C785" s="289"/>
      <c r="D785" s="272" t="s">
        <v>170</v>
      </c>
      <c r="E785" s="290" t="s">
        <v>1</v>
      </c>
      <c r="F785" s="291" t="s">
        <v>214</v>
      </c>
      <c r="G785" s="289"/>
      <c r="H785" s="290" t="s">
        <v>1</v>
      </c>
      <c r="I785" s="292"/>
      <c r="J785" s="289"/>
      <c r="K785" s="289"/>
      <c r="L785" s="293"/>
      <c r="M785" s="294"/>
      <c r="N785" s="295"/>
      <c r="O785" s="295"/>
      <c r="P785" s="295"/>
      <c r="Q785" s="295"/>
      <c r="R785" s="295"/>
      <c r="S785" s="295"/>
      <c r="T785" s="29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97" t="s">
        <v>170</v>
      </c>
      <c r="AU785" s="297" t="s">
        <v>85</v>
      </c>
      <c r="AV785" s="14" t="s">
        <v>83</v>
      </c>
      <c r="AW785" s="14" t="s">
        <v>30</v>
      </c>
      <c r="AX785" s="14" t="s">
        <v>75</v>
      </c>
      <c r="AY785" s="297" t="s">
        <v>160</v>
      </c>
    </row>
    <row r="786" spans="1:51" s="13" customFormat="1" ht="12">
      <c r="A786" s="13"/>
      <c r="B786" s="276"/>
      <c r="C786" s="277"/>
      <c r="D786" s="272" t="s">
        <v>170</v>
      </c>
      <c r="E786" s="278" t="s">
        <v>1</v>
      </c>
      <c r="F786" s="279" t="s">
        <v>628</v>
      </c>
      <c r="G786" s="277"/>
      <c r="H786" s="280">
        <v>122.5</v>
      </c>
      <c r="I786" s="281"/>
      <c r="J786" s="277"/>
      <c r="K786" s="277"/>
      <c r="L786" s="282"/>
      <c r="M786" s="283"/>
      <c r="N786" s="284"/>
      <c r="O786" s="284"/>
      <c r="P786" s="284"/>
      <c r="Q786" s="284"/>
      <c r="R786" s="284"/>
      <c r="S786" s="284"/>
      <c r="T786" s="28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86" t="s">
        <v>170</v>
      </c>
      <c r="AU786" s="286" t="s">
        <v>85</v>
      </c>
      <c r="AV786" s="13" t="s">
        <v>85</v>
      </c>
      <c r="AW786" s="13" t="s">
        <v>30</v>
      </c>
      <c r="AX786" s="13" t="s">
        <v>75</v>
      </c>
      <c r="AY786" s="286" t="s">
        <v>160</v>
      </c>
    </row>
    <row r="787" spans="1:51" s="14" customFormat="1" ht="12">
      <c r="A787" s="14"/>
      <c r="B787" s="288"/>
      <c r="C787" s="289"/>
      <c r="D787" s="272" t="s">
        <v>170</v>
      </c>
      <c r="E787" s="290" t="s">
        <v>1</v>
      </c>
      <c r="F787" s="291" t="s">
        <v>216</v>
      </c>
      <c r="G787" s="289"/>
      <c r="H787" s="290" t="s">
        <v>1</v>
      </c>
      <c r="I787" s="292"/>
      <c r="J787" s="289"/>
      <c r="K787" s="289"/>
      <c r="L787" s="293"/>
      <c r="M787" s="294"/>
      <c r="N787" s="295"/>
      <c r="O787" s="295"/>
      <c r="P787" s="295"/>
      <c r="Q787" s="295"/>
      <c r="R787" s="295"/>
      <c r="S787" s="295"/>
      <c r="T787" s="29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97" t="s">
        <v>170</v>
      </c>
      <c r="AU787" s="297" t="s">
        <v>85</v>
      </c>
      <c r="AV787" s="14" t="s">
        <v>83</v>
      </c>
      <c r="AW787" s="14" t="s">
        <v>30</v>
      </c>
      <c r="AX787" s="14" t="s">
        <v>75</v>
      </c>
      <c r="AY787" s="297" t="s">
        <v>160</v>
      </c>
    </row>
    <row r="788" spans="1:51" s="13" customFormat="1" ht="12">
      <c r="A788" s="13"/>
      <c r="B788" s="276"/>
      <c r="C788" s="277"/>
      <c r="D788" s="272" t="s">
        <v>170</v>
      </c>
      <c r="E788" s="278" t="s">
        <v>1</v>
      </c>
      <c r="F788" s="279" t="s">
        <v>180</v>
      </c>
      <c r="G788" s="277"/>
      <c r="H788" s="280">
        <v>17.5</v>
      </c>
      <c r="I788" s="281"/>
      <c r="J788" s="277"/>
      <c r="K788" s="277"/>
      <c r="L788" s="282"/>
      <c r="M788" s="283"/>
      <c r="N788" s="284"/>
      <c r="O788" s="284"/>
      <c r="P788" s="284"/>
      <c r="Q788" s="284"/>
      <c r="R788" s="284"/>
      <c r="S788" s="284"/>
      <c r="T788" s="28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86" t="s">
        <v>170</v>
      </c>
      <c r="AU788" s="286" t="s">
        <v>85</v>
      </c>
      <c r="AV788" s="13" t="s">
        <v>85</v>
      </c>
      <c r="AW788" s="13" t="s">
        <v>30</v>
      </c>
      <c r="AX788" s="13" t="s">
        <v>75</v>
      </c>
      <c r="AY788" s="286" t="s">
        <v>160</v>
      </c>
    </row>
    <row r="789" spans="1:51" s="13" customFormat="1" ht="12">
      <c r="A789" s="13"/>
      <c r="B789" s="276"/>
      <c r="C789" s="277"/>
      <c r="D789" s="272" t="s">
        <v>170</v>
      </c>
      <c r="E789" s="278" t="s">
        <v>1</v>
      </c>
      <c r="F789" s="279" t="s">
        <v>629</v>
      </c>
      <c r="G789" s="277"/>
      <c r="H789" s="280">
        <v>10312.5</v>
      </c>
      <c r="I789" s="281"/>
      <c r="J789" s="277"/>
      <c r="K789" s="277"/>
      <c r="L789" s="282"/>
      <c r="M789" s="283"/>
      <c r="N789" s="284"/>
      <c r="O789" s="284"/>
      <c r="P789" s="284"/>
      <c r="Q789" s="284"/>
      <c r="R789" s="284"/>
      <c r="S789" s="284"/>
      <c r="T789" s="285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86" t="s">
        <v>170</v>
      </c>
      <c r="AU789" s="286" t="s">
        <v>85</v>
      </c>
      <c r="AV789" s="13" t="s">
        <v>85</v>
      </c>
      <c r="AW789" s="13" t="s">
        <v>30</v>
      </c>
      <c r="AX789" s="13" t="s">
        <v>75</v>
      </c>
      <c r="AY789" s="286" t="s">
        <v>160</v>
      </c>
    </row>
    <row r="790" spans="1:51" s="14" customFormat="1" ht="12">
      <c r="A790" s="14"/>
      <c r="B790" s="288"/>
      <c r="C790" s="289"/>
      <c r="D790" s="272" t="s">
        <v>170</v>
      </c>
      <c r="E790" s="290" t="s">
        <v>1</v>
      </c>
      <c r="F790" s="291" t="s">
        <v>619</v>
      </c>
      <c r="G790" s="289"/>
      <c r="H790" s="290" t="s">
        <v>1</v>
      </c>
      <c r="I790" s="292"/>
      <c r="J790" s="289"/>
      <c r="K790" s="289"/>
      <c r="L790" s="293"/>
      <c r="M790" s="294"/>
      <c r="N790" s="295"/>
      <c r="O790" s="295"/>
      <c r="P790" s="295"/>
      <c r="Q790" s="295"/>
      <c r="R790" s="295"/>
      <c r="S790" s="295"/>
      <c r="T790" s="29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97" t="s">
        <v>170</v>
      </c>
      <c r="AU790" s="297" t="s">
        <v>85</v>
      </c>
      <c r="AV790" s="14" t="s">
        <v>83</v>
      </c>
      <c r="AW790" s="14" t="s">
        <v>30</v>
      </c>
      <c r="AX790" s="14" t="s">
        <v>75</v>
      </c>
      <c r="AY790" s="297" t="s">
        <v>160</v>
      </c>
    </row>
    <row r="791" spans="1:51" s="13" customFormat="1" ht="12">
      <c r="A791" s="13"/>
      <c r="B791" s="276"/>
      <c r="C791" s="277"/>
      <c r="D791" s="272" t="s">
        <v>170</v>
      </c>
      <c r="E791" s="278" t="s">
        <v>1</v>
      </c>
      <c r="F791" s="279" t="s">
        <v>630</v>
      </c>
      <c r="G791" s="277"/>
      <c r="H791" s="280">
        <v>4780</v>
      </c>
      <c r="I791" s="281"/>
      <c r="J791" s="277"/>
      <c r="K791" s="277"/>
      <c r="L791" s="282"/>
      <c r="M791" s="283"/>
      <c r="N791" s="284"/>
      <c r="O791" s="284"/>
      <c r="P791" s="284"/>
      <c r="Q791" s="284"/>
      <c r="R791" s="284"/>
      <c r="S791" s="284"/>
      <c r="T791" s="285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86" t="s">
        <v>170</v>
      </c>
      <c r="AU791" s="286" t="s">
        <v>85</v>
      </c>
      <c r="AV791" s="13" t="s">
        <v>85</v>
      </c>
      <c r="AW791" s="13" t="s">
        <v>30</v>
      </c>
      <c r="AX791" s="13" t="s">
        <v>75</v>
      </c>
      <c r="AY791" s="286" t="s">
        <v>160</v>
      </c>
    </row>
    <row r="792" spans="1:51" s="15" customFormat="1" ht="12">
      <c r="A792" s="15"/>
      <c r="B792" s="298"/>
      <c r="C792" s="299"/>
      <c r="D792" s="272" t="s">
        <v>170</v>
      </c>
      <c r="E792" s="300" t="s">
        <v>1</v>
      </c>
      <c r="F792" s="301" t="s">
        <v>217</v>
      </c>
      <c r="G792" s="299"/>
      <c r="H792" s="302">
        <v>20972.5</v>
      </c>
      <c r="I792" s="303"/>
      <c r="J792" s="299"/>
      <c r="K792" s="299"/>
      <c r="L792" s="304"/>
      <c r="M792" s="305"/>
      <c r="N792" s="306"/>
      <c r="O792" s="306"/>
      <c r="P792" s="306"/>
      <c r="Q792" s="306"/>
      <c r="R792" s="306"/>
      <c r="S792" s="306"/>
      <c r="T792" s="307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308" t="s">
        <v>170</v>
      </c>
      <c r="AU792" s="308" t="s">
        <v>85</v>
      </c>
      <c r="AV792" s="15" t="s">
        <v>166</v>
      </c>
      <c r="AW792" s="15" t="s">
        <v>30</v>
      </c>
      <c r="AX792" s="15" t="s">
        <v>83</v>
      </c>
      <c r="AY792" s="308" t="s">
        <v>160</v>
      </c>
    </row>
    <row r="793" spans="1:65" s="2" customFormat="1" ht="16.5" customHeight="1">
      <c r="A793" s="40"/>
      <c r="B793" s="41"/>
      <c r="C793" s="309" t="s">
        <v>631</v>
      </c>
      <c r="D793" s="309" t="s">
        <v>404</v>
      </c>
      <c r="E793" s="310" t="s">
        <v>632</v>
      </c>
      <c r="F793" s="311" t="s">
        <v>633</v>
      </c>
      <c r="G793" s="312" t="s">
        <v>634</v>
      </c>
      <c r="H793" s="313">
        <v>427</v>
      </c>
      <c r="I793" s="314"/>
      <c r="J793" s="315">
        <f>ROUND(I793*H793,2)</f>
        <v>0</v>
      </c>
      <c r="K793" s="311" t="s">
        <v>175</v>
      </c>
      <c r="L793" s="316"/>
      <c r="M793" s="317" t="s">
        <v>1</v>
      </c>
      <c r="N793" s="318" t="s">
        <v>40</v>
      </c>
      <c r="O793" s="93"/>
      <c r="P793" s="269">
        <f>O793*H793</f>
        <v>0</v>
      </c>
      <c r="Q793" s="269">
        <v>0.001</v>
      </c>
      <c r="R793" s="269">
        <f>Q793*H793</f>
        <v>0.427</v>
      </c>
      <c r="S793" s="269">
        <v>0</v>
      </c>
      <c r="T793" s="270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71" t="s">
        <v>235</v>
      </c>
      <c r="AT793" s="271" t="s">
        <v>404</v>
      </c>
      <c r="AU793" s="271" t="s">
        <v>85</v>
      </c>
      <c r="AY793" s="17" t="s">
        <v>160</v>
      </c>
      <c r="BE793" s="145">
        <f>IF(N793="základní",J793,0)</f>
        <v>0</v>
      </c>
      <c r="BF793" s="145">
        <f>IF(N793="snížená",J793,0)</f>
        <v>0</v>
      </c>
      <c r="BG793" s="145">
        <f>IF(N793="zákl. přenesená",J793,0)</f>
        <v>0</v>
      </c>
      <c r="BH793" s="145">
        <f>IF(N793="sníž. přenesená",J793,0)</f>
        <v>0</v>
      </c>
      <c r="BI793" s="145">
        <f>IF(N793="nulová",J793,0)</f>
        <v>0</v>
      </c>
      <c r="BJ793" s="17" t="s">
        <v>83</v>
      </c>
      <c r="BK793" s="145">
        <f>ROUND(I793*H793,2)</f>
        <v>0</v>
      </c>
      <c r="BL793" s="17" t="s">
        <v>166</v>
      </c>
      <c r="BM793" s="271" t="s">
        <v>635</v>
      </c>
    </row>
    <row r="794" spans="1:51" s="13" customFormat="1" ht="12">
      <c r="A794" s="13"/>
      <c r="B794" s="276"/>
      <c r="C794" s="277"/>
      <c r="D794" s="272" t="s">
        <v>170</v>
      </c>
      <c r="E794" s="278" t="s">
        <v>1</v>
      </c>
      <c r="F794" s="279" t="s">
        <v>636</v>
      </c>
      <c r="G794" s="277"/>
      <c r="H794" s="280">
        <v>427</v>
      </c>
      <c r="I794" s="281"/>
      <c r="J794" s="277"/>
      <c r="K794" s="277"/>
      <c r="L794" s="282"/>
      <c r="M794" s="283"/>
      <c r="N794" s="284"/>
      <c r="O794" s="284"/>
      <c r="P794" s="284"/>
      <c r="Q794" s="284"/>
      <c r="R794" s="284"/>
      <c r="S794" s="284"/>
      <c r="T794" s="28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86" t="s">
        <v>170</v>
      </c>
      <c r="AU794" s="286" t="s">
        <v>85</v>
      </c>
      <c r="AV794" s="13" t="s">
        <v>85</v>
      </c>
      <c r="AW794" s="13" t="s">
        <v>30</v>
      </c>
      <c r="AX794" s="13" t="s">
        <v>83</v>
      </c>
      <c r="AY794" s="286" t="s">
        <v>160</v>
      </c>
    </row>
    <row r="795" spans="1:65" s="2" customFormat="1" ht="21.75" customHeight="1">
      <c r="A795" s="40"/>
      <c r="B795" s="41"/>
      <c r="C795" s="260" t="s">
        <v>637</v>
      </c>
      <c r="D795" s="260" t="s">
        <v>162</v>
      </c>
      <c r="E795" s="261" t="s">
        <v>638</v>
      </c>
      <c r="F795" s="262" t="s">
        <v>639</v>
      </c>
      <c r="G795" s="263" t="s">
        <v>174</v>
      </c>
      <c r="H795" s="264">
        <v>21132.5</v>
      </c>
      <c r="I795" s="265"/>
      <c r="J795" s="266">
        <f>ROUND(I795*H795,2)</f>
        <v>0</v>
      </c>
      <c r="K795" s="262" t="s">
        <v>175</v>
      </c>
      <c r="L795" s="43"/>
      <c r="M795" s="267" t="s">
        <v>1</v>
      </c>
      <c r="N795" s="268" t="s">
        <v>40</v>
      </c>
      <c r="O795" s="93"/>
      <c r="P795" s="269">
        <f>O795*H795</f>
        <v>0</v>
      </c>
      <c r="Q795" s="269">
        <v>0</v>
      </c>
      <c r="R795" s="269">
        <f>Q795*H795</f>
        <v>0</v>
      </c>
      <c r="S795" s="269">
        <v>0</v>
      </c>
      <c r="T795" s="270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71" t="s">
        <v>166</v>
      </c>
      <c r="AT795" s="271" t="s">
        <v>162</v>
      </c>
      <c r="AU795" s="271" t="s">
        <v>85</v>
      </c>
      <c r="AY795" s="17" t="s">
        <v>160</v>
      </c>
      <c r="BE795" s="145">
        <f>IF(N795="základní",J795,0)</f>
        <v>0</v>
      </c>
      <c r="BF795" s="145">
        <f>IF(N795="snížená",J795,0)</f>
        <v>0</v>
      </c>
      <c r="BG795" s="145">
        <f>IF(N795="zákl. přenesená",J795,0)</f>
        <v>0</v>
      </c>
      <c r="BH795" s="145">
        <f>IF(N795="sníž. přenesená",J795,0)</f>
        <v>0</v>
      </c>
      <c r="BI795" s="145">
        <f>IF(N795="nulová",J795,0)</f>
        <v>0</v>
      </c>
      <c r="BJ795" s="17" t="s">
        <v>83</v>
      </c>
      <c r="BK795" s="145">
        <f>ROUND(I795*H795,2)</f>
        <v>0</v>
      </c>
      <c r="BL795" s="17" t="s">
        <v>166</v>
      </c>
      <c r="BM795" s="271" t="s">
        <v>640</v>
      </c>
    </row>
    <row r="796" spans="1:47" s="2" customFormat="1" ht="12">
      <c r="A796" s="40"/>
      <c r="B796" s="41"/>
      <c r="C796" s="42"/>
      <c r="D796" s="272" t="s">
        <v>177</v>
      </c>
      <c r="E796" s="42"/>
      <c r="F796" s="287" t="s">
        <v>641</v>
      </c>
      <c r="G796" s="42"/>
      <c r="H796" s="42"/>
      <c r="I796" s="161"/>
      <c r="J796" s="42"/>
      <c r="K796" s="42"/>
      <c r="L796" s="43"/>
      <c r="M796" s="274"/>
      <c r="N796" s="275"/>
      <c r="O796" s="93"/>
      <c r="P796" s="93"/>
      <c r="Q796" s="93"/>
      <c r="R796" s="93"/>
      <c r="S796" s="93"/>
      <c r="T796" s="94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7" t="s">
        <v>177</v>
      </c>
      <c r="AU796" s="17" t="s">
        <v>85</v>
      </c>
    </row>
    <row r="797" spans="1:51" s="14" customFormat="1" ht="12">
      <c r="A797" s="14"/>
      <c r="B797" s="288"/>
      <c r="C797" s="289"/>
      <c r="D797" s="272" t="s">
        <v>170</v>
      </c>
      <c r="E797" s="290" t="s">
        <v>1</v>
      </c>
      <c r="F797" s="291" t="s">
        <v>192</v>
      </c>
      <c r="G797" s="289"/>
      <c r="H797" s="290" t="s">
        <v>1</v>
      </c>
      <c r="I797" s="292"/>
      <c r="J797" s="289"/>
      <c r="K797" s="289"/>
      <c r="L797" s="293"/>
      <c r="M797" s="294"/>
      <c r="N797" s="295"/>
      <c r="O797" s="295"/>
      <c r="P797" s="295"/>
      <c r="Q797" s="295"/>
      <c r="R797" s="295"/>
      <c r="S797" s="295"/>
      <c r="T797" s="29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97" t="s">
        <v>170</v>
      </c>
      <c r="AU797" s="297" t="s">
        <v>85</v>
      </c>
      <c r="AV797" s="14" t="s">
        <v>83</v>
      </c>
      <c r="AW797" s="14" t="s">
        <v>30</v>
      </c>
      <c r="AX797" s="14" t="s">
        <v>75</v>
      </c>
      <c r="AY797" s="297" t="s">
        <v>160</v>
      </c>
    </row>
    <row r="798" spans="1:51" s="13" customFormat="1" ht="12">
      <c r="A798" s="13"/>
      <c r="B798" s="276"/>
      <c r="C798" s="277"/>
      <c r="D798" s="272" t="s">
        <v>170</v>
      </c>
      <c r="E798" s="278" t="s">
        <v>1</v>
      </c>
      <c r="F798" s="279" t="s">
        <v>627</v>
      </c>
      <c r="G798" s="277"/>
      <c r="H798" s="280">
        <v>4515</v>
      </c>
      <c r="I798" s="281"/>
      <c r="J798" s="277"/>
      <c r="K798" s="277"/>
      <c r="L798" s="282"/>
      <c r="M798" s="283"/>
      <c r="N798" s="284"/>
      <c r="O798" s="284"/>
      <c r="P798" s="284"/>
      <c r="Q798" s="284"/>
      <c r="R798" s="284"/>
      <c r="S798" s="284"/>
      <c r="T798" s="28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86" t="s">
        <v>170</v>
      </c>
      <c r="AU798" s="286" t="s">
        <v>85</v>
      </c>
      <c r="AV798" s="13" t="s">
        <v>85</v>
      </c>
      <c r="AW798" s="13" t="s">
        <v>30</v>
      </c>
      <c r="AX798" s="13" t="s">
        <v>75</v>
      </c>
      <c r="AY798" s="286" t="s">
        <v>160</v>
      </c>
    </row>
    <row r="799" spans="1:51" s="14" customFormat="1" ht="12">
      <c r="A799" s="14"/>
      <c r="B799" s="288"/>
      <c r="C799" s="289"/>
      <c r="D799" s="272" t="s">
        <v>170</v>
      </c>
      <c r="E799" s="290" t="s">
        <v>1</v>
      </c>
      <c r="F799" s="291" t="s">
        <v>194</v>
      </c>
      <c r="G799" s="289"/>
      <c r="H799" s="290" t="s">
        <v>1</v>
      </c>
      <c r="I799" s="292"/>
      <c r="J799" s="289"/>
      <c r="K799" s="289"/>
      <c r="L799" s="293"/>
      <c r="M799" s="294"/>
      <c r="N799" s="295"/>
      <c r="O799" s="295"/>
      <c r="P799" s="295"/>
      <c r="Q799" s="295"/>
      <c r="R799" s="295"/>
      <c r="S799" s="295"/>
      <c r="T799" s="296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97" t="s">
        <v>170</v>
      </c>
      <c r="AU799" s="297" t="s">
        <v>85</v>
      </c>
      <c r="AV799" s="14" t="s">
        <v>83</v>
      </c>
      <c r="AW799" s="14" t="s">
        <v>30</v>
      </c>
      <c r="AX799" s="14" t="s">
        <v>75</v>
      </c>
      <c r="AY799" s="297" t="s">
        <v>160</v>
      </c>
    </row>
    <row r="800" spans="1:51" s="13" customFormat="1" ht="12">
      <c r="A800" s="13"/>
      <c r="B800" s="276"/>
      <c r="C800" s="277"/>
      <c r="D800" s="272" t="s">
        <v>170</v>
      </c>
      <c r="E800" s="278" t="s">
        <v>1</v>
      </c>
      <c r="F800" s="279" t="s">
        <v>195</v>
      </c>
      <c r="G800" s="277"/>
      <c r="H800" s="280">
        <v>70</v>
      </c>
      <c r="I800" s="281"/>
      <c r="J800" s="277"/>
      <c r="K800" s="277"/>
      <c r="L800" s="282"/>
      <c r="M800" s="283"/>
      <c r="N800" s="284"/>
      <c r="O800" s="284"/>
      <c r="P800" s="284"/>
      <c r="Q800" s="284"/>
      <c r="R800" s="284"/>
      <c r="S800" s="284"/>
      <c r="T800" s="28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86" t="s">
        <v>170</v>
      </c>
      <c r="AU800" s="286" t="s">
        <v>85</v>
      </c>
      <c r="AV800" s="13" t="s">
        <v>85</v>
      </c>
      <c r="AW800" s="13" t="s">
        <v>30</v>
      </c>
      <c r="AX800" s="13" t="s">
        <v>75</v>
      </c>
      <c r="AY800" s="286" t="s">
        <v>160</v>
      </c>
    </row>
    <row r="801" spans="1:51" s="14" customFormat="1" ht="12">
      <c r="A801" s="14"/>
      <c r="B801" s="288"/>
      <c r="C801" s="289"/>
      <c r="D801" s="272" t="s">
        <v>170</v>
      </c>
      <c r="E801" s="290" t="s">
        <v>1</v>
      </c>
      <c r="F801" s="291" t="s">
        <v>322</v>
      </c>
      <c r="G801" s="289"/>
      <c r="H801" s="290" t="s">
        <v>1</v>
      </c>
      <c r="I801" s="292"/>
      <c r="J801" s="289"/>
      <c r="K801" s="289"/>
      <c r="L801" s="293"/>
      <c r="M801" s="294"/>
      <c r="N801" s="295"/>
      <c r="O801" s="295"/>
      <c r="P801" s="295"/>
      <c r="Q801" s="295"/>
      <c r="R801" s="295"/>
      <c r="S801" s="295"/>
      <c r="T801" s="29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97" t="s">
        <v>170</v>
      </c>
      <c r="AU801" s="297" t="s">
        <v>85</v>
      </c>
      <c r="AV801" s="14" t="s">
        <v>83</v>
      </c>
      <c r="AW801" s="14" t="s">
        <v>30</v>
      </c>
      <c r="AX801" s="14" t="s">
        <v>75</v>
      </c>
      <c r="AY801" s="297" t="s">
        <v>160</v>
      </c>
    </row>
    <row r="802" spans="1:51" s="13" customFormat="1" ht="12">
      <c r="A802" s="13"/>
      <c r="B802" s="276"/>
      <c r="C802" s="277"/>
      <c r="D802" s="272" t="s">
        <v>170</v>
      </c>
      <c r="E802" s="278" t="s">
        <v>1</v>
      </c>
      <c r="F802" s="279" t="s">
        <v>628</v>
      </c>
      <c r="G802" s="277"/>
      <c r="H802" s="280">
        <v>122.5</v>
      </c>
      <c r="I802" s="281"/>
      <c r="J802" s="277"/>
      <c r="K802" s="277"/>
      <c r="L802" s="282"/>
      <c r="M802" s="283"/>
      <c r="N802" s="284"/>
      <c r="O802" s="284"/>
      <c r="P802" s="284"/>
      <c r="Q802" s="284"/>
      <c r="R802" s="284"/>
      <c r="S802" s="284"/>
      <c r="T802" s="28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86" t="s">
        <v>170</v>
      </c>
      <c r="AU802" s="286" t="s">
        <v>85</v>
      </c>
      <c r="AV802" s="13" t="s">
        <v>85</v>
      </c>
      <c r="AW802" s="13" t="s">
        <v>30</v>
      </c>
      <c r="AX802" s="13" t="s">
        <v>75</v>
      </c>
      <c r="AY802" s="286" t="s">
        <v>160</v>
      </c>
    </row>
    <row r="803" spans="1:51" s="14" customFormat="1" ht="12">
      <c r="A803" s="14"/>
      <c r="B803" s="288"/>
      <c r="C803" s="289"/>
      <c r="D803" s="272" t="s">
        <v>170</v>
      </c>
      <c r="E803" s="290" t="s">
        <v>1</v>
      </c>
      <c r="F803" s="291" t="s">
        <v>196</v>
      </c>
      <c r="G803" s="289"/>
      <c r="H803" s="290" t="s">
        <v>1</v>
      </c>
      <c r="I803" s="292"/>
      <c r="J803" s="289"/>
      <c r="K803" s="289"/>
      <c r="L803" s="293"/>
      <c r="M803" s="294"/>
      <c r="N803" s="295"/>
      <c r="O803" s="295"/>
      <c r="P803" s="295"/>
      <c r="Q803" s="295"/>
      <c r="R803" s="295"/>
      <c r="S803" s="295"/>
      <c r="T803" s="296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97" t="s">
        <v>170</v>
      </c>
      <c r="AU803" s="297" t="s">
        <v>85</v>
      </c>
      <c r="AV803" s="14" t="s">
        <v>83</v>
      </c>
      <c r="AW803" s="14" t="s">
        <v>30</v>
      </c>
      <c r="AX803" s="14" t="s">
        <v>75</v>
      </c>
      <c r="AY803" s="297" t="s">
        <v>160</v>
      </c>
    </row>
    <row r="804" spans="1:51" s="13" customFormat="1" ht="12">
      <c r="A804" s="13"/>
      <c r="B804" s="276"/>
      <c r="C804" s="277"/>
      <c r="D804" s="272" t="s">
        <v>170</v>
      </c>
      <c r="E804" s="278" t="s">
        <v>1</v>
      </c>
      <c r="F804" s="279" t="s">
        <v>215</v>
      </c>
      <c r="G804" s="277"/>
      <c r="H804" s="280">
        <v>35</v>
      </c>
      <c r="I804" s="281"/>
      <c r="J804" s="277"/>
      <c r="K804" s="277"/>
      <c r="L804" s="282"/>
      <c r="M804" s="283"/>
      <c r="N804" s="284"/>
      <c r="O804" s="284"/>
      <c r="P804" s="284"/>
      <c r="Q804" s="284"/>
      <c r="R804" s="284"/>
      <c r="S804" s="284"/>
      <c r="T804" s="28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86" t="s">
        <v>170</v>
      </c>
      <c r="AU804" s="286" t="s">
        <v>85</v>
      </c>
      <c r="AV804" s="13" t="s">
        <v>85</v>
      </c>
      <c r="AW804" s="13" t="s">
        <v>30</v>
      </c>
      <c r="AX804" s="13" t="s">
        <v>75</v>
      </c>
      <c r="AY804" s="286" t="s">
        <v>160</v>
      </c>
    </row>
    <row r="805" spans="1:51" s="14" customFormat="1" ht="12">
      <c r="A805" s="14"/>
      <c r="B805" s="288"/>
      <c r="C805" s="289"/>
      <c r="D805" s="272" t="s">
        <v>170</v>
      </c>
      <c r="E805" s="290" t="s">
        <v>1</v>
      </c>
      <c r="F805" s="291" t="s">
        <v>198</v>
      </c>
      <c r="G805" s="289"/>
      <c r="H805" s="290" t="s">
        <v>1</v>
      </c>
      <c r="I805" s="292"/>
      <c r="J805" s="289"/>
      <c r="K805" s="289"/>
      <c r="L805" s="293"/>
      <c r="M805" s="294"/>
      <c r="N805" s="295"/>
      <c r="O805" s="295"/>
      <c r="P805" s="295"/>
      <c r="Q805" s="295"/>
      <c r="R805" s="295"/>
      <c r="S805" s="295"/>
      <c r="T805" s="29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97" t="s">
        <v>170</v>
      </c>
      <c r="AU805" s="297" t="s">
        <v>85</v>
      </c>
      <c r="AV805" s="14" t="s">
        <v>83</v>
      </c>
      <c r="AW805" s="14" t="s">
        <v>30</v>
      </c>
      <c r="AX805" s="14" t="s">
        <v>75</v>
      </c>
      <c r="AY805" s="297" t="s">
        <v>160</v>
      </c>
    </row>
    <row r="806" spans="1:51" s="13" customFormat="1" ht="12">
      <c r="A806" s="13"/>
      <c r="B806" s="276"/>
      <c r="C806" s="277"/>
      <c r="D806" s="272" t="s">
        <v>170</v>
      </c>
      <c r="E806" s="278" t="s">
        <v>1</v>
      </c>
      <c r="F806" s="279" t="s">
        <v>628</v>
      </c>
      <c r="G806" s="277"/>
      <c r="H806" s="280">
        <v>122.5</v>
      </c>
      <c r="I806" s="281"/>
      <c r="J806" s="277"/>
      <c r="K806" s="277"/>
      <c r="L806" s="282"/>
      <c r="M806" s="283"/>
      <c r="N806" s="284"/>
      <c r="O806" s="284"/>
      <c r="P806" s="284"/>
      <c r="Q806" s="284"/>
      <c r="R806" s="284"/>
      <c r="S806" s="284"/>
      <c r="T806" s="285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86" t="s">
        <v>170</v>
      </c>
      <c r="AU806" s="286" t="s">
        <v>85</v>
      </c>
      <c r="AV806" s="13" t="s">
        <v>85</v>
      </c>
      <c r="AW806" s="13" t="s">
        <v>30</v>
      </c>
      <c r="AX806" s="13" t="s">
        <v>75</v>
      </c>
      <c r="AY806" s="286" t="s">
        <v>160</v>
      </c>
    </row>
    <row r="807" spans="1:51" s="14" customFormat="1" ht="12">
      <c r="A807" s="14"/>
      <c r="B807" s="288"/>
      <c r="C807" s="289"/>
      <c r="D807" s="272" t="s">
        <v>170</v>
      </c>
      <c r="E807" s="290" t="s">
        <v>1</v>
      </c>
      <c r="F807" s="291" t="s">
        <v>326</v>
      </c>
      <c r="G807" s="289"/>
      <c r="H807" s="290" t="s">
        <v>1</v>
      </c>
      <c r="I807" s="292"/>
      <c r="J807" s="289"/>
      <c r="K807" s="289"/>
      <c r="L807" s="293"/>
      <c r="M807" s="294"/>
      <c r="N807" s="295"/>
      <c r="O807" s="295"/>
      <c r="P807" s="295"/>
      <c r="Q807" s="295"/>
      <c r="R807" s="295"/>
      <c r="S807" s="295"/>
      <c r="T807" s="29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97" t="s">
        <v>170</v>
      </c>
      <c r="AU807" s="297" t="s">
        <v>85</v>
      </c>
      <c r="AV807" s="14" t="s">
        <v>83</v>
      </c>
      <c r="AW807" s="14" t="s">
        <v>30</v>
      </c>
      <c r="AX807" s="14" t="s">
        <v>75</v>
      </c>
      <c r="AY807" s="297" t="s">
        <v>160</v>
      </c>
    </row>
    <row r="808" spans="1:51" s="13" customFormat="1" ht="12">
      <c r="A808" s="13"/>
      <c r="B808" s="276"/>
      <c r="C808" s="277"/>
      <c r="D808" s="272" t="s">
        <v>170</v>
      </c>
      <c r="E808" s="278" t="s">
        <v>1</v>
      </c>
      <c r="F808" s="279" t="s">
        <v>210</v>
      </c>
      <c r="G808" s="277"/>
      <c r="H808" s="280">
        <v>87.5</v>
      </c>
      <c r="I808" s="281"/>
      <c r="J808" s="277"/>
      <c r="K808" s="277"/>
      <c r="L808" s="282"/>
      <c r="M808" s="283"/>
      <c r="N808" s="284"/>
      <c r="O808" s="284"/>
      <c r="P808" s="284"/>
      <c r="Q808" s="284"/>
      <c r="R808" s="284"/>
      <c r="S808" s="284"/>
      <c r="T808" s="285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86" t="s">
        <v>170</v>
      </c>
      <c r="AU808" s="286" t="s">
        <v>85</v>
      </c>
      <c r="AV808" s="13" t="s">
        <v>85</v>
      </c>
      <c r="AW808" s="13" t="s">
        <v>30</v>
      </c>
      <c r="AX808" s="13" t="s">
        <v>75</v>
      </c>
      <c r="AY808" s="286" t="s">
        <v>160</v>
      </c>
    </row>
    <row r="809" spans="1:51" s="14" customFormat="1" ht="12">
      <c r="A809" s="14"/>
      <c r="B809" s="288"/>
      <c r="C809" s="289"/>
      <c r="D809" s="272" t="s">
        <v>170</v>
      </c>
      <c r="E809" s="290" t="s">
        <v>1</v>
      </c>
      <c r="F809" s="291" t="s">
        <v>200</v>
      </c>
      <c r="G809" s="289"/>
      <c r="H809" s="290" t="s">
        <v>1</v>
      </c>
      <c r="I809" s="292"/>
      <c r="J809" s="289"/>
      <c r="K809" s="289"/>
      <c r="L809" s="293"/>
      <c r="M809" s="294"/>
      <c r="N809" s="295"/>
      <c r="O809" s="295"/>
      <c r="P809" s="295"/>
      <c r="Q809" s="295"/>
      <c r="R809" s="295"/>
      <c r="S809" s="295"/>
      <c r="T809" s="29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97" t="s">
        <v>170</v>
      </c>
      <c r="AU809" s="297" t="s">
        <v>85</v>
      </c>
      <c r="AV809" s="14" t="s">
        <v>83</v>
      </c>
      <c r="AW809" s="14" t="s">
        <v>30</v>
      </c>
      <c r="AX809" s="14" t="s">
        <v>75</v>
      </c>
      <c r="AY809" s="297" t="s">
        <v>160</v>
      </c>
    </row>
    <row r="810" spans="1:51" s="13" customFormat="1" ht="12">
      <c r="A810" s="13"/>
      <c r="B810" s="276"/>
      <c r="C810" s="277"/>
      <c r="D810" s="272" t="s">
        <v>170</v>
      </c>
      <c r="E810" s="278" t="s">
        <v>1</v>
      </c>
      <c r="F810" s="279" t="s">
        <v>180</v>
      </c>
      <c r="G810" s="277"/>
      <c r="H810" s="280">
        <v>17.5</v>
      </c>
      <c r="I810" s="281"/>
      <c r="J810" s="277"/>
      <c r="K810" s="277"/>
      <c r="L810" s="282"/>
      <c r="M810" s="283"/>
      <c r="N810" s="284"/>
      <c r="O810" s="284"/>
      <c r="P810" s="284"/>
      <c r="Q810" s="284"/>
      <c r="R810" s="284"/>
      <c r="S810" s="284"/>
      <c r="T810" s="28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86" t="s">
        <v>170</v>
      </c>
      <c r="AU810" s="286" t="s">
        <v>85</v>
      </c>
      <c r="AV810" s="13" t="s">
        <v>85</v>
      </c>
      <c r="AW810" s="13" t="s">
        <v>30</v>
      </c>
      <c r="AX810" s="13" t="s">
        <v>75</v>
      </c>
      <c r="AY810" s="286" t="s">
        <v>160</v>
      </c>
    </row>
    <row r="811" spans="1:51" s="14" customFormat="1" ht="12">
      <c r="A811" s="14"/>
      <c r="B811" s="288"/>
      <c r="C811" s="289"/>
      <c r="D811" s="272" t="s">
        <v>170</v>
      </c>
      <c r="E811" s="290" t="s">
        <v>1</v>
      </c>
      <c r="F811" s="291" t="s">
        <v>329</v>
      </c>
      <c r="G811" s="289"/>
      <c r="H811" s="290" t="s">
        <v>1</v>
      </c>
      <c r="I811" s="292"/>
      <c r="J811" s="289"/>
      <c r="K811" s="289"/>
      <c r="L811" s="293"/>
      <c r="M811" s="294"/>
      <c r="N811" s="295"/>
      <c r="O811" s="295"/>
      <c r="P811" s="295"/>
      <c r="Q811" s="295"/>
      <c r="R811" s="295"/>
      <c r="S811" s="295"/>
      <c r="T811" s="29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97" t="s">
        <v>170</v>
      </c>
      <c r="AU811" s="297" t="s">
        <v>85</v>
      </c>
      <c r="AV811" s="14" t="s">
        <v>83</v>
      </c>
      <c r="AW811" s="14" t="s">
        <v>30</v>
      </c>
      <c r="AX811" s="14" t="s">
        <v>75</v>
      </c>
      <c r="AY811" s="297" t="s">
        <v>160</v>
      </c>
    </row>
    <row r="812" spans="1:51" s="13" customFormat="1" ht="12">
      <c r="A812" s="13"/>
      <c r="B812" s="276"/>
      <c r="C812" s="277"/>
      <c r="D812" s="272" t="s">
        <v>170</v>
      </c>
      <c r="E812" s="278" t="s">
        <v>1</v>
      </c>
      <c r="F812" s="279" t="s">
        <v>210</v>
      </c>
      <c r="G812" s="277"/>
      <c r="H812" s="280">
        <v>87.5</v>
      </c>
      <c r="I812" s="281"/>
      <c r="J812" s="277"/>
      <c r="K812" s="277"/>
      <c r="L812" s="282"/>
      <c r="M812" s="283"/>
      <c r="N812" s="284"/>
      <c r="O812" s="284"/>
      <c r="P812" s="284"/>
      <c r="Q812" s="284"/>
      <c r="R812" s="284"/>
      <c r="S812" s="284"/>
      <c r="T812" s="28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86" t="s">
        <v>170</v>
      </c>
      <c r="AU812" s="286" t="s">
        <v>85</v>
      </c>
      <c r="AV812" s="13" t="s">
        <v>85</v>
      </c>
      <c r="AW812" s="13" t="s">
        <v>30</v>
      </c>
      <c r="AX812" s="13" t="s">
        <v>75</v>
      </c>
      <c r="AY812" s="286" t="s">
        <v>160</v>
      </c>
    </row>
    <row r="813" spans="1:51" s="14" customFormat="1" ht="12">
      <c r="A813" s="14"/>
      <c r="B813" s="288"/>
      <c r="C813" s="289"/>
      <c r="D813" s="272" t="s">
        <v>170</v>
      </c>
      <c r="E813" s="290" t="s">
        <v>1</v>
      </c>
      <c r="F813" s="291" t="s">
        <v>331</v>
      </c>
      <c r="G813" s="289"/>
      <c r="H813" s="290" t="s">
        <v>1</v>
      </c>
      <c r="I813" s="292"/>
      <c r="J813" s="289"/>
      <c r="K813" s="289"/>
      <c r="L813" s="293"/>
      <c r="M813" s="294"/>
      <c r="N813" s="295"/>
      <c r="O813" s="295"/>
      <c r="P813" s="295"/>
      <c r="Q813" s="295"/>
      <c r="R813" s="295"/>
      <c r="S813" s="295"/>
      <c r="T813" s="29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97" t="s">
        <v>170</v>
      </c>
      <c r="AU813" s="297" t="s">
        <v>85</v>
      </c>
      <c r="AV813" s="14" t="s">
        <v>83</v>
      </c>
      <c r="AW813" s="14" t="s">
        <v>30</v>
      </c>
      <c r="AX813" s="14" t="s">
        <v>75</v>
      </c>
      <c r="AY813" s="297" t="s">
        <v>160</v>
      </c>
    </row>
    <row r="814" spans="1:51" s="13" customFormat="1" ht="12">
      <c r="A814" s="13"/>
      <c r="B814" s="276"/>
      <c r="C814" s="277"/>
      <c r="D814" s="272" t="s">
        <v>170</v>
      </c>
      <c r="E814" s="278" t="s">
        <v>1</v>
      </c>
      <c r="F814" s="279" t="s">
        <v>215</v>
      </c>
      <c r="G814" s="277"/>
      <c r="H814" s="280">
        <v>35</v>
      </c>
      <c r="I814" s="281"/>
      <c r="J814" s="277"/>
      <c r="K814" s="277"/>
      <c r="L814" s="282"/>
      <c r="M814" s="283"/>
      <c r="N814" s="284"/>
      <c r="O814" s="284"/>
      <c r="P814" s="284"/>
      <c r="Q814" s="284"/>
      <c r="R814" s="284"/>
      <c r="S814" s="284"/>
      <c r="T814" s="285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86" t="s">
        <v>170</v>
      </c>
      <c r="AU814" s="286" t="s">
        <v>85</v>
      </c>
      <c r="AV814" s="13" t="s">
        <v>85</v>
      </c>
      <c r="AW814" s="13" t="s">
        <v>30</v>
      </c>
      <c r="AX814" s="13" t="s">
        <v>75</v>
      </c>
      <c r="AY814" s="286" t="s">
        <v>160</v>
      </c>
    </row>
    <row r="815" spans="1:51" s="14" customFormat="1" ht="12">
      <c r="A815" s="14"/>
      <c r="B815" s="288"/>
      <c r="C815" s="289"/>
      <c r="D815" s="272" t="s">
        <v>170</v>
      </c>
      <c r="E815" s="290" t="s">
        <v>1</v>
      </c>
      <c r="F815" s="291" t="s">
        <v>202</v>
      </c>
      <c r="G815" s="289"/>
      <c r="H815" s="290" t="s">
        <v>1</v>
      </c>
      <c r="I815" s="292"/>
      <c r="J815" s="289"/>
      <c r="K815" s="289"/>
      <c r="L815" s="293"/>
      <c r="M815" s="294"/>
      <c r="N815" s="295"/>
      <c r="O815" s="295"/>
      <c r="P815" s="295"/>
      <c r="Q815" s="295"/>
      <c r="R815" s="295"/>
      <c r="S815" s="295"/>
      <c r="T815" s="29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97" t="s">
        <v>170</v>
      </c>
      <c r="AU815" s="297" t="s">
        <v>85</v>
      </c>
      <c r="AV815" s="14" t="s">
        <v>83</v>
      </c>
      <c r="AW815" s="14" t="s">
        <v>30</v>
      </c>
      <c r="AX815" s="14" t="s">
        <v>75</v>
      </c>
      <c r="AY815" s="297" t="s">
        <v>160</v>
      </c>
    </row>
    <row r="816" spans="1:51" s="13" customFormat="1" ht="12">
      <c r="A816" s="13"/>
      <c r="B816" s="276"/>
      <c r="C816" s="277"/>
      <c r="D816" s="272" t="s">
        <v>170</v>
      </c>
      <c r="E816" s="278" t="s">
        <v>1</v>
      </c>
      <c r="F816" s="279" t="s">
        <v>215</v>
      </c>
      <c r="G816" s="277"/>
      <c r="H816" s="280">
        <v>35</v>
      </c>
      <c r="I816" s="281"/>
      <c r="J816" s="277"/>
      <c r="K816" s="277"/>
      <c r="L816" s="282"/>
      <c r="M816" s="283"/>
      <c r="N816" s="284"/>
      <c r="O816" s="284"/>
      <c r="P816" s="284"/>
      <c r="Q816" s="284"/>
      <c r="R816" s="284"/>
      <c r="S816" s="284"/>
      <c r="T816" s="28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86" t="s">
        <v>170</v>
      </c>
      <c r="AU816" s="286" t="s">
        <v>85</v>
      </c>
      <c r="AV816" s="13" t="s">
        <v>85</v>
      </c>
      <c r="AW816" s="13" t="s">
        <v>30</v>
      </c>
      <c r="AX816" s="13" t="s">
        <v>75</v>
      </c>
      <c r="AY816" s="286" t="s">
        <v>160</v>
      </c>
    </row>
    <row r="817" spans="1:51" s="14" customFormat="1" ht="12">
      <c r="A817" s="14"/>
      <c r="B817" s="288"/>
      <c r="C817" s="289"/>
      <c r="D817" s="272" t="s">
        <v>170</v>
      </c>
      <c r="E817" s="290" t="s">
        <v>1</v>
      </c>
      <c r="F817" s="291" t="s">
        <v>203</v>
      </c>
      <c r="G817" s="289"/>
      <c r="H817" s="290" t="s">
        <v>1</v>
      </c>
      <c r="I817" s="292"/>
      <c r="J817" s="289"/>
      <c r="K817" s="289"/>
      <c r="L817" s="293"/>
      <c r="M817" s="294"/>
      <c r="N817" s="295"/>
      <c r="O817" s="295"/>
      <c r="P817" s="295"/>
      <c r="Q817" s="295"/>
      <c r="R817" s="295"/>
      <c r="S817" s="295"/>
      <c r="T817" s="296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97" t="s">
        <v>170</v>
      </c>
      <c r="AU817" s="297" t="s">
        <v>85</v>
      </c>
      <c r="AV817" s="14" t="s">
        <v>83</v>
      </c>
      <c r="AW817" s="14" t="s">
        <v>30</v>
      </c>
      <c r="AX817" s="14" t="s">
        <v>75</v>
      </c>
      <c r="AY817" s="297" t="s">
        <v>160</v>
      </c>
    </row>
    <row r="818" spans="1:51" s="13" customFormat="1" ht="12">
      <c r="A818" s="13"/>
      <c r="B818" s="276"/>
      <c r="C818" s="277"/>
      <c r="D818" s="272" t="s">
        <v>170</v>
      </c>
      <c r="E818" s="278" t="s">
        <v>1</v>
      </c>
      <c r="F818" s="279" t="s">
        <v>215</v>
      </c>
      <c r="G818" s="277"/>
      <c r="H818" s="280">
        <v>35</v>
      </c>
      <c r="I818" s="281"/>
      <c r="J818" s="277"/>
      <c r="K818" s="277"/>
      <c r="L818" s="282"/>
      <c r="M818" s="283"/>
      <c r="N818" s="284"/>
      <c r="O818" s="284"/>
      <c r="P818" s="284"/>
      <c r="Q818" s="284"/>
      <c r="R818" s="284"/>
      <c r="S818" s="284"/>
      <c r="T818" s="28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86" t="s">
        <v>170</v>
      </c>
      <c r="AU818" s="286" t="s">
        <v>85</v>
      </c>
      <c r="AV818" s="13" t="s">
        <v>85</v>
      </c>
      <c r="AW818" s="13" t="s">
        <v>30</v>
      </c>
      <c r="AX818" s="13" t="s">
        <v>75</v>
      </c>
      <c r="AY818" s="286" t="s">
        <v>160</v>
      </c>
    </row>
    <row r="819" spans="1:51" s="14" customFormat="1" ht="12">
      <c r="A819" s="14"/>
      <c r="B819" s="288"/>
      <c r="C819" s="289"/>
      <c r="D819" s="272" t="s">
        <v>170</v>
      </c>
      <c r="E819" s="290" t="s">
        <v>1</v>
      </c>
      <c r="F819" s="291" t="s">
        <v>335</v>
      </c>
      <c r="G819" s="289"/>
      <c r="H819" s="290" t="s">
        <v>1</v>
      </c>
      <c r="I819" s="292"/>
      <c r="J819" s="289"/>
      <c r="K819" s="289"/>
      <c r="L819" s="293"/>
      <c r="M819" s="294"/>
      <c r="N819" s="295"/>
      <c r="O819" s="295"/>
      <c r="P819" s="295"/>
      <c r="Q819" s="295"/>
      <c r="R819" s="295"/>
      <c r="S819" s="295"/>
      <c r="T819" s="29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97" t="s">
        <v>170</v>
      </c>
      <c r="AU819" s="297" t="s">
        <v>85</v>
      </c>
      <c r="AV819" s="14" t="s">
        <v>83</v>
      </c>
      <c r="AW819" s="14" t="s">
        <v>30</v>
      </c>
      <c r="AX819" s="14" t="s">
        <v>75</v>
      </c>
      <c r="AY819" s="297" t="s">
        <v>160</v>
      </c>
    </row>
    <row r="820" spans="1:51" s="13" customFormat="1" ht="12">
      <c r="A820" s="13"/>
      <c r="B820" s="276"/>
      <c r="C820" s="277"/>
      <c r="D820" s="272" t="s">
        <v>170</v>
      </c>
      <c r="E820" s="278" t="s">
        <v>1</v>
      </c>
      <c r="F820" s="279" t="s">
        <v>201</v>
      </c>
      <c r="G820" s="277"/>
      <c r="H820" s="280">
        <v>52.5</v>
      </c>
      <c r="I820" s="281"/>
      <c r="J820" s="277"/>
      <c r="K820" s="277"/>
      <c r="L820" s="282"/>
      <c r="M820" s="283"/>
      <c r="N820" s="284"/>
      <c r="O820" s="284"/>
      <c r="P820" s="284"/>
      <c r="Q820" s="284"/>
      <c r="R820" s="284"/>
      <c r="S820" s="284"/>
      <c r="T820" s="285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86" t="s">
        <v>170</v>
      </c>
      <c r="AU820" s="286" t="s">
        <v>85</v>
      </c>
      <c r="AV820" s="13" t="s">
        <v>85</v>
      </c>
      <c r="AW820" s="13" t="s">
        <v>30</v>
      </c>
      <c r="AX820" s="13" t="s">
        <v>75</v>
      </c>
      <c r="AY820" s="286" t="s">
        <v>160</v>
      </c>
    </row>
    <row r="821" spans="1:51" s="14" customFormat="1" ht="12">
      <c r="A821" s="14"/>
      <c r="B821" s="288"/>
      <c r="C821" s="289"/>
      <c r="D821" s="272" t="s">
        <v>170</v>
      </c>
      <c r="E821" s="290" t="s">
        <v>1</v>
      </c>
      <c r="F821" s="291" t="s">
        <v>206</v>
      </c>
      <c r="G821" s="289"/>
      <c r="H821" s="290" t="s">
        <v>1</v>
      </c>
      <c r="I821" s="292"/>
      <c r="J821" s="289"/>
      <c r="K821" s="289"/>
      <c r="L821" s="293"/>
      <c r="M821" s="294"/>
      <c r="N821" s="295"/>
      <c r="O821" s="295"/>
      <c r="P821" s="295"/>
      <c r="Q821" s="295"/>
      <c r="R821" s="295"/>
      <c r="S821" s="295"/>
      <c r="T821" s="29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97" t="s">
        <v>170</v>
      </c>
      <c r="AU821" s="297" t="s">
        <v>85</v>
      </c>
      <c r="AV821" s="14" t="s">
        <v>83</v>
      </c>
      <c r="AW821" s="14" t="s">
        <v>30</v>
      </c>
      <c r="AX821" s="14" t="s">
        <v>75</v>
      </c>
      <c r="AY821" s="297" t="s">
        <v>160</v>
      </c>
    </row>
    <row r="822" spans="1:51" s="13" customFormat="1" ht="12">
      <c r="A822" s="13"/>
      <c r="B822" s="276"/>
      <c r="C822" s="277"/>
      <c r="D822" s="272" t="s">
        <v>170</v>
      </c>
      <c r="E822" s="278" t="s">
        <v>1</v>
      </c>
      <c r="F822" s="279" t="s">
        <v>207</v>
      </c>
      <c r="G822" s="277"/>
      <c r="H822" s="280">
        <v>140</v>
      </c>
      <c r="I822" s="281"/>
      <c r="J822" s="277"/>
      <c r="K822" s="277"/>
      <c r="L822" s="282"/>
      <c r="M822" s="283"/>
      <c r="N822" s="284"/>
      <c r="O822" s="284"/>
      <c r="P822" s="284"/>
      <c r="Q822" s="284"/>
      <c r="R822" s="284"/>
      <c r="S822" s="284"/>
      <c r="T822" s="28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86" t="s">
        <v>170</v>
      </c>
      <c r="AU822" s="286" t="s">
        <v>85</v>
      </c>
      <c r="AV822" s="13" t="s">
        <v>85</v>
      </c>
      <c r="AW822" s="13" t="s">
        <v>30</v>
      </c>
      <c r="AX822" s="13" t="s">
        <v>75</v>
      </c>
      <c r="AY822" s="286" t="s">
        <v>160</v>
      </c>
    </row>
    <row r="823" spans="1:51" s="14" customFormat="1" ht="12">
      <c r="A823" s="14"/>
      <c r="B823" s="288"/>
      <c r="C823" s="289"/>
      <c r="D823" s="272" t="s">
        <v>170</v>
      </c>
      <c r="E823" s="290" t="s">
        <v>1</v>
      </c>
      <c r="F823" s="291" t="s">
        <v>208</v>
      </c>
      <c r="G823" s="289"/>
      <c r="H823" s="290" t="s">
        <v>1</v>
      </c>
      <c r="I823" s="292"/>
      <c r="J823" s="289"/>
      <c r="K823" s="289"/>
      <c r="L823" s="293"/>
      <c r="M823" s="294"/>
      <c r="N823" s="295"/>
      <c r="O823" s="295"/>
      <c r="P823" s="295"/>
      <c r="Q823" s="295"/>
      <c r="R823" s="295"/>
      <c r="S823" s="295"/>
      <c r="T823" s="29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97" t="s">
        <v>170</v>
      </c>
      <c r="AU823" s="297" t="s">
        <v>85</v>
      </c>
      <c r="AV823" s="14" t="s">
        <v>83</v>
      </c>
      <c r="AW823" s="14" t="s">
        <v>30</v>
      </c>
      <c r="AX823" s="14" t="s">
        <v>75</v>
      </c>
      <c r="AY823" s="297" t="s">
        <v>160</v>
      </c>
    </row>
    <row r="824" spans="1:51" s="13" customFormat="1" ht="12">
      <c r="A824" s="13"/>
      <c r="B824" s="276"/>
      <c r="C824" s="277"/>
      <c r="D824" s="272" t="s">
        <v>170</v>
      </c>
      <c r="E824" s="278" t="s">
        <v>1</v>
      </c>
      <c r="F824" s="279" t="s">
        <v>195</v>
      </c>
      <c r="G824" s="277"/>
      <c r="H824" s="280">
        <v>70</v>
      </c>
      <c r="I824" s="281"/>
      <c r="J824" s="277"/>
      <c r="K824" s="277"/>
      <c r="L824" s="282"/>
      <c r="M824" s="283"/>
      <c r="N824" s="284"/>
      <c r="O824" s="284"/>
      <c r="P824" s="284"/>
      <c r="Q824" s="284"/>
      <c r="R824" s="284"/>
      <c r="S824" s="284"/>
      <c r="T824" s="28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86" t="s">
        <v>170</v>
      </c>
      <c r="AU824" s="286" t="s">
        <v>85</v>
      </c>
      <c r="AV824" s="13" t="s">
        <v>85</v>
      </c>
      <c r="AW824" s="13" t="s">
        <v>30</v>
      </c>
      <c r="AX824" s="13" t="s">
        <v>75</v>
      </c>
      <c r="AY824" s="286" t="s">
        <v>160</v>
      </c>
    </row>
    <row r="825" spans="1:51" s="14" customFormat="1" ht="12">
      <c r="A825" s="14"/>
      <c r="B825" s="288"/>
      <c r="C825" s="289"/>
      <c r="D825" s="272" t="s">
        <v>170</v>
      </c>
      <c r="E825" s="290" t="s">
        <v>1</v>
      </c>
      <c r="F825" s="291" t="s">
        <v>339</v>
      </c>
      <c r="G825" s="289"/>
      <c r="H825" s="290" t="s">
        <v>1</v>
      </c>
      <c r="I825" s="292"/>
      <c r="J825" s="289"/>
      <c r="K825" s="289"/>
      <c r="L825" s="293"/>
      <c r="M825" s="294"/>
      <c r="N825" s="295"/>
      <c r="O825" s="295"/>
      <c r="P825" s="295"/>
      <c r="Q825" s="295"/>
      <c r="R825" s="295"/>
      <c r="S825" s="295"/>
      <c r="T825" s="29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97" t="s">
        <v>170</v>
      </c>
      <c r="AU825" s="297" t="s">
        <v>85</v>
      </c>
      <c r="AV825" s="14" t="s">
        <v>83</v>
      </c>
      <c r="AW825" s="14" t="s">
        <v>30</v>
      </c>
      <c r="AX825" s="14" t="s">
        <v>75</v>
      </c>
      <c r="AY825" s="297" t="s">
        <v>160</v>
      </c>
    </row>
    <row r="826" spans="1:51" s="13" customFormat="1" ht="12">
      <c r="A826" s="13"/>
      <c r="B826" s="276"/>
      <c r="C826" s="277"/>
      <c r="D826" s="272" t="s">
        <v>170</v>
      </c>
      <c r="E826" s="278" t="s">
        <v>1</v>
      </c>
      <c r="F826" s="279" t="s">
        <v>210</v>
      </c>
      <c r="G826" s="277"/>
      <c r="H826" s="280">
        <v>87.5</v>
      </c>
      <c r="I826" s="281"/>
      <c r="J826" s="277"/>
      <c r="K826" s="277"/>
      <c r="L826" s="282"/>
      <c r="M826" s="283"/>
      <c r="N826" s="284"/>
      <c r="O826" s="284"/>
      <c r="P826" s="284"/>
      <c r="Q826" s="284"/>
      <c r="R826" s="284"/>
      <c r="S826" s="284"/>
      <c r="T826" s="28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86" t="s">
        <v>170</v>
      </c>
      <c r="AU826" s="286" t="s">
        <v>85</v>
      </c>
      <c r="AV826" s="13" t="s">
        <v>85</v>
      </c>
      <c r="AW826" s="13" t="s">
        <v>30</v>
      </c>
      <c r="AX826" s="13" t="s">
        <v>75</v>
      </c>
      <c r="AY826" s="286" t="s">
        <v>160</v>
      </c>
    </row>
    <row r="827" spans="1:51" s="14" customFormat="1" ht="12">
      <c r="A827" s="14"/>
      <c r="B827" s="288"/>
      <c r="C827" s="289"/>
      <c r="D827" s="272" t="s">
        <v>170</v>
      </c>
      <c r="E827" s="290" t="s">
        <v>1</v>
      </c>
      <c r="F827" s="291" t="s">
        <v>340</v>
      </c>
      <c r="G827" s="289"/>
      <c r="H827" s="290" t="s">
        <v>1</v>
      </c>
      <c r="I827" s="292"/>
      <c r="J827" s="289"/>
      <c r="K827" s="289"/>
      <c r="L827" s="293"/>
      <c r="M827" s="294"/>
      <c r="N827" s="295"/>
      <c r="O827" s="295"/>
      <c r="P827" s="295"/>
      <c r="Q827" s="295"/>
      <c r="R827" s="295"/>
      <c r="S827" s="295"/>
      <c r="T827" s="296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97" t="s">
        <v>170</v>
      </c>
      <c r="AU827" s="297" t="s">
        <v>85</v>
      </c>
      <c r="AV827" s="14" t="s">
        <v>83</v>
      </c>
      <c r="AW827" s="14" t="s">
        <v>30</v>
      </c>
      <c r="AX827" s="14" t="s">
        <v>75</v>
      </c>
      <c r="AY827" s="297" t="s">
        <v>160</v>
      </c>
    </row>
    <row r="828" spans="1:51" s="13" customFormat="1" ht="12">
      <c r="A828" s="13"/>
      <c r="B828" s="276"/>
      <c r="C828" s="277"/>
      <c r="D828" s="272" t="s">
        <v>170</v>
      </c>
      <c r="E828" s="278" t="s">
        <v>1</v>
      </c>
      <c r="F828" s="279" t="s">
        <v>195</v>
      </c>
      <c r="G828" s="277"/>
      <c r="H828" s="280">
        <v>70</v>
      </c>
      <c r="I828" s="281"/>
      <c r="J828" s="277"/>
      <c r="K828" s="277"/>
      <c r="L828" s="282"/>
      <c r="M828" s="283"/>
      <c r="N828" s="284"/>
      <c r="O828" s="284"/>
      <c r="P828" s="284"/>
      <c r="Q828" s="284"/>
      <c r="R828" s="284"/>
      <c r="S828" s="284"/>
      <c r="T828" s="28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86" t="s">
        <v>170</v>
      </c>
      <c r="AU828" s="286" t="s">
        <v>85</v>
      </c>
      <c r="AV828" s="13" t="s">
        <v>85</v>
      </c>
      <c r="AW828" s="13" t="s">
        <v>30</v>
      </c>
      <c r="AX828" s="13" t="s">
        <v>75</v>
      </c>
      <c r="AY828" s="286" t="s">
        <v>160</v>
      </c>
    </row>
    <row r="829" spans="1:51" s="14" customFormat="1" ht="12">
      <c r="A829" s="14"/>
      <c r="B829" s="288"/>
      <c r="C829" s="289"/>
      <c r="D829" s="272" t="s">
        <v>170</v>
      </c>
      <c r="E829" s="290" t="s">
        <v>1</v>
      </c>
      <c r="F829" s="291" t="s">
        <v>213</v>
      </c>
      <c r="G829" s="289"/>
      <c r="H829" s="290" t="s">
        <v>1</v>
      </c>
      <c r="I829" s="292"/>
      <c r="J829" s="289"/>
      <c r="K829" s="289"/>
      <c r="L829" s="293"/>
      <c r="M829" s="294"/>
      <c r="N829" s="295"/>
      <c r="O829" s="295"/>
      <c r="P829" s="295"/>
      <c r="Q829" s="295"/>
      <c r="R829" s="295"/>
      <c r="S829" s="295"/>
      <c r="T829" s="29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97" t="s">
        <v>170</v>
      </c>
      <c r="AU829" s="297" t="s">
        <v>85</v>
      </c>
      <c r="AV829" s="14" t="s">
        <v>83</v>
      </c>
      <c r="AW829" s="14" t="s">
        <v>30</v>
      </c>
      <c r="AX829" s="14" t="s">
        <v>75</v>
      </c>
      <c r="AY829" s="297" t="s">
        <v>160</v>
      </c>
    </row>
    <row r="830" spans="1:51" s="13" customFormat="1" ht="12">
      <c r="A830" s="13"/>
      <c r="B830" s="276"/>
      <c r="C830" s="277"/>
      <c r="D830" s="272" t="s">
        <v>170</v>
      </c>
      <c r="E830" s="278" t="s">
        <v>1</v>
      </c>
      <c r="F830" s="279" t="s">
        <v>201</v>
      </c>
      <c r="G830" s="277"/>
      <c r="H830" s="280">
        <v>52.5</v>
      </c>
      <c r="I830" s="281"/>
      <c r="J830" s="277"/>
      <c r="K830" s="277"/>
      <c r="L830" s="282"/>
      <c r="M830" s="283"/>
      <c r="N830" s="284"/>
      <c r="O830" s="284"/>
      <c r="P830" s="284"/>
      <c r="Q830" s="284"/>
      <c r="R830" s="284"/>
      <c r="S830" s="284"/>
      <c r="T830" s="285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86" t="s">
        <v>170</v>
      </c>
      <c r="AU830" s="286" t="s">
        <v>85</v>
      </c>
      <c r="AV830" s="13" t="s">
        <v>85</v>
      </c>
      <c r="AW830" s="13" t="s">
        <v>30</v>
      </c>
      <c r="AX830" s="13" t="s">
        <v>75</v>
      </c>
      <c r="AY830" s="286" t="s">
        <v>160</v>
      </c>
    </row>
    <row r="831" spans="1:51" s="14" customFormat="1" ht="12">
      <c r="A831" s="14"/>
      <c r="B831" s="288"/>
      <c r="C831" s="289"/>
      <c r="D831" s="272" t="s">
        <v>170</v>
      </c>
      <c r="E831" s="290" t="s">
        <v>1</v>
      </c>
      <c r="F831" s="291" t="s">
        <v>342</v>
      </c>
      <c r="G831" s="289"/>
      <c r="H831" s="290" t="s">
        <v>1</v>
      </c>
      <c r="I831" s="292"/>
      <c r="J831" s="289"/>
      <c r="K831" s="289"/>
      <c r="L831" s="293"/>
      <c r="M831" s="294"/>
      <c r="N831" s="295"/>
      <c r="O831" s="295"/>
      <c r="P831" s="295"/>
      <c r="Q831" s="295"/>
      <c r="R831" s="295"/>
      <c r="S831" s="295"/>
      <c r="T831" s="29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97" t="s">
        <v>170</v>
      </c>
      <c r="AU831" s="297" t="s">
        <v>85</v>
      </c>
      <c r="AV831" s="14" t="s">
        <v>83</v>
      </c>
      <c r="AW831" s="14" t="s">
        <v>30</v>
      </c>
      <c r="AX831" s="14" t="s">
        <v>75</v>
      </c>
      <c r="AY831" s="297" t="s">
        <v>160</v>
      </c>
    </row>
    <row r="832" spans="1:51" s="13" customFormat="1" ht="12">
      <c r="A832" s="13"/>
      <c r="B832" s="276"/>
      <c r="C832" s="277"/>
      <c r="D832" s="272" t="s">
        <v>170</v>
      </c>
      <c r="E832" s="278" t="s">
        <v>1</v>
      </c>
      <c r="F832" s="279" t="s">
        <v>201</v>
      </c>
      <c r="G832" s="277"/>
      <c r="H832" s="280">
        <v>52.5</v>
      </c>
      <c r="I832" s="281"/>
      <c r="J832" s="277"/>
      <c r="K832" s="277"/>
      <c r="L832" s="282"/>
      <c r="M832" s="283"/>
      <c r="N832" s="284"/>
      <c r="O832" s="284"/>
      <c r="P832" s="284"/>
      <c r="Q832" s="284"/>
      <c r="R832" s="284"/>
      <c r="S832" s="284"/>
      <c r="T832" s="28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86" t="s">
        <v>170</v>
      </c>
      <c r="AU832" s="286" t="s">
        <v>85</v>
      </c>
      <c r="AV832" s="13" t="s">
        <v>85</v>
      </c>
      <c r="AW832" s="13" t="s">
        <v>30</v>
      </c>
      <c r="AX832" s="13" t="s">
        <v>75</v>
      </c>
      <c r="AY832" s="286" t="s">
        <v>160</v>
      </c>
    </row>
    <row r="833" spans="1:51" s="14" customFormat="1" ht="12">
      <c r="A833" s="14"/>
      <c r="B833" s="288"/>
      <c r="C833" s="289"/>
      <c r="D833" s="272" t="s">
        <v>170</v>
      </c>
      <c r="E833" s="290" t="s">
        <v>1</v>
      </c>
      <c r="F833" s="291" t="s">
        <v>344</v>
      </c>
      <c r="G833" s="289"/>
      <c r="H833" s="290" t="s">
        <v>1</v>
      </c>
      <c r="I833" s="292"/>
      <c r="J833" s="289"/>
      <c r="K833" s="289"/>
      <c r="L833" s="293"/>
      <c r="M833" s="294"/>
      <c r="N833" s="295"/>
      <c r="O833" s="295"/>
      <c r="P833" s="295"/>
      <c r="Q833" s="295"/>
      <c r="R833" s="295"/>
      <c r="S833" s="295"/>
      <c r="T833" s="296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97" t="s">
        <v>170</v>
      </c>
      <c r="AU833" s="297" t="s">
        <v>85</v>
      </c>
      <c r="AV833" s="14" t="s">
        <v>83</v>
      </c>
      <c r="AW833" s="14" t="s">
        <v>30</v>
      </c>
      <c r="AX833" s="14" t="s">
        <v>75</v>
      </c>
      <c r="AY833" s="297" t="s">
        <v>160</v>
      </c>
    </row>
    <row r="834" spans="1:51" s="13" customFormat="1" ht="12">
      <c r="A834" s="13"/>
      <c r="B834" s="276"/>
      <c r="C834" s="277"/>
      <c r="D834" s="272" t="s">
        <v>170</v>
      </c>
      <c r="E834" s="278" t="s">
        <v>1</v>
      </c>
      <c r="F834" s="279" t="s">
        <v>201</v>
      </c>
      <c r="G834" s="277"/>
      <c r="H834" s="280">
        <v>52.5</v>
      </c>
      <c r="I834" s="281"/>
      <c r="J834" s="277"/>
      <c r="K834" s="277"/>
      <c r="L834" s="282"/>
      <c r="M834" s="283"/>
      <c r="N834" s="284"/>
      <c r="O834" s="284"/>
      <c r="P834" s="284"/>
      <c r="Q834" s="284"/>
      <c r="R834" s="284"/>
      <c r="S834" s="284"/>
      <c r="T834" s="28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86" t="s">
        <v>170</v>
      </c>
      <c r="AU834" s="286" t="s">
        <v>85</v>
      </c>
      <c r="AV834" s="13" t="s">
        <v>85</v>
      </c>
      <c r="AW834" s="13" t="s">
        <v>30</v>
      </c>
      <c r="AX834" s="13" t="s">
        <v>75</v>
      </c>
      <c r="AY834" s="286" t="s">
        <v>160</v>
      </c>
    </row>
    <row r="835" spans="1:51" s="14" customFormat="1" ht="12">
      <c r="A835" s="14"/>
      <c r="B835" s="288"/>
      <c r="C835" s="289"/>
      <c r="D835" s="272" t="s">
        <v>170</v>
      </c>
      <c r="E835" s="290" t="s">
        <v>1</v>
      </c>
      <c r="F835" s="291" t="s">
        <v>214</v>
      </c>
      <c r="G835" s="289"/>
      <c r="H835" s="290" t="s">
        <v>1</v>
      </c>
      <c r="I835" s="292"/>
      <c r="J835" s="289"/>
      <c r="K835" s="289"/>
      <c r="L835" s="293"/>
      <c r="M835" s="294"/>
      <c r="N835" s="295"/>
      <c r="O835" s="295"/>
      <c r="P835" s="295"/>
      <c r="Q835" s="295"/>
      <c r="R835" s="295"/>
      <c r="S835" s="295"/>
      <c r="T835" s="29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97" t="s">
        <v>170</v>
      </c>
      <c r="AU835" s="297" t="s">
        <v>85</v>
      </c>
      <c r="AV835" s="14" t="s">
        <v>83</v>
      </c>
      <c r="AW835" s="14" t="s">
        <v>30</v>
      </c>
      <c r="AX835" s="14" t="s">
        <v>75</v>
      </c>
      <c r="AY835" s="297" t="s">
        <v>160</v>
      </c>
    </row>
    <row r="836" spans="1:51" s="13" customFormat="1" ht="12">
      <c r="A836" s="13"/>
      <c r="B836" s="276"/>
      <c r="C836" s="277"/>
      <c r="D836" s="272" t="s">
        <v>170</v>
      </c>
      <c r="E836" s="278" t="s">
        <v>1</v>
      </c>
      <c r="F836" s="279" t="s">
        <v>628</v>
      </c>
      <c r="G836" s="277"/>
      <c r="H836" s="280">
        <v>122.5</v>
      </c>
      <c r="I836" s="281"/>
      <c r="J836" s="277"/>
      <c r="K836" s="277"/>
      <c r="L836" s="282"/>
      <c r="M836" s="283"/>
      <c r="N836" s="284"/>
      <c r="O836" s="284"/>
      <c r="P836" s="284"/>
      <c r="Q836" s="284"/>
      <c r="R836" s="284"/>
      <c r="S836" s="284"/>
      <c r="T836" s="28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86" t="s">
        <v>170</v>
      </c>
      <c r="AU836" s="286" t="s">
        <v>85</v>
      </c>
      <c r="AV836" s="13" t="s">
        <v>85</v>
      </c>
      <c r="AW836" s="13" t="s">
        <v>30</v>
      </c>
      <c r="AX836" s="13" t="s">
        <v>75</v>
      </c>
      <c r="AY836" s="286" t="s">
        <v>160</v>
      </c>
    </row>
    <row r="837" spans="1:51" s="14" customFormat="1" ht="12">
      <c r="A837" s="14"/>
      <c r="B837" s="288"/>
      <c r="C837" s="289"/>
      <c r="D837" s="272" t="s">
        <v>170</v>
      </c>
      <c r="E837" s="290" t="s">
        <v>1</v>
      </c>
      <c r="F837" s="291" t="s">
        <v>216</v>
      </c>
      <c r="G837" s="289"/>
      <c r="H837" s="290" t="s">
        <v>1</v>
      </c>
      <c r="I837" s="292"/>
      <c r="J837" s="289"/>
      <c r="K837" s="289"/>
      <c r="L837" s="293"/>
      <c r="M837" s="294"/>
      <c r="N837" s="295"/>
      <c r="O837" s="295"/>
      <c r="P837" s="295"/>
      <c r="Q837" s="295"/>
      <c r="R837" s="295"/>
      <c r="S837" s="295"/>
      <c r="T837" s="29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97" t="s">
        <v>170</v>
      </c>
      <c r="AU837" s="297" t="s">
        <v>85</v>
      </c>
      <c r="AV837" s="14" t="s">
        <v>83</v>
      </c>
      <c r="AW837" s="14" t="s">
        <v>30</v>
      </c>
      <c r="AX837" s="14" t="s">
        <v>75</v>
      </c>
      <c r="AY837" s="297" t="s">
        <v>160</v>
      </c>
    </row>
    <row r="838" spans="1:51" s="13" customFormat="1" ht="12">
      <c r="A838" s="13"/>
      <c r="B838" s="276"/>
      <c r="C838" s="277"/>
      <c r="D838" s="272" t="s">
        <v>170</v>
      </c>
      <c r="E838" s="278" t="s">
        <v>1</v>
      </c>
      <c r="F838" s="279" t="s">
        <v>180</v>
      </c>
      <c r="G838" s="277"/>
      <c r="H838" s="280">
        <v>17.5</v>
      </c>
      <c r="I838" s="281"/>
      <c r="J838" s="277"/>
      <c r="K838" s="277"/>
      <c r="L838" s="282"/>
      <c r="M838" s="283"/>
      <c r="N838" s="284"/>
      <c r="O838" s="284"/>
      <c r="P838" s="284"/>
      <c r="Q838" s="284"/>
      <c r="R838" s="284"/>
      <c r="S838" s="284"/>
      <c r="T838" s="28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86" t="s">
        <v>170</v>
      </c>
      <c r="AU838" s="286" t="s">
        <v>85</v>
      </c>
      <c r="AV838" s="13" t="s">
        <v>85</v>
      </c>
      <c r="AW838" s="13" t="s">
        <v>30</v>
      </c>
      <c r="AX838" s="13" t="s">
        <v>75</v>
      </c>
      <c r="AY838" s="286" t="s">
        <v>160</v>
      </c>
    </row>
    <row r="839" spans="1:51" s="13" customFormat="1" ht="12">
      <c r="A839" s="13"/>
      <c r="B839" s="276"/>
      <c r="C839" s="277"/>
      <c r="D839" s="272" t="s">
        <v>170</v>
      </c>
      <c r="E839" s="278" t="s">
        <v>1</v>
      </c>
      <c r="F839" s="279" t="s">
        <v>629</v>
      </c>
      <c r="G839" s="277"/>
      <c r="H839" s="280">
        <v>10312.5</v>
      </c>
      <c r="I839" s="281"/>
      <c r="J839" s="277"/>
      <c r="K839" s="277"/>
      <c r="L839" s="282"/>
      <c r="M839" s="283"/>
      <c r="N839" s="284"/>
      <c r="O839" s="284"/>
      <c r="P839" s="284"/>
      <c r="Q839" s="284"/>
      <c r="R839" s="284"/>
      <c r="S839" s="284"/>
      <c r="T839" s="28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86" t="s">
        <v>170</v>
      </c>
      <c r="AU839" s="286" t="s">
        <v>85</v>
      </c>
      <c r="AV839" s="13" t="s">
        <v>85</v>
      </c>
      <c r="AW839" s="13" t="s">
        <v>30</v>
      </c>
      <c r="AX839" s="13" t="s">
        <v>75</v>
      </c>
      <c r="AY839" s="286" t="s">
        <v>160</v>
      </c>
    </row>
    <row r="840" spans="1:51" s="14" customFormat="1" ht="12">
      <c r="A840" s="14"/>
      <c r="B840" s="288"/>
      <c r="C840" s="289"/>
      <c r="D840" s="272" t="s">
        <v>170</v>
      </c>
      <c r="E840" s="290" t="s">
        <v>1</v>
      </c>
      <c r="F840" s="291" t="s">
        <v>619</v>
      </c>
      <c r="G840" s="289"/>
      <c r="H840" s="290" t="s">
        <v>1</v>
      </c>
      <c r="I840" s="292"/>
      <c r="J840" s="289"/>
      <c r="K840" s="289"/>
      <c r="L840" s="293"/>
      <c r="M840" s="294"/>
      <c r="N840" s="295"/>
      <c r="O840" s="295"/>
      <c r="P840" s="295"/>
      <c r="Q840" s="295"/>
      <c r="R840" s="295"/>
      <c r="S840" s="295"/>
      <c r="T840" s="29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97" t="s">
        <v>170</v>
      </c>
      <c r="AU840" s="297" t="s">
        <v>85</v>
      </c>
      <c r="AV840" s="14" t="s">
        <v>83</v>
      </c>
      <c r="AW840" s="14" t="s">
        <v>30</v>
      </c>
      <c r="AX840" s="14" t="s">
        <v>75</v>
      </c>
      <c r="AY840" s="297" t="s">
        <v>160</v>
      </c>
    </row>
    <row r="841" spans="1:51" s="13" customFormat="1" ht="12">
      <c r="A841" s="13"/>
      <c r="B841" s="276"/>
      <c r="C841" s="277"/>
      <c r="D841" s="272" t="s">
        <v>170</v>
      </c>
      <c r="E841" s="278" t="s">
        <v>1</v>
      </c>
      <c r="F841" s="279" t="s">
        <v>630</v>
      </c>
      <c r="G841" s="277"/>
      <c r="H841" s="280">
        <v>4780</v>
      </c>
      <c r="I841" s="281"/>
      <c r="J841" s="277"/>
      <c r="K841" s="277"/>
      <c r="L841" s="282"/>
      <c r="M841" s="283"/>
      <c r="N841" s="284"/>
      <c r="O841" s="284"/>
      <c r="P841" s="284"/>
      <c r="Q841" s="284"/>
      <c r="R841" s="284"/>
      <c r="S841" s="284"/>
      <c r="T841" s="28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86" t="s">
        <v>170</v>
      </c>
      <c r="AU841" s="286" t="s">
        <v>85</v>
      </c>
      <c r="AV841" s="13" t="s">
        <v>85</v>
      </c>
      <c r="AW841" s="13" t="s">
        <v>30</v>
      </c>
      <c r="AX841" s="13" t="s">
        <v>75</v>
      </c>
      <c r="AY841" s="286" t="s">
        <v>160</v>
      </c>
    </row>
    <row r="842" spans="1:51" s="14" customFormat="1" ht="12">
      <c r="A842" s="14"/>
      <c r="B842" s="288"/>
      <c r="C842" s="289"/>
      <c r="D842" s="272" t="s">
        <v>170</v>
      </c>
      <c r="E842" s="290" t="s">
        <v>1</v>
      </c>
      <c r="F842" s="291" t="s">
        <v>621</v>
      </c>
      <c r="G842" s="289"/>
      <c r="H842" s="290" t="s">
        <v>1</v>
      </c>
      <c r="I842" s="292"/>
      <c r="J842" s="289"/>
      <c r="K842" s="289"/>
      <c r="L842" s="293"/>
      <c r="M842" s="294"/>
      <c r="N842" s="295"/>
      <c r="O842" s="295"/>
      <c r="P842" s="295"/>
      <c r="Q842" s="295"/>
      <c r="R842" s="295"/>
      <c r="S842" s="295"/>
      <c r="T842" s="296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97" t="s">
        <v>170</v>
      </c>
      <c r="AU842" s="297" t="s">
        <v>85</v>
      </c>
      <c r="AV842" s="14" t="s">
        <v>83</v>
      </c>
      <c r="AW842" s="14" t="s">
        <v>30</v>
      </c>
      <c r="AX842" s="14" t="s">
        <v>75</v>
      </c>
      <c r="AY842" s="297" t="s">
        <v>160</v>
      </c>
    </row>
    <row r="843" spans="1:51" s="13" customFormat="1" ht="12">
      <c r="A843" s="13"/>
      <c r="B843" s="276"/>
      <c r="C843" s="277"/>
      <c r="D843" s="272" t="s">
        <v>170</v>
      </c>
      <c r="E843" s="278" t="s">
        <v>1</v>
      </c>
      <c r="F843" s="279" t="s">
        <v>642</v>
      </c>
      <c r="G843" s="277"/>
      <c r="H843" s="280">
        <v>160</v>
      </c>
      <c r="I843" s="281"/>
      <c r="J843" s="277"/>
      <c r="K843" s="277"/>
      <c r="L843" s="282"/>
      <c r="M843" s="283"/>
      <c r="N843" s="284"/>
      <c r="O843" s="284"/>
      <c r="P843" s="284"/>
      <c r="Q843" s="284"/>
      <c r="R843" s="284"/>
      <c r="S843" s="284"/>
      <c r="T843" s="28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86" t="s">
        <v>170</v>
      </c>
      <c r="AU843" s="286" t="s">
        <v>85</v>
      </c>
      <c r="AV843" s="13" t="s">
        <v>85</v>
      </c>
      <c r="AW843" s="13" t="s">
        <v>30</v>
      </c>
      <c r="AX843" s="13" t="s">
        <v>75</v>
      </c>
      <c r="AY843" s="286" t="s">
        <v>160</v>
      </c>
    </row>
    <row r="844" spans="1:51" s="15" customFormat="1" ht="12">
      <c r="A844" s="15"/>
      <c r="B844" s="298"/>
      <c r="C844" s="299"/>
      <c r="D844" s="272" t="s">
        <v>170</v>
      </c>
      <c r="E844" s="300" t="s">
        <v>1</v>
      </c>
      <c r="F844" s="301" t="s">
        <v>217</v>
      </c>
      <c r="G844" s="299"/>
      <c r="H844" s="302">
        <v>21132.5</v>
      </c>
      <c r="I844" s="303"/>
      <c r="J844" s="299"/>
      <c r="K844" s="299"/>
      <c r="L844" s="304"/>
      <c r="M844" s="305"/>
      <c r="N844" s="306"/>
      <c r="O844" s="306"/>
      <c r="P844" s="306"/>
      <c r="Q844" s="306"/>
      <c r="R844" s="306"/>
      <c r="S844" s="306"/>
      <c r="T844" s="307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308" t="s">
        <v>170</v>
      </c>
      <c r="AU844" s="308" t="s">
        <v>85</v>
      </c>
      <c r="AV844" s="15" t="s">
        <v>166</v>
      </c>
      <c r="AW844" s="15" t="s">
        <v>30</v>
      </c>
      <c r="AX844" s="15" t="s">
        <v>83</v>
      </c>
      <c r="AY844" s="308" t="s">
        <v>160</v>
      </c>
    </row>
    <row r="845" spans="1:65" s="2" customFormat="1" ht="21.75" customHeight="1">
      <c r="A845" s="40"/>
      <c r="B845" s="41"/>
      <c r="C845" s="260" t="s">
        <v>643</v>
      </c>
      <c r="D845" s="260" t="s">
        <v>162</v>
      </c>
      <c r="E845" s="261" t="s">
        <v>644</v>
      </c>
      <c r="F845" s="262" t="s">
        <v>645</v>
      </c>
      <c r="G845" s="263" t="s">
        <v>174</v>
      </c>
      <c r="H845" s="264">
        <v>420</v>
      </c>
      <c r="I845" s="265"/>
      <c r="J845" s="266">
        <f>ROUND(I845*H845,2)</f>
        <v>0</v>
      </c>
      <c r="K845" s="262" t="s">
        <v>184</v>
      </c>
      <c r="L845" s="43"/>
      <c r="M845" s="267" t="s">
        <v>1</v>
      </c>
      <c r="N845" s="268" t="s">
        <v>40</v>
      </c>
      <c r="O845" s="93"/>
      <c r="P845" s="269">
        <f>O845*H845</f>
        <v>0</v>
      </c>
      <c r="Q845" s="269">
        <v>0</v>
      </c>
      <c r="R845" s="269">
        <f>Q845*H845</f>
        <v>0</v>
      </c>
      <c r="S845" s="269">
        <v>0</v>
      </c>
      <c r="T845" s="270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71" t="s">
        <v>166</v>
      </c>
      <c r="AT845" s="271" t="s">
        <v>162</v>
      </c>
      <c r="AU845" s="271" t="s">
        <v>85</v>
      </c>
      <c r="AY845" s="17" t="s">
        <v>160</v>
      </c>
      <c r="BE845" s="145">
        <f>IF(N845="základní",J845,0)</f>
        <v>0</v>
      </c>
      <c r="BF845" s="145">
        <f>IF(N845="snížená",J845,0)</f>
        <v>0</v>
      </c>
      <c r="BG845" s="145">
        <f>IF(N845="zákl. přenesená",J845,0)</f>
        <v>0</v>
      </c>
      <c r="BH845" s="145">
        <f>IF(N845="sníž. přenesená",J845,0)</f>
        <v>0</v>
      </c>
      <c r="BI845" s="145">
        <f>IF(N845="nulová",J845,0)</f>
        <v>0</v>
      </c>
      <c r="BJ845" s="17" t="s">
        <v>83</v>
      </c>
      <c r="BK845" s="145">
        <f>ROUND(I845*H845,2)</f>
        <v>0</v>
      </c>
      <c r="BL845" s="17" t="s">
        <v>166</v>
      </c>
      <c r="BM845" s="271" t="s">
        <v>646</v>
      </c>
    </row>
    <row r="846" spans="1:47" s="2" customFormat="1" ht="12">
      <c r="A846" s="40"/>
      <c r="B846" s="41"/>
      <c r="C846" s="42"/>
      <c r="D846" s="272" t="s">
        <v>177</v>
      </c>
      <c r="E846" s="42"/>
      <c r="F846" s="287" t="s">
        <v>647</v>
      </c>
      <c r="G846" s="42"/>
      <c r="H846" s="42"/>
      <c r="I846" s="161"/>
      <c r="J846" s="42"/>
      <c r="K846" s="42"/>
      <c r="L846" s="43"/>
      <c r="M846" s="274"/>
      <c r="N846" s="275"/>
      <c r="O846" s="93"/>
      <c r="P846" s="93"/>
      <c r="Q846" s="93"/>
      <c r="R846" s="93"/>
      <c r="S846" s="93"/>
      <c r="T846" s="94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7" t="s">
        <v>177</v>
      </c>
      <c r="AU846" s="17" t="s">
        <v>85</v>
      </c>
    </row>
    <row r="847" spans="1:51" s="14" customFormat="1" ht="12">
      <c r="A847" s="14"/>
      <c r="B847" s="288"/>
      <c r="C847" s="289"/>
      <c r="D847" s="272" t="s">
        <v>170</v>
      </c>
      <c r="E847" s="290" t="s">
        <v>1</v>
      </c>
      <c r="F847" s="291" t="s">
        <v>621</v>
      </c>
      <c r="G847" s="289"/>
      <c r="H847" s="290" t="s">
        <v>1</v>
      </c>
      <c r="I847" s="292"/>
      <c r="J847" s="289"/>
      <c r="K847" s="289"/>
      <c r="L847" s="293"/>
      <c r="M847" s="294"/>
      <c r="N847" s="295"/>
      <c r="O847" s="295"/>
      <c r="P847" s="295"/>
      <c r="Q847" s="295"/>
      <c r="R847" s="295"/>
      <c r="S847" s="295"/>
      <c r="T847" s="29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97" t="s">
        <v>170</v>
      </c>
      <c r="AU847" s="297" t="s">
        <v>85</v>
      </c>
      <c r="AV847" s="14" t="s">
        <v>83</v>
      </c>
      <c r="AW847" s="14" t="s">
        <v>30</v>
      </c>
      <c r="AX847" s="14" t="s">
        <v>75</v>
      </c>
      <c r="AY847" s="297" t="s">
        <v>160</v>
      </c>
    </row>
    <row r="848" spans="1:51" s="13" customFormat="1" ht="12">
      <c r="A848" s="13"/>
      <c r="B848" s="276"/>
      <c r="C848" s="277"/>
      <c r="D848" s="272" t="s">
        <v>170</v>
      </c>
      <c r="E848" s="278" t="s">
        <v>1</v>
      </c>
      <c r="F848" s="279" t="s">
        <v>648</v>
      </c>
      <c r="G848" s="277"/>
      <c r="H848" s="280">
        <v>420</v>
      </c>
      <c r="I848" s="281"/>
      <c r="J848" s="277"/>
      <c r="K848" s="277"/>
      <c r="L848" s="282"/>
      <c r="M848" s="283"/>
      <c r="N848" s="284"/>
      <c r="O848" s="284"/>
      <c r="P848" s="284"/>
      <c r="Q848" s="284"/>
      <c r="R848" s="284"/>
      <c r="S848" s="284"/>
      <c r="T848" s="285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86" t="s">
        <v>170</v>
      </c>
      <c r="AU848" s="286" t="s">
        <v>85</v>
      </c>
      <c r="AV848" s="13" t="s">
        <v>85</v>
      </c>
      <c r="AW848" s="13" t="s">
        <v>30</v>
      </c>
      <c r="AX848" s="13" t="s">
        <v>83</v>
      </c>
      <c r="AY848" s="286" t="s">
        <v>160</v>
      </c>
    </row>
    <row r="849" spans="1:65" s="2" customFormat="1" ht="16.5" customHeight="1">
      <c r="A849" s="40"/>
      <c r="B849" s="41"/>
      <c r="C849" s="260" t="s">
        <v>649</v>
      </c>
      <c r="D849" s="260" t="s">
        <v>162</v>
      </c>
      <c r="E849" s="261" t="s">
        <v>650</v>
      </c>
      <c r="F849" s="262" t="s">
        <v>651</v>
      </c>
      <c r="G849" s="263" t="s">
        <v>557</v>
      </c>
      <c r="H849" s="264">
        <v>260</v>
      </c>
      <c r="I849" s="265"/>
      <c r="J849" s="266">
        <f>ROUND(I849*H849,2)</f>
        <v>0</v>
      </c>
      <c r="K849" s="262" t="s">
        <v>1</v>
      </c>
      <c r="L849" s="43"/>
      <c r="M849" s="267" t="s">
        <v>1</v>
      </c>
      <c r="N849" s="268" t="s">
        <v>40</v>
      </c>
      <c r="O849" s="93"/>
      <c r="P849" s="269">
        <f>O849*H849</f>
        <v>0</v>
      </c>
      <c r="Q849" s="269">
        <v>0</v>
      </c>
      <c r="R849" s="269">
        <f>Q849*H849</f>
        <v>0</v>
      </c>
      <c r="S849" s="269">
        <v>0</v>
      </c>
      <c r="T849" s="270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71" t="s">
        <v>166</v>
      </c>
      <c r="AT849" s="271" t="s">
        <v>162</v>
      </c>
      <c r="AU849" s="271" t="s">
        <v>85</v>
      </c>
      <c r="AY849" s="17" t="s">
        <v>160</v>
      </c>
      <c r="BE849" s="145">
        <f>IF(N849="základní",J849,0)</f>
        <v>0</v>
      </c>
      <c r="BF849" s="145">
        <f>IF(N849="snížená",J849,0)</f>
        <v>0</v>
      </c>
      <c r="BG849" s="145">
        <f>IF(N849="zákl. přenesená",J849,0)</f>
        <v>0</v>
      </c>
      <c r="BH849" s="145">
        <f>IF(N849="sníž. přenesená",J849,0)</f>
        <v>0</v>
      </c>
      <c r="BI849" s="145">
        <f>IF(N849="nulová",J849,0)</f>
        <v>0</v>
      </c>
      <c r="BJ849" s="17" t="s">
        <v>83</v>
      </c>
      <c r="BK849" s="145">
        <f>ROUND(I849*H849,2)</f>
        <v>0</v>
      </c>
      <c r="BL849" s="17" t="s">
        <v>166</v>
      </c>
      <c r="BM849" s="271" t="s">
        <v>652</v>
      </c>
    </row>
    <row r="850" spans="1:47" s="2" customFormat="1" ht="12">
      <c r="A850" s="40"/>
      <c r="B850" s="41"/>
      <c r="C850" s="42"/>
      <c r="D850" s="272" t="s">
        <v>177</v>
      </c>
      <c r="E850" s="42"/>
      <c r="F850" s="287" t="s">
        <v>651</v>
      </c>
      <c r="G850" s="42"/>
      <c r="H850" s="42"/>
      <c r="I850" s="161"/>
      <c r="J850" s="42"/>
      <c r="K850" s="42"/>
      <c r="L850" s="43"/>
      <c r="M850" s="274"/>
      <c r="N850" s="275"/>
      <c r="O850" s="93"/>
      <c r="P850" s="93"/>
      <c r="Q850" s="93"/>
      <c r="R850" s="93"/>
      <c r="S850" s="93"/>
      <c r="T850" s="94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7" t="s">
        <v>177</v>
      </c>
      <c r="AU850" s="17" t="s">
        <v>85</v>
      </c>
    </row>
    <row r="851" spans="1:51" s="13" customFormat="1" ht="12">
      <c r="A851" s="13"/>
      <c r="B851" s="276"/>
      <c r="C851" s="277"/>
      <c r="D851" s="272" t="s">
        <v>170</v>
      </c>
      <c r="E851" s="278" t="s">
        <v>1</v>
      </c>
      <c r="F851" s="279" t="s">
        <v>653</v>
      </c>
      <c r="G851" s="277"/>
      <c r="H851" s="280">
        <v>260</v>
      </c>
      <c r="I851" s="281"/>
      <c r="J851" s="277"/>
      <c r="K851" s="277"/>
      <c r="L851" s="282"/>
      <c r="M851" s="283"/>
      <c r="N851" s="284"/>
      <c r="O851" s="284"/>
      <c r="P851" s="284"/>
      <c r="Q851" s="284"/>
      <c r="R851" s="284"/>
      <c r="S851" s="284"/>
      <c r="T851" s="28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86" t="s">
        <v>170</v>
      </c>
      <c r="AU851" s="286" t="s">
        <v>85</v>
      </c>
      <c r="AV851" s="13" t="s">
        <v>85</v>
      </c>
      <c r="AW851" s="13" t="s">
        <v>30</v>
      </c>
      <c r="AX851" s="13" t="s">
        <v>83</v>
      </c>
      <c r="AY851" s="286" t="s">
        <v>160</v>
      </c>
    </row>
    <row r="852" spans="1:63" s="12" customFormat="1" ht="22.8" customHeight="1">
      <c r="A852" s="12"/>
      <c r="B852" s="244"/>
      <c r="C852" s="245"/>
      <c r="D852" s="246" t="s">
        <v>74</v>
      </c>
      <c r="E852" s="258" t="s">
        <v>85</v>
      </c>
      <c r="F852" s="258" t="s">
        <v>654</v>
      </c>
      <c r="G852" s="245"/>
      <c r="H852" s="245"/>
      <c r="I852" s="248"/>
      <c r="J852" s="259">
        <f>BK852</f>
        <v>0</v>
      </c>
      <c r="K852" s="245"/>
      <c r="L852" s="250"/>
      <c r="M852" s="251"/>
      <c r="N852" s="252"/>
      <c r="O852" s="252"/>
      <c r="P852" s="253">
        <f>SUM(P853:P937)</f>
        <v>0</v>
      </c>
      <c r="Q852" s="252"/>
      <c r="R852" s="253">
        <f>SUM(R853:R937)</f>
        <v>8272.306456100001</v>
      </c>
      <c r="S852" s="252"/>
      <c r="T852" s="254">
        <f>SUM(T853:T937)</f>
        <v>3519.1499999999996</v>
      </c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R852" s="255" t="s">
        <v>83</v>
      </c>
      <c r="AT852" s="256" t="s">
        <v>74</v>
      </c>
      <c r="AU852" s="256" t="s">
        <v>83</v>
      </c>
      <c r="AY852" s="255" t="s">
        <v>160</v>
      </c>
      <c r="BK852" s="257">
        <f>SUM(BK853:BK937)</f>
        <v>0</v>
      </c>
    </row>
    <row r="853" spans="1:65" s="2" customFormat="1" ht="21.75" customHeight="1">
      <c r="A853" s="40"/>
      <c r="B853" s="41"/>
      <c r="C853" s="260" t="s">
        <v>655</v>
      </c>
      <c r="D853" s="260" t="s">
        <v>162</v>
      </c>
      <c r="E853" s="261" t="s">
        <v>656</v>
      </c>
      <c r="F853" s="262" t="s">
        <v>657</v>
      </c>
      <c r="G853" s="263" t="s">
        <v>243</v>
      </c>
      <c r="H853" s="264">
        <v>324</v>
      </c>
      <c r="I853" s="265"/>
      <c r="J853" s="266">
        <f>ROUND(I853*H853,2)</f>
        <v>0</v>
      </c>
      <c r="K853" s="262" t="s">
        <v>1</v>
      </c>
      <c r="L853" s="43"/>
      <c r="M853" s="267" t="s">
        <v>1</v>
      </c>
      <c r="N853" s="268" t="s">
        <v>40</v>
      </c>
      <c r="O853" s="93"/>
      <c r="P853" s="269">
        <f>O853*H853</f>
        <v>0</v>
      </c>
      <c r="Q853" s="269">
        <v>0</v>
      </c>
      <c r="R853" s="269">
        <f>Q853*H853</f>
        <v>0</v>
      </c>
      <c r="S853" s="269">
        <v>0</v>
      </c>
      <c r="T853" s="270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71" t="s">
        <v>166</v>
      </c>
      <c r="AT853" s="271" t="s">
        <v>162</v>
      </c>
      <c r="AU853" s="271" t="s">
        <v>85</v>
      </c>
      <c r="AY853" s="17" t="s">
        <v>160</v>
      </c>
      <c r="BE853" s="145">
        <f>IF(N853="základní",J853,0)</f>
        <v>0</v>
      </c>
      <c r="BF853" s="145">
        <f>IF(N853="snížená",J853,0)</f>
        <v>0</v>
      </c>
      <c r="BG853" s="145">
        <f>IF(N853="zákl. přenesená",J853,0)</f>
        <v>0</v>
      </c>
      <c r="BH853" s="145">
        <f>IF(N853="sníž. přenesená",J853,0)</f>
        <v>0</v>
      </c>
      <c r="BI853" s="145">
        <f>IF(N853="nulová",J853,0)</f>
        <v>0</v>
      </c>
      <c r="BJ853" s="17" t="s">
        <v>83</v>
      </c>
      <c r="BK853" s="145">
        <f>ROUND(I853*H853,2)</f>
        <v>0</v>
      </c>
      <c r="BL853" s="17" t="s">
        <v>166</v>
      </c>
      <c r="BM853" s="271" t="s">
        <v>658</v>
      </c>
    </row>
    <row r="854" spans="1:47" s="2" customFormat="1" ht="12">
      <c r="A854" s="40"/>
      <c r="B854" s="41"/>
      <c r="C854" s="42"/>
      <c r="D854" s="272" t="s">
        <v>177</v>
      </c>
      <c r="E854" s="42"/>
      <c r="F854" s="287" t="s">
        <v>659</v>
      </c>
      <c r="G854" s="42"/>
      <c r="H854" s="42"/>
      <c r="I854" s="161"/>
      <c r="J854" s="42"/>
      <c r="K854" s="42"/>
      <c r="L854" s="43"/>
      <c r="M854" s="274"/>
      <c r="N854" s="275"/>
      <c r="O854" s="93"/>
      <c r="P854" s="93"/>
      <c r="Q854" s="93"/>
      <c r="R854" s="93"/>
      <c r="S854" s="93"/>
      <c r="T854" s="94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7" t="s">
        <v>177</v>
      </c>
      <c r="AU854" s="17" t="s">
        <v>85</v>
      </c>
    </row>
    <row r="855" spans="1:65" s="2" customFormat="1" ht="21.75" customHeight="1">
      <c r="A855" s="40"/>
      <c r="B855" s="41"/>
      <c r="C855" s="260" t="s">
        <v>660</v>
      </c>
      <c r="D855" s="260" t="s">
        <v>162</v>
      </c>
      <c r="E855" s="261" t="s">
        <v>661</v>
      </c>
      <c r="F855" s="262" t="s">
        <v>662</v>
      </c>
      <c r="G855" s="263" t="s">
        <v>243</v>
      </c>
      <c r="H855" s="264">
        <v>324</v>
      </c>
      <c r="I855" s="265"/>
      <c r="J855" s="266">
        <f>ROUND(I855*H855,2)</f>
        <v>0</v>
      </c>
      <c r="K855" s="262" t="s">
        <v>184</v>
      </c>
      <c r="L855" s="43"/>
      <c r="M855" s="267" t="s">
        <v>1</v>
      </c>
      <c r="N855" s="268" t="s">
        <v>40</v>
      </c>
      <c r="O855" s="93"/>
      <c r="P855" s="269">
        <f>O855*H855</f>
        <v>0</v>
      </c>
      <c r="Q855" s="269">
        <v>0.22657</v>
      </c>
      <c r="R855" s="269">
        <f>Q855*H855</f>
        <v>73.40868</v>
      </c>
      <c r="S855" s="269">
        <v>0</v>
      </c>
      <c r="T855" s="270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71" t="s">
        <v>166</v>
      </c>
      <c r="AT855" s="271" t="s">
        <v>162</v>
      </c>
      <c r="AU855" s="271" t="s">
        <v>85</v>
      </c>
      <c r="AY855" s="17" t="s">
        <v>160</v>
      </c>
      <c r="BE855" s="145">
        <f>IF(N855="základní",J855,0)</f>
        <v>0</v>
      </c>
      <c r="BF855" s="145">
        <f>IF(N855="snížená",J855,0)</f>
        <v>0</v>
      </c>
      <c r="BG855" s="145">
        <f>IF(N855="zákl. přenesená",J855,0)</f>
        <v>0</v>
      </c>
      <c r="BH855" s="145">
        <f>IF(N855="sníž. přenesená",J855,0)</f>
        <v>0</v>
      </c>
      <c r="BI855" s="145">
        <f>IF(N855="nulová",J855,0)</f>
        <v>0</v>
      </c>
      <c r="BJ855" s="17" t="s">
        <v>83</v>
      </c>
      <c r="BK855" s="145">
        <f>ROUND(I855*H855,2)</f>
        <v>0</v>
      </c>
      <c r="BL855" s="17" t="s">
        <v>166</v>
      </c>
      <c r="BM855" s="271" t="s">
        <v>663</v>
      </c>
    </row>
    <row r="856" spans="1:47" s="2" customFormat="1" ht="12">
      <c r="A856" s="40"/>
      <c r="B856" s="41"/>
      <c r="C856" s="42"/>
      <c r="D856" s="272" t="s">
        <v>177</v>
      </c>
      <c r="E856" s="42"/>
      <c r="F856" s="287" t="s">
        <v>664</v>
      </c>
      <c r="G856" s="42"/>
      <c r="H856" s="42"/>
      <c r="I856" s="161"/>
      <c r="J856" s="42"/>
      <c r="K856" s="42"/>
      <c r="L856" s="43"/>
      <c r="M856" s="274"/>
      <c r="N856" s="275"/>
      <c r="O856" s="93"/>
      <c r="P856" s="93"/>
      <c r="Q856" s="93"/>
      <c r="R856" s="93"/>
      <c r="S856" s="93"/>
      <c r="T856" s="94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7" t="s">
        <v>177</v>
      </c>
      <c r="AU856" s="17" t="s">
        <v>85</v>
      </c>
    </row>
    <row r="857" spans="1:51" s="14" customFormat="1" ht="12">
      <c r="A857" s="14"/>
      <c r="B857" s="288"/>
      <c r="C857" s="289"/>
      <c r="D857" s="272" t="s">
        <v>170</v>
      </c>
      <c r="E857" s="290" t="s">
        <v>1</v>
      </c>
      <c r="F857" s="291" t="s">
        <v>665</v>
      </c>
      <c r="G857" s="289"/>
      <c r="H857" s="290" t="s">
        <v>1</v>
      </c>
      <c r="I857" s="292"/>
      <c r="J857" s="289"/>
      <c r="K857" s="289"/>
      <c r="L857" s="293"/>
      <c r="M857" s="294"/>
      <c r="N857" s="295"/>
      <c r="O857" s="295"/>
      <c r="P857" s="295"/>
      <c r="Q857" s="295"/>
      <c r="R857" s="295"/>
      <c r="S857" s="295"/>
      <c r="T857" s="296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97" t="s">
        <v>170</v>
      </c>
      <c r="AU857" s="297" t="s">
        <v>85</v>
      </c>
      <c r="AV857" s="14" t="s">
        <v>83</v>
      </c>
      <c r="AW857" s="14" t="s">
        <v>30</v>
      </c>
      <c r="AX857" s="14" t="s">
        <v>75</v>
      </c>
      <c r="AY857" s="297" t="s">
        <v>160</v>
      </c>
    </row>
    <row r="858" spans="1:51" s="13" customFormat="1" ht="12">
      <c r="A858" s="13"/>
      <c r="B858" s="276"/>
      <c r="C858" s="277"/>
      <c r="D858" s="272" t="s">
        <v>170</v>
      </c>
      <c r="E858" s="278" t="s">
        <v>1</v>
      </c>
      <c r="F858" s="279" t="s">
        <v>666</v>
      </c>
      <c r="G858" s="277"/>
      <c r="H858" s="280">
        <v>236</v>
      </c>
      <c r="I858" s="281"/>
      <c r="J858" s="277"/>
      <c r="K858" s="277"/>
      <c r="L858" s="282"/>
      <c r="M858" s="283"/>
      <c r="N858" s="284"/>
      <c r="O858" s="284"/>
      <c r="P858" s="284"/>
      <c r="Q858" s="284"/>
      <c r="R858" s="284"/>
      <c r="S858" s="284"/>
      <c r="T858" s="28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86" t="s">
        <v>170</v>
      </c>
      <c r="AU858" s="286" t="s">
        <v>85</v>
      </c>
      <c r="AV858" s="13" t="s">
        <v>85</v>
      </c>
      <c r="AW858" s="13" t="s">
        <v>30</v>
      </c>
      <c r="AX858" s="13" t="s">
        <v>75</v>
      </c>
      <c r="AY858" s="286" t="s">
        <v>160</v>
      </c>
    </row>
    <row r="859" spans="1:51" s="14" customFormat="1" ht="12">
      <c r="A859" s="14"/>
      <c r="B859" s="288"/>
      <c r="C859" s="289"/>
      <c r="D859" s="272" t="s">
        <v>170</v>
      </c>
      <c r="E859" s="290" t="s">
        <v>1</v>
      </c>
      <c r="F859" s="291" t="s">
        <v>667</v>
      </c>
      <c r="G859" s="289"/>
      <c r="H859" s="290" t="s">
        <v>1</v>
      </c>
      <c r="I859" s="292"/>
      <c r="J859" s="289"/>
      <c r="K859" s="289"/>
      <c r="L859" s="293"/>
      <c r="M859" s="294"/>
      <c r="N859" s="295"/>
      <c r="O859" s="295"/>
      <c r="P859" s="295"/>
      <c r="Q859" s="295"/>
      <c r="R859" s="295"/>
      <c r="S859" s="295"/>
      <c r="T859" s="296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97" t="s">
        <v>170</v>
      </c>
      <c r="AU859" s="297" t="s">
        <v>85</v>
      </c>
      <c r="AV859" s="14" t="s">
        <v>83</v>
      </c>
      <c r="AW859" s="14" t="s">
        <v>30</v>
      </c>
      <c r="AX859" s="14" t="s">
        <v>75</v>
      </c>
      <c r="AY859" s="297" t="s">
        <v>160</v>
      </c>
    </row>
    <row r="860" spans="1:51" s="13" customFormat="1" ht="12">
      <c r="A860" s="13"/>
      <c r="B860" s="276"/>
      <c r="C860" s="277"/>
      <c r="D860" s="272" t="s">
        <v>170</v>
      </c>
      <c r="E860" s="278" t="s">
        <v>1</v>
      </c>
      <c r="F860" s="279" t="s">
        <v>668</v>
      </c>
      <c r="G860" s="277"/>
      <c r="H860" s="280">
        <v>88</v>
      </c>
      <c r="I860" s="281"/>
      <c r="J860" s="277"/>
      <c r="K860" s="277"/>
      <c r="L860" s="282"/>
      <c r="M860" s="283"/>
      <c r="N860" s="284"/>
      <c r="O860" s="284"/>
      <c r="P860" s="284"/>
      <c r="Q860" s="284"/>
      <c r="R860" s="284"/>
      <c r="S860" s="284"/>
      <c r="T860" s="28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86" t="s">
        <v>170</v>
      </c>
      <c r="AU860" s="286" t="s">
        <v>85</v>
      </c>
      <c r="AV860" s="13" t="s">
        <v>85</v>
      </c>
      <c r="AW860" s="13" t="s">
        <v>30</v>
      </c>
      <c r="AX860" s="13" t="s">
        <v>75</v>
      </c>
      <c r="AY860" s="286" t="s">
        <v>160</v>
      </c>
    </row>
    <row r="861" spans="1:51" s="15" customFormat="1" ht="12">
      <c r="A861" s="15"/>
      <c r="B861" s="298"/>
      <c r="C861" s="299"/>
      <c r="D861" s="272" t="s">
        <v>170</v>
      </c>
      <c r="E861" s="300" t="s">
        <v>1</v>
      </c>
      <c r="F861" s="301" t="s">
        <v>217</v>
      </c>
      <c r="G861" s="299"/>
      <c r="H861" s="302">
        <v>324</v>
      </c>
      <c r="I861" s="303"/>
      <c r="J861" s="299"/>
      <c r="K861" s="299"/>
      <c r="L861" s="304"/>
      <c r="M861" s="305"/>
      <c r="N861" s="306"/>
      <c r="O861" s="306"/>
      <c r="P861" s="306"/>
      <c r="Q861" s="306"/>
      <c r="R861" s="306"/>
      <c r="S861" s="306"/>
      <c r="T861" s="307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308" t="s">
        <v>170</v>
      </c>
      <c r="AU861" s="308" t="s">
        <v>85</v>
      </c>
      <c r="AV861" s="15" t="s">
        <v>166</v>
      </c>
      <c r="AW861" s="15" t="s">
        <v>30</v>
      </c>
      <c r="AX861" s="15" t="s">
        <v>83</v>
      </c>
      <c r="AY861" s="308" t="s">
        <v>160</v>
      </c>
    </row>
    <row r="862" spans="1:65" s="2" customFormat="1" ht="16.5" customHeight="1">
      <c r="A862" s="40"/>
      <c r="B862" s="41"/>
      <c r="C862" s="260" t="s">
        <v>262</v>
      </c>
      <c r="D862" s="260" t="s">
        <v>162</v>
      </c>
      <c r="E862" s="261" t="s">
        <v>669</v>
      </c>
      <c r="F862" s="262" t="s">
        <v>670</v>
      </c>
      <c r="G862" s="263" t="s">
        <v>174</v>
      </c>
      <c r="H862" s="264">
        <v>5119.5</v>
      </c>
      <c r="I862" s="265"/>
      <c r="J862" s="266">
        <f>ROUND(I862*H862,2)</f>
        <v>0</v>
      </c>
      <c r="K862" s="262" t="s">
        <v>1</v>
      </c>
      <c r="L862" s="43"/>
      <c r="M862" s="267" t="s">
        <v>1</v>
      </c>
      <c r="N862" s="268" t="s">
        <v>40</v>
      </c>
      <c r="O862" s="93"/>
      <c r="P862" s="269">
        <f>O862*H862</f>
        <v>0</v>
      </c>
      <c r="Q862" s="269">
        <v>0.00014</v>
      </c>
      <c r="R862" s="269">
        <f>Q862*H862</f>
        <v>0.71673</v>
      </c>
      <c r="S862" s="269">
        <v>0</v>
      </c>
      <c r="T862" s="270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71" t="s">
        <v>166</v>
      </c>
      <c r="AT862" s="271" t="s">
        <v>162</v>
      </c>
      <c r="AU862" s="271" t="s">
        <v>85</v>
      </c>
      <c r="AY862" s="17" t="s">
        <v>160</v>
      </c>
      <c r="BE862" s="145">
        <f>IF(N862="základní",J862,0)</f>
        <v>0</v>
      </c>
      <c r="BF862" s="145">
        <f>IF(N862="snížená",J862,0)</f>
        <v>0</v>
      </c>
      <c r="BG862" s="145">
        <f>IF(N862="zákl. přenesená",J862,0)</f>
        <v>0</v>
      </c>
      <c r="BH862" s="145">
        <f>IF(N862="sníž. přenesená",J862,0)</f>
        <v>0</v>
      </c>
      <c r="BI862" s="145">
        <f>IF(N862="nulová",J862,0)</f>
        <v>0</v>
      </c>
      <c r="BJ862" s="17" t="s">
        <v>83</v>
      </c>
      <c r="BK862" s="145">
        <f>ROUND(I862*H862,2)</f>
        <v>0</v>
      </c>
      <c r="BL862" s="17" t="s">
        <v>166</v>
      </c>
      <c r="BM862" s="271" t="s">
        <v>671</v>
      </c>
    </row>
    <row r="863" spans="1:47" s="2" customFormat="1" ht="12">
      <c r="A863" s="40"/>
      <c r="B863" s="41"/>
      <c r="C863" s="42"/>
      <c r="D863" s="272" t="s">
        <v>177</v>
      </c>
      <c r="E863" s="42"/>
      <c r="F863" s="287" t="s">
        <v>672</v>
      </c>
      <c r="G863" s="42"/>
      <c r="H863" s="42"/>
      <c r="I863" s="161"/>
      <c r="J863" s="42"/>
      <c r="K863" s="42"/>
      <c r="L863" s="43"/>
      <c r="M863" s="274"/>
      <c r="N863" s="275"/>
      <c r="O863" s="93"/>
      <c r="P863" s="93"/>
      <c r="Q863" s="93"/>
      <c r="R863" s="93"/>
      <c r="S863" s="93"/>
      <c r="T863" s="94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T863" s="17" t="s">
        <v>177</v>
      </c>
      <c r="AU863" s="17" t="s">
        <v>85</v>
      </c>
    </row>
    <row r="864" spans="1:51" s="14" customFormat="1" ht="12">
      <c r="A864" s="14"/>
      <c r="B864" s="288"/>
      <c r="C864" s="289"/>
      <c r="D864" s="272" t="s">
        <v>170</v>
      </c>
      <c r="E864" s="290" t="s">
        <v>1</v>
      </c>
      <c r="F864" s="291" t="s">
        <v>673</v>
      </c>
      <c r="G864" s="289"/>
      <c r="H864" s="290" t="s">
        <v>1</v>
      </c>
      <c r="I864" s="292"/>
      <c r="J864" s="289"/>
      <c r="K864" s="289"/>
      <c r="L864" s="293"/>
      <c r="M864" s="294"/>
      <c r="N864" s="295"/>
      <c r="O864" s="295"/>
      <c r="P864" s="295"/>
      <c r="Q864" s="295"/>
      <c r="R864" s="295"/>
      <c r="S864" s="295"/>
      <c r="T864" s="29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97" t="s">
        <v>170</v>
      </c>
      <c r="AU864" s="297" t="s">
        <v>85</v>
      </c>
      <c r="AV864" s="14" t="s">
        <v>83</v>
      </c>
      <c r="AW864" s="14" t="s">
        <v>30</v>
      </c>
      <c r="AX864" s="14" t="s">
        <v>75</v>
      </c>
      <c r="AY864" s="297" t="s">
        <v>160</v>
      </c>
    </row>
    <row r="865" spans="1:51" s="13" customFormat="1" ht="12">
      <c r="A865" s="13"/>
      <c r="B865" s="276"/>
      <c r="C865" s="277"/>
      <c r="D865" s="272" t="s">
        <v>170</v>
      </c>
      <c r="E865" s="278" t="s">
        <v>1</v>
      </c>
      <c r="F865" s="279" t="s">
        <v>674</v>
      </c>
      <c r="G865" s="277"/>
      <c r="H865" s="280">
        <v>4014</v>
      </c>
      <c r="I865" s="281"/>
      <c r="J865" s="277"/>
      <c r="K865" s="277"/>
      <c r="L865" s="282"/>
      <c r="M865" s="283"/>
      <c r="N865" s="284"/>
      <c r="O865" s="284"/>
      <c r="P865" s="284"/>
      <c r="Q865" s="284"/>
      <c r="R865" s="284"/>
      <c r="S865" s="284"/>
      <c r="T865" s="28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86" t="s">
        <v>170</v>
      </c>
      <c r="AU865" s="286" t="s">
        <v>85</v>
      </c>
      <c r="AV865" s="13" t="s">
        <v>85</v>
      </c>
      <c r="AW865" s="13" t="s">
        <v>30</v>
      </c>
      <c r="AX865" s="13" t="s">
        <v>75</v>
      </c>
      <c r="AY865" s="286" t="s">
        <v>160</v>
      </c>
    </row>
    <row r="866" spans="1:51" s="14" customFormat="1" ht="12">
      <c r="A866" s="14"/>
      <c r="B866" s="288"/>
      <c r="C866" s="289"/>
      <c r="D866" s="272" t="s">
        <v>170</v>
      </c>
      <c r="E866" s="290" t="s">
        <v>1</v>
      </c>
      <c r="F866" s="291" t="s">
        <v>675</v>
      </c>
      <c r="G866" s="289"/>
      <c r="H866" s="290" t="s">
        <v>1</v>
      </c>
      <c r="I866" s="292"/>
      <c r="J866" s="289"/>
      <c r="K866" s="289"/>
      <c r="L866" s="293"/>
      <c r="M866" s="294"/>
      <c r="N866" s="295"/>
      <c r="O866" s="295"/>
      <c r="P866" s="295"/>
      <c r="Q866" s="295"/>
      <c r="R866" s="295"/>
      <c r="S866" s="295"/>
      <c r="T866" s="296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97" t="s">
        <v>170</v>
      </c>
      <c r="AU866" s="297" t="s">
        <v>85</v>
      </c>
      <c r="AV866" s="14" t="s">
        <v>83</v>
      </c>
      <c r="AW866" s="14" t="s">
        <v>30</v>
      </c>
      <c r="AX866" s="14" t="s">
        <v>75</v>
      </c>
      <c r="AY866" s="297" t="s">
        <v>160</v>
      </c>
    </row>
    <row r="867" spans="1:51" s="13" customFormat="1" ht="12">
      <c r="A867" s="13"/>
      <c r="B867" s="276"/>
      <c r="C867" s="277"/>
      <c r="D867" s="272" t="s">
        <v>170</v>
      </c>
      <c r="E867" s="278" t="s">
        <v>1</v>
      </c>
      <c r="F867" s="279" t="s">
        <v>676</v>
      </c>
      <c r="G867" s="277"/>
      <c r="H867" s="280">
        <v>1105.5</v>
      </c>
      <c r="I867" s="281"/>
      <c r="J867" s="277"/>
      <c r="K867" s="277"/>
      <c r="L867" s="282"/>
      <c r="M867" s="283"/>
      <c r="N867" s="284"/>
      <c r="O867" s="284"/>
      <c r="P867" s="284"/>
      <c r="Q867" s="284"/>
      <c r="R867" s="284"/>
      <c r="S867" s="284"/>
      <c r="T867" s="28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86" t="s">
        <v>170</v>
      </c>
      <c r="AU867" s="286" t="s">
        <v>85</v>
      </c>
      <c r="AV867" s="13" t="s">
        <v>85</v>
      </c>
      <c r="AW867" s="13" t="s">
        <v>30</v>
      </c>
      <c r="AX867" s="13" t="s">
        <v>75</v>
      </c>
      <c r="AY867" s="286" t="s">
        <v>160</v>
      </c>
    </row>
    <row r="868" spans="1:51" s="15" customFormat="1" ht="12">
      <c r="A868" s="15"/>
      <c r="B868" s="298"/>
      <c r="C868" s="299"/>
      <c r="D868" s="272" t="s">
        <v>170</v>
      </c>
      <c r="E868" s="300" t="s">
        <v>1</v>
      </c>
      <c r="F868" s="301" t="s">
        <v>217</v>
      </c>
      <c r="G868" s="299"/>
      <c r="H868" s="302">
        <v>5119.5</v>
      </c>
      <c r="I868" s="303"/>
      <c r="J868" s="299"/>
      <c r="K868" s="299"/>
      <c r="L868" s="304"/>
      <c r="M868" s="305"/>
      <c r="N868" s="306"/>
      <c r="O868" s="306"/>
      <c r="P868" s="306"/>
      <c r="Q868" s="306"/>
      <c r="R868" s="306"/>
      <c r="S868" s="306"/>
      <c r="T868" s="307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308" t="s">
        <v>170</v>
      </c>
      <c r="AU868" s="308" t="s">
        <v>85</v>
      </c>
      <c r="AV868" s="15" t="s">
        <v>166</v>
      </c>
      <c r="AW868" s="15" t="s">
        <v>30</v>
      </c>
      <c r="AX868" s="15" t="s">
        <v>83</v>
      </c>
      <c r="AY868" s="308" t="s">
        <v>160</v>
      </c>
    </row>
    <row r="869" spans="1:65" s="2" customFormat="1" ht="21.75" customHeight="1">
      <c r="A869" s="40"/>
      <c r="B869" s="41"/>
      <c r="C869" s="309" t="s">
        <v>677</v>
      </c>
      <c r="D869" s="309" t="s">
        <v>404</v>
      </c>
      <c r="E869" s="310" t="s">
        <v>678</v>
      </c>
      <c r="F869" s="311" t="s">
        <v>679</v>
      </c>
      <c r="G869" s="312" t="s">
        <v>174</v>
      </c>
      <c r="H869" s="313">
        <v>5887.425</v>
      </c>
      <c r="I869" s="314"/>
      <c r="J869" s="315">
        <f>ROUND(I869*H869,2)</f>
        <v>0</v>
      </c>
      <c r="K869" s="311" t="s">
        <v>184</v>
      </c>
      <c r="L869" s="316"/>
      <c r="M869" s="317" t="s">
        <v>1</v>
      </c>
      <c r="N869" s="318" t="s">
        <v>40</v>
      </c>
      <c r="O869" s="93"/>
      <c r="P869" s="269">
        <f>O869*H869</f>
        <v>0</v>
      </c>
      <c r="Q869" s="269">
        <v>0.0002</v>
      </c>
      <c r="R869" s="269">
        <f>Q869*H869</f>
        <v>1.1774850000000001</v>
      </c>
      <c r="S869" s="269">
        <v>0</v>
      </c>
      <c r="T869" s="270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71" t="s">
        <v>235</v>
      </c>
      <c r="AT869" s="271" t="s">
        <v>404</v>
      </c>
      <c r="AU869" s="271" t="s">
        <v>85</v>
      </c>
      <c r="AY869" s="17" t="s">
        <v>160</v>
      </c>
      <c r="BE869" s="145">
        <f>IF(N869="základní",J869,0)</f>
        <v>0</v>
      </c>
      <c r="BF869" s="145">
        <f>IF(N869="snížená",J869,0)</f>
        <v>0</v>
      </c>
      <c r="BG869" s="145">
        <f>IF(N869="zákl. přenesená",J869,0)</f>
        <v>0</v>
      </c>
      <c r="BH869" s="145">
        <f>IF(N869="sníž. přenesená",J869,0)</f>
        <v>0</v>
      </c>
      <c r="BI869" s="145">
        <f>IF(N869="nulová",J869,0)</f>
        <v>0</v>
      </c>
      <c r="BJ869" s="17" t="s">
        <v>83</v>
      </c>
      <c r="BK869" s="145">
        <f>ROUND(I869*H869,2)</f>
        <v>0</v>
      </c>
      <c r="BL869" s="17" t="s">
        <v>166</v>
      </c>
      <c r="BM869" s="271" t="s">
        <v>680</v>
      </c>
    </row>
    <row r="870" spans="1:47" s="2" customFormat="1" ht="12">
      <c r="A870" s="40"/>
      <c r="B870" s="41"/>
      <c r="C870" s="42"/>
      <c r="D870" s="272" t="s">
        <v>177</v>
      </c>
      <c r="E870" s="42"/>
      <c r="F870" s="287" t="s">
        <v>679</v>
      </c>
      <c r="G870" s="42"/>
      <c r="H870" s="42"/>
      <c r="I870" s="161"/>
      <c r="J870" s="42"/>
      <c r="K870" s="42"/>
      <c r="L870" s="43"/>
      <c r="M870" s="274"/>
      <c r="N870" s="275"/>
      <c r="O870" s="93"/>
      <c r="P870" s="93"/>
      <c r="Q870" s="93"/>
      <c r="R870" s="93"/>
      <c r="S870" s="93"/>
      <c r="T870" s="94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7" t="s">
        <v>177</v>
      </c>
      <c r="AU870" s="17" t="s">
        <v>85</v>
      </c>
    </row>
    <row r="871" spans="1:51" s="13" customFormat="1" ht="12">
      <c r="A871" s="13"/>
      <c r="B871" s="276"/>
      <c r="C871" s="277"/>
      <c r="D871" s="272" t="s">
        <v>170</v>
      </c>
      <c r="E871" s="278" t="s">
        <v>1</v>
      </c>
      <c r="F871" s="279" t="s">
        <v>681</v>
      </c>
      <c r="G871" s="277"/>
      <c r="H871" s="280">
        <v>5119.5</v>
      </c>
      <c r="I871" s="281"/>
      <c r="J871" s="277"/>
      <c r="K871" s="277"/>
      <c r="L871" s="282"/>
      <c r="M871" s="283"/>
      <c r="N871" s="284"/>
      <c r="O871" s="284"/>
      <c r="P871" s="284"/>
      <c r="Q871" s="284"/>
      <c r="R871" s="284"/>
      <c r="S871" s="284"/>
      <c r="T871" s="28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86" t="s">
        <v>170</v>
      </c>
      <c r="AU871" s="286" t="s">
        <v>85</v>
      </c>
      <c r="AV871" s="13" t="s">
        <v>85</v>
      </c>
      <c r="AW871" s="13" t="s">
        <v>30</v>
      </c>
      <c r="AX871" s="13" t="s">
        <v>83</v>
      </c>
      <c r="AY871" s="286" t="s">
        <v>160</v>
      </c>
    </row>
    <row r="872" spans="1:51" s="13" customFormat="1" ht="12">
      <c r="A872" s="13"/>
      <c r="B872" s="276"/>
      <c r="C872" s="277"/>
      <c r="D872" s="272" t="s">
        <v>170</v>
      </c>
      <c r="E872" s="277"/>
      <c r="F872" s="279" t="s">
        <v>682</v>
      </c>
      <c r="G872" s="277"/>
      <c r="H872" s="280">
        <v>5887.425</v>
      </c>
      <c r="I872" s="281"/>
      <c r="J872" s="277"/>
      <c r="K872" s="277"/>
      <c r="L872" s="282"/>
      <c r="M872" s="283"/>
      <c r="N872" s="284"/>
      <c r="O872" s="284"/>
      <c r="P872" s="284"/>
      <c r="Q872" s="284"/>
      <c r="R872" s="284"/>
      <c r="S872" s="284"/>
      <c r="T872" s="28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86" t="s">
        <v>170</v>
      </c>
      <c r="AU872" s="286" t="s">
        <v>85</v>
      </c>
      <c r="AV872" s="13" t="s">
        <v>85</v>
      </c>
      <c r="AW872" s="13" t="s">
        <v>4</v>
      </c>
      <c r="AX872" s="13" t="s">
        <v>83</v>
      </c>
      <c r="AY872" s="286" t="s">
        <v>160</v>
      </c>
    </row>
    <row r="873" spans="1:65" s="2" customFormat="1" ht="16.5" customHeight="1">
      <c r="A873" s="40"/>
      <c r="B873" s="41"/>
      <c r="C873" s="260" t="s">
        <v>683</v>
      </c>
      <c r="D873" s="260" t="s">
        <v>162</v>
      </c>
      <c r="E873" s="261" t="s">
        <v>684</v>
      </c>
      <c r="F873" s="262" t="s">
        <v>685</v>
      </c>
      <c r="G873" s="263" t="s">
        <v>174</v>
      </c>
      <c r="H873" s="264">
        <v>84</v>
      </c>
      <c r="I873" s="265"/>
      <c r="J873" s="266">
        <f>ROUND(I873*H873,2)</f>
        <v>0</v>
      </c>
      <c r="K873" s="262" t="s">
        <v>1</v>
      </c>
      <c r="L873" s="43"/>
      <c r="M873" s="267" t="s">
        <v>1</v>
      </c>
      <c r="N873" s="268" t="s">
        <v>40</v>
      </c>
      <c r="O873" s="93"/>
      <c r="P873" s="269">
        <f>O873*H873</f>
        <v>0</v>
      </c>
      <c r="Q873" s="269">
        <v>0.00247</v>
      </c>
      <c r="R873" s="269">
        <f>Q873*H873</f>
        <v>0.20748</v>
      </c>
      <c r="S873" s="269">
        <v>0</v>
      </c>
      <c r="T873" s="270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71" t="s">
        <v>166</v>
      </c>
      <c r="AT873" s="271" t="s">
        <v>162</v>
      </c>
      <c r="AU873" s="271" t="s">
        <v>85</v>
      </c>
      <c r="AY873" s="17" t="s">
        <v>160</v>
      </c>
      <c r="BE873" s="145">
        <f>IF(N873="základní",J873,0)</f>
        <v>0</v>
      </c>
      <c r="BF873" s="145">
        <f>IF(N873="snížená",J873,0)</f>
        <v>0</v>
      </c>
      <c r="BG873" s="145">
        <f>IF(N873="zákl. přenesená",J873,0)</f>
        <v>0</v>
      </c>
      <c r="BH873" s="145">
        <f>IF(N873="sníž. přenesená",J873,0)</f>
        <v>0</v>
      </c>
      <c r="BI873" s="145">
        <f>IF(N873="nulová",J873,0)</f>
        <v>0</v>
      </c>
      <c r="BJ873" s="17" t="s">
        <v>83</v>
      </c>
      <c r="BK873" s="145">
        <f>ROUND(I873*H873,2)</f>
        <v>0</v>
      </c>
      <c r="BL873" s="17" t="s">
        <v>166</v>
      </c>
      <c r="BM873" s="271" t="s">
        <v>686</v>
      </c>
    </row>
    <row r="874" spans="1:47" s="2" customFormat="1" ht="12">
      <c r="A874" s="40"/>
      <c r="B874" s="41"/>
      <c r="C874" s="42"/>
      <c r="D874" s="272" t="s">
        <v>177</v>
      </c>
      <c r="E874" s="42"/>
      <c r="F874" s="287" t="s">
        <v>687</v>
      </c>
      <c r="G874" s="42"/>
      <c r="H874" s="42"/>
      <c r="I874" s="161"/>
      <c r="J874" s="42"/>
      <c r="K874" s="42"/>
      <c r="L874" s="43"/>
      <c r="M874" s="274"/>
      <c r="N874" s="275"/>
      <c r="O874" s="93"/>
      <c r="P874" s="93"/>
      <c r="Q874" s="93"/>
      <c r="R874" s="93"/>
      <c r="S874" s="93"/>
      <c r="T874" s="94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7" t="s">
        <v>177</v>
      </c>
      <c r="AU874" s="17" t="s">
        <v>85</v>
      </c>
    </row>
    <row r="875" spans="1:51" s="13" customFormat="1" ht="12">
      <c r="A875" s="13"/>
      <c r="B875" s="276"/>
      <c r="C875" s="277"/>
      <c r="D875" s="272" t="s">
        <v>170</v>
      </c>
      <c r="E875" s="278" t="s">
        <v>1</v>
      </c>
      <c r="F875" s="279" t="s">
        <v>688</v>
      </c>
      <c r="G875" s="277"/>
      <c r="H875" s="280">
        <v>84</v>
      </c>
      <c r="I875" s="281"/>
      <c r="J875" s="277"/>
      <c r="K875" s="277"/>
      <c r="L875" s="282"/>
      <c r="M875" s="283"/>
      <c r="N875" s="284"/>
      <c r="O875" s="284"/>
      <c r="P875" s="284"/>
      <c r="Q875" s="284"/>
      <c r="R875" s="284"/>
      <c r="S875" s="284"/>
      <c r="T875" s="28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86" t="s">
        <v>170</v>
      </c>
      <c r="AU875" s="286" t="s">
        <v>85</v>
      </c>
      <c r="AV875" s="13" t="s">
        <v>85</v>
      </c>
      <c r="AW875" s="13" t="s">
        <v>30</v>
      </c>
      <c r="AX875" s="13" t="s">
        <v>83</v>
      </c>
      <c r="AY875" s="286" t="s">
        <v>160</v>
      </c>
    </row>
    <row r="876" spans="1:65" s="2" customFormat="1" ht="16.5" customHeight="1">
      <c r="A876" s="40"/>
      <c r="B876" s="41"/>
      <c r="C876" s="260" t="s">
        <v>689</v>
      </c>
      <c r="D876" s="260" t="s">
        <v>162</v>
      </c>
      <c r="E876" s="261" t="s">
        <v>690</v>
      </c>
      <c r="F876" s="262" t="s">
        <v>691</v>
      </c>
      <c r="G876" s="263" t="s">
        <v>290</v>
      </c>
      <c r="H876" s="264">
        <v>78.6</v>
      </c>
      <c r="I876" s="265"/>
      <c r="J876" s="266">
        <f>ROUND(I876*H876,2)</f>
        <v>0</v>
      </c>
      <c r="K876" s="262" t="s">
        <v>1</v>
      </c>
      <c r="L876" s="43"/>
      <c r="M876" s="267" t="s">
        <v>1</v>
      </c>
      <c r="N876" s="268" t="s">
        <v>40</v>
      </c>
      <c r="O876" s="93"/>
      <c r="P876" s="269">
        <f>O876*H876</f>
        <v>0</v>
      </c>
      <c r="Q876" s="269">
        <v>2.25634</v>
      </c>
      <c r="R876" s="269">
        <f>Q876*H876</f>
        <v>177.34832399999996</v>
      </c>
      <c r="S876" s="269">
        <v>0</v>
      </c>
      <c r="T876" s="270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71" t="s">
        <v>166</v>
      </c>
      <c r="AT876" s="271" t="s">
        <v>162</v>
      </c>
      <c r="AU876" s="271" t="s">
        <v>85</v>
      </c>
      <c r="AY876" s="17" t="s">
        <v>160</v>
      </c>
      <c r="BE876" s="145">
        <f>IF(N876="základní",J876,0)</f>
        <v>0</v>
      </c>
      <c r="BF876" s="145">
        <f>IF(N876="snížená",J876,0)</f>
        <v>0</v>
      </c>
      <c r="BG876" s="145">
        <f>IF(N876="zákl. přenesená",J876,0)</f>
        <v>0</v>
      </c>
      <c r="BH876" s="145">
        <f>IF(N876="sníž. přenesená",J876,0)</f>
        <v>0</v>
      </c>
      <c r="BI876" s="145">
        <f>IF(N876="nulová",J876,0)</f>
        <v>0</v>
      </c>
      <c r="BJ876" s="17" t="s">
        <v>83</v>
      </c>
      <c r="BK876" s="145">
        <f>ROUND(I876*H876,2)</f>
        <v>0</v>
      </c>
      <c r="BL876" s="17" t="s">
        <v>166</v>
      </c>
      <c r="BM876" s="271" t="s">
        <v>692</v>
      </c>
    </row>
    <row r="877" spans="1:47" s="2" customFormat="1" ht="12">
      <c r="A877" s="40"/>
      <c r="B877" s="41"/>
      <c r="C877" s="42"/>
      <c r="D877" s="272" t="s">
        <v>177</v>
      </c>
      <c r="E877" s="42"/>
      <c r="F877" s="287" t="s">
        <v>693</v>
      </c>
      <c r="G877" s="42"/>
      <c r="H877" s="42"/>
      <c r="I877" s="161"/>
      <c r="J877" s="42"/>
      <c r="K877" s="42"/>
      <c r="L877" s="43"/>
      <c r="M877" s="274"/>
      <c r="N877" s="275"/>
      <c r="O877" s="93"/>
      <c r="P877" s="93"/>
      <c r="Q877" s="93"/>
      <c r="R877" s="93"/>
      <c r="S877" s="93"/>
      <c r="T877" s="94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7" t="s">
        <v>177</v>
      </c>
      <c r="AU877" s="17" t="s">
        <v>85</v>
      </c>
    </row>
    <row r="878" spans="1:51" s="13" customFormat="1" ht="12">
      <c r="A878" s="13"/>
      <c r="B878" s="276"/>
      <c r="C878" s="277"/>
      <c r="D878" s="272" t="s">
        <v>170</v>
      </c>
      <c r="E878" s="278" t="s">
        <v>1</v>
      </c>
      <c r="F878" s="279" t="s">
        <v>694</v>
      </c>
      <c r="G878" s="277"/>
      <c r="H878" s="280">
        <v>78.6</v>
      </c>
      <c r="I878" s="281"/>
      <c r="J878" s="277"/>
      <c r="K878" s="277"/>
      <c r="L878" s="282"/>
      <c r="M878" s="283"/>
      <c r="N878" s="284"/>
      <c r="O878" s="284"/>
      <c r="P878" s="284"/>
      <c r="Q878" s="284"/>
      <c r="R878" s="284"/>
      <c r="S878" s="284"/>
      <c r="T878" s="285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86" t="s">
        <v>170</v>
      </c>
      <c r="AU878" s="286" t="s">
        <v>85</v>
      </c>
      <c r="AV878" s="13" t="s">
        <v>85</v>
      </c>
      <c r="AW878" s="13" t="s">
        <v>30</v>
      </c>
      <c r="AX878" s="13" t="s">
        <v>83</v>
      </c>
      <c r="AY878" s="286" t="s">
        <v>160</v>
      </c>
    </row>
    <row r="879" spans="1:65" s="2" customFormat="1" ht="21.75" customHeight="1">
      <c r="A879" s="40"/>
      <c r="B879" s="41"/>
      <c r="C879" s="260" t="s">
        <v>695</v>
      </c>
      <c r="D879" s="260" t="s">
        <v>162</v>
      </c>
      <c r="E879" s="261" t="s">
        <v>696</v>
      </c>
      <c r="F879" s="262" t="s">
        <v>697</v>
      </c>
      <c r="G879" s="263" t="s">
        <v>290</v>
      </c>
      <c r="H879" s="264">
        <v>63</v>
      </c>
      <c r="I879" s="265"/>
      <c r="J879" s="266">
        <f>ROUND(I879*H879,2)</f>
        <v>0</v>
      </c>
      <c r="K879" s="262" t="s">
        <v>1</v>
      </c>
      <c r="L879" s="43"/>
      <c r="M879" s="267" t="s">
        <v>1</v>
      </c>
      <c r="N879" s="268" t="s">
        <v>40</v>
      </c>
      <c r="O879" s="93"/>
      <c r="P879" s="269">
        <f>O879*H879</f>
        <v>0</v>
      </c>
      <c r="Q879" s="269">
        <v>2.45329</v>
      </c>
      <c r="R879" s="269">
        <f>Q879*H879</f>
        <v>154.55727</v>
      </c>
      <c r="S879" s="269">
        <v>0</v>
      </c>
      <c r="T879" s="270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71" t="s">
        <v>166</v>
      </c>
      <c r="AT879" s="271" t="s">
        <v>162</v>
      </c>
      <c r="AU879" s="271" t="s">
        <v>85</v>
      </c>
      <c r="AY879" s="17" t="s">
        <v>160</v>
      </c>
      <c r="BE879" s="145">
        <f>IF(N879="základní",J879,0)</f>
        <v>0</v>
      </c>
      <c r="BF879" s="145">
        <f>IF(N879="snížená",J879,0)</f>
        <v>0</v>
      </c>
      <c r="BG879" s="145">
        <f>IF(N879="zákl. přenesená",J879,0)</f>
        <v>0</v>
      </c>
      <c r="BH879" s="145">
        <f>IF(N879="sníž. přenesená",J879,0)</f>
        <v>0</v>
      </c>
      <c r="BI879" s="145">
        <f>IF(N879="nulová",J879,0)</f>
        <v>0</v>
      </c>
      <c r="BJ879" s="17" t="s">
        <v>83</v>
      </c>
      <c r="BK879" s="145">
        <f>ROUND(I879*H879,2)</f>
        <v>0</v>
      </c>
      <c r="BL879" s="17" t="s">
        <v>166</v>
      </c>
      <c r="BM879" s="271" t="s">
        <v>698</v>
      </c>
    </row>
    <row r="880" spans="1:47" s="2" customFormat="1" ht="12">
      <c r="A880" s="40"/>
      <c r="B880" s="41"/>
      <c r="C880" s="42"/>
      <c r="D880" s="272" t="s">
        <v>177</v>
      </c>
      <c r="E880" s="42"/>
      <c r="F880" s="287" t="s">
        <v>699</v>
      </c>
      <c r="G880" s="42"/>
      <c r="H880" s="42"/>
      <c r="I880" s="161"/>
      <c r="J880" s="42"/>
      <c r="K880" s="42"/>
      <c r="L880" s="43"/>
      <c r="M880" s="274"/>
      <c r="N880" s="275"/>
      <c r="O880" s="93"/>
      <c r="P880" s="93"/>
      <c r="Q880" s="93"/>
      <c r="R880" s="93"/>
      <c r="S880" s="93"/>
      <c r="T880" s="94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7" t="s">
        <v>177</v>
      </c>
      <c r="AU880" s="17" t="s">
        <v>85</v>
      </c>
    </row>
    <row r="881" spans="1:51" s="14" customFormat="1" ht="12">
      <c r="A881" s="14"/>
      <c r="B881" s="288"/>
      <c r="C881" s="289"/>
      <c r="D881" s="272" t="s">
        <v>170</v>
      </c>
      <c r="E881" s="290" t="s">
        <v>1</v>
      </c>
      <c r="F881" s="291" t="s">
        <v>700</v>
      </c>
      <c r="G881" s="289"/>
      <c r="H881" s="290" t="s">
        <v>1</v>
      </c>
      <c r="I881" s="292"/>
      <c r="J881" s="289"/>
      <c r="K881" s="289"/>
      <c r="L881" s="293"/>
      <c r="M881" s="294"/>
      <c r="N881" s="295"/>
      <c r="O881" s="295"/>
      <c r="P881" s="295"/>
      <c r="Q881" s="295"/>
      <c r="R881" s="295"/>
      <c r="S881" s="295"/>
      <c r="T881" s="296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97" t="s">
        <v>170</v>
      </c>
      <c r="AU881" s="297" t="s">
        <v>85</v>
      </c>
      <c r="AV881" s="14" t="s">
        <v>83</v>
      </c>
      <c r="AW881" s="14" t="s">
        <v>30</v>
      </c>
      <c r="AX881" s="14" t="s">
        <v>75</v>
      </c>
      <c r="AY881" s="297" t="s">
        <v>160</v>
      </c>
    </row>
    <row r="882" spans="1:51" s="13" customFormat="1" ht="12">
      <c r="A882" s="13"/>
      <c r="B882" s="276"/>
      <c r="C882" s="277"/>
      <c r="D882" s="272" t="s">
        <v>170</v>
      </c>
      <c r="E882" s="278" t="s">
        <v>1</v>
      </c>
      <c r="F882" s="279" t="s">
        <v>701</v>
      </c>
      <c r="G882" s="277"/>
      <c r="H882" s="280">
        <v>63</v>
      </c>
      <c r="I882" s="281"/>
      <c r="J882" s="277"/>
      <c r="K882" s="277"/>
      <c r="L882" s="282"/>
      <c r="M882" s="283"/>
      <c r="N882" s="284"/>
      <c r="O882" s="284"/>
      <c r="P882" s="284"/>
      <c r="Q882" s="284"/>
      <c r="R882" s="284"/>
      <c r="S882" s="284"/>
      <c r="T882" s="28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86" t="s">
        <v>170</v>
      </c>
      <c r="AU882" s="286" t="s">
        <v>85</v>
      </c>
      <c r="AV882" s="13" t="s">
        <v>85</v>
      </c>
      <c r="AW882" s="13" t="s">
        <v>30</v>
      </c>
      <c r="AX882" s="13" t="s">
        <v>83</v>
      </c>
      <c r="AY882" s="286" t="s">
        <v>160</v>
      </c>
    </row>
    <row r="883" spans="1:65" s="2" customFormat="1" ht="21.75" customHeight="1">
      <c r="A883" s="40"/>
      <c r="B883" s="41"/>
      <c r="C883" s="260" t="s">
        <v>702</v>
      </c>
      <c r="D883" s="260" t="s">
        <v>162</v>
      </c>
      <c r="E883" s="261" t="s">
        <v>703</v>
      </c>
      <c r="F883" s="262" t="s">
        <v>704</v>
      </c>
      <c r="G883" s="263" t="s">
        <v>290</v>
      </c>
      <c r="H883" s="264">
        <v>140.49</v>
      </c>
      <c r="I883" s="265"/>
      <c r="J883" s="266">
        <f>ROUND(I883*H883,2)</f>
        <v>0</v>
      </c>
      <c r="K883" s="262" t="s">
        <v>184</v>
      </c>
      <c r="L883" s="43"/>
      <c r="M883" s="267" t="s">
        <v>1</v>
      </c>
      <c r="N883" s="268" t="s">
        <v>40</v>
      </c>
      <c r="O883" s="93"/>
      <c r="P883" s="269">
        <f>O883*H883</f>
        <v>0</v>
      </c>
      <c r="Q883" s="269">
        <v>2.45329</v>
      </c>
      <c r="R883" s="269">
        <f>Q883*H883</f>
        <v>344.6627121</v>
      </c>
      <c r="S883" s="269">
        <v>0</v>
      </c>
      <c r="T883" s="270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71" t="s">
        <v>166</v>
      </c>
      <c r="AT883" s="271" t="s">
        <v>162</v>
      </c>
      <c r="AU883" s="271" t="s">
        <v>85</v>
      </c>
      <c r="AY883" s="17" t="s">
        <v>160</v>
      </c>
      <c r="BE883" s="145">
        <f>IF(N883="základní",J883,0)</f>
        <v>0</v>
      </c>
      <c r="BF883" s="145">
        <f>IF(N883="snížená",J883,0)</f>
        <v>0</v>
      </c>
      <c r="BG883" s="145">
        <f>IF(N883="zákl. přenesená",J883,0)</f>
        <v>0</v>
      </c>
      <c r="BH883" s="145">
        <f>IF(N883="sníž. přenesená",J883,0)</f>
        <v>0</v>
      </c>
      <c r="BI883" s="145">
        <f>IF(N883="nulová",J883,0)</f>
        <v>0</v>
      </c>
      <c r="BJ883" s="17" t="s">
        <v>83</v>
      </c>
      <c r="BK883" s="145">
        <f>ROUND(I883*H883,2)</f>
        <v>0</v>
      </c>
      <c r="BL883" s="17" t="s">
        <v>166</v>
      </c>
      <c r="BM883" s="271" t="s">
        <v>705</v>
      </c>
    </row>
    <row r="884" spans="1:47" s="2" customFormat="1" ht="12">
      <c r="A884" s="40"/>
      <c r="B884" s="41"/>
      <c r="C884" s="42"/>
      <c r="D884" s="272" t="s">
        <v>177</v>
      </c>
      <c r="E884" s="42"/>
      <c r="F884" s="287" t="s">
        <v>706</v>
      </c>
      <c r="G884" s="42"/>
      <c r="H884" s="42"/>
      <c r="I884" s="161"/>
      <c r="J884" s="42"/>
      <c r="K884" s="42"/>
      <c r="L884" s="43"/>
      <c r="M884" s="274"/>
      <c r="N884" s="275"/>
      <c r="O884" s="93"/>
      <c r="P884" s="93"/>
      <c r="Q884" s="93"/>
      <c r="R884" s="93"/>
      <c r="S884" s="93"/>
      <c r="T884" s="94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7" t="s">
        <v>177</v>
      </c>
      <c r="AU884" s="17" t="s">
        <v>85</v>
      </c>
    </row>
    <row r="885" spans="1:47" s="2" customFormat="1" ht="12">
      <c r="A885" s="40"/>
      <c r="B885" s="41"/>
      <c r="C885" s="42"/>
      <c r="D885" s="272" t="s">
        <v>168</v>
      </c>
      <c r="E885" s="42"/>
      <c r="F885" s="273" t="s">
        <v>707</v>
      </c>
      <c r="G885" s="42"/>
      <c r="H885" s="42"/>
      <c r="I885" s="161"/>
      <c r="J885" s="42"/>
      <c r="K885" s="42"/>
      <c r="L885" s="43"/>
      <c r="M885" s="274"/>
      <c r="N885" s="275"/>
      <c r="O885" s="93"/>
      <c r="P885" s="93"/>
      <c r="Q885" s="93"/>
      <c r="R885" s="93"/>
      <c r="S885" s="93"/>
      <c r="T885" s="94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7" t="s">
        <v>168</v>
      </c>
      <c r="AU885" s="17" t="s">
        <v>85</v>
      </c>
    </row>
    <row r="886" spans="1:51" s="14" customFormat="1" ht="12">
      <c r="A886" s="14"/>
      <c r="B886" s="288"/>
      <c r="C886" s="289"/>
      <c r="D886" s="272" t="s">
        <v>170</v>
      </c>
      <c r="E886" s="290" t="s">
        <v>1</v>
      </c>
      <c r="F886" s="291" t="s">
        <v>708</v>
      </c>
      <c r="G886" s="289"/>
      <c r="H886" s="290" t="s">
        <v>1</v>
      </c>
      <c r="I886" s="292"/>
      <c r="J886" s="289"/>
      <c r="K886" s="289"/>
      <c r="L886" s="293"/>
      <c r="M886" s="294"/>
      <c r="N886" s="295"/>
      <c r="O886" s="295"/>
      <c r="P886" s="295"/>
      <c r="Q886" s="295"/>
      <c r="R886" s="295"/>
      <c r="S886" s="295"/>
      <c r="T886" s="296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97" t="s">
        <v>170</v>
      </c>
      <c r="AU886" s="297" t="s">
        <v>85</v>
      </c>
      <c r="AV886" s="14" t="s">
        <v>83</v>
      </c>
      <c r="AW886" s="14" t="s">
        <v>30</v>
      </c>
      <c r="AX886" s="14" t="s">
        <v>75</v>
      </c>
      <c r="AY886" s="297" t="s">
        <v>160</v>
      </c>
    </row>
    <row r="887" spans="1:51" s="13" customFormat="1" ht="12">
      <c r="A887" s="13"/>
      <c r="B887" s="276"/>
      <c r="C887" s="277"/>
      <c r="D887" s="272" t="s">
        <v>170</v>
      </c>
      <c r="E887" s="278" t="s">
        <v>1</v>
      </c>
      <c r="F887" s="279" t="s">
        <v>709</v>
      </c>
      <c r="G887" s="277"/>
      <c r="H887" s="280">
        <v>50.25</v>
      </c>
      <c r="I887" s="281"/>
      <c r="J887" s="277"/>
      <c r="K887" s="277"/>
      <c r="L887" s="282"/>
      <c r="M887" s="283"/>
      <c r="N887" s="284"/>
      <c r="O887" s="284"/>
      <c r="P887" s="284"/>
      <c r="Q887" s="284"/>
      <c r="R887" s="284"/>
      <c r="S887" s="284"/>
      <c r="T887" s="285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86" t="s">
        <v>170</v>
      </c>
      <c r="AU887" s="286" t="s">
        <v>85</v>
      </c>
      <c r="AV887" s="13" t="s">
        <v>85</v>
      </c>
      <c r="AW887" s="13" t="s">
        <v>30</v>
      </c>
      <c r="AX887" s="13" t="s">
        <v>75</v>
      </c>
      <c r="AY887" s="286" t="s">
        <v>160</v>
      </c>
    </row>
    <row r="888" spans="1:51" s="14" customFormat="1" ht="12">
      <c r="A888" s="14"/>
      <c r="B888" s="288"/>
      <c r="C888" s="289"/>
      <c r="D888" s="272" t="s">
        <v>170</v>
      </c>
      <c r="E888" s="290" t="s">
        <v>1</v>
      </c>
      <c r="F888" s="291" t="s">
        <v>710</v>
      </c>
      <c r="G888" s="289"/>
      <c r="H888" s="290" t="s">
        <v>1</v>
      </c>
      <c r="I888" s="292"/>
      <c r="J888" s="289"/>
      <c r="K888" s="289"/>
      <c r="L888" s="293"/>
      <c r="M888" s="294"/>
      <c r="N888" s="295"/>
      <c r="O888" s="295"/>
      <c r="P888" s="295"/>
      <c r="Q888" s="295"/>
      <c r="R888" s="295"/>
      <c r="S888" s="295"/>
      <c r="T888" s="296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97" t="s">
        <v>170</v>
      </c>
      <c r="AU888" s="297" t="s">
        <v>85</v>
      </c>
      <c r="AV888" s="14" t="s">
        <v>83</v>
      </c>
      <c r="AW888" s="14" t="s">
        <v>30</v>
      </c>
      <c r="AX888" s="14" t="s">
        <v>75</v>
      </c>
      <c r="AY888" s="297" t="s">
        <v>160</v>
      </c>
    </row>
    <row r="889" spans="1:51" s="13" customFormat="1" ht="12">
      <c r="A889" s="13"/>
      <c r="B889" s="276"/>
      <c r="C889" s="277"/>
      <c r="D889" s="272" t="s">
        <v>170</v>
      </c>
      <c r="E889" s="278" t="s">
        <v>1</v>
      </c>
      <c r="F889" s="279" t="s">
        <v>711</v>
      </c>
      <c r="G889" s="277"/>
      <c r="H889" s="280">
        <v>90.24</v>
      </c>
      <c r="I889" s="281"/>
      <c r="J889" s="277"/>
      <c r="K889" s="277"/>
      <c r="L889" s="282"/>
      <c r="M889" s="283"/>
      <c r="N889" s="284"/>
      <c r="O889" s="284"/>
      <c r="P889" s="284"/>
      <c r="Q889" s="284"/>
      <c r="R889" s="284"/>
      <c r="S889" s="284"/>
      <c r="T889" s="28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86" t="s">
        <v>170</v>
      </c>
      <c r="AU889" s="286" t="s">
        <v>85</v>
      </c>
      <c r="AV889" s="13" t="s">
        <v>85</v>
      </c>
      <c r="AW889" s="13" t="s">
        <v>30</v>
      </c>
      <c r="AX889" s="13" t="s">
        <v>75</v>
      </c>
      <c r="AY889" s="286" t="s">
        <v>160</v>
      </c>
    </row>
    <row r="890" spans="1:51" s="15" customFormat="1" ht="12">
      <c r="A890" s="15"/>
      <c r="B890" s="298"/>
      <c r="C890" s="299"/>
      <c r="D890" s="272" t="s">
        <v>170</v>
      </c>
      <c r="E890" s="300" t="s">
        <v>1</v>
      </c>
      <c r="F890" s="301" t="s">
        <v>217</v>
      </c>
      <c r="G890" s="299"/>
      <c r="H890" s="302">
        <v>140.49</v>
      </c>
      <c r="I890" s="303"/>
      <c r="J890" s="299"/>
      <c r="K890" s="299"/>
      <c r="L890" s="304"/>
      <c r="M890" s="305"/>
      <c r="N890" s="306"/>
      <c r="O890" s="306"/>
      <c r="P890" s="306"/>
      <c r="Q890" s="306"/>
      <c r="R890" s="306"/>
      <c r="S890" s="306"/>
      <c r="T890" s="307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308" t="s">
        <v>170</v>
      </c>
      <c r="AU890" s="308" t="s">
        <v>85</v>
      </c>
      <c r="AV890" s="15" t="s">
        <v>166</v>
      </c>
      <c r="AW890" s="15" t="s">
        <v>30</v>
      </c>
      <c r="AX890" s="15" t="s">
        <v>83</v>
      </c>
      <c r="AY890" s="308" t="s">
        <v>160</v>
      </c>
    </row>
    <row r="891" spans="1:65" s="2" customFormat="1" ht="21.75" customHeight="1">
      <c r="A891" s="40"/>
      <c r="B891" s="41"/>
      <c r="C891" s="260" t="s">
        <v>712</v>
      </c>
      <c r="D891" s="260" t="s">
        <v>162</v>
      </c>
      <c r="E891" s="261" t="s">
        <v>713</v>
      </c>
      <c r="F891" s="262" t="s">
        <v>714</v>
      </c>
      <c r="G891" s="263" t="s">
        <v>174</v>
      </c>
      <c r="H891" s="264">
        <v>802.6</v>
      </c>
      <c r="I891" s="265"/>
      <c r="J891" s="266">
        <f>ROUND(I891*H891,2)</f>
        <v>0</v>
      </c>
      <c r="K891" s="262" t="s">
        <v>1</v>
      </c>
      <c r="L891" s="43"/>
      <c r="M891" s="267" t="s">
        <v>1</v>
      </c>
      <c r="N891" s="268" t="s">
        <v>40</v>
      </c>
      <c r="O891" s="93"/>
      <c r="P891" s="269">
        <f>O891*H891</f>
        <v>0</v>
      </c>
      <c r="Q891" s="269">
        <v>0.00275</v>
      </c>
      <c r="R891" s="269">
        <f>Q891*H891</f>
        <v>2.20715</v>
      </c>
      <c r="S891" s="269">
        <v>0</v>
      </c>
      <c r="T891" s="270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71" t="s">
        <v>166</v>
      </c>
      <c r="AT891" s="271" t="s">
        <v>162</v>
      </c>
      <c r="AU891" s="271" t="s">
        <v>85</v>
      </c>
      <c r="AY891" s="17" t="s">
        <v>160</v>
      </c>
      <c r="BE891" s="145">
        <f>IF(N891="základní",J891,0)</f>
        <v>0</v>
      </c>
      <c r="BF891" s="145">
        <f>IF(N891="snížená",J891,0)</f>
        <v>0</v>
      </c>
      <c r="BG891" s="145">
        <f>IF(N891="zákl. přenesená",J891,0)</f>
        <v>0</v>
      </c>
      <c r="BH891" s="145">
        <f>IF(N891="sníž. přenesená",J891,0)</f>
        <v>0</v>
      </c>
      <c r="BI891" s="145">
        <f>IF(N891="nulová",J891,0)</f>
        <v>0</v>
      </c>
      <c r="BJ891" s="17" t="s">
        <v>83</v>
      </c>
      <c r="BK891" s="145">
        <f>ROUND(I891*H891,2)</f>
        <v>0</v>
      </c>
      <c r="BL891" s="17" t="s">
        <v>166</v>
      </c>
      <c r="BM891" s="271" t="s">
        <v>715</v>
      </c>
    </row>
    <row r="892" spans="1:47" s="2" customFormat="1" ht="12">
      <c r="A892" s="40"/>
      <c r="B892" s="41"/>
      <c r="C892" s="42"/>
      <c r="D892" s="272" t="s">
        <v>177</v>
      </c>
      <c r="E892" s="42"/>
      <c r="F892" s="287" t="s">
        <v>716</v>
      </c>
      <c r="G892" s="42"/>
      <c r="H892" s="42"/>
      <c r="I892" s="161"/>
      <c r="J892" s="42"/>
      <c r="K892" s="42"/>
      <c r="L892" s="43"/>
      <c r="M892" s="274"/>
      <c r="N892" s="275"/>
      <c r="O892" s="93"/>
      <c r="P892" s="93"/>
      <c r="Q892" s="93"/>
      <c r="R892" s="93"/>
      <c r="S892" s="93"/>
      <c r="T892" s="94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7" t="s">
        <v>177</v>
      </c>
      <c r="AU892" s="17" t="s">
        <v>85</v>
      </c>
    </row>
    <row r="893" spans="1:51" s="14" customFormat="1" ht="12">
      <c r="A893" s="14"/>
      <c r="B893" s="288"/>
      <c r="C893" s="289"/>
      <c r="D893" s="272" t="s">
        <v>170</v>
      </c>
      <c r="E893" s="290" t="s">
        <v>1</v>
      </c>
      <c r="F893" s="291" t="s">
        <v>708</v>
      </c>
      <c r="G893" s="289"/>
      <c r="H893" s="290" t="s">
        <v>1</v>
      </c>
      <c r="I893" s="292"/>
      <c r="J893" s="289"/>
      <c r="K893" s="289"/>
      <c r="L893" s="293"/>
      <c r="M893" s="294"/>
      <c r="N893" s="295"/>
      <c r="O893" s="295"/>
      <c r="P893" s="295"/>
      <c r="Q893" s="295"/>
      <c r="R893" s="295"/>
      <c r="S893" s="295"/>
      <c r="T893" s="296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97" t="s">
        <v>170</v>
      </c>
      <c r="AU893" s="297" t="s">
        <v>85</v>
      </c>
      <c r="AV893" s="14" t="s">
        <v>83</v>
      </c>
      <c r="AW893" s="14" t="s">
        <v>30</v>
      </c>
      <c r="AX893" s="14" t="s">
        <v>75</v>
      </c>
      <c r="AY893" s="297" t="s">
        <v>160</v>
      </c>
    </row>
    <row r="894" spans="1:51" s="13" customFormat="1" ht="12">
      <c r="A894" s="13"/>
      <c r="B894" s="276"/>
      <c r="C894" s="277"/>
      <c r="D894" s="272" t="s">
        <v>170</v>
      </c>
      <c r="E894" s="278" t="s">
        <v>1</v>
      </c>
      <c r="F894" s="279" t="s">
        <v>717</v>
      </c>
      <c r="G894" s="277"/>
      <c r="H894" s="280">
        <v>201</v>
      </c>
      <c r="I894" s="281"/>
      <c r="J894" s="277"/>
      <c r="K894" s="277"/>
      <c r="L894" s="282"/>
      <c r="M894" s="283"/>
      <c r="N894" s="284"/>
      <c r="O894" s="284"/>
      <c r="P894" s="284"/>
      <c r="Q894" s="284"/>
      <c r="R894" s="284"/>
      <c r="S894" s="284"/>
      <c r="T894" s="285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86" t="s">
        <v>170</v>
      </c>
      <c r="AU894" s="286" t="s">
        <v>85</v>
      </c>
      <c r="AV894" s="13" t="s">
        <v>85</v>
      </c>
      <c r="AW894" s="13" t="s">
        <v>30</v>
      </c>
      <c r="AX894" s="13" t="s">
        <v>75</v>
      </c>
      <c r="AY894" s="286" t="s">
        <v>160</v>
      </c>
    </row>
    <row r="895" spans="1:51" s="14" customFormat="1" ht="12">
      <c r="A895" s="14"/>
      <c r="B895" s="288"/>
      <c r="C895" s="289"/>
      <c r="D895" s="272" t="s">
        <v>170</v>
      </c>
      <c r="E895" s="290" t="s">
        <v>1</v>
      </c>
      <c r="F895" s="291" t="s">
        <v>710</v>
      </c>
      <c r="G895" s="289"/>
      <c r="H895" s="290" t="s">
        <v>1</v>
      </c>
      <c r="I895" s="292"/>
      <c r="J895" s="289"/>
      <c r="K895" s="289"/>
      <c r="L895" s="293"/>
      <c r="M895" s="294"/>
      <c r="N895" s="295"/>
      <c r="O895" s="295"/>
      <c r="P895" s="295"/>
      <c r="Q895" s="295"/>
      <c r="R895" s="295"/>
      <c r="S895" s="295"/>
      <c r="T895" s="296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97" t="s">
        <v>170</v>
      </c>
      <c r="AU895" s="297" t="s">
        <v>85</v>
      </c>
      <c r="AV895" s="14" t="s">
        <v>83</v>
      </c>
      <c r="AW895" s="14" t="s">
        <v>30</v>
      </c>
      <c r="AX895" s="14" t="s">
        <v>75</v>
      </c>
      <c r="AY895" s="297" t="s">
        <v>160</v>
      </c>
    </row>
    <row r="896" spans="1:51" s="13" customFormat="1" ht="12">
      <c r="A896" s="13"/>
      <c r="B896" s="276"/>
      <c r="C896" s="277"/>
      <c r="D896" s="272" t="s">
        <v>170</v>
      </c>
      <c r="E896" s="278" t="s">
        <v>1</v>
      </c>
      <c r="F896" s="279" t="s">
        <v>718</v>
      </c>
      <c r="G896" s="277"/>
      <c r="H896" s="280">
        <v>601.6</v>
      </c>
      <c r="I896" s="281"/>
      <c r="J896" s="277"/>
      <c r="K896" s="277"/>
      <c r="L896" s="282"/>
      <c r="M896" s="283"/>
      <c r="N896" s="284"/>
      <c r="O896" s="284"/>
      <c r="P896" s="284"/>
      <c r="Q896" s="284"/>
      <c r="R896" s="284"/>
      <c r="S896" s="284"/>
      <c r="T896" s="285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86" t="s">
        <v>170</v>
      </c>
      <c r="AU896" s="286" t="s">
        <v>85</v>
      </c>
      <c r="AV896" s="13" t="s">
        <v>85</v>
      </c>
      <c r="AW896" s="13" t="s">
        <v>30</v>
      </c>
      <c r="AX896" s="13" t="s">
        <v>75</v>
      </c>
      <c r="AY896" s="286" t="s">
        <v>160</v>
      </c>
    </row>
    <row r="897" spans="1:51" s="15" customFormat="1" ht="12">
      <c r="A897" s="15"/>
      <c r="B897" s="298"/>
      <c r="C897" s="299"/>
      <c r="D897" s="272" t="s">
        <v>170</v>
      </c>
      <c r="E897" s="300" t="s">
        <v>1</v>
      </c>
      <c r="F897" s="301" t="s">
        <v>217</v>
      </c>
      <c r="G897" s="299"/>
      <c r="H897" s="302">
        <v>802.6</v>
      </c>
      <c r="I897" s="303"/>
      <c r="J897" s="299"/>
      <c r="K897" s="299"/>
      <c r="L897" s="304"/>
      <c r="M897" s="305"/>
      <c r="N897" s="306"/>
      <c r="O897" s="306"/>
      <c r="P897" s="306"/>
      <c r="Q897" s="306"/>
      <c r="R897" s="306"/>
      <c r="S897" s="306"/>
      <c r="T897" s="307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308" t="s">
        <v>170</v>
      </c>
      <c r="AU897" s="308" t="s">
        <v>85</v>
      </c>
      <c r="AV897" s="15" t="s">
        <v>166</v>
      </c>
      <c r="AW897" s="15" t="s">
        <v>30</v>
      </c>
      <c r="AX897" s="15" t="s">
        <v>83</v>
      </c>
      <c r="AY897" s="308" t="s">
        <v>160</v>
      </c>
    </row>
    <row r="898" spans="1:65" s="2" customFormat="1" ht="21.75" customHeight="1">
      <c r="A898" s="40"/>
      <c r="B898" s="41"/>
      <c r="C898" s="260" t="s">
        <v>719</v>
      </c>
      <c r="D898" s="260" t="s">
        <v>162</v>
      </c>
      <c r="E898" s="261" t="s">
        <v>720</v>
      </c>
      <c r="F898" s="262" t="s">
        <v>721</v>
      </c>
      <c r="G898" s="263" t="s">
        <v>290</v>
      </c>
      <c r="H898" s="264">
        <v>1614.9</v>
      </c>
      <c r="I898" s="265"/>
      <c r="J898" s="266">
        <f>ROUND(I898*H898,2)</f>
        <v>0</v>
      </c>
      <c r="K898" s="262" t="s">
        <v>184</v>
      </c>
      <c r="L898" s="43"/>
      <c r="M898" s="267" t="s">
        <v>1</v>
      </c>
      <c r="N898" s="268" t="s">
        <v>40</v>
      </c>
      <c r="O898" s="93"/>
      <c r="P898" s="269">
        <f>O898*H898</f>
        <v>0</v>
      </c>
      <c r="Q898" s="269">
        <v>1.93125</v>
      </c>
      <c r="R898" s="269">
        <f>Q898*H898</f>
        <v>3118.775625</v>
      </c>
      <c r="S898" s="269">
        <v>0</v>
      </c>
      <c r="T898" s="270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71" t="s">
        <v>166</v>
      </c>
      <c r="AT898" s="271" t="s">
        <v>162</v>
      </c>
      <c r="AU898" s="271" t="s">
        <v>85</v>
      </c>
      <c r="AY898" s="17" t="s">
        <v>160</v>
      </c>
      <c r="BE898" s="145">
        <f>IF(N898="základní",J898,0)</f>
        <v>0</v>
      </c>
      <c r="BF898" s="145">
        <f>IF(N898="snížená",J898,0)</f>
        <v>0</v>
      </c>
      <c r="BG898" s="145">
        <f>IF(N898="zákl. přenesená",J898,0)</f>
        <v>0</v>
      </c>
      <c r="BH898" s="145">
        <f>IF(N898="sníž. přenesená",J898,0)</f>
        <v>0</v>
      </c>
      <c r="BI898" s="145">
        <f>IF(N898="nulová",J898,0)</f>
        <v>0</v>
      </c>
      <c r="BJ898" s="17" t="s">
        <v>83</v>
      </c>
      <c r="BK898" s="145">
        <f>ROUND(I898*H898,2)</f>
        <v>0</v>
      </c>
      <c r="BL898" s="17" t="s">
        <v>166</v>
      </c>
      <c r="BM898" s="271" t="s">
        <v>722</v>
      </c>
    </row>
    <row r="899" spans="1:47" s="2" customFormat="1" ht="12">
      <c r="A899" s="40"/>
      <c r="B899" s="41"/>
      <c r="C899" s="42"/>
      <c r="D899" s="272" t="s">
        <v>177</v>
      </c>
      <c r="E899" s="42"/>
      <c r="F899" s="287" t="s">
        <v>723</v>
      </c>
      <c r="G899" s="42"/>
      <c r="H899" s="42"/>
      <c r="I899" s="161"/>
      <c r="J899" s="42"/>
      <c r="K899" s="42"/>
      <c r="L899" s="43"/>
      <c r="M899" s="274"/>
      <c r="N899" s="275"/>
      <c r="O899" s="93"/>
      <c r="P899" s="93"/>
      <c r="Q899" s="93"/>
      <c r="R899" s="93"/>
      <c r="S899" s="93"/>
      <c r="T899" s="94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7" t="s">
        <v>177</v>
      </c>
      <c r="AU899" s="17" t="s">
        <v>85</v>
      </c>
    </row>
    <row r="900" spans="1:51" s="14" customFormat="1" ht="12">
      <c r="A900" s="14"/>
      <c r="B900" s="288"/>
      <c r="C900" s="289"/>
      <c r="D900" s="272" t="s">
        <v>170</v>
      </c>
      <c r="E900" s="290" t="s">
        <v>1</v>
      </c>
      <c r="F900" s="291" t="s">
        <v>724</v>
      </c>
      <c r="G900" s="289"/>
      <c r="H900" s="290" t="s">
        <v>1</v>
      </c>
      <c r="I900" s="292"/>
      <c r="J900" s="289"/>
      <c r="K900" s="289"/>
      <c r="L900" s="293"/>
      <c r="M900" s="294"/>
      <c r="N900" s="295"/>
      <c r="O900" s="295"/>
      <c r="P900" s="295"/>
      <c r="Q900" s="295"/>
      <c r="R900" s="295"/>
      <c r="S900" s="295"/>
      <c r="T900" s="296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97" t="s">
        <v>170</v>
      </c>
      <c r="AU900" s="297" t="s">
        <v>85</v>
      </c>
      <c r="AV900" s="14" t="s">
        <v>83</v>
      </c>
      <c r="AW900" s="14" t="s">
        <v>30</v>
      </c>
      <c r="AX900" s="14" t="s">
        <v>75</v>
      </c>
      <c r="AY900" s="297" t="s">
        <v>160</v>
      </c>
    </row>
    <row r="901" spans="1:51" s="13" customFormat="1" ht="12">
      <c r="A901" s="13"/>
      <c r="B901" s="276"/>
      <c r="C901" s="277"/>
      <c r="D901" s="272" t="s">
        <v>170</v>
      </c>
      <c r="E901" s="278" t="s">
        <v>1</v>
      </c>
      <c r="F901" s="279" t="s">
        <v>725</v>
      </c>
      <c r="G901" s="277"/>
      <c r="H901" s="280">
        <v>401.4</v>
      </c>
      <c r="I901" s="281"/>
      <c r="J901" s="277"/>
      <c r="K901" s="277"/>
      <c r="L901" s="282"/>
      <c r="M901" s="283"/>
      <c r="N901" s="284"/>
      <c r="O901" s="284"/>
      <c r="P901" s="284"/>
      <c r="Q901" s="284"/>
      <c r="R901" s="284"/>
      <c r="S901" s="284"/>
      <c r="T901" s="28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86" t="s">
        <v>170</v>
      </c>
      <c r="AU901" s="286" t="s">
        <v>85</v>
      </c>
      <c r="AV901" s="13" t="s">
        <v>85</v>
      </c>
      <c r="AW901" s="13" t="s">
        <v>30</v>
      </c>
      <c r="AX901" s="13" t="s">
        <v>75</v>
      </c>
      <c r="AY901" s="286" t="s">
        <v>160</v>
      </c>
    </row>
    <row r="902" spans="1:51" s="14" customFormat="1" ht="12">
      <c r="A902" s="14"/>
      <c r="B902" s="288"/>
      <c r="C902" s="289"/>
      <c r="D902" s="272" t="s">
        <v>170</v>
      </c>
      <c r="E902" s="290" t="s">
        <v>1</v>
      </c>
      <c r="F902" s="291" t="s">
        <v>726</v>
      </c>
      <c r="G902" s="289"/>
      <c r="H902" s="290" t="s">
        <v>1</v>
      </c>
      <c r="I902" s="292"/>
      <c r="J902" s="289"/>
      <c r="K902" s="289"/>
      <c r="L902" s="293"/>
      <c r="M902" s="294"/>
      <c r="N902" s="295"/>
      <c r="O902" s="295"/>
      <c r="P902" s="295"/>
      <c r="Q902" s="295"/>
      <c r="R902" s="295"/>
      <c r="S902" s="295"/>
      <c r="T902" s="296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97" t="s">
        <v>170</v>
      </c>
      <c r="AU902" s="297" t="s">
        <v>85</v>
      </c>
      <c r="AV902" s="14" t="s">
        <v>83</v>
      </c>
      <c r="AW902" s="14" t="s">
        <v>30</v>
      </c>
      <c r="AX902" s="14" t="s">
        <v>75</v>
      </c>
      <c r="AY902" s="297" t="s">
        <v>160</v>
      </c>
    </row>
    <row r="903" spans="1:51" s="13" customFormat="1" ht="12">
      <c r="A903" s="13"/>
      <c r="B903" s="276"/>
      <c r="C903" s="277"/>
      <c r="D903" s="272" t="s">
        <v>170</v>
      </c>
      <c r="E903" s="278" t="s">
        <v>1</v>
      </c>
      <c r="F903" s="279" t="s">
        <v>727</v>
      </c>
      <c r="G903" s="277"/>
      <c r="H903" s="280">
        <v>71.7</v>
      </c>
      <c r="I903" s="281"/>
      <c r="J903" s="277"/>
      <c r="K903" s="277"/>
      <c r="L903" s="282"/>
      <c r="M903" s="283"/>
      <c r="N903" s="284"/>
      <c r="O903" s="284"/>
      <c r="P903" s="284"/>
      <c r="Q903" s="284"/>
      <c r="R903" s="284"/>
      <c r="S903" s="284"/>
      <c r="T903" s="28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86" t="s">
        <v>170</v>
      </c>
      <c r="AU903" s="286" t="s">
        <v>85</v>
      </c>
      <c r="AV903" s="13" t="s">
        <v>85</v>
      </c>
      <c r="AW903" s="13" t="s">
        <v>30</v>
      </c>
      <c r="AX903" s="13" t="s">
        <v>75</v>
      </c>
      <c r="AY903" s="286" t="s">
        <v>160</v>
      </c>
    </row>
    <row r="904" spans="1:51" s="14" customFormat="1" ht="12">
      <c r="A904" s="14"/>
      <c r="B904" s="288"/>
      <c r="C904" s="289"/>
      <c r="D904" s="272" t="s">
        <v>170</v>
      </c>
      <c r="E904" s="290" t="s">
        <v>1</v>
      </c>
      <c r="F904" s="291" t="s">
        <v>728</v>
      </c>
      <c r="G904" s="289"/>
      <c r="H904" s="290" t="s">
        <v>1</v>
      </c>
      <c r="I904" s="292"/>
      <c r="J904" s="289"/>
      <c r="K904" s="289"/>
      <c r="L904" s="293"/>
      <c r="M904" s="294"/>
      <c r="N904" s="295"/>
      <c r="O904" s="295"/>
      <c r="P904" s="295"/>
      <c r="Q904" s="295"/>
      <c r="R904" s="295"/>
      <c r="S904" s="295"/>
      <c r="T904" s="29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97" t="s">
        <v>170</v>
      </c>
      <c r="AU904" s="297" t="s">
        <v>85</v>
      </c>
      <c r="AV904" s="14" t="s">
        <v>83</v>
      </c>
      <c r="AW904" s="14" t="s">
        <v>30</v>
      </c>
      <c r="AX904" s="14" t="s">
        <v>75</v>
      </c>
      <c r="AY904" s="297" t="s">
        <v>160</v>
      </c>
    </row>
    <row r="905" spans="1:51" s="13" customFormat="1" ht="12">
      <c r="A905" s="13"/>
      <c r="B905" s="276"/>
      <c r="C905" s="277"/>
      <c r="D905" s="272" t="s">
        <v>170</v>
      </c>
      <c r="E905" s="278" t="s">
        <v>1</v>
      </c>
      <c r="F905" s="279" t="s">
        <v>729</v>
      </c>
      <c r="G905" s="277"/>
      <c r="H905" s="280">
        <v>1031.25</v>
      </c>
      <c r="I905" s="281"/>
      <c r="J905" s="277"/>
      <c r="K905" s="277"/>
      <c r="L905" s="282"/>
      <c r="M905" s="283"/>
      <c r="N905" s="284"/>
      <c r="O905" s="284"/>
      <c r="P905" s="284"/>
      <c r="Q905" s="284"/>
      <c r="R905" s="284"/>
      <c r="S905" s="284"/>
      <c r="T905" s="285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86" t="s">
        <v>170</v>
      </c>
      <c r="AU905" s="286" t="s">
        <v>85</v>
      </c>
      <c r="AV905" s="13" t="s">
        <v>85</v>
      </c>
      <c r="AW905" s="13" t="s">
        <v>30</v>
      </c>
      <c r="AX905" s="13" t="s">
        <v>75</v>
      </c>
      <c r="AY905" s="286" t="s">
        <v>160</v>
      </c>
    </row>
    <row r="906" spans="1:51" s="14" customFormat="1" ht="12">
      <c r="A906" s="14"/>
      <c r="B906" s="288"/>
      <c r="C906" s="289"/>
      <c r="D906" s="272" t="s">
        <v>170</v>
      </c>
      <c r="E906" s="290" t="s">
        <v>1</v>
      </c>
      <c r="F906" s="291" t="s">
        <v>730</v>
      </c>
      <c r="G906" s="289"/>
      <c r="H906" s="290" t="s">
        <v>1</v>
      </c>
      <c r="I906" s="292"/>
      <c r="J906" s="289"/>
      <c r="K906" s="289"/>
      <c r="L906" s="293"/>
      <c r="M906" s="294"/>
      <c r="N906" s="295"/>
      <c r="O906" s="295"/>
      <c r="P906" s="295"/>
      <c r="Q906" s="295"/>
      <c r="R906" s="295"/>
      <c r="S906" s="295"/>
      <c r="T906" s="296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97" t="s">
        <v>170</v>
      </c>
      <c r="AU906" s="297" t="s">
        <v>85</v>
      </c>
      <c r="AV906" s="14" t="s">
        <v>83</v>
      </c>
      <c r="AW906" s="14" t="s">
        <v>30</v>
      </c>
      <c r="AX906" s="14" t="s">
        <v>75</v>
      </c>
      <c r="AY906" s="297" t="s">
        <v>160</v>
      </c>
    </row>
    <row r="907" spans="1:51" s="13" customFormat="1" ht="12">
      <c r="A907" s="13"/>
      <c r="B907" s="276"/>
      <c r="C907" s="277"/>
      <c r="D907" s="272" t="s">
        <v>170</v>
      </c>
      <c r="E907" s="278" t="s">
        <v>1</v>
      </c>
      <c r="F907" s="279" t="s">
        <v>731</v>
      </c>
      <c r="G907" s="277"/>
      <c r="H907" s="280">
        <v>110.55</v>
      </c>
      <c r="I907" s="281"/>
      <c r="J907" s="277"/>
      <c r="K907" s="277"/>
      <c r="L907" s="282"/>
      <c r="M907" s="283"/>
      <c r="N907" s="284"/>
      <c r="O907" s="284"/>
      <c r="P907" s="284"/>
      <c r="Q907" s="284"/>
      <c r="R907" s="284"/>
      <c r="S907" s="284"/>
      <c r="T907" s="285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86" t="s">
        <v>170</v>
      </c>
      <c r="AU907" s="286" t="s">
        <v>85</v>
      </c>
      <c r="AV907" s="13" t="s">
        <v>85</v>
      </c>
      <c r="AW907" s="13" t="s">
        <v>30</v>
      </c>
      <c r="AX907" s="13" t="s">
        <v>75</v>
      </c>
      <c r="AY907" s="286" t="s">
        <v>160</v>
      </c>
    </row>
    <row r="908" spans="1:51" s="15" customFormat="1" ht="12">
      <c r="A908" s="15"/>
      <c r="B908" s="298"/>
      <c r="C908" s="299"/>
      <c r="D908" s="272" t="s">
        <v>170</v>
      </c>
      <c r="E908" s="300" t="s">
        <v>1</v>
      </c>
      <c r="F908" s="301" t="s">
        <v>217</v>
      </c>
      <c r="G908" s="299"/>
      <c r="H908" s="302">
        <v>1614.9</v>
      </c>
      <c r="I908" s="303"/>
      <c r="J908" s="299"/>
      <c r="K908" s="299"/>
      <c r="L908" s="304"/>
      <c r="M908" s="305"/>
      <c r="N908" s="306"/>
      <c r="O908" s="306"/>
      <c r="P908" s="306"/>
      <c r="Q908" s="306"/>
      <c r="R908" s="306"/>
      <c r="S908" s="306"/>
      <c r="T908" s="307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308" t="s">
        <v>170</v>
      </c>
      <c r="AU908" s="308" t="s">
        <v>85</v>
      </c>
      <c r="AV908" s="15" t="s">
        <v>166</v>
      </c>
      <c r="AW908" s="15" t="s">
        <v>30</v>
      </c>
      <c r="AX908" s="15" t="s">
        <v>83</v>
      </c>
      <c r="AY908" s="308" t="s">
        <v>160</v>
      </c>
    </row>
    <row r="909" spans="1:65" s="2" customFormat="1" ht="21.75" customHeight="1">
      <c r="A909" s="40"/>
      <c r="B909" s="41"/>
      <c r="C909" s="260" t="s">
        <v>732</v>
      </c>
      <c r="D909" s="260" t="s">
        <v>162</v>
      </c>
      <c r="E909" s="261" t="s">
        <v>733</v>
      </c>
      <c r="F909" s="262" t="s">
        <v>734</v>
      </c>
      <c r="G909" s="263" t="s">
        <v>174</v>
      </c>
      <c r="H909" s="264">
        <v>12135</v>
      </c>
      <c r="I909" s="265"/>
      <c r="J909" s="266">
        <f>ROUND(I909*H909,2)</f>
        <v>0</v>
      </c>
      <c r="K909" s="262" t="s">
        <v>184</v>
      </c>
      <c r="L909" s="43"/>
      <c r="M909" s="267" t="s">
        <v>1</v>
      </c>
      <c r="N909" s="268" t="s">
        <v>40</v>
      </c>
      <c r="O909" s="93"/>
      <c r="P909" s="269">
        <f>O909*H909</f>
        <v>0</v>
      </c>
      <c r="Q909" s="269">
        <v>0</v>
      </c>
      <c r="R909" s="269">
        <f>Q909*H909</f>
        <v>0</v>
      </c>
      <c r="S909" s="269">
        <v>0.29</v>
      </c>
      <c r="T909" s="270">
        <f>S909*H909</f>
        <v>3519.1499999999996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71" t="s">
        <v>166</v>
      </c>
      <c r="AT909" s="271" t="s">
        <v>162</v>
      </c>
      <c r="AU909" s="271" t="s">
        <v>85</v>
      </c>
      <c r="AY909" s="17" t="s">
        <v>160</v>
      </c>
      <c r="BE909" s="145">
        <f>IF(N909="základní",J909,0)</f>
        <v>0</v>
      </c>
      <c r="BF909" s="145">
        <f>IF(N909="snížená",J909,0)</f>
        <v>0</v>
      </c>
      <c r="BG909" s="145">
        <f>IF(N909="zákl. přenesená",J909,0)</f>
        <v>0</v>
      </c>
      <c r="BH909" s="145">
        <f>IF(N909="sníž. přenesená",J909,0)</f>
        <v>0</v>
      </c>
      <c r="BI909" s="145">
        <f>IF(N909="nulová",J909,0)</f>
        <v>0</v>
      </c>
      <c r="BJ909" s="17" t="s">
        <v>83</v>
      </c>
      <c r="BK909" s="145">
        <f>ROUND(I909*H909,2)</f>
        <v>0</v>
      </c>
      <c r="BL909" s="17" t="s">
        <v>166</v>
      </c>
      <c r="BM909" s="271" t="s">
        <v>735</v>
      </c>
    </row>
    <row r="910" spans="1:47" s="2" customFormat="1" ht="12">
      <c r="A910" s="40"/>
      <c r="B910" s="41"/>
      <c r="C910" s="42"/>
      <c r="D910" s="272" t="s">
        <v>177</v>
      </c>
      <c r="E910" s="42"/>
      <c r="F910" s="287" t="s">
        <v>736</v>
      </c>
      <c r="G910" s="42"/>
      <c r="H910" s="42"/>
      <c r="I910" s="161"/>
      <c r="J910" s="42"/>
      <c r="K910" s="42"/>
      <c r="L910" s="43"/>
      <c r="M910" s="274"/>
      <c r="N910" s="275"/>
      <c r="O910" s="93"/>
      <c r="P910" s="93"/>
      <c r="Q910" s="93"/>
      <c r="R910" s="93"/>
      <c r="S910" s="93"/>
      <c r="T910" s="94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7" t="s">
        <v>177</v>
      </c>
      <c r="AU910" s="17" t="s">
        <v>85</v>
      </c>
    </row>
    <row r="911" spans="1:51" s="13" customFormat="1" ht="12">
      <c r="A911" s="13"/>
      <c r="B911" s="276"/>
      <c r="C911" s="277"/>
      <c r="D911" s="272" t="s">
        <v>170</v>
      </c>
      <c r="E911" s="278" t="s">
        <v>1</v>
      </c>
      <c r="F911" s="279" t="s">
        <v>629</v>
      </c>
      <c r="G911" s="277"/>
      <c r="H911" s="280">
        <v>10312.5</v>
      </c>
      <c r="I911" s="281"/>
      <c r="J911" s="277"/>
      <c r="K911" s="277"/>
      <c r="L911" s="282"/>
      <c r="M911" s="283"/>
      <c r="N911" s="284"/>
      <c r="O911" s="284"/>
      <c r="P911" s="284"/>
      <c r="Q911" s="284"/>
      <c r="R911" s="284"/>
      <c r="S911" s="284"/>
      <c r="T911" s="28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86" t="s">
        <v>170</v>
      </c>
      <c r="AU911" s="286" t="s">
        <v>85</v>
      </c>
      <c r="AV911" s="13" t="s">
        <v>85</v>
      </c>
      <c r="AW911" s="13" t="s">
        <v>30</v>
      </c>
      <c r="AX911" s="13" t="s">
        <v>75</v>
      </c>
      <c r="AY911" s="286" t="s">
        <v>160</v>
      </c>
    </row>
    <row r="912" spans="1:51" s="13" customFormat="1" ht="12">
      <c r="A912" s="13"/>
      <c r="B912" s="276"/>
      <c r="C912" s="277"/>
      <c r="D912" s="272" t="s">
        <v>170</v>
      </c>
      <c r="E912" s="278" t="s">
        <v>1</v>
      </c>
      <c r="F912" s="279" t="s">
        <v>737</v>
      </c>
      <c r="G912" s="277"/>
      <c r="H912" s="280">
        <v>717</v>
      </c>
      <c r="I912" s="281"/>
      <c r="J912" s="277"/>
      <c r="K912" s="277"/>
      <c r="L912" s="282"/>
      <c r="M912" s="283"/>
      <c r="N912" s="284"/>
      <c r="O912" s="284"/>
      <c r="P912" s="284"/>
      <c r="Q912" s="284"/>
      <c r="R912" s="284"/>
      <c r="S912" s="284"/>
      <c r="T912" s="285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86" t="s">
        <v>170</v>
      </c>
      <c r="AU912" s="286" t="s">
        <v>85</v>
      </c>
      <c r="AV912" s="13" t="s">
        <v>85</v>
      </c>
      <c r="AW912" s="13" t="s">
        <v>30</v>
      </c>
      <c r="AX912" s="13" t="s">
        <v>75</v>
      </c>
      <c r="AY912" s="286" t="s">
        <v>160</v>
      </c>
    </row>
    <row r="913" spans="1:51" s="13" customFormat="1" ht="12">
      <c r="A913" s="13"/>
      <c r="B913" s="276"/>
      <c r="C913" s="277"/>
      <c r="D913" s="272" t="s">
        <v>170</v>
      </c>
      <c r="E913" s="278" t="s">
        <v>1</v>
      </c>
      <c r="F913" s="279" t="s">
        <v>738</v>
      </c>
      <c r="G913" s="277"/>
      <c r="H913" s="280">
        <v>1105.5</v>
      </c>
      <c r="I913" s="281"/>
      <c r="J913" s="277"/>
      <c r="K913" s="277"/>
      <c r="L913" s="282"/>
      <c r="M913" s="283"/>
      <c r="N913" s="284"/>
      <c r="O913" s="284"/>
      <c r="P913" s="284"/>
      <c r="Q913" s="284"/>
      <c r="R913" s="284"/>
      <c r="S913" s="284"/>
      <c r="T913" s="28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86" t="s">
        <v>170</v>
      </c>
      <c r="AU913" s="286" t="s">
        <v>85</v>
      </c>
      <c r="AV913" s="13" t="s">
        <v>85</v>
      </c>
      <c r="AW913" s="13" t="s">
        <v>30</v>
      </c>
      <c r="AX913" s="13" t="s">
        <v>75</v>
      </c>
      <c r="AY913" s="286" t="s">
        <v>160</v>
      </c>
    </row>
    <row r="914" spans="1:51" s="15" customFormat="1" ht="12">
      <c r="A914" s="15"/>
      <c r="B914" s="298"/>
      <c r="C914" s="299"/>
      <c r="D914" s="272" t="s">
        <v>170</v>
      </c>
      <c r="E914" s="300" t="s">
        <v>1</v>
      </c>
      <c r="F914" s="301" t="s">
        <v>217</v>
      </c>
      <c r="G914" s="299"/>
      <c r="H914" s="302">
        <v>12135</v>
      </c>
      <c r="I914" s="303"/>
      <c r="J914" s="299"/>
      <c r="K914" s="299"/>
      <c r="L914" s="304"/>
      <c r="M914" s="305"/>
      <c r="N914" s="306"/>
      <c r="O914" s="306"/>
      <c r="P914" s="306"/>
      <c r="Q914" s="306"/>
      <c r="R914" s="306"/>
      <c r="S914" s="306"/>
      <c r="T914" s="307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308" t="s">
        <v>170</v>
      </c>
      <c r="AU914" s="308" t="s">
        <v>85</v>
      </c>
      <c r="AV914" s="15" t="s">
        <v>166</v>
      </c>
      <c r="AW914" s="15" t="s">
        <v>30</v>
      </c>
      <c r="AX914" s="15" t="s">
        <v>83</v>
      </c>
      <c r="AY914" s="308" t="s">
        <v>160</v>
      </c>
    </row>
    <row r="915" spans="1:65" s="2" customFormat="1" ht="21.75" customHeight="1">
      <c r="A915" s="40"/>
      <c r="B915" s="41"/>
      <c r="C915" s="260" t="s">
        <v>739</v>
      </c>
      <c r="D915" s="260" t="s">
        <v>162</v>
      </c>
      <c r="E915" s="261" t="s">
        <v>740</v>
      </c>
      <c r="F915" s="262" t="s">
        <v>741</v>
      </c>
      <c r="G915" s="263" t="s">
        <v>174</v>
      </c>
      <c r="H915" s="264">
        <v>20595.75</v>
      </c>
      <c r="I915" s="265"/>
      <c r="J915" s="266">
        <f>ROUND(I915*H915,2)</f>
        <v>0</v>
      </c>
      <c r="K915" s="262" t="s">
        <v>175</v>
      </c>
      <c r="L915" s="43"/>
      <c r="M915" s="267" t="s">
        <v>1</v>
      </c>
      <c r="N915" s="268" t="s">
        <v>40</v>
      </c>
      <c r="O915" s="93"/>
      <c r="P915" s="269">
        <f>O915*H915</f>
        <v>0</v>
      </c>
      <c r="Q915" s="269">
        <v>0</v>
      </c>
      <c r="R915" s="269">
        <f>Q915*H915</f>
        <v>0</v>
      </c>
      <c r="S915" s="269">
        <v>0</v>
      </c>
      <c r="T915" s="270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71" t="s">
        <v>166</v>
      </c>
      <c r="AT915" s="271" t="s">
        <v>162</v>
      </c>
      <c r="AU915" s="271" t="s">
        <v>85</v>
      </c>
      <c r="AY915" s="17" t="s">
        <v>160</v>
      </c>
      <c r="BE915" s="145">
        <f>IF(N915="základní",J915,0)</f>
        <v>0</v>
      </c>
      <c r="BF915" s="145">
        <f>IF(N915="snížená",J915,0)</f>
        <v>0</v>
      </c>
      <c r="BG915" s="145">
        <f>IF(N915="zákl. přenesená",J915,0)</f>
        <v>0</v>
      </c>
      <c r="BH915" s="145">
        <f>IF(N915="sníž. přenesená",J915,0)</f>
        <v>0</v>
      </c>
      <c r="BI915" s="145">
        <f>IF(N915="nulová",J915,0)</f>
        <v>0</v>
      </c>
      <c r="BJ915" s="17" t="s">
        <v>83</v>
      </c>
      <c r="BK915" s="145">
        <f>ROUND(I915*H915,2)</f>
        <v>0</v>
      </c>
      <c r="BL915" s="17" t="s">
        <v>166</v>
      </c>
      <c r="BM915" s="271" t="s">
        <v>742</v>
      </c>
    </row>
    <row r="916" spans="1:47" s="2" customFormat="1" ht="12">
      <c r="A916" s="40"/>
      <c r="B916" s="41"/>
      <c r="C916" s="42"/>
      <c r="D916" s="272" t="s">
        <v>177</v>
      </c>
      <c r="E916" s="42"/>
      <c r="F916" s="287" t="s">
        <v>743</v>
      </c>
      <c r="G916" s="42"/>
      <c r="H916" s="42"/>
      <c r="I916" s="161"/>
      <c r="J916" s="42"/>
      <c r="K916" s="42"/>
      <c r="L916" s="43"/>
      <c r="M916" s="274"/>
      <c r="N916" s="275"/>
      <c r="O916" s="93"/>
      <c r="P916" s="93"/>
      <c r="Q916" s="93"/>
      <c r="R916" s="93"/>
      <c r="S916" s="93"/>
      <c r="T916" s="94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7" t="s">
        <v>177</v>
      </c>
      <c r="AU916" s="17" t="s">
        <v>85</v>
      </c>
    </row>
    <row r="917" spans="1:51" s="13" customFormat="1" ht="12">
      <c r="A917" s="13"/>
      <c r="B917" s="276"/>
      <c r="C917" s="277"/>
      <c r="D917" s="272" t="s">
        <v>170</v>
      </c>
      <c r="E917" s="278" t="s">
        <v>1</v>
      </c>
      <c r="F917" s="279" t="s">
        <v>744</v>
      </c>
      <c r="G917" s="277"/>
      <c r="H917" s="280">
        <v>5832.75</v>
      </c>
      <c r="I917" s="281"/>
      <c r="J917" s="277"/>
      <c r="K917" s="277"/>
      <c r="L917" s="282"/>
      <c r="M917" s="283"/>
      <c r="N917" s="284"/>
      <c r="O917" s="284"/>
      <c r="P917" s="284"/>
      <c r="Q917" s="284"/>
      <c r="R917" s="284"/>
      <c r="S917" s="284"/>
      <c r="T917" s="285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86" t="s">
        <v>170</v>
      </c>
      <c r="AU917" s="286" t="s">
        <v>85</v>
      </c>
      <c r="AV917" s="13" t="s">
        <v>85</v>
      </c>
      <c r="AW917" s="13" t="s">
        <v>30</v>
      </c>
      <c r="AX917" s="13" t="s">
        <v>75</v>
      </c>
      <c r="AY917" s="286" t="s">
        <v>160</v>
      </c>
    </row>
    <row r="918" spans="1:51" s="13" customFormat="1" ht="12">
      <c r="A918" s="13"/>
      <c r="B918" s="276"/>
      <c r="C918" s="277"/>
      <c r="D918" s="272" t="s">
        <v>170</v>
      </c>
      <c r="E918" s="278" t="s">
        <v>1</v>
      </c>
      <c r="F918" s="279" t="s">
        <v>629</v>
      </c>
      <c r="G918" s="277"/>
      <c r="H918" s="280">
        <v>10312.5</v>
      </c>
      <c r="I918" s="281"/>
      <c r="J918" s="277"/>
      <c r="K918" s="277"/>
      <c r="L918" s="282"/>
      <c r="M918" s="283"/>
      <c r="N918" s="284"/>
      <c r="O918" s="284"/>
      <c r="P918" s="284"/>
      <c r="Q918" s="284"/>
      <c r="R918" s="284"/>
      <c r="S918" s="284"/>
      <c r="T918" s="285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86" t="s">
        <v>170</v>
      </c>
      <c r="AU918" s="286" t="s">
        <v>85</v>
      </c>
      <c r="AV918" s="13" t="s">
        <v>85</v>
      </c>
      <c r="AW918" s="13" t="s">
        <v>30</v>
      </c>
      <c r="AX918" s="13" t="s">
        <v>75</v>
      </c>
      <c r="AY918" s="286" t="s">
        <v>160</v>
      </c>
    </row>
    <row r="919" spans="1:51" s="13" customFormat="1" ht="12">
      <c r="A919" s="13"/>
      <c r="B919" s="276"/>
      <c r="C919" s="277"/>
      <c r="D919" s="272" t="s">
        <v>170</v>
      </c>
      <c r="E919" s="278" t="s">
        <v>1</v>
      </c>
      <c r="F919" s="279" t="s">
        <v>738</v>
      </c>
      <c r="G919" s="277"/>
      <c r="H919" s="280">
        <v>1105.5</v>
      </c>
      <c r="I919" s="281"/>
      <c r="J919" s="277"/>
      <c r="K919" s="277"/>
      <c r="L919" s="282"/>
      <c r="M919" s="283"/>
      <c r="N919" s="284"/>
      <c r="O919" s="284"/>
      <c r="P919" s="284"/>
      <c r="Q919" s="284"/>
      <c r="R919" s="284"/>
      <c r="S919" s="284"/>
      <c r="T919" s="285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86" t="s">
        <v>170</v>
      </c>
      <c r="AU919" s="286" t="s">
        <v>85</v>
      </c>
      <c r="AV919" s="13" t="s">
        <v>85</v>
      </c>
      <c r="AW919" s="13" t="s">
        <v>30</v>
      </c>
      <c r="AX919" s="13" t="s">
        <v>75</v>
      </c>
      <c r="AY919" s="286" t="s">
        <v>160</v>
      </c>
    </row>
    <row r="920" spans="1:51" s="13" customFormat="1" ht="12">
      <c r="A920" s="13"/>
      <c r="B920" s="276"/>
      <c r="C920" s="277"/>
      <c r="D920" s="272" t="s">
        <v>170</v>
      </c>
      <c r="E920" s="278" t="s">
        <v>1</v>
      </c>
      <c r="F920" s="279" t="s">
        <v>745</v>
      </c>
      <c r="G920" s="277"/>
      <c r="H920" s="280">
        <v>3345</v>
      </c>
      <c r="I920" s="281"/>
      <c r="J920" s="277"/>
      <c r="K920" s="277"/>
      <c r="L920" s="282"/>
      <c r="M920" s="283"/>
      <c r="N920" s="284"/>
      <c r="O920" s="284"/>
      <c r="P920" s="284"/>
      <c r="Q920" s="284"/>
      <c r="R920" s="284"/>
      <c r="S920" s="284"/>
      <c r="T920" s="285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86" t="s">
        <v>170</v>
      </c>
      <c r="AU920" s="286" t="s">
        <v>85</v>
      </c>
      <c r="AV920" s="13" t="s">
        <v>85</v>
      </c>
      <c r="AW920" s="13" t="s">
        <v>30</v>
      </c>
      <c r="AX920" s="13" t="s">
        <v>75</v>
      </c>
      <c r="AY920" s="286" t="s">
        <v>160</v>
      </c>
    </row>
    <row r="921" spans="1:51" s="15" customFormat="1" ht="12">
      <c r="A921" s="15"/>
      <c r="B921" s="298"/>
      <c r="C921" s="299"/>
      <c r="D921" s="272" t="s">
        <v>170</v>
      </c>
      <c r="E921" s="300" t="s">
        <v>1</v>
      </c>
      <c r="F921" s="301" t="s">
        <v>217</v>
      </c>
      <c r="G921" s="299"/>
      <c r="H921" s="302">
        <v>20595.75</v>
      </c>
      <c r="I921" s="303"/>
      <c r="J921" s="299"/>
      <c r="K921" s="299"/>
      <c r="L921" s="304"/>
      <c r="M921" s="305"/>
      <c r="N921" s="306"/>
      <c r="O921" s="306"/>
      <c r="P921" s="306"/>
      <c r="Q921" s="306"/>
      <c r="R921" s="306"/>
      <c r="S921" s="306"/>
      <c r="T921" s="307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308" t="s">
        <v>170</v>
      </c>
      <c r="AU921" s="308" t="s">
        <v>85</v>
      </c>
      <c r="AV921" s="15" t="s">
        <v>166</v>
      </c>
      <c r="AW921" s="15" t="s">
        <v>30</v>
      </c>
      <c r="AX921" s="15" t="s">
        <v>83</v>
      </c>
      <c r="AY921" s="308" t="s">
        <v>160</v>
      </c>
    </row>
    <row r="922" spans="1:65" s="2" customFormat="1" ht="16.5" customHeight="1">
      <c r="A922" s="40"/>
      <c r="B922" s="41"/>
      <c r="C922" s="309" t="s">
        <v>746</v>
      </c>
      <c r="D922" s="309" t="s">
        <v>404</v>
      </c>
      <c r="E922" s="310" t="s">
        <v>747</v>
      </c>
      <c r="F922" s="311" t="s">
        <v>748</v>
      </c>
      <c r="G922" s="312" t="s">
        <v>165</v>
      </c>
      <c r="H922" s="313">
        <v>1251</v>
      </c>
      <c r="I922" s="314"/>
      <c r="J922" s="315">
        <f>ROUND(I922*H922,2)</f>
        <v>0</v>
      </c>
      <c r="K922" s="311" t="s">
        <v>184</v>
      </c>
      <c r="L922" s="316"/>
      <c r="M922" s="317" t="s">
        <v>1</v>
      </c>
      <c r="N922" s="318" t="s">
        <v>40</v>
      </c>
      <c r="O922" s="93"/>
      <c r="P922" s="269">
        <f>O922*H922</f>
        <v>0</v>
      </c>
      <c r="Q922" s="269">
        <v>2.7</v>
      </c>
      <c r="R922" s="269">
        <f>Q922*H922</f>
        <v>3377.7000000000003</v>
      </c>
      <c r="S922" s="269">
        <v>0</v>
      </c>
      <c r="T922" s="270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71" t="s">
        <v>235</v>
      </c>
      <c r="AT922" s="271" t="s">
        <v>404</v>
      </c>
      <c r="AU922" s="271" t="s">
        <v>85</v>
      </c>
      <c r="AY922" s="17" t="s">
        <v>160</v>
      </c>
      <c r="BE922" s="145">
        <f>IF(N922="základní",J922,0)</f>
        <v>0</v>
      </c>
      <c r="BF922" s="145">
        <f>IF(N922="snížená",J922,0)</f>
        <v>0</v>
      </c>
      <c r="BG922" s="145">
        <f>IF(N922="zákl. přenesená",J922,0)</f>
        <v>0</v>
      </c>
      <c r="BH922" s="145">
        <f>IF(N922="sníž. přenesená",J922,0)</f>
        <v>0</v>
      </c>
      <c r="BI922" s="145">
        <f>IF(N922="nulová",J922,0)</f>
        <v>0</v>
      </c>
      <c r="BJ922" s="17" t="s">
        <v>83</v>
      </c>
      <c r="BK922" s="145">
        <f>ROUND(I922*H922,2)</f>
        <v>0</v>
      </c>
      <c r="BL922" s="17" t="s">
        <v>166</v>
      </c>
      <c r="BM922" s="271" t="s">
        <v>749</v>
      </c>
    </row>
    <row r="923" spans="1:47" s="2" customFormat="1" ht="12">
      <c r="A923" s="40"/>
      <c r="B923" s="41"/>
      <c r="C923" s="42"/>
      <c r="D923" s="272" t="s">
        <v>177</v>
      </c>
      <c r="E923" s="42"/>
      <c r="F923" s="287" t="s">
        <v>748</v>
      </c>
      <c r="G923" s="42"/>
      <c r="H923" s="42"/>
      <c r="I923" s="161"/>
      <c r="J923" s="42"/>
      <c r="K923" s="42"/>
      <c r="L923" s="43"/>
      <c r="M923" s="274"/>
      <c r="N923" s="275"/>
      <c r="O923" s="93"/>
      <c r="P923" s="93"/>
      <c r="Q923" s="93"/>
      <c r="R923" s="93"/>
      <c r="S923" s="93"/>
      <c r="T923" s="94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7" t="s">
        <v>177</v>
      </c>
      <c r="AU923" s="17" t="s">
        <v>85</v>
      </c>
    </row>
    <row r="924" spans="1:47" s="2" customFormat="1" ht="12">
      <c r="A924" s="40"/>
      <c r="B924" s="41"/>
      <c r="C924" s="42"/>
      <c r="D924" s="272" t="s">
        <v>168</v>
      </c>
      <c r="E924" s="42"/>
      <c r="F924" s="273" t="s">
        <v>750</v>
      </c>
      <c r="G924" s="42"/>
      <c r="H924" s="42"/>
      <c r="I924" s="161"/>
      <c r="J924" s="42"/>
      <c r="K924" s="42"/>
      <c r="L924" s="43"/>
      <c r="M924" s="274"/>
      <c r="N924" s="275"/>
      <c r="O924" s="93"/>
      <c r="P924" s="93"/>
      <c r="Q924" s="93"/>
      <c r="R924" s="93"/>
      <c r="S924" s="93"/>
      <c r="T924" s="94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7" t="s">
        <v>168</v>
      </c>
      <c r="AU924" s="17" t="s">
        <v>85</v>
      </c>
    </row>
    <row r="925" spans="1:51" s="13" customFormat="1" ht="12">
      <c r="A925" s="13"/>
      <c r="B925" s="276"/>
      <c r="C925" s="277"/>
      <c r="D925" s="272" t="s">
        <v>170</v>
      </c>
      <c r="E925" s="278" t="s">
        <v>1</v>
      </c>
      <c r="F925" s="279" t="s">
        <v>751</v>
      </c>
      <c r="G925" s="277"/>
      <c r="H925" s="280">
        <v>951</v>
      </c>
      <c r="I925" s="281"/>
      <c r="J925" s="277"/>
      <c r="K925" s="277"/>
      <c r="L925" s="282"/>
      <c r="M925" s="283"/>
      <c r="N925" s="284"/>
      <c r="O925" s="284"/>
      <c r="P925" s="284"/>
      <c r="Q925" s="284"/>
      <c r="R925" s="284"/>
      <c r="S925" s="284"/>
      <c r="T925" s="285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86" t="s">
        <v>170</v>
      </c>
      <c r="AU925" s="286" t="s">
        <v>85</v>
      </c>
      <c r="AV925" s="13" t="s">
        <v>85</v>
      </c>
      <c r="AW925" s="13" t="s">
        <v>30</v>
      </c>
      <c r="AX925" s="13" t="s">
        <v>75</v>
      </c>
      <c r="AY925" s="286" t="s">
        <v>160</v>
      </c>
    </row>
    <row r="926" spans="1:51" s="13" customFormat="1" ht="12">
      <c r="A926" s="13"/>
      <c r="B926" s="276"/>
      <c r="C926" s="277"/>
      <c r="D926" s="272" t="s">
        <v>170</v>
      </c>
      <c r="E926" s="278" t="s">
        <v>1</v>
      </c>
      <c r="F926" s="279" t="s">
        <v>752</v>
      </c>
      <c r="G926" s="277"/>
      <c r="H926" s="280">
        <v>300</v>
      </c>
      <c r="I926" s="281"/>
      <c r="J926" s="277"/>
      <c r="K926" s="277"/>
      <c r="L926" s="282"/>
      <c r="M926" s="283"/>
      <c r="N926" s="284"/>
      <c r="O926" s="284"/>
      <c r="P926" s="284"/>
      <c r="Q926" s="284"/>
      <c r="R926" s="284"/>
      <c r="S926" s="284"/>
      <c r="T926" s="28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86" t="s">
        <v>170</v>
      </c>
      <c r="AU926" s="286" t="s">
        <v>85</v>
      </c>
      <c r="AV926" s="13" t="s">
        <v>85</v>
      </c>
      <c r="AW926" s="13" t="s">
        <v>30</v>
      </c>
      <c r="AX926" s="13" t="s">
        <v>75</v>
      </c>
      <c r="AY926" s="286" t="s">
        <v>160</v>
      </c>
    </row>
    <row r="927" spans="1:51" s="15" customFormat="1" ht="12">
      <c r="A927" s="15"/>
      <c r="B927" s="298"/>
      <c r="C927" s="299"/>
      <c r="D927" s="272" t="s">
        <v>170</v>
      </c>
      <c r="E927" s="300" t="s">
        <v>1</v>
      </c>
      <c r="F927" s="301" t="s">
        <v>217</v>
      </c>
      <c r="G927" s="299"/>
      <c r="H927" s="302">
        <v>1251</v>
      </c>
      <c r="I927" s="303"/>
      <c r="J927" s="299"/>
      <c r="K927" s="299"/>
      <c r="L927" s="304"/>
      <c r="M927" s="305"/>
      <c r="N927" s="306"/>
      <c r="O927" s="306"/>
      <c r="P927" s="306"/>
      <c r="Q927" s="306"/>
      <c r="R927" s="306"/>
      <c r="S927" s="306"/>
      <c r="T927" s="307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308" t="s">
        <v>170</v>
      </c>
      <c r="AU927" s="308" t="s">
        <v>85</v>
      </c>
      <c r="AV927" s="15" t="s">
        <v>166</v>
      </c>
      <c r="AW927" s="15" t="s">
        <v>30</v>
      </c>
      <c r="AX927" s="15" t="s">
        <v>83</v>
      </c>
      <c r="AY927" s="308" t="s">
        <v>160</v>
      </c>
    </row>
    <row r="928" spans="1:65" s="2" customFormat="1" ht="16.5" customHeight="1">
      <c r="A928" s="40"/>
      <c r="B928" s="41"/>
      <c r="C928" s="309" t="s">
        <v>753</v>
      </c>
      <c r="D928" s="309" t="s">
        <v>404</v>
      </c>
      <c r="E928" s="310" t="s">
        <v>754</v>
      </c>
      <c r="F928" s="311" t="s">
        <v>755</v>
      </c>
      <c r="G928" s="312" t="s">
        <v>165</v>
      </c>
      <c r="H928" s="313">
        <v>483</v>
      </c>
      <c r="I928" s="314"/>
      <c r="J928" s="315">
        <f>ROUND(I928*H928,2)</f>
        <v>0</v>
      </c>
      <c r="K928" s="311" t="s">
        <v>184</v>
      </c>
      <c r="L928" s="316"/>
      <c r="M928" s="317" t="s">
        <v>1</v>
      </c>
      <c r="N928" s="318" t="s">
        <v>40</v>
      </c>
      <c r="O928" s="93"/>
      <c r="P928" s="269">
        <f>O928*H928</f>
        <v>0</v>
      </c>
      <c r="Q928" s="269">
        <v>2.115</v>
      </c>
      <c r="R928" s="269">
        <f>Q928*H928</f>
        <v>1021.5450000000001</v>
      </c>
      <c r="S928" s="269">
        <v>0</v>
      </c>
      <c r="T928" s="270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71" t="s">
        <v>235</v>
      </c>
      <c r="AT928" s="271" t="s">
        <v>404</v>
      </c>
      <c r="AU928" s="271" t="s">
        <v>85</v>
      </c>
      <c r="AY928" s="17" t="s">
        <v>160</v>
      </c>
      <c r="BE928" s="145">
        <f>IF(N928="základní",J928,0)</f>
        <v>0</v>
      </c>
      <c r="BF928" s="145">
        <f>IF(N928="snížená",J928,0)</f>
        <v>0</v>
      </c>
      <c r="BG928" s="145">
        <f>IF(N928="zákl. přenesená",J928,0)</f>
        <v>0</v>
      </c>
      <c r="BH928" s="145">
        <f>IF(N928="sníž. přenesená",J928,0)</f>
        <v>0</v>
      </c>
      <c r="BI928" s="145">
        <f>IF(N928="nulová",J928,0)</f>
        <v>0</v>
      </c>
      <c r="BJ928" s="17" t="s">
        <v>83</v>
      </c>
      <c r="BK928" s="145">
        <f>ROUND(I928*H928,2)</f>
        <v>0</v>
      </c>
      <c r="BL928" s="17" t="s">
        <v>166</v>
      </c>
      <c r="BM928" s="271" t="s">
        <v>756</v>
      </c>
    </row>
    <row r="929" spans="1:47" s="2" customFormat="1" ht="12">
      <c r="A929" s="40"/>
      <c r="B929" s="41"/>
      <c r="C929" s="42"/>
      <c r="D929" s="272" t="s">
        <v>177</v>
      </c>
      <c r="E929" s="42"/>
      <c r="F929" s="287" t="s">
        <v>755</v>
      </c>
      <c r="G929" s="42"/>
      <c r="H929" s="42"/>
      <c r="I929" s="161"/>
      <c r="J929" s="42"/>
      <c r="K929" s="42"/>
      <c r="L929" s="43"/>
      <c r="M929" s="274"/>
      <c r="N929" s="275"/>
      <c r="O929" s="93"/>
      <c r="P929" s="93"/>
      <c r="Q929" s="93"/>
      <c r="R929" s="93"/>
      <c r="S929" s="93"/>
      <c r="T929" s="94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7" t="s">
        <v>177</v>
      </c>
      <c r="AU929" s="17" t="s">
        <v>85</v>
      </c>
    </row>
    <row r="930" spans="1:47" s="2" customFormat="1" ht="12">
      <c r="A930" s="40"/>
      <c r="B930" s="41"/>
      <c r="C930" s="42"/>
      <c r="D930" s="272" t="s">
        <v>168</v>
      </c>
      <c r="E930" s="42"/>
      <c r="F930" s="273" t="s">
        <v>750</v>
      </c>
      <c r="G930" s="42"/>
      <c r="H930" s="42"/>
      <c r="I930" s="161"/>
      <c r="J930" s="42"/>
      <c r="K930" s="42"/>
      <c r="L930" s="43"/>
      <c r="M930" s="274"/>
      <c r="N930" s="275"/>
      <c r="O930" s="93"/>
      <c r="P930" s="93"/>
      <c r="Q930" s="93"/>
      <c r="R930" s="93"/>
      <c r="S930" s="93"/>
      <c r="T930" s="94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7" t="s">
        <v>168</v>
      </c>
      <c r="AU930" s="17" t="s">
        <v>85</v>
      </c>
    </row>
    <row r="931" spans="1:65" s="2" customFormat="1" ht="16.5" customHeight="1">
      <c r="A931" s="40"/>
      <c r="B931" s="41"/>
      <c r="C931" s="260" t="s">
        <v>757</v>
      </c>
      <c r="D931" s="260" t="s">
        <v>162</v>
      </c>
      <c r="E931" s="261" t="s">
        <v>758</v>
      </c>
      <c r="F931" s="262" t="s">
        <v>759</v>
      </c>
      <c r="G931" s="263" t="s">
        <v>174</v>
      </c>
      <c r="H931" s="264">
        <v>20595.75</v>
      </c>
      <c r="I931" s="265"/>
      <c r="J931" s="266">
        <f>ROUND(I931*H931,2)</f>
        <v>0</v>
      </c>
      <c r="K931" s="262" t="s">
        <v>1</v>
      </c>
      <c r="L931" s="43"/>
      <c r="M931" s="267" t="s">
        <v>1</v>
      </c>
      <c r="N931" s="268" t="s">
        <v>40</v>
      </c>
      <c r="O931" s="93"/>
      <c r="P931" s="269">
        <f>O931*H931</f>
        <v>0</v>
      </c>
      <c r="Q931" s="269">
        <v>0</v>
      </c>
      <c r="R931" s="269">
        <f>Q931*H931</f>
        <v>0</v>
      </c>
      <c r="S931" s="269">
        <v>0</v>
      </c>
      <c r="T931" s="270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71" t="s">
        <v>166</v>
      </c>
      <c r="AT931" s="271" t="s">
        <v>162</v>
      </c>
      <c r="AU931" s="271" t="s">
        <v>85</v>
      </c>
      <c r="AY931" s="17" t="s">
        <v>160</v>
      </c>
      <c r="BE931" s="145">
        <f>IF(N931="základní",J931,0)</f>
        <v>0</v>
      </c>
      <c r="BF931" s="145">
        <f>IF(N931="snížená",J931,0)</f>
        <v>0</v>
      </c>
      <c r="BG931" s="145">
        <f>IF(N931="zákl. přenesená",J931,0)</f>
        <v>0</v>
      </c>
      <c r="BH931" s="145">
        <f>IF(N931="sníž. přenesená",J931,0)</f>
        <v>0</v>
      </c>
      <c r="BI931" s="145">
        <f>IF(N931="nulová",J931,0)</f>
        <v>0</v>
      </c>
      <c r="BJ931" s="17" t="s">
        <v>83</v>
      </c>
      <c r="BK931" s="145">
        <f>ROUND(I931*H931,2)</f>
        <v>0</v>
      </c>
      <c r="BL931" s="17" t="s">
        <v>166</v>
      </c>
      <c r="BM931" s="271" t="s">
        <v>760</v>
      </c>
    </row>
    <row r="932" spans="1:47" s="2" customFormat="1" ht="12">
      <c r="A932" s="40"/>
      <c r="B932" s="41"/>
      <c r="C932" s="42"/>
      <c r="D932" s="272" t="s">
        <v>177</v>
      </c>
      <c r="E932" s="42"/>
      <c r="F932" s="287" t="s">
        <v>759</v>
      </c>
      <c r="G932" s="42"/>
      <c r="H932" s="42"/>
      <c r="I932" s="161"/>
      <c r="J932" s="42"/>
      <c r="K932" s="42"/>
      <c r="L932" s="43"/>
      <c r="M932" s="274"/>
      <c r="N932" s="275"/>
      <c r="O932" s="93"/>
      <c r="P932" s="93"/>
      <c r="Q932" s="93"/>
      <c r="R932" s="93"/>
      <c r="S932" s="93"/>
      <c r="T932" s="94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7" t="s">
        <v>177</v>
      </c>
      <c r="AU932" s="17" t="s">
        <v>85</v>
      </c>
    </row>
    <row r="933" spans="1:51" s="13" customFormat="1" ht="12">
      <c r="A933" s="13"/>
      <c r="B933" s="276"/>
      <c r="C933" s="277"/>
      <c r="D933" s="272" t="s">
        <v>170</v>
      </c>
      <c r="E933" s="278" t="s">
        <v>1</v>
      </c>
      <c r="F933" s="279" t="s">
        <v>744</v>
      </c>
      <c r="G933" s="277"/>
      <c r="H933" s="280">
        <v>5832.75</v>
      </c>
      <c r="I933" s="281"/>
      <c r="J933" s="277"/>
      <c r="K933" s="277"/>
      <c r="L933" s="282"/>
      <c r="M933" s="283"/>
      <c r="N933" s="284"/>
      <c r="O933" s="284"/>
      <c r="P933" s="284"/>
      <c r="Q933" s="284"/>
      <c r="R933" s="284"/>
      <c r="S933" s="284"/>
      <c r="T933" s="28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86" t="s">
        <v>170</v>
      </c>
      <c r="AU933" s="286" t="s">
        <v>85</v>
      </c>
      <c r="AV933" s="13" t="s">
        <v>85</v>
      </c>
      <c r="AW933" s="13" t="s">
        <v>30</v>
      </c>
      <c r="AX933" s="13" t="s">
        <v>75</v>
      </c>
      <c r="AY933" s="286" t="s">
        <v>160</v>
      </c>
    </row>
    <row r="934" spans="1:51" s="13" customFormat="1" ht="12">
      <c r="A934" s="13"/>
      <c r="B934" s="276"/>
      <c r="C934" s="277"/>
      <c r="D934" s="272" t="s">
        <v>170</v>
      </c>
      <c r="E934" s="278" t="s">
        <v>1</v>
      </c>
      <c r="F934" s="279" t="s">
        <v>629</v>
      </c>
      <c r="G934" s="277"/>
      <c r="H934" s="280">
        <v>10312.5</v>
      </c>
      <c r="I934" s="281"/>
      <c r="J934" s="277"/>
      <c r="K934" s="277"/>
      <c r="L934" s="282"/>
      <c r="M934" s="283"/>
      <c r="N934" s="284"/>
      <c r="O934" s="284"/>
      <c r="P934" s="284"/>
      <c r="Q934" s="284"/>
      <c r="R934" s="284"/>
      <c r="S934" s="284"/>
      <c r="T934" s="28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86" t="s">
        <v>170</v>
      </c>
      <c r="AU934" s="286" t="s">
        <v>85</v>
      </c>
      <c r="AV934" s="13" t="s">
        <v>85</v>
      </c>
      <c r="AW934" s="13" t="s">
        <v>30</v>
      </c>
      <c r="AX934" s="13" t="s">
        <v>75</v>
      </c>
      <c r="AY934" s="286" t="s">
        <v>160</v>
      </c>
    </row>
    <row r="935" spans="1:51" s="13" customFormat="1" ht="12">
      <c r="A935" s="13"/>
      <c r="B935" s="276"/>
      <c r="C935" s="277"/>
      <c r="D935" s="272" t="s">
        <v>170</v>
      </c>
      <c r="E935" s="278" t="s">
        <v>1</v>
      </c>
      <c r="F935" s="279" t="s">
        <v>738</v>
      </c>
      <c r="G935" s="277"/>
      <c r="H935" s="280">
        <v>1105.5</v>
      </c>
      <c r="I935" s="281"/>
      <c r="J935" s="277"/>
      <c r="K935" s="277"/>
      <c r="L935" s="282"/>
      <c r="M935" s="283"/>
      <c r="N935" s="284"/>
      <c r="O935" s="284"/>
      <c r="P935" s="284"/>
      <c r="Q935" s="284"/>
      <c r="R935" s="284"/>
      <c r="S935" s="284"/>
      <c r="T935" s="285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86" t="s">
        <v>170</v>
      </c>
      <c r="AU935" s="286" t="s">
        <v>85</v>
      </c>
      <c r="AV935" s="13" t="s">
        <v>85</v>
      </c>
      <c r="AW935" s="13" t="s">
        <v>30</v>
      </c>
      <c r="AX935" s="13" t="s">
        <v>75</v>
      </c>
      <c r="AY935" s="286" t="s">
        <v>160</v>
      </c>
    </row>
    <row r="936" spans="1:51" s="13" customFormat="1" ht="12">
      <c r="A936" s="13"/>
      <c r="B936" s="276"/>
      <c r="C936" s="277"/>
      <c r="D936" s="272" t="s">
        <v>170</v>
      </c>
      <c r="E936" s="278" t="s">
        <v>1</v>
      </c>
      <c r="F936" s="279" t="s">
        <v>745</v>
      </c>
      <c r="G936" s="277"/>
      <c r="H936" s="280">
        <v>3345</v>
      </c>
      <c r="I936" s="281"/>
      <c r="J936" s="277"/>
      <c r="K936" s="277"/>
      <c r="L936" s="282"/>
      <c r="M936" s="283"/>
      <c r="N936" s="284"/>
      <c r="O936" s="284"/>
      <c r="P936" s="284"/>
      <c r="Q936" s="284"/>
      <c r="R936" s="284"/>
      <c r="S936" s="284"/>
      <c r="T936" s="285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86" t="s">
        <v>170</v>
      </c>
      <c r="AU936" s="286" t="s">
        <v>85</v>
      </c>
      <c r="AV936" s="13" t="s">
        <v>85</v>
      </c>
      <c r="AW936" s="13" t="s">
        <v>30</v>
      </c>
      <c r="AX936" s="13" t="s">
        <v>75</v>
      </c>
      <c r="AY936" s="286" t="s">
        <v>160</v>
      </c>
    </row>
    <row r="937" spans="1:51" s="15" customFormat="1" ht="12">
      <c r="A937" s="15"/>
      <c r="B937" s="298"/>
      <c r="C937" s="299"/>
      <c r="D937" s="272" t="s">
        <v>170</v>
      </c>
      <c r="E937" s="300" t="s">
        <v>1</v>
      </c>
      <c r="F937" s="301" t="s">
        <v>217</v>
      </c>
      <c r="G937" s="299"/>
      <c r="H937" s="302">
        <v>20595.75</v>
      </c>
      <c r="I937" s="303"/>
      <c r="J937" s="299"/>
      <c r="K937" s="299"/>
      <c r="L937" s="304"/>
      <c r="M937" s="305"/>
      <c r="N937" s="306"/>
      <c r="O937" s="306"/>
      <c r="P937" s="306"/>
      <c r="Q937" s="306"/>
      <c r="R937" s="306"/>
      <c r="S937" s="306"/>
      <c r="T937" s="307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308" t="s">
        <v>170</v>
      </c>
      <c r="AU937" s="308" t="s">
        <v>85</v>
      </c>
      <c r="AV937" s="15" t="s">
        <v>166</v>
      </c>
      <c r="AW937" s="15" t="s">
        <v>30</v>
      </c>
      <c r="AX937" s="15" t="s">
        <v>83</v>
      </c>
      <c r="AY937" s="308" t="s">
        <v>160</v>
      </c>
    </row>
    <row r="938" spans="1:63" s="12" customFormat="1" ht="22.8" customHeight="1">
      <c r="A938" s="12"/>
      <c r="B938" s="244"/>
      <c r="C938" s="245"/>
      <c r="D938" s="246" t="s">
        <v>74</v>
      </c>
      <c r="E938" s="258" t="s">
        <v>181</v>
      </c>
      <c r="F938" s="258" t="s">
        <v>761</v>
      </c>
      <c r="G938" s="245"/>
      <c r="H938" s="245"/>
      <c r="I938" s="248"/>
      <c r="J938" s="259">
        <f>BK938</f>
        <v>0</v>
      </c>
      <c r="K938" s="245"/>
      <c r="L938" s="250"/>
      <c r="M938" s="251"/>
      <c r="N938" s="252"/>
      <c r="O938" s="252"/>
      <c r="P938" s="253">
        <f>SUM(P939:P974)</f>
        <v>0</v>
      </c>
      <c r="Q938" s="252"/>
      <c r="R938" s="253">
        <f>SUM(R939:R974)</f>
        <v>502.31654999999995</v>
      </c>
      <c r="S938" s="252"/>
      <c r="T938" s="254">
        <f>SUM(T939:T974)</f>
        <v>0</v>
      </c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R938" s="255" t="s">
        <v>83</v>
      </c>
      <c r="AT938" s="256" t="s">
        <v>74</v>
      </c>
      <c r="AU938" s="256" t="s">
        <v>83</v>
      </c>
      <c r="AY938" s="255" t="s">
        <v>160</v>
      </c>
      <c r="BK938" s="257">
        <f>SUM(BK939:BK974)</f>
        <v>0</v>
      </c>
    </row>
    <row r="939" spans="1:65" s="2" customFormat="1" ht="21.75" customHeight="1">
      <c r="A939" s="40"/>
      <c r="B939" s="41"/>
      <c r="C939" s="260" t="s">
        <v>762</v>
      </c>
      <c r="D939" s="260" t="s">
        <v>162</v>
      </c>
      <c r="E939" s="261" t="s">
        <v>763</v>
      </c>
      <c r="F939" s="262" t="s">
        <v>764</v>
      </c>
      <c r="G939" s="263" t="s">
        <v>557</v>
      </c>
      <c r="H939" s="264">
        <v>1</v>
      </c>
      <c r="I939" s="265"/>
      <c r="J939" s="266">
        <f>ROUND(I939*H939,2)</f>
        <v>0</v>
      </c>
      <c r="K939" s="262" t="s">
        <v>1</v>
      </c>
      <c r="L939" s="43"/>
      <c r="M939" s="267" t="s">
        <v>1</v>
      </c>
      <c r="N939" s="268" t="s">
        <v>40</v>
      </c>
      <c r="O939" s="93"/>
      <c r="P939" s="269">
        <f>O939*H939</f>
        <v>0</v>
      </c>
      <c r="Q939" s="269">
        <v>0</v>
      </c>
      <c r="R939" s="269">
        <f>Q939*H939</f>
        <v>0</v>
      </c>
      <c r="S939" s="269">
        <v>0</v>
      </c>
      <c r="T939" s="270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71" t="s">
        <v>166</v>
      </c>
      <c r="AT939" s="271" t="s">
        <v>162</v>
      </c>
      <c r="AU939" s="271" t="s">
        <v>85</v>
      </c>
      <c r="AY939" s="17" t="s">
        <v>160</v>
      </c>
      <c r="BE939" s="145">
        <f>IF(N939="základní",J939,0)</f>
        <v>0</v>
      </c>
      <c r="BF939" s="145">
        <f>IF(N939="snížená",J939,0)</f>
        <v>0</v>
      </c>
      <c r="BG939" s="145">
        <f>IF(N939="zákl. přenesená",J939,0)</f>
        <v>0</v>
      </c>
      <c r="BH939" s="145">
        <f>IF(N939="sníž. přenesená",J939,0)</f>
        <v>0</v>
      </c>
      <c r="BI939" s="145">
        <f>IF(N939="nulová",J939,0)</f>
        <v>0</v>
      </c>
      <c r="BJ939" s="17" t="s">
        <v>83</v>
      </c>
      <c r="BK939" s="145">
        <f>ROUND(I939*H939,2)</f>
        <v>0</v>
      </c>
      <c r="BL939" s="17" t="s">
        <v>166</v>
      </c>
      <c r="BM939" s="271" t="s">
        <v>765</v>
      </c>
    </row>
    <row r="940" spans="1:47" s="2" customFormat="1" ht="12">
      <c r="A940" s="40"/>
      <c r="B940" s="41"/>
      <c r="C940" s="42"/>
      <c r="D940" s="272" t="s">
        <v>177</v>
      </c>
      <c r="E940" s="42"/>
      <c r="F940" s="287" t="s">
        <v>766</v>
      </c>
      <c r="G940" s="42"/>
      <c r="H940" s="42"/>
      <c r="I940" s="161"/>
      <c r="J940" s="42"/>
      <c r="K940" s="42"/>
      <c r="L940" s="43"/>
      <c r="M940" s="274"/>
      <c r="N940" s="275"/>
      <c r="O940" s="93"/>
      <c r="P940" s="93"/>
      <c r="Q940" s="93"/>
      <c r="R940" s="93"/>
      <c r="S940" s="93"/>
      <c r="T940" s="94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7" t="s">
        <v>177</v>
      </c>
      <c r="AU940" s="17" t="s">
        <v>85</v>
      </c>
    </row>
    <row r="941" spans="1:51" s="14" customFormat="1" ht="12">
      <c r="A941" s="14"/>
      <c r="B941" s="288"/>
      <c r="C941" s="289"/>
      <c r="D941" s="272" t="s">
        <v>170</v>
      </c>
      <c r="E941" s="290" t="s">
        <v>1</v>
      </c>
      <c r="F941" s="291" t="s">
        <v>767</v>
      </c>
      <c r="G941" s="289"/>
      <c r="H941" s="290" t="s">
        <v>1</v>
      </c>
      <c r="I941" s="292"/>
      <c r="J941" s="289"/>
      <c r="K941" s="289"/>
      <c r="L941" s="293"/>
      <c r="M941" s="294"/>
      <c r="N941" s="295"/>
      <c r="O941" s="295"/>
      <c r="P941" s="295"/>
      <c r="Q941" s="295"/>
      <c r="R941" s="295"/>
      <c r="S941" s="295"/>
      <c r="T941" s="29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97" t="s">
        <v>170</v>
      </c>
      <c r="AU941" s="297" t="s">
        <v>85</v>
      </c>
      <c r="AV941" s="14" t="s">
        <v>83</v>
      </c>
      <c r="AW941" s="14" t="s">
        <v>30</v>
      </c>
      <c r="AX941" s="14" t="s">
        <v>75</v>
      </c>
      <c r="AY941" s="297" t="s">
        <v>160</v>
      </c>
    </row>
    <row r="942" spans="1:51" s="14" customFormat="1" ht="12">
      <c r="A942" s="14"/>
      <c r="B942" s="288"/>
      <c r="C942" s="289"/>
      <c r="D942" s="272" t="s">
        <v>170</v>
      </c>
      <c r="E942" s="290" t="s">
        <v>1</v>
      </c>
      <c r="F942" s="291" t="s">
        <v>768</v>
      </c>
      <c r="G942" s="289"/>
      <c r="H942" s="290" t="s">
        <v>1</v>
      </c>
      <c r="I942" s="292"/>
      <c r="J942" s="289"/>
      <c r="K942" s="289"/>
      <c r="L942" s="293"/>
      <c r="M942" s="294"/>
      <c r="N942" s="295"/>
      <c r="O942" s="295"/>
      <c r="P942" s="295"/>
      <c r="Q942" s="295"/>
      <c r="R942" s="295"/>
      <c r="S942" s="295"/>
      <c r="T942" s="296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97" t="s">
        <v>170</v>
      </c>
      <c r="AU942" s="297" t="s">
        <v>85</v>
      </c>
      <c r="AV942" s="14" t="s">
        <v>83</v>
      </c>
      <c r="AW942" s="14" t="s">
        <v>30</v>
      </c>
      <c r="AX942" s="14" t="s">
        <v>75</v>
      </c>
      <c r="AY942" s="297" t="s">
        <v>160</v>
      </c>
    </row>
    <row r="943" spans="1:51" s="14" customFormat="1" ht="12">
      <c r="A943" s="14"/>
      <c r="B943" s="288"/>
      <c r="C943" s="289"/>
      <c r="D943" s="272" t="s">
        <v>170</v>
      </c>
      <c r="E943" s="290" t="s">
        <v>1</v>
      </c>
      <c r="F943" s="291" t="s">
        <v>769</v>
      </c>
      <c r="G943" s="289"/>
      <c r="H943" s="290" t="s">
        <v>1</v>
      </c>
      <c r="I943" s="292"/>
      <c r="J943" s="289"/>
      <c r="K943" s="289"/>
      <c r="L943" s="293"/>
      <c r="M943" s="294"/>
      <c r="N943" s="295"/>
      <c r="O943" s="295"/>
      <c r="P943" s="295"/>
      <c r="Q943" s="295"/>
      <c r="R943" s="295"/>
      <c r="S943" s="295"/>
      <c r="T943" s="296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97" t="s">
        <v>170</v>
      </c>
      <c r="AU943" s="297" t="s">
        <v>85</v>
      </c>
      <c r="AV943" s="14" t="s">
        <v>83</v>
      </c>
      <c r="AW943" s="14" t="s">
        <v>30</v>
      </c>
      <c r="AX943" s="14" t="s">
        <v>75</v>
      </c>
      <c r="AY943" s="297" t="s">
        <v>160</v>
      </c>
    </row>
    <row r="944" spans="1:51" s="14" customFormat="1" ht="12">
      <c r="A944" s="14"/>
      <c r="B944" s="288"/>
      <c r="C944" s="289"/>
      <c r="D944" s="272" t="s">
        <v>170</v>
      </c>
      <c r="E944" s="290" t="s">
        <v>1</v>
      </c>
      <c r="F944" s="291" t="s">
        <v>770</v>
      </c>
      <c r="G944" s="289"/>
      <c r="H944" s="290" t="s">
        <v>1</v>
      </c>
      <c r="I944" s="292"/>
      <c r="J944" s="289"/>
      <c r="K944" s="289"/>
      <c r="L944" s="293"/>
      <c r="M944" s="294"/>
      <c r="N944" s="295"/>
      <c r="O944" s="295"/>
      <c r="P944" s="295"/>
      <c r="Q944" s="295"/>
      <c r="R944" s="295"/>
      <c r="S944" s="295"/>
      <c r="T944" s="296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97" t="s">
        <v>170</v>
      </c>
      <c r="AU944" s="297" t="s">
        <v>85</v>
      </c>
      <c r="AV944" s="14" t="s">
        <v>83</v>
      </c>
      <c r="AW944" s="14" t="s">
        <v>30</v>
      </c>
      <c r="AX944" s="14" t="s">
        <v>75</v>
      </c>
      <c r="AY944" s="297" t="s">
        <v>160</v>
      </c>
    </row>
    <row r="945" spans="1:51" s="13" customFormat="1" ht="12">
      <c r="A945" s="13"/>
      <c r="B945" s="276"/>
      <c r="C945" s="277"/>
      <c r="D945" s="272" t="s">
        <v>170</v>
      </c>
      <c r="E945" s="278" t="s">
        <v>1</v>
      </c>
      <c r="F945" s="279" t="s">
        <v>83</v>
      </c>
      <c r="G945" s="277"/>
      <c r="H945" s="280">
        <v>1</v>
      </c>
      <c r="I945" s="281"/>
      <c r="J945" s="277"/>
      <c r="K945" s="277"/>
      <c r="L945" s="282"/>
      <c r="M945" s="283"/>
      <c r="N945" s="284"/>
      <c r="O945" s="284"/>
      <c r="P945" s="284"/>
      <c r="Q945" s="284"/>
      <c r="R945" s="284"/>
      <c r="S945" s="284"/>
      <c r="T945" s="285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86" t="s">
        <v>170</v>
      </c>
      <c r="AU945" s="286" t="s">
        <v>85</v>
      </c>
      <c r="AV945" s="13" t="s">
        <v>85</v>
      </c>
      <c r="AW945" s="13" t="s">
        <v>30</v>
      </c>
      <c r="AX945" s="13" t="s">
        <v>83</v>
      </c>
      <c r="AY945" s="286" t="s">
        <v>160</v>
      </c>
    </row>
    <row r="946" spans="1:65" s="2" customFormat="1" ht="21.75" customHeight="1">
      <c r="A946" s="40"/>
      <c r="B946" s="41"/>
      <c r="C946" s="260" t="s">
        <v>771</v>
      </c>
      <c r="D946" s="260" t="s">
        <v>162</v>
      </c>
      <c r="E946" s="261" t="s">
        <v>772</v>
      </c>
      <c r="F946" s="262" t="s">
        <v>773</v>
      </c>
      <c r="G946" s="263" t="s">
        <v>290</v>
      </c>
      <c r="H946" s="264">
        <v>32.75</v>
      </c>
      <c r="I946" s="265"/>
      <c r="J946" s="266">
        <f>ROUND(I946*H946,2)</f>
        <v>0</v>
      </c>
      <c r="K946" s="262" t="s">
        <v>1</v>
      </c>
      <c r="L946" s="43"/>
      <c r="M946" s="267" t="s">
        <v>1</v>
      </c>
      <c r="N946" s="268" t="s">
        <v>40</v>
      </c>
      <c r="O946" s="93"/>
      <c r="P946" s="269">
        <f>O946*H946</f>
        <v>0</v>
      </c>
      <c r="Q946" s="269">
        <v>2.6814</v>
      </c>
      <c r="R946" s="269">
        <f>Q946*H946</f>
        <v>87.81585</v>
      </c>
      <c r="S946" s="269">
        <v>0</v>
      </c>
      <c r="T946" s="270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71" t="s">
        <v>166</v>
      </c>
      <c r="AT946" s="271" t="s">
        <v>162</v>
      </c>
      <c r="AU946" s="271" t="s">
        <v>85</v>
      </c>
      <c r="AY946" s="17" t="s">
        <v>160</v>
      </c>
      <c r="BE946" s="145">
        <f>IF(N946="základní",J946,0)</f>
        <v>0</v>
      </c>
      <c r="BF946" s="145">
        <f>IF(N946="snížená",J946,0)</f>
        <v>0</v>
      </c>
      <c r="BG946" s="145">
        <f>IF(N946="zákl. přenesená",J946,0)</f>
        <v>0</v>
      </c>
      <c r="BH946" s="145">
        <f>IF(N946="sníž. přenesená",J946,0)</f>
        <v>0</v>
      </c>
      <c r="BI946" s="145">
        <f>IF(N946="nulová",J946,0)</f>
        <v>0</v>
      </c>
      <c r="BJ946" s="17" t="s">
        <v>83</v>
      </c>
      <c r="BK946" s="145">
        <f>ROUND(I946*H946,2)</f>
        <v>0</v>
      </c>
      <c r="BL946" s="17" t="s">
        <v>166</v>
      </c>
      <c r="BM946" s="271" t="s">
        <v>774</v>
      </c>
    </row>
    <row r="947" spans="1:47" s="2" customFormat="1" ht="12">
      <c r="A947" s="40"/>
      <c r="B947" s="41"/>
      <c r="C947" s="42"/>
      <c r="D947" s="272" t="s">
        <v>177</v>
      </c>
      <c r="E947" s="42"/>
      <c r="F947" s="287" t="s">
        <v>775</v>
      </c>
      <c r="G947" s="42"/>
      <c r="H947" s="42"/>
      <c r="I947" s="161"/>
      <c r="J947" s="42"/>
      <c r="K947" s="42"/>
      <c r="L947" s="43"/>
      <c r="M947" s="274"/>
      <c r="N947" s="275"/>
      <c r="O947" s="93"/>
      <c r="P947" s="93"/>
      <c r="Q947" s="93"/>
      <c r="R947" s="93"/>
      <c r="S947" s="93"/>
      <c r="T947" s="94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7" t="s">
        <v>177</v>
      </c>
      <c r="AU947" s="17" t="s">
        <v>85</v>
      </c>
    </row>
    <row r="948" spans="1:51" s="13" customFormat="1" ht="12">
      <c r="A948" s="13"/>
      <c r="B948" s="276"/>
      <c r="C948" s="277"/>
      <c r="D948" s="272" t="s">
        <v>170</v>
      </c>
      <c r="E948" s="278" t="s">
        <v>1</v>
      </c>
      <c r="F948" s="279" t="s">
        <v>776</v>
      </c>
      <c r="G948" s="277"/>
      <c r="H948" s="280">
        <v>32.75</v>
      </c>
      <c r="I948" s="281"/>
      <c r="J948" s="277"/>
      <c r="K948" s="277"/>
      <c r="L948" s="282"/>
      <c r="M948" s="283"/>
      <c r="N948" s="284"/>
      <c r="O948" s="284"/>
      <c r="P948" s="284"/>
      <c r="Q948" s="284"/>
      <c r="R948" s="284"/>
      <c r="S948" s="284"/>
      <c r="T948" s="285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86" t="s">
        <v>170</v>
      </c>
      <c r="AU948" s="286" t="s">
        <v>85</v>
      </c>
      <c r="AV948" s="13" t="s">
        <v>85</v>
      </c>
      <c r="AW948" s="13" t="s">
        <v>30</v>
      </c>
      <c r="AX948" s="13" t="s">
        <v>83</v>
      </c>
      <c r="AY948" s="286" t="s">
        <v>160</v>
      </c>
    </row>
    <row r="949" spans="1:65" s="2" customFormat="1" ht="21.75" customHeight="1">
      <c r="A949" s="40"/>
      <c r="B949" s="41"/>
      <c r="C949" s="260" t="s">
        <v>777</v>
      </c>
      <c r="D949" s="260" t="s">
        <v>162</v>
      </c>
      <c r="E949" s="261" t="s">
        <v>778</v>
      </c>
      <c r="F949" s="262" t="s">
        <v>779</v>
      </c>
      <c r="G949" s="263" t="s">
        <v>165</v>
      </c>
      <c r="H949" s="264">
        <v>35</v>
      </c>
      <c r="I949" s="265"/>
      <c r="J949" s="266">
        <f>ROUND(I949*H949,2)</f>
        <v>0</v>
      </c>
      <c r="K949" s="262" t="s">
        <v>184</v>
      </c>
      <c r="L949" s="43"/>
      <c r="M949" s="267" t="s">
        <v>1</v>
      </c>
      <c r="N949" s="268" t="s">
        <v>40</v>
      </c>
      <c r="O949" s="93"/>
      <c r="P949" s="269">
        <f>O949*H949</f>
        <v>0</v>
      </c>
      <c r="Q949" s="269">
        <v>0.00239</v>
      </c>
      <c r="R949" s="269">
        <f>Q949*H949</f>
        <v>0.08365</v>
      </c>
      <c r="S949" s="269">
        <v>0</v>
      </c>
      <c r="T949" s="270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71" t="s">
        <v>166</v>
      </c>
      <c r="AT949" s="271" t="s">
        <v>162</v>
      </c>
      <c r="AU949" s="271" t="s">
        <v>85</v>
      </c>
      <c r="AY949" s="17" t="s">
        <v>160</v>
      </c>
      <c r="BE949" s="145">
        <f>IF(N949="základní",J949,0)</f>
        <v>0</v>
      </c>
      <c r="BF949" s="145">
        <f>IF(N949="snížená",J949,0)</f>
        <v>0</v>
      </c>
      <c r="BG949" s="145">
        <f>IF(N949="zákl. přenesená",J949,0)</f>
        <v>0</v>
      </c>
      <c r="BH949" s="145">
        <f>IF(N949="sníž. přenesená",J949,0)</f>
        <v>0</v>
      </c>
      <c r="BI949" s="145">
        <f>IF(N949="nulová",J949,0)</f>
        <v>0</v>
      </c>
      <c r="BJ949" s="17" t="s">
        <v>83</v>
      </c>
      <c r="BK949" s="145">
        <f>ROUND(I949*H949,2)</f>
        <v>0</v>
      </c>
      <c r="BL949" s="17" t="s">
        <v>166</v>
      </c>
      <c r="BM949" s="271" t="s">
        <v>780</v>
      </c>
    </row>
    <row r="950" spans="1:47" s="2" customFormat="1" ht="12">
      <c r="A950" s="40"/>
      <c r="B950" s="41"/>
      <c r="C950" s="42"/>
      <c r="D950" s="272" t="s">
        <v>177</v>
      </c>
      <c r="E950" s="42"/>
      <c r="F950" s="287" t="s">
        <v>781</v>
      </c>
      <c r="G950" s="42"/>
      <c r="H950" s="42"/>
      <c r="I950" s="161"/>
      <c r="J950" s="42"/>
      <c r="K950" s="42"/>
      <c r="L950" s="43"/>
      <c r="M950" s="274"/>
      <c r="N950" s="275"/>
      <c r="O950" s="93"/>
      <c r="P950" s="93"/>
      <c r="Q950" s="93"/>
      <c r="R950" s="93"/>
      <c r="S950" s="93"/>
      <c r="T950" s="94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7" t="s">
        <v>177</v>
      </c>
      <c r="AU950" s="17" t="s">
        <v>85</v>
      </c>
    </row>
    <row r="951" spans="1:65" s="2" customFormat="1" ht="16.5" customHeight="1">
      <c r="A951" s="40"/>
      <c r="B951" s="41"/>
      <c r="C951" s="309" t="s">
        <v>782</v>
      </c>
      <c r="D951" s="309" t="s">
        <v>404</v>
      </c>
      <c r="E951" s="310" t="s">
        <v>783</v>
      </c>
      <c r="F951" s="311" t="s">
        <v>784</v>
      </c>
      <c r="G951" s="312" t="s">
        <v>165</v>
      </c>
      <c r="H951" s="313">
        <v>35</v>
      </c>
      <c r="I951" s="314"/>
      <c r="J951" s="315">
        <f>ROUND(I951*H951,2)</f>
        <v>0</v>
      </c>
      <c r="K951" s="311" t="s">
        <v>1</v>
      </c>
      <c r="L951" s="316"/>
      <c r="M951" s="317" t="s">
        <v>1</v>
      </c>
      <c r="N951" s="318" t="s">
        <v>40</v>
      </c>
      <c r="O951" s="93"/>
      <c r="P951" s="269">
        <f>O951*H951</f>
        <v>0</v>
      </c>
      <c r="Q951" s="269">
        <v>4.7</v>
      </c>
      <c r="R951" s="269">
        <f>Q951*H951</f>
        <v>164.5</v>
      </c>
      <c r="S951" s="269">
        <v>0</v>
      </c>
      <c r="T951" s="270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71" t="s">
        <v>235</v>
      </c>
      <c r="AT951" s="271" t="s">
        <v>404</v>
      </c>
      <c r="AU951" s="271" t="s">
        <v>85</v>
      </c>
      <c r="AY951" s="17" t="s">
        <v>160</v>
      </c>
      <c r="BE951" s="145">
        <f>IF(N951="základní",J951,0)</f>
        <v>0</v>
      </c>
      <c r="BF951" s="145">
        <f>IF(N951="snížená",J951,0)</f>
        <v>0</v>
      </c>
      <c r="BG951" s="145">
        <f>IF(N951="zákl. přenesená",J951,0)</f>
        <v>0</v>
      </c>
      <c r="BH951" s="145">
        <f>IF(N951="sníž. přenesená",J951,0)</f>
        <v>0</v>
      </c>
      <c r="BI951" s="145">
        <f>IF(N951="nulová",J951,0)</f>
        <v>0</v>
      </c>
      <c r="BJ951" s="17" t="s">
        <v>83</v>
      </c>
      <c r="BK951" s="145">
        <f>ROUND(I951*H951,2)</f>
        <v>0</v>
      </c>
      <c r="BL951" s="17" t="s">
        <v>166</v>
      </c>
      <c r="BM951" s="271" t="s">
        <v>785</v>
      </c>
    </row>
    <row r="952" spans="1:47" s="2" customFormat="1" ht="12">
      <c r="A952" s="40"/>
      <c r="B952" s="41"/>
      <c r="C952" s="42"/>
      <c r="D952" s="272" t="s">
        <v>177</v>
      </c>
      <c r="E952" s="42"/>
      <c r="F952" s="287" t="s">
        <v>784</v>
      </c>
      <c r="G952" s="42"/>
      <c r="H952" s="42"/>
      <c r="I952" s="161"/>
      <c r="J952" s="42"/>
      <c r="K952" s="42"/>
      <c r="L952" s="43"/>
      <c r="M952" s="274"/>
      <c r="N952" s="275"/>
      <c r="O952" s="93"/>
      <c r="P952" s="93"/>
      <c r="Q952" s="93"/>
      <c r="R952" s="93"/>
      <c r="S952" s="93"/>
      <c r="T952" s="94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7" t="s">
        <v>177</v>
      </c>
      <c r="AU952" s="17" t="s">
        <v>85</v>
      </c>
    </row>
    <row r="953" spans="1:65" s="2" customFormat="1" ht="21.75" customHeight="1">
      <c r="A953" s="40"/>
      <c r="B953" s="41"/>
      <c r="C953" s="260" t="s">
        <v>786</v>
      </c>
      <c r="D953" s="260" t="s">
        <v>162</v>
      </c>
      <c r="E953" s="261" t="s">
        <v>787</v>
      </c>
      <c r="F953" s="262" t="s">
        <v>788</v>
      </c>
      <c r="G953" s="263" t="s">
        <v>243</v>
      </c>
      <c r="H953" s="264">
        <v>5</v>
      </c>
      <c r="I953" s="265"/>
      <c r="J953" s="266">
        <f>ROUND(I953*H953,2)</f>
        <v>0</v>
      </c>
      <c r="K953" s="262" t="s">
        <v>184</v>
      </c>
      <c r="L953" s="43"/>
      <c r="M953" s="267" t="s">
        <v>1</v>
      </c>
      <c r="N953" s="268" t="s">
        <v>40</v>
      </c>
      <c r="O953" s="93"/>
      <c r="P953" s="269">
        <f>O953*H953</f>
        <v>0</v>
      </c>
      <c r="Q953" s="269">
        <v>0.29757</v>
      </c>
      <c r="R953" s="269">
        <f>Q953*H953</f>
        <v>1.48785</v>
      </c>
      <c r="S953" s="269">
        <v>0</v>
      </c>
      <c r="T953" s="270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71" t="s">
        <v>166</v>
      </c>
      <c r="AT953" s="271" t="s">
        <v>162</v>
      </c>
      <c r="AU953" s="271" t="s">
        <v>85</v>
      </c>
      <c r="AY953" s="17" t="s">
        <v>160</v>
      </c>
      <c r="BE953" s="145">
        <f>IF(N953="základní",J953,0)</f>
        <v>0</v>
      </c>
      <c r="BF953" s="145">
        <f>IF(N953="snížená",J953,0)</f>
        <v>0</v>
      </c>
      <c r="BG953" s="145">
        <f>IF(N953="zákl. přenesená",J953,0)</f>
        <v>0</v>
      </c>
      <c r="BH953" s="145">
        <f>IF(N953="sníž. přenesená",J953,0)</f>
        <v>0</v>
      </c>
      <c r="BI953" s="145">
        <f>IF(N953="nulová",J953,0)</f>
        <v>0</v>
      </c>
      <c r="BJ953" s="17" t="s">
        <v>83</v>
      </c>
      <c r="BK953" s="145">
        <f>ROUND(I953*H953,2)</f>
        <v>0</v>
      </c>
      <c r="BL953" s="17" t="s">
        <v>166</v>
      </c>
      <c r="BM953" s="271" t="s">
        <v>789</v>
      </c>
    </row>
    <row r="954" spans="1:47" s="2" customFormat="1" ht="12">
      <c r="A954" s="40"/>
      <c r="B954" s="41"/>
      <c r="C954" s="42"/>
      <c r="D954" s="272" t="s">
        <v>177</v>
      </c>
      <c r="E954" s="42"/>
      <c r="F954" s="287" t="s">
        <v>790</v>
      </c>
      <c r="G954" s="42"/>
      <c r="H954" s="42"/>
      <c r="I954" s="161"/>
      <c r="J954" s="42"/>
      <c r="K954" s="42"/>
      <c r="L954" s="43"/>
      <c r="M954" s="274"/>
      <c r="N954" s="275"/>
      <c r="O954" s="93"/>
      <c r="P954" s="93"/>
      <c r="Q954" s="93"/>
      <c r="R954" s="93"/>
      <c r="S954" s="93"/>
      <c r="T954" s="94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7" t="s">
        <v>177</v>
      </c>
      <c r="AU954" s="17" t="s">
        <v>85</v>
      </c>
    </row>
    <row r="955" spans="1:65" s="2" customFormat="1" ht="21.75" customHeight="1">
      <c r="A955" s="40"/>
      <c r="B955" s="41"/>
      <c r="C955" s="309" t="s">
        <v>791</v>
      </c>
      <c r="D955" s="309" t="s">
        <v>404</v>
      </c>
      <c r="E955" s="310" t="s">
        <v>792</v>
      </c>
      <c r="F955" s="311" t="s">
        <v>793</v>
      </c>
      <c r="G955" s="312" t="s">
        <v>165</v>
      </c>
      <c r="H955" s="313">
        <v>29.5</v>
      </c>
      <c r="I955" s="314"/>
      <c r="J955" s="315">
        <f>ROUND(I955*H955,2)</f>
        <v>0</v>
      </c>
      <c r="K955" s="311" t="s">
        <v>184</v>
      </c>
      <c r="L955" s="316"/>
      <c r="M955" s="317" t="s">
        <v>1</v>
      </c>
      <c r="N955" s="318" t="s">
        <v>40</v>
      </c>
      <c r="O955" s="93"/>
      <c r="P955" s="269">
        <f>O955*H955</f>
        <v>0</v>
      </c>
      <c r="Q955" s="269">
        <v>0.072</v>
      </c>
      <c r="R955" s="269">
        <f>Q955*H955</f>
        <v>2.1239999999999997</v>
      </c>
      <c r="S955" s="269">
        <v>0</v>
      </c>
      <c r="T955" s="270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71" t="s">
        <v>235</v>
      </c>
      <c r="AT955" s="271" t="s">
        <v>404</v>
      </c>
      <c r="AU955" s="271" t="s">
        <v>85</v>
      </c>
      <c r="AY955" s="17" t="s">
        <v>160</v>
      </c>
      <c r="BE955" s="145">
        <f>IF(N955="základní",J955,0)</f>
        <v>0</v>
      </c>
      <c r="BF955" s="145">
        <f>IF(N955="snížená",J955,0)</f>
        <v>0</v>
      </c>
      <c r="BG955" s="145">
        <f>IF(N955="zákl. přenesená",J955,0)</f>
        <v>0</v>
      </c>
      <c r="BH955" s="145">
        <f>IF(N955="sníž. přenesená",J955,0)</f>
        <v>0</v>
      </c>
      <c r="BI955" s="145">
        <f>IF(N955="nulová",J955,0)</f>
        <v>0</v>
      </c>
      <c r="BJ955" s="17" t="s">
        <v>83</v>
      </c>
      <c r="BK955" s="145">
        <f>ROUND(I955*H955,2)</f>
        <v>0</v>
      </c>
      <c r="BL955" s="17" t="s">
        <v>166</v>
      </c>
      <c r="BM955" s="271" t="s">
        <v>794</v>
      </c>
    </row>
    <row r="956" spans="1:47" s="2" customFormat="1" ht="12">
      <c r="A956" s="40"/>
      <c r="B956" s="41"/>
      <c r="C956" s="42"/>
      <c r="D956" s="272" t="s">
        <v>177</v>
      </c>
      <c r="E956" s="42"/>
      <c r="F956" s="287" t="s">
        <v>793</v>
      </c>
      <c r="G956" s="42"/>
      <c r="H956" s="42"/>
      <c r="I956" s="161"/>
      <c r="J956" s="42"/>
      <c r="K956" s="42"/>
      <c r="L956" s="43"/>
      <c r="M956" s="274"/>
      <c r="N956" s="275"/>
      <c r="O956" s="93"/>
      <c r="P956" s="93"/>
      <c r="Q956" s="93"/>
      <c r="R956" s="93"/>
      <c r="S956" s="93"/>
      <c r="T956" s="94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7" t="s">
        <v>177</v>
      </c>
      <c r="AU956" s="17" t="s">
        <v>85</v>
      </c>
    </row>
    <row r="957" spans="1:51" s="13" customFormat="1" ht="12">
      <c r="A957" s="13"/>
      <c r="B957" s="276"/>
      <c r="C957" s="277"/>
      <c r="D957" s="272" t="s">
        <v>170</v>
      </c>
      <c r="E957" s="277"/>
      <c r="F957" s="279" t="s">
        <v>795</v>
      </c>
      <c r="G957" s="277"/>
      <c r="H957" s="280">
        <v>29.5</v>
      </c>
      <c r="I957" s="281"/>
      <c r="J957" s="277"/>
      <c r="K957" s="277"/>
      <c r="L957" s="282"/>
      <c r="M957" s="283"/>
      <c r="N957" s="284"/>
      <c r="O957" s="284"/>
      <c r="P957" s="284"/>
      <c r="Q957" s="284"/>
      <c r="R957" s="284"/>
      <c r="S957" s="284"/>
      <c r="T957" s="285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86" t="s">
        <v>170</v>
      </c>
      <c r="AU957" s="286" t="s">
        <v>85</v>
      </c>
      <c r="AV957" s="13" t="s">
        <v>85</v>
      </c>
      <c r="AW957" s="13" t="s">
        <v>4</v>
      </c>
      <c r="AX957" s="13" t="s">
        <v>83</v>
      </c>
      <c r="AY957" s="286" t="s">
        <v>160</v>
      </c>
    </row>
    <row r="958" spans="1:65" s="2" customFormat="1" ht="16.5" customHeight="1">
      <c r="A958" s="40"/>
      <c r="B958" s="41"/>
      <c r="C958" s="260" t="s">
        <v>796</v>
      </c>
      <c r="D958" s="260" t="s">
        <v>162</v>
      </c>
      <c r="E958" s="261" t="s">
        <v>797</v>
      </c>
      <c r="F958" s="262" t="s">
        <v>798</v>
      </c>
      <c r="G958" s="263" t="s">
        <v>243</v>
      </c>
      <c r="H958" s="264">
        <v>250</v>
      </c>
      <c r="I958" s="265"/>
      <c r="J958" s="266">
        <f>ROUND(I958*H958,2)</f>
        <v>0</v>
      </c>
      <c r="K958" s="262" t="s">
        <v>1</v>
      </c>
      <c r="L958" s="43"/>
      <c r="M958" s="267" t="s">
        <v>1</v>
      </c>
      <c r="N958" s="268" t="s">
        <v>40</v>
      </c>
      <c r="O958" s="93"/>
      <c r="P958" s="269">
        <f>O958*H958</f>
        <v>0</v>
      </c>
      <c r="Q958" s="269">
        <v>0</v>
      </c>
      <c r="R958" s="269">
        <f>Q958*H958</f>
        <v>0</v>
      </c>
      <c r="S958" s="269">
        <v>0</v>
      </c>
      <c r="T958" s="270">
        <f>S958*H958</f>
        <v>0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71" t="s">
        <v>166</v>
      </c>
      <c r="AT958" s="271" t="s">
        <v>162</v>
      </c>
      <c r="AU958" s="271" t="s">
        <v>85</v>
      </c>
      <c r="AY958" s="17" t="s">
        <v>160</v>
      </c>
      <c r="BE958" s="145">
        <f>IF(N958="základní",J958,0)</f>
        <v>0</v>
      </c>
      <c r="BF958" s="145">
        <f>IF(N958="snížená",J958,0)</f>
        <v>0</v>
      </c>
      <c r="BG958" s="145">
        <f>IF(N958="zákl. přenesená",J958,0)</f>
        <v>0</v>
      </c>
      <c r="BH958" s="145">
        <f>IF(N958="sníž. přenesená",J958,0)</f>
        <v>0</v>
      </c>
      <c r="BI958" s="145">
        <f>IF(N958="nulová",J958,0)</f>
        <v>0</v>
      </c>
      <c r="BJ958" s="17" t="s">
        <v>83</v>
      </c>
      <c r="BK958" s="145">
        <f>ROUND(I958*H958,2)</f>
        <v>0</v>
      </c>
      <c r="BL958" s="17" t="s">
        <v>166</v>
      </c>
      <c r="BM958" s="271" t="s">
        <v>799</v>
      </c>
    </row>
    <row r="959" spans="1:47" s="2" customFormat="1" ht="12">
      <c r="A959" s="40"/>
      <c r="B959" s="41"/>
      <c r="C959" s="42"/>
      <c r="D959" s="272" t="s">
        <v>177</v>
      </c>
      <c r="E959" s="42"/>
      <c r="F959" s="287" t="s">
        <v>798</v>
      </c>
      <c r="G959" s="42"/>
      <c r="H959" s="42"/>
      <c r="I959" s="161"/>
      <c r="J959" s="42"/>
      <c r="K959" s="42"/>
      <c r="L959" s="43"/>
      <c r="M959" s="274"/>
      <c r="N959" s="275"/>
      <c r="O959" s="93"/>
      <c r="P959" s="93"/>
      <c r="Q959" s="93"/>
      <c r="R959" s="93"/>
      <c r="S959" s="93"/>
      <c r="T959" s="94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7" t="s">
        <v>177</v>
      </c>
      <c r="AU959" s="17" t="s">
        <v>85</v>
      </c>
    </row>
    <row r="960" spans="1:65" s="2" customFormat="1" ht="16.5" customHeight="1">
      <c r="A960" s="40"/>
      <c r="B960" s="41"/>
      <c r="C960" s="260" t="s">
        <v>800</v>
      </c>
      <c r="D960" s="260" t="s">
        <v>162</v>
      </c>
      <c r="E960" s="261" t="s">
        <v>801</v>
      </c>
      <c r="F960" s="262" t="s">
        <v>802</v>
      </c>
      <c r="G960" s="263" t="s">
        <v>243</v>
      </c>
      <c r="H960" s="264">
        <v>70</v>
      </c>
      <c r="I960" s="265"/>
      <c r="J960" s="266">
        <f>ROUND(I960*H960,2)</f>
        <v>0</v>
      </c>
      <c r="K960" s="262" t="s">
        <v>1</v>
      </c>
      <c r="L960" s="43"/>
      <c r="M960" s="267" t="s">
        <v>1</v>
      </c>
      <c r="N960" s="268" t="s">
        <v>40</v>
      </c>
      <c r="O960" s="93"/>
      <c r="P960" s="269">
        <f>O960*H960</f>
        <v>0</v>
      </c>
      <c r="Q960" s="269">
        <v>4E-05</v>
      </c>
      <c r="R960" s="269">
        <f>Q960*H960</f>
        <v>0.0028000000000000004</v>
      </c>
      <c r="S960" s="269">
        <v>0</v>
      </c>
      <c r="T960" s="270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71" t="s">
        <v>166</v>
      </c>
      <c r="AT960" s="271" t="s">
        <v>162</v>
      </c>
      <c r="AU960" s="271" t="s">
        <v>85</v>
      </c>
      <c r="AY960" s="17" t="s">
        <v>160</v>
      </c>
      <c r="BE960" s="145">
        <f>IF(N960="základní",J960,0)</f>
        <v>0</v>
      </c>
      <c r="BF960" s="145">
        <f>IF(N960="snížená",J960,0)</f>
        <v>0</v>
      </c>
      <c r="BG960" s="145">
        <f>IF(N960="zákl. přenesená",J960,0)</f>
        <v>0</v>
      </c>
      <c r="BH960" s="145">
        <f>IF(N960="sníž. přenesená",J960,0)</f>
        <v>0</v>
      </c>
      <c r="BI960" s="145">
        <f>IF(N960="nulová",J960,0)</f>
        <v>0</v>
      </c>
      <c r="BJ960" s="17" t="s">
        <v>83</v>
      </c>
      <c r="BK960" s="145">
        <f>ROUND(I960*H960,2)</f>
        <v>0</v>
      </c>
      <c r="BL960" s="17" t="s">
        <v>166</v>
      </c>
      <c r="BM960" s="271" t="s">
        <v>803</v>
      </c>
    </row>
    <row r="961" spans="1:47" s="2" customFormat="1" ht="12">
      <c r="A961" s="40"/>
      <c r="B961" s="41"/>
      <c r="C961" s="42"/>
      <c r="D961" s="272" t="s">
        <v>177</v>
      </c>
      <c r="E961" s="42"/>
      <c r="F961" s="287" t="s">
        <v>802</v>
      </c>
      <c r="G961" s="42"/>
      <c r="H961" s="42"/>
      <c r="I961" s="161"/>
      <c r="J961" s="42"/>
      <c r="K961" s="42"/>
      <c r="L961" s="43"/>
      <c r="M961" s="274"/>
      <c r="N961" s="275"/>
      <c r="O961" s="93"/>
      <c r="P961" s="93"/>
      <c r="Q961" s="93"/>
      <c r="R961" s="93"/>
      <c r="S961" s="93"/>
      <c r="T961" s="94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T961" s="17" t="s">
        <v>177</v>
      </c>
      <c r="AU961" s="17" t="s">
        <v>85</v>
      </c>
    </row>
    <row r="962" spans="1:65" s="2" customFormat="1" ht="21.75" customHeight="1">
      <c r="A962" s="40"/>
      <c r="B962" s="41"/>
      <c r="C962" s="260" t="s">
        <v>804</v>
      </c>
      <c r="D962" s="260" t="s">
        <v>162</v>
      </c>
      <c r="E962" s="261" t="s">
        <v>805</v>
      </c>
      <c r="F962" s="262" t="s">
        <v>806</v>
      </c>
      <c r="G962" s="263" t="s">
        <v>243</v>
      </c>
      <c r="H962" s="264">
        <v>200</v>
      </c>
      <c r="I962" s="265"/>
      <c r="J962" s="266">
        <f>ROUND(I962*H962,2)</f>
        <v>0</v>
      </c>
      <c r="K962" s="262" t="s">
        <v>1</v>
      </c>
      <c r="L962" s="43"/>
      <c r="M962" s="267" t="s">
        <v>1</v>
      </c>
      <c r="N962" s="268" t="s">
        <v>40</v>
      </c>
      <c r="O962" s="93"/>
      <c r="P962" s="269">
        <f>O962*H962</f>
        <v>0</v>
      </c>
      <c r="Q962" s="269">
        <v>0</v>
      </c>
      <c r="R962" s="269">
        <f>Q962*H962</f>
        <v>0</v>
      </c>
      <c r="S962" s="269">
        <v>0</v>
      </c>
      <c r="T962" s="270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71" t="s">
        <v>166</v>
      </c>
      <c r="AT962" s="271" t="s">
        <v>162</v>
      </c>
      <c r="AU962" s="271" t="s">
        <v>85</v>
      </c>
      <c r="AY962" s="17" t="s">
        <v>160</v>
      </c>
      <c r="BE962" s="145">
        <f>IF(N962="základní",J962,0)</f>
        <v>0</v>
      </c>
      <c r="BF962" s="145">
        <f>IF(N962="snížená",J962,0)</f>
        <v>0</v>
      </c>
      <c r="BG962" s="145">
        <f>IF(N962="zákl. přenesená",J962,0)</f>
        <v>0</v>
      </c>
      <c r="BH962" s="145">
        <f>IF(N962="sníž. přenesená",J962,0)</f>
        <v>0</v>
      </c>
      <c r="BI962" s="145">
        <f>IF(N962="nulová",J962,0)</f>
        <v>0</v>
      </c>
      <c r="BJ962" s="17" t="s">
        <v>83</v>
      </c>
      <c r="BK962" s="145">
        <f>ROUND(I962*H962,2)</f>
        <v>0</v>
      </c>
      <c r="BL962" s="17" t="s">
        <v>166</v>
      </c>
      <c r="BM962" s="271" t="s">
        <v>807</v>
      </c>
    </row>
    <row r="963" spans="1:47" s="2" customFormat="1" ht="12">
      <c r="A963" s="40"/>
      <c r="B963" s="41"/>
      <c r="C963" s="42"/>
      <c r="D963" s="272" t="s">
        <v>177</v>
      </c>
      <c r="E963" s="42"/>
      <c r="F963" s="287" t="s">
        <v>806</v>
      </c>
      <c r="G963" s="42"/>
      <c r="H963" s="42"/>
      <c r="I963" s="161"/>
      <c r="J963" s="42"/>
      <c r="K963" s="42"/>
      <c r="L963" s="43"/>
      <c r="M963" s="274"/>
      <c r="N963" s="275"/>
      <c r="O963" s="93"/>
      <c r="P963" s="93"/>
      <c r="Q963" s="93"/>
      <c r="R963" s="93"/>
      <c r="S963" s="93"/>
      <c r="T963" s="94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7" t="s">
        <v>177</v>
      </c>
      <c r="AU963" s="17" t="s">
        <v>85</v>
      </c>
    </row>
    <row r="964" spans="1:65" s="2" customFormat="1" ht="21.75" customHeight="1">
      <c r="A964" s="40"/>
      <c r="B964" s="41"/>
      <c r="C964" s="309" t="s">
        <v>808</v>
      </c>
      <c r="D964" s="309" t="s">
        <v>404</v>
      </c>
      <c r="E964" s="310" t="s">
        <v>809</v>
      </c>
      <c r="F964" s="311" t="s">
        <v>810</v>
      </c>
      <c r="G964" s="312" t="s">
        <v>243</v>
      </c>
      <c r="H964" s="313">
        <v>200</v>
      </c>
      <c r="I964" s="314"/>
      <c r="J964" s="315">
        <f>ROUND(I964*H964,2)</f>
        <v>0</v>
      </c>
      <c r="K964" s="311" t="s">
        <v>184</v>
      </c>
      <c r="L964" s="316"/>
      <c r="M964" s="317" t="s">
        <v>1</v>
      </c>
      <c r="N964" s="318" t="s">
        <v>40</v>
      </c>
      <c r="O964" s="93"/>
      <c r="P964" s="269">
        <f>O964*H964</f>
        <v>0</v>
      </c>
      <c r="Q964" s="269">
        <v>0.00248</v>
      </c>
      <c r="R964" s="269">
        <f>Q964*H964</f>
        <v>0.496</v>
      </c>
      <c r="S964" s="269">
        <v>0</v>
      </c>
      <c r="T964" s="270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71" t="s">
        <v>235</v>
      </c>
      <c r="AT964" s="271" t="s">
        <v>404</v>
      </c>
      <c r="AU964" s="271" t="s">
        <v>85</v>
      </c>
      <c r="AY964" s="17" t="s">
        <v>160</v>
      </c>
      <c r="BE964" s="145">
        <f>IF(N964="základní",J964,0)</f>
        <v>0</v>
      </c>
      <c r="BF964" s="145">
        <f>IF(N964="snížená",J964,0)</f>
        <v>0</v>
      </c>
      <c r="BG964" s="145">
        <f>IF(N964="zákl. přenesená",J964,0)</f>
        <v>0</v>
      </c>
      <c r="BH964" s="145">
        <f>IF(N964="sníž. přenesená",J964,0)</f>
        <v>0</v>
      </c>
      <c r="BI964" s="145">
        <f>IF(N964="nulová",J964,0)</f>
        <v>0</v>
      </c>
      <c r="BJ964" s="17" t="s">
        <v>83</v>
      </c>
      <c r="BK964" s="145">
        <f>ROUND(I964*H964,2)</f>
        <v>0</v>
      </c>
      <c r="BL964" s="17" t="s">
        <v>166</v>
      </c>
      <c r="BM964" s="271" t="s">
        <v>811</v>
      </c>
    </row>
    <row r="965" spans="1:47" s="2" customFormat="1" ht="12">
      <c r="A965" s="40"/>
      <c r="B965" s="41"/>
      <c r="C965" s="42"/>
      <c r="D965" s="272" t="s">
        <v>177</v>
      </c>
      <c r="E965" s="42"/>
      <c r="F965" s="287" t="s">
        <v>810</v>
      </c>
      <c r="G965" s="42"/>
      <c r="H965" s="42"/>
      <c r="I965" s="161"/>
      <c r="J965" s="42"/>
      <c r="K965" s="42"/>
      <c r="L965" s="43"/>
      <c r="M965" s="274"/>
      <c r="N965" s="275"/>
      <c r="O965" s="93"/>
      <c r="P965" s="93"/>
      <c r="Q965" s="93"/>
      <c r="R965" s="93"/>
      <c r="S965" s="93"/>
      <c r="T965" s="94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7" t="s">
        <v>177</v>
      </c>
      <c r="AU965" s="17" t="s">
        <v>85</v>
      </c>
    </row>
    <row r="966" spans="1:65" s="2" customFormat="1" ht="16.5" customHeight="1">
      <c r="A966" s="40"/>
      <c r="B966" s="41"/>
      <c r="C966" s="260" t="s">
        <v>812</v>
      </c>
      <c r="D966" s="260" t="s">
        <v>162</v>
      </c>
      <c r="E966" s="261" t="s">
        <v>813</v>
      </c>
      <c r="F966" s="262" t="s">
        <v>814</v>
      </c>
      <c r="G966" s="263" t="s">
        <v>243</v>
      </c>
      <c r="H966" s="264">
        <v>100</v>
      </c>
      <c r="I966" s="265"/>
      <c r="J966" s="266">
        <f>ROUND(I966*H966,2)</f>
        <v>0</v>
      </c>
      <c r="K966" s="262" t="s">
        <v>1</v>
      </c>
      <c r="L966" s="43"/>
      <c r="M966" s="267" t="s">
        <v>1</v>
      </c>
      <c r="N966" s="268" t="s">
        <v>40</v>
      </c>
      <c r="O966" s="93"/>
      <c r="P966" s="269">
        <f>O966*H966</f>
        <v>0</v>
      </c>
      <c r="Q966" s="269">
        <v>0</v>
      </c>
      <c r="R966" s="269">
        <f>Q966*H966</f>
        <v>0</v>
      </c>
      <c r="S966" s="269">
        <v>0</v>
      </c>
      <c r="T966" s="270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71" t="s">
        <v>166</v>
      </c>
      <c r="AT966" s="271" t="s">
        <v>162</v>
      </c>
      <c r="AU966" s="271" t="s">
        <v>85</v>
      </c>
      <c r="AY966" s="17" t="s">
        <v>160</v>
      </c>
      <c r="BE966" s="145">
        <f>IF(N966="základní",J966,0)</f>
        <v>0</v>
      </c>
      <c r="BF966" s="145">
        <f>IF(N966="snížená",J966,0)</f>
        <v>0</v>
      </c>
      <c r="BG966" s="145">
        <f>IF(N966="zákl. přenesená",J966,0)</f>
        <v>0</v>
      </c>
      <c r="BH966" s="145">
        <f>IF(N966="sníž. přenesená",J966,0)</f>
        <v>0</v>
      </c>
      <c r="BI966" s="145">
        <f>IF(N966="nulová",J966,0)</f>
        <v>0</v>
      </c>
      <c r="BJ966" s="17" t="s">
        <v>83</v>
      </c>
      <c r="BK966" s="145">
        <f>ROUND(I966*H966,2)</f>
        <v>0</v>
      </c>
      <c r="BL966" s="17" t="s">
        <v>166</v>
      </c>
      <c r="BM966" s="271" t="s">
        <v>815</v>
      </c>
    </row>
    <row r="967" spans="1:47" s="2" customFormat="1" ht="12">
      <c r="A967" s="40"/>
      <c r="B967" s="41"/>
      <c r="C967" s="42"/>
      <c r="D967" s="272" t="s">
        <v>177</v>
      </c>
      <c r="E967" s="42"/>
      <c r="F967" s="287" t="s">
        <v>814</v>
      </c>
      <c r="G967" s="42"/>
      <c r="H967" s="42"/>
      <c r="I967" s="161"/>
      <c r="J967" s="42"/>
      <c r="K967" s="42"/>
      <c r="L967" s="43"/>
      <c r="M967" s="274"/>
      <c r="N967" s="275"/>
      <c r="O967" s="93"/>
      <c r="P967" s="93"/>
      <c r="Q967" s="93"/>
      <c r="R967" s="93"/>
      <c r="S967" s="93"/>
      <c r="T967" s="94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7" t="s">
        <v>177</v>
      </c>
      <c r="AU967" s="17" t="s">
        <v>85</v>
      </c>
    </row>
    <row r="968" spans="1:65" s="2" customFormat="1" ht="21.75" customHeight="1">
      <c r="A968" s="40"/>
      <c r="B968" s="41"/>
      <c r="C968" s="260" t="s">
        <v>816</v>
      </c>
      <c r="D968" s="260" t="s">
        <v>162</v>
      </c>
      <c r="E968" s="261" t="s">
        <v>817</v>
      </c>
      <c r="F968" s="262" t="s">
        <v>818</v>
      </c>
      <c r="G968" s="263" t="s">
        <v>819</v>
      </c>
      <c r="H968" s="264">
        <v>9.132</v>
      </c>
      <c r="I968" s="265"/>
      <c r="J968" s="266">
        <f>ROUND(I968*H968,2)</f>
        <v>0</v>
      </c>
      <c r="K968" s="262" t="s">
        <v>1</v>
      </c>
      <c r="L968" s="43"/>
      <c r="M968" s="267" t="s">
        <v>1</v>
      </c>
      <c r="N968" s="268" t="s">
        <v>40</v>
      </c>
      <c r="O968" s="93"/>
      <c r="P968" s="269">
        <f>O968*H968</f>
        <v>0</v>
      </c>
      <c r="Q968" s="269">
        <v>0</v>
      </c>
      <c r="R968" s="269">
        <f>Q968*H968</f>
        <v>0</v>
      </c>
      <c r="S968" s="269">
        <v>0</v>
      </c>
      <c r="T968" s="270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71" t="s">
        <v>166</v>
      </c>
      <c r="AT968" s="271" t="s">
        <v>162</v>
      </c>
      <c r="AU968" s="271" t="s">
        <v>85</v>
      </c>
      <c r="AY968" s="17" t="s">
        <v>160</v>
      </c>
      <c r="BE968" s="145">
        <f>IF(N968="základní",J968,0)</f>
        <v>0</v>
      </c>
      <c r="BF968" s="145">
        <f>IF(N968="snížená",J968,0)</f>
        <v>0</v>
      </c>
      <c r="BG968" s="145">
        <f>IF(N968="zákl. přenesená",J968,0)</f>
        <v>0</v>
      </c>
      <c r="BH968" s="145">
        <f>IF(N968="sníž. přenesená",J968,0)</f>
        <v>0</v>
      </c>
      <c r="BI968" s="145">
        <f>IF(N968="nulová",J968,0)</f>
        <v>0</v>
      </c>
      <c r="BJ968" s="17" t="s">
        <v>83</v>
      </c>
      <c r="BK968" s="145">
        <f>ROUND(I968*H968,2)</f>
        <v>0</v>
      </c>
      <c r="BL968" s="17" t="s">
        <v>166</v>
      </c>
      <c r="BM968" s="271" t="s">
        <v>820</v>
      </c>
    </row>
    <row r="969" spans="1:47" s="2" customFormat="1" ht="12">
      <c r="A969" s="40"/>
      <c r="B969" s="41"/>
      <c r="C969" s="42"/>
      <c r="D969" s="272" t="s">
        <v>177</v>
      </c>
      <c r="E969" s="42"/>
      <c r="F969" s="287" t="s">
        <v>818</v>
      </c>
      <c r="G969" s="42"/>
      <c r="H969" s="42"/>
      <c r="I969" s="161"/>
      <c r="J969" s="42"/>
      <c r="K969" s="42"/>
      <c r="L969" s="43"/>
      <c r="M969" s="274"/>
      <c r="N969" s="275"/>
      <c r="O969" s="93"/>
      <c r="P969" s="93"/>
      <c r="Q969" s="93"/>
      <c r="R969" s="93"/>
      <c r="S969" s="93"/>
      <c r="T969" s="94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7" t="s">
        <v>177</v>
      </c>
      <c r="AU969" s="17" t="s">
        <v>85</v>
      </c>
    </row>
    <row r="970" spans="1:51" s="13" customFormat="1" ht="12">
      <c r="A970" s="13"/>
      <c r="B970" s="276"/>
      <c r="C970" s="277"/>
      <c r="D970" s="272" t="s">
        <v>170</v>
      </c>
      <c r="E970" s="278" t="s">
        <v>1</v>
      </c>
      <c r="F970" s="279" t="s">
        <v>821</v>
      </c>
      <c r="G970" s="277"/>
      <c r="H970" s="280">
        <v>9.132</v>
      </c>
      <c r="I970" s="281"/>
      <c r="J970" s="277"/>
      <c r="K970" s="277"/>
      <c r="L970" s="282"/>
      <c r="M970" s="283"/>
      <c r="N970" s="284"/>
      <c r="O970" s="284"/>
      <c r="P970" s="284"/>
      <c r="Q970" s="284"/>
      <c r="R970" s="284"/>
      <c r="S970" s="284"/>
      <c r="T970" s="28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86" t="s">
        <v>170</v>
      </c>
      <c r="AU970" s="286" t="s">
        <v>85</v>
      </c>
      <c r="AV970" s="13" t="s">
        <v>85</v>
      </c>
      <c r="AW970" s="13" t="s">
        <v>30</v>
      </c>
      <c r="AX970" s="13" t="s">
        <v>83</v>
      </c>
      <c r="AY970" s="286" t="s">
        <v>160</v>
      </c>
    </row>
    <row r="971" spans="1:65" s="2" customFormat="1" ht="21.75" customHeight="1">
      <c r="A971" s="40"/>
      <c r="B971" s="41"/>
      <c r="C971" s="260" t="s">
        <v>822</v>
      </c>
      <c r="D971" s="260" t="s">
        <v>162</v>
      </c>
      <c r="E971" s="261" t="s">
        <v>823</v>
      </c>
      <c r="F971" s="262" t="s">
        <v>824</v>
      </c>
      <c r="G971" s="263" t="s">
        <v>165</v>
      </c>
      <c r="H971" s="264">
        <v>40</v>
      </c>
      <c r="I971" s="265"/>
      <c r="J971" s="266">
        <f>ROUND(I971*H971,2)</f>
        <v>0</v>
      </c>
      <c r="K971" s="262" t="s">
        <v>184</v>
      </c>
      <c r="L971" s="43"/>
      <c r="M971" s="267" t="s">
        <v>1</v>
      </c>
      <c r="N971" s="268" t="s">
        <v>40</v>
      </c>
      <c r="O971" s="93"/>
      <c r="P971" s="269">
        <f>O971*H971</f>
        <v>0</v>
      </c>
      <c r="Q971" s="269">
        <v>0.20716</v>
      </c>
      <c r="R971" s="269">
        <f>Q971*H971</f>
        <v>8.2864</v>
      </c>
      <c r="S971" s="269">
        <v>0</v>
      </c>
      <c r="T971" s="270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71" t="s">
        <v>166</v>
      </c>
      <c r="AT971" s="271" t="s">
        <v>162</v>
      </c>
      <c r="AU971" s="271" t="s">
        <v>85</v>
      </c>
      <c r="AY971" s="17" t="s">
        <v>160</v>
      </c>
      <c r="BE971" s="145">
        <f>IF(N971="základní",J971,0)</f>
        <v>0</v>
      </c>
      <c r="BF971" s="145">
        <f>IF(N971="snížená",J971,0)</f>
        <v>0</v>
      </c>
      <c r="BG971" s="145">
        <f>IF(N971="zákl. přenesená",J971,0)</f>
        <v>0</v>
      </c>
      <c r="BH971" s="145">
        <f>IF(N971="sníž. přenesená",J971,0)</f>
        <v>0</v>
      </c>
      <c r="BI971" s="145">
        <f>IF(N971="nulová",J971,0)</f>
        <v>0</v>
      </c>
      <c r="BJ971" s="17" t="s">
        <v>83</v>
      </c>
      <c r="BK971" s="145">
        <f>ROUND(I971*H971,2)</f>
        <v>0</v>
      </c>
      <c r="BL971" s="17" t="s">
        <v>166</v>
      </c>
      <c r="BM971" s="271" t="s">
        <v>825</v>
      </c>
    </row>
    <row r="972" spans="1:47" s="2" customFormat="1" ht="12">
      <c r="A972" s="40"/>
      <c r="B972" s="41"/>
      <c r="C972" s="42"/>
      <c r="D972" s="272" t="s">
        <v>177</v>
      </c>
      <c r="E972" s="42"/>
      <c r="F972" s="287" t="s">
        <v>826</v>
      </c>
      <c r="G972" s="42"/>
      <c r="H972" s="42"/>
      <c r="I972" s="161"/>
      <c r="J972" s="42"/>
      <c r="K972" s="42"/>
      <c r="L972" s="43"/>
      <c r="M972" s="274"/>
      <c r="N972" s="275"/>
      <c r="O972" s="93"/>
      <c r="P972" s="93"/>
      <c r="Q972" s="93"/>
      <c r="R972" s="93"/>
      <c r="S972" s="93"/>
      <c r="T972" s="94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7" t="s">
        <v>177</v>
      </c>
      <c r="AU972" s="17" t="s">
        <v>85</v>
      </c>
    </row>
    <row r="973" spans="1:65" s="2" customFormat="1" ht="16.5" customHeight="1">
      <c r="A973" s="40"/>
      <c r="B973" s="41"/>
      <c r="C973" s="309" t="s">
        <v>827</v>
      </c>
      <c r="D973" s="309" t="s">
        <v>404</v>
      </c>
      <c r="E973" s="310" t="s">
        <v>828</v>
      </c>
      <c r="F973" s="311" t="s">
        <v>829</v>
      </c>
      <c r="G973" s="312" t="s">
        <v>165</v>
      </c>
      <c r="H973" s="313">
        <v>40</v>
      </c>
      <c r="I973" s="314"/>
      <c r="J973" s="315">
        <f>ROUND(I973*H973,2)</f>
        <v>0</v>
      </c>
      <c r="K973" s="311" t="s">
        <v>184</v>
      </c>
      <c r="L973" s="316"/>
      <c r="M973" s="317" t="s">
        <v>1</v>
      </c>
      <c r="N973" s="318" t="s">
        <v>40</v>
      </c>
      <c r="O973" s="93"/>
      <c r="P973" s="269">
        <f>O973*H973</f>
        <v>0</v>
      </c>
      <c r="Q973" s="269">
        <v>5.938</v>
      </c>
      <c r="R973" s="269">
        <f>Q973*H973</f>
        <v>237.51999999999998</v>
      </c>
      <c r="S973" s="269">
        <v>0</v>
      </c>
      <c r="T973" s="270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71" t="s">
        <v>235</v>
      </c>
      <c r="AT973" s="271" t="s">
        <v>404</v>
      </c>
      <c r="AU973" s="271" t="s">
        <v>85</v>
      </c>
      <c r="AY973" s="17" t="s">
        <v>160</v>
      </c>
      <c r="BE973" s="145">
        <f>IF(N973="základní",J973,0)</f>
        <v>0</v>
      </c>
      <c r="BF973" s="145">
        <f>IF(N973="snížená",J973,0)</f>
        <v>0</v>
      </c>
      <c r="BG973" s="145">
        <f>IF(N973="zákl. přenesená",J973,0)</f>
        <v>0</v>
      </c>
      <c r="BH973" s="145">
        <f>IF(N973="sníž. přenesená",J973,0)</f>
        <v>0</v>
      </c>
      <c r="BI973" s="145">
        <f>IF(N973="nulová",J973,0)</f>
        <v>0</v>
      </c>
      <c r="BJ973" s="17" t="s">
        <v>83</v>
      </c>
      <c r="BK973" s="145">
        <f>ROUND(I973*H973,2)</f>
        <v>0</v>
      </c>
      <c r="BL973" s="17" t="s">
        <v>166</v>
      </c>
      <c r="BM973" s="271" t="s">
        <v>830</v>
      </c>
    </row>
    <row r="974" spans="1:47" s="2" customFormat="1" ht="12">
      <c r="A974" s="40"/>
      <c r="B974" s="41"/>
      <c r="C974" s="42"/>
      <c r="D974" s="272" t="s">
        <v>177</v>
      </c>
      <c r="E974" s="42"/>
      <c r="F974" s="287" t="s">
        <v>829</v>
      </c>
      <c r="G974" s="42"/>
      <c r="H974" s="42"/>
      <c r="I974" s="161"/>
      <c r="J974" s="42"/>
      <c r="K974" s="42"/>
      <c r="L974" s="43"/>
      <c r="M974" s="274"/>
      <c r="N974" s="275"/>
      <c r="O974" s="93"/>
      <c r="P974" s="93"/>
      <c r="Q974" s="93"/>
      <c r="R974" s="93"/>
      <c r="S974" s="93"/>
      <c r="T974" s="94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7" t="s">
        <v>177</v>
      </c>
      <c r="AU974" s="17" t="s">
        <v>85</v>
      </c>
    </row>
    <row r="975" spans="1:63" s="12" customFormat="1" ht="22.8" customHeight="1">
      <c r="A975" s="12"/>
      <c r="B975" s="244"/>
      <c r="C975" s="245"/>
      <c r="D975" s="246" t="s">
        <v>74</v>
      </c>
      <c r="E975" s="258" t="s">
        <v>166</v>
      </c>
      <c r="F975" s="258" t="s">
        <v>831</v>
      </c>
      <c r="G975" s="245"/>
      <c r="H975" s="245"/>
      <c r="I975" s="248"/>
      <c r="J975" s="259">
        <f>BK975</f>
        <v>0</v>
      </c>
      <c r="K975" s="245"/>
      <c r="L975" s="250"/>
      <c r="M975" s="251"/>
      <c r="N975" s="252"/>
      <c r="O975" s="252"/>
      <c r="P975" s="253">
        <f>SUM(P976:P1000)</f>
        <v>0</v>
      </c>
      <c r="Q975" s="252"/>
      <c r="R975" s="253">
        <f>SUM(R976:R1000)</f>
        <v>5.8232479999999995</v>
      </c>
      <c r="S975" s="252"/>
      <c r="T975" s="254">
        <f>SUM(T976:T1000)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55" t="s">
        <v>83</v>
      </c>
      <c r="AT975" s="256" t="s">
        <v>74</v>
      </c>
      <c r="AU975" s="256" t="s">
        <v>83</v>
      </c>
      <c r="AY975" s="255" t="s">
        <v>160</v>
      </c>
      <c r="BK975" s="257">
        <f>SUM(BK976:BK1000)</f>
        <v>0</v>
      </c>
    </row>
    <row r="976" spans="1:65" s="2" customFormat="1" ht="21.75" customHeight="1">
      <c r="A976" s="40"/>
      <c r="B976" s="41"/>
      <c r="C976" s="260" t="s">
        <v>832</v>
      </c>
      <c r="D976" s="260" t="s">
        <v>162</v>
      </c>
      <c r="E976" s="261" t="s">
        <v>833</v>
      </c>
      <c r="F976" s="262" t="s">
        <v>834</v>
      </c>
      <c r="G976" s="263" t="s">
        <v>290</v>
      </c>
      <c r="H976" s="264">
        <v>76.752</v>
      </c>
      <c r="I976" s="265"/>
      <c r="J976" s="266">
        <f>ROUND(I976*H976,2)</f>
        <v>0</v>
      </c>
      <c r="K976" s="262" t="s">
        <v>226</v>
      </c>
      <c r="L976" s="43"/>
      <c r="M976" s="267" t="s">
        <v>1</v>
      </c>
      <c r="N976" s="268" t="s">
        <v>40</v>
      </c>
      <c r="O976" s="93"/>
      <c r="P976" s="269">
        <f>O976*H976</f>
        <v>0</v>
      </c>
      <c r="Q976" s="269">
        <v>0</v>
      </c>
      <c r="R976" s="269">
        <f>Q976*H976</f>
        <v>0</v>
      </c>
      <c r="S976" s="269">
        <v>0</v>
      </c>
      <c r="T976" s="270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71" t="s">
        <v>166</v>
      </c>
      <c r="AT976" s="271" t="s">
        <v>162</v>
      </c>
      <c r="AU976" s="271" t="s">
        <v>85</v>
      </c>
      <c r="AY976" s="17" t="s">
        <v>160</v>
      </c>
      <c r="BE976" s="145">
        <f>IF(N976="základní",J976,0)</f>
        <v>0</v>
      </c>
      <c r="BF976" s="145">
        <f>IF(N976="snížená",J976,0)</f>
        <v>0</v>
      </c>
      <c r="BG976" s="145">
        <f>IF(N976="zákl. přenesená",J976,0)</f>
        <v>0</v>
      </c>
      <c r="BH976" s="145">
        <f>IF(N976="sníž. přenesená",J976,0)</f>
        <v>0</v>
      </c>
      <c r="BI976" s="145">
        <f>IF(N976="nulová",J976,0)</f>
        <v>0</v>
      </c>
      <c r="BJ976" s="17" t="s">
        <v>83</v>
      </c>
      <c r="BK976" s="145">
        <f>ROUND(I976*H976,2)</f>
        <v>0</v>
      </c>
      <c r="BL976" s="17" t="s">
        <v>166</v>
      </c>
      <c r="BM976" s="271" t="s">
        <v>835</v>
      </c>
    </row>
    <row r="977" spans="1:47" s="2" customFormat="1" ht="12">
      <c r="A977" s="40"/>
      <c r="B977" s="41"/>
      <c r="C977" s="42"/>
      <c r="D977" s="272" t="s">
        <v>177</v>
      </c>
      <c r="E977" s="42"/>
      <c r="F977" s="287" t="s">
        <v>836</v>
      </c>
      <c r="G977" s="42"/>
      <c r="H977" s="42"/>
      <c r="I977" s="161"/>
      <c r="J977" s="42"/>
      <c r="K977" s="42"/>
      <c r="L977" s="43"/>
      <c r="M977" s="274"/>
      <c r="N977" s="275"/>
      <c r="O977" s="93"/>
      <c r="P977" s="93"/>
      <c r="Q977" s="93"/>
      <c r="R977" s="93"/>
      <c r="S977" s="93"/>
      <c r="T977" s="94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T977" s="17" t="s">
        <v>177</v>
      </c>
      <c r="AU977" s="17" t="s">
        <v>85</v>
      </c>
    </row>
    <row r="978" spans="1:51" s="13" customFormat="1" ht="12">
      <c r="A978" s="13"/>
      <c r="B978" s="276"/>
      <c r="C978" s="277"/>
      <c r="D978" s="272" t="s">
        <v>170</v>
      </c>
      <c r="E978" s="278" t="s">
        <v>1</v>
      </c>
      <c r="F978" s="279" t="s">
        <v>837</v>
      </c>
      <c r="G978" s="277"/>
      <c r="H978" s="280">
        <v>0.243</v>
      </c>
      <c r="I978" s="281"/>
      <c r="J978" s="277"/>
      <c r="K978" s="277"/>
      <c r="L978" s="282"/>
      <c r="M978" s="283"/>
      <c r="N978" s="284"/>
      <c r="O978" s="284"/>
      <c r="P978" s="284"/>
      <c r="Q978" s="284"/>
      <c r="R978" s="284"/>
      <c r="S978" s="284"/>
      <c r="T978" s="285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86" t="s">
        <v>170</v>
      </c>
      <c r="AU978" s="286" t="s">
        <v>85</v>
      </c>
      <c r="AV978" s="13" t="s">
        <v>85</v>
      </c>
      <c r="AW978" s="13" t="s">
        <v>30</v>
      </c>
      <c r="AX978" s="13" t="s">
        <v>75</v>
      </c>
      <c r="AY978" s="286" t="s">
        <v>160</v>
      </c>
    </row>
    <row r="979" spans="1:51" s="13" customFormat="1" ht="12">
      <c r="A979" s="13"/>
      <c r="B979" s="276"/>
      <c r="C979" s="277"/>
      <c r="D979" s="272" t="s">
        <v>170</v>
      </c>
      <c r="E979" s="278" t="s">
        <v>1</v>
      </c>
      <c r="F979" s="279" t="s">
        <v>838</v>
      </c>
      <c r="G979" s="277"/>
      <c r="H979" s="280">
        <v>3.549</v>
      </c>
      <c r="I979" s="281"/>
      <c r="J979" s="277"/>
      <c r="K979" s="277"/>
      <c r="L979" s="282"/>
      <c r="M979" s="283"/>
      <c r="N979" s="284"/>
      <c r="O979" s="284"/>
      <c r="P979" s="284"/>
      <c r="Q979" s="284"/>
      <c r="R979" s="284"/>
      <c r="S979" s="284"/>
      <c r="T979" s="28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86" t="s">
        <v>170</v>
      </c>
      <c r="AU979" s="286" t="s">
        <v>85</v>
      </c>
      <c r="AV979" s="13" t="s">
        <v>85</v>
      </c>
      <c r="AW979" s="13" t="s">
        <v>30</v>
      </c>
      <c r="AX979" s="13" t="s">
        <v>75</v>
      </c>
      <c r="AY979" s="286" t="s">
        <v>160</v>
      </c>
    </row>
    <row r="980" spans="1:51" s="13" customFormat="1" ht="12">
      <c r="A980" s="13"/>
      <c r="B980" s="276"/>
      <c r="C980" s="277"/>
      <c r="D980" s="272" t="s">
        <v>170</v>
      </c>
      <c r="E980" s="278" t="s">
        <v>1</v>
      </c>
      <c r="F980" s="279" t="s">
        <v>839</v>
      </c>
      <c r="G980" s="277"/>
      <c r="H980" s="280">
        <v>72.96</v>
      </c>
      <c r="I980" s="281"/>
      <c r="J980" s="277"/>
      <c r="K980" s="277"/>
      <c r="L980" s="282"/>
      <c r="M980" s="283"/>
      <c r="N980" s="284"/>
      <c r="O980" s="284"/>
      <c r="P980" s="284"/>
      <c r="Q980" s="284"/>
      <c r="R980" s="284"/>
      <c r="S980" s="284"/>
      <c r="T980" s="285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86" t="s">
        <v>170</v>
      </c>
      <c r="AU980" s="286" t="s">
        <v>85</v>
      </c>
      <c r="AV980" s="13" t="s">
        <v>85</v>
      </c>
      <c r="AW980" s="13" t="s">
        <v>30</v>
      </c>
      <c r="AX980" s="13" t="s">
        <v>75</v>
      </c>
      <c r="AY980" s="286" t="s">
        <v>160</v>
      </c>
    </row>
    <row r="981" spans="1:51" s="15" customFormat="1" ht="12">
      <c r="A981" s="15"/>
      <c r="B981" s="298"/>
      <c r="C981" s="299"/>
      <c r="D981" s="272" t="s">
        <v>170</v>
      </c>
      <c r="E981" s="300" t="s">
        <v>1</v>
      </c>
      <c r="F981" s="301" t="s">
        <v>217</v>
      </c>
      <c r="G981" s="299"/>
      <c r="H981" s="302">
        <v>76.752</v>
      </c>
      <c r="I981" s="303"/>
      <c r="J981" s="299"/>
      <c r="K981" s="299"/>
      <c r="L981" s="304"/>
      <c r="M981" s="305"/>
      <c r="N981" s="306"/>
      <c r="O981" s="306"/>
      <c r="P981" s="306"/>
      <c r="Q981" s="306"/>
      <c r="R981" s="306"/>
      <c r="S981" s="306"/>
      <c r="T981" s="307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308" t="s">
        <v>170</v>
      </c>
      <c r="AU981" s="308" t="s">
        <v>85</v>
      </c>
      <c r="AV981" s="15" t="s">
        <v>166</v>
      </c>
      <c r="AW981" s="15" t="s">
        <v>30</v>
      </c>
      <c r="AX981" s="15" t="s">
        <v>83</v>
      </c>
      <c r="AY981" s="308" t="s">
        <v>160</v>
      </c>
    </row>
    <row r="982" spans="1:65" s="2" customFormat="1" ht="21.75" customHeight="1">
      <c r="A982" s="40"/>
      <c r="B982" s="41"/>
      <c r="C982" s="260" t="s">
        <v>840</v>
      </c>
      <c r="D982" s="260" t="s">
        <v>162</v>
      </c>
      <c r="E982" s="261" t="s">
        <v>841</v>
      </c>
      <c r="F982" s="262" t="s">
        <v>842</v>
      </c>
      <c r="G982" s="263" t="s">
        <v>290</v>
      </c>
      <c r="H982" s="264">
        <v>42.875</v>
      </c>
      <c r="I982" s="265"/>
      <c r="J982" s="266">
        <f>ROUND(I982*H982,2)</f>
        <v>0</v>
      </c>
      <c r="K982" s="262" t="s">
        <v>184</v>
      </c>
      <c r="L982" s="43"/>
      <c r="M982" s="267" t="s">
        <v>1</v>
      </c>
      <c r="N982" s="268" t="s">
        <v>40</v>
      </c>
      <c r="O982" s="93"/>
      <c r="P982" s="269">
        <f>O982*H982</f>
        <v>0</v>
      </c>
      <c r="Q982" s="269">
        <v>0</v>
      </c>
      <c r="R982" s="269">
        <f>Q982*H982</f>
        <v>0</v>
      </c>
      <c r="S982" s="269">
        <v>0</v>
      </c>
      <c r="T982" s="270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71" t="s">
        <v>166</v>
      </c>
      <c r="AT982" s="271" t="s">
        <v>162</v>
      </c>
      <c r="AU982" s="271" t="s">
        <v>85</v>
      </c>
      <c r="AY982" s="17" t="s">
        <v>160</v>
      </c>
      <c r="BE982" s="145">
        <f>IF(N982="základní",J982,0)</f>
        <v>0</v>
      </c>
      <c r="BF982" s="145">
        <f>IF(N982="snížená",J982,0)</f>
        <v>0</v>
      </c>
      <c r="BG982" s="145">
        <f>IF(N982="zákl. přenesená",J982,0)</f>
        <v>0</v>
      </c>
      <c r="BH982" s="145">
        <f>IF(N982="sníž. přenesená",J982,0)</f>
        <v>0</v>
      </c>
      <c r="BI982" s="145">
        <f>IF(N982="nulová",J982,0)</f>
        <v>0</v>
      </c>
      <c r="BJ982" s="17" t="s">
        <v>83</v>
      </c>
      <c r="BK982" s="145">
        <f>ROUND(I982*H982,2)</f>
        <v>0</v>
      </c>
      <c r="BL982" s="17" t="s">
        <v>166</v>
      </c>
      <c r="BM982" s="271" t="s">
        <v>843</v>
      </c>
    </row>
    <row r="983" spans="1:47" s="2" customFormat="1" ht="12">
      <c r="A983" s="40"/>
      <c r="B983" s="41"/>
      <c r="C983" s="42"/>
      <c r="D983" s="272" t="s">
        <v>177</v>
      </c>
      <c r="E983" s="42"/>
      <c r="F983" s="287" t="s">
        <v>844</v>
      </c>
      <c r="G983" s="42"/>
      <c r="H983" s="42"/>
      <c r="I983" s="161"/>
      <c r="J983" s="42"/>
      <c r="K983" s="42"/>
      <c r="L983" s="43"/>
      <c r="M983" s="274"/>
      <c r="N983" s="275"/>
      <c r="O983" s="93"/>
      <c r="P983" s="93"/>
      <c r="Q983" s="93"/>
      <c r="R983" s="93"/>
      <c r="S983" s="93"/>
      <c r="T983" s="94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7" t="s">
        <v>177</v>
      </c>
      <c r="AU983" s="17" t="s">
        <v>85</v>
      </c>
    </row>
    <row r="984" spans="1:51" s="14" customFormat="1" ht="12">
      <c r="A984" s="14"/>
      <c r="B984" s="288"/>
      <c r="C984" s="289"/>
      <c r="D984" s="272" t="s">
        <v>170</v>
      </c>
      <c r="E984" s="290" t="s">
        <v>1</v>
      </c>
      <c r="F984" s="291" t="s">
        <v>845</v>
      </c>
      <c r="G984" s="289"/>
      <c r="H984" s="290" t="s">
        <v>1</v>
      </c>
      <c r="I984" s="292"/>
      <c r="J984" s="289"/>
      <c r="K984" s="289"/>
      <c r="L984" s="293"/>
      <c r="M984" s="294"/>
      <c r="N984" s="295"/>
      <c r="O984" s="295"/>
      <c r="P984" s="295"/>
      <c r="Q984" s="295"/>
      <c r="R984" s="295"/>
      <c r="S984" s="295"/>
      <c r="T984" s="296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97" t="s">
        <v>170</v>
      </c>
      <c r="AU984" s="297" t="s">
        <v>85</v>
      </c>
      <c r="AV984" s="14" t="s">
        <v>83</v>
      </c>
      <c r="AW984" s="14" t="s">
        <v>30</v>
      </c>
      <c r="AX984" s="14" t="s">
        <v>75</v>
      </c>
      <c r="AY984" s="297" t="s">
        <v>160</v>
      </c>
    </row>
    <row r="985" spans="1:51" s="13" customFormat="1" ht="12">
      <c r="A985" s="13"/>
      <c r="B985" s="276"/>
      <c r="C985" s="277"/>
      <c r="D985" s="272" t="s">
        <v>170</v>
      </c>
      <c r="E985" s="278" t="s">
        <v>1</v>
      </c>
      <c r="F985" s="279" t="s">
        <v>846</v>
      </c>
      <c r="G985" s="277"/>
      <c r="H985" s="280">
        <v>42.875</v>
      </c>
      <c r="I985" s="281"/>
      <c r="J985" s="277"/>
      <c r="K985" s="277"/>
      <c r="L985" s="282"/>
      <c r="M985" s="283"/>
      <c r="N985" s="284"/>
      <c r="O985" s="284"/>
      <c r="P985" s="284"/>
      <c r="Q985" s="284"/>
      <c r="R985" s="284"/>
      <c r="S985" s="284"/>
      <c r="T985" s="285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86" t="s">
        <v>170</v>
      </c>
      <c r="AU985" s="286" t="s">
        <v>85</v>
      </c>
      <c r="AV985" s="13" t="s">
        <v>85</v>
      </c>
      <c r="AW985" s="13" t="s">
        <v>30</v>
      </c>
      <c r="AX985" s="13" t="s">
        <v>83</v>
      </c>
      <c r="AY985" s="286" t="s">
        <v>160</v>
      </c>
    </row>
    <row r="986" spans="1:65" s="2" customFormat="1" ht="21.75" customHeight="1">
      <c r="A986" s="40"/>
      <c r="B986" s="41"/>
      <c r="C986" s="260" t="s">
        <v>847</v>
      </c>
      <c r="D986" s="260" t="s">
        <v>162</v>
      </c>
      <c r="E986" s="261" t="s">
        <v>848</v>
      </c>
      <c r="F986" s="262" t="s">
        <v>849</v>
      </c>
      <c r="G986" s="263" t="s">
        <v>290</v>
      </c>
      <c r="H986" s="264">
        <v>42.875</v>
      </c>
      <c r="I986" s="265"/>
      <c r="J986" s="266">
        <f>ROUND(I986*H986,2)</f>
        <v>0</v>
      </c>
      <c r="K986" s="262" t="s">
        <v>1</v>
      </c>
      <c r="L986" s="43"/>
      <c r="M986" s="267" t="s">
        <v>1</v>
      </c>
      <c r="N986" s="268" t="s">
        <v>40</v>
      </c>
      <c r="O986" s="93"/>
      <c r="P986" s="269">
        <f>O986*H986</f>
        <v>0</v>
      </c>
      <c r="Q986" s="269">
        <v>0</v>
      </c>
      <c r="R986" s="269">
        <f>Q986*H986</f>
        <v>0</v>
      </c>
      <c r="S986" s="269">
        <v>0</v>
      </c>
      <c r="T986" s="270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71" t="s">
        <v>166</v>
      </c>
      <c r="AT986" s="271" t="s">
        <v>162</v>
      </c>
      <c r="AU986" s="271" t="s">
        <v>85</v>
      </c>
      <c r="AY986" s="17" t="s">
        <v>160</v>
      </c>
      <c r="BE986" s="145">
        <f>IF(N986="základní",J986,0)</f>
        <v>0</v>
      </c>
      <c r="BF986" s="145">
        <f>IF(N986="snížená",J986,0)</f>
        <v>0</v>
      </c>
      <c r="BG986" s="145">
        <f>IF(N986="zákl. přenesená",J986,0)</f>
        <v>0</v>
      </c>
      <c r="BH986" s="145">
        <f>IF(N986="sníž. přenesená",J986,0)</f>
        <v>0</v>
      </c>
      <c r="BI986" s="145">
        <f>IF(N986="nulová",J986,0)</f>
        <v>0</v>
      </c>
      <c r="BJ986" s="17" t="s">
        <v>83</v>
      </c>
      <c r="BK986" s="145">
        <f>ROUND(I986*H986,2)</f>
        <v>0</v>
      </c>
      <c r="BL986" s="17" t="s">
        <v>166</v>
      </c>
      <c r="BM986" s="271" t="s">
        <v>850</v>
      </c>
    </row>
    <row r="987" spans="1:47" s="2" customFormat="1" ht="12">
      <c r="A987" s="40"/>
      <c r="B987" s="41"/>
      <c r="C987" s="42"/>
      <c r="D987" s="272" t="s">
        <v>177</v>
      </c>
      <c r="E987" s="42"/>
      <c r="F987" s="287" t="s">
        <v>851</v>
      </c>
      <c r="G987" s="42"/>
      <c r="H987" s="42"/>
      <c r="I987" s="161"/>
      <c r="J987" s="42"/>
      <c r="K987" s="42"/>
      <c r="L987" s="43"/>
      <c r="M987" s="274"/>
      <c r="N987" s="275"/>
      <c r="O987" s="93"/>
      <c r="P987" s="93"/>
      <c r="Q987" s="93"/>
      <c r="R987" s="93"/>
      <c r="S987" s="93"/>
      <c r="T987" s="94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7" t="s">
        <v>177</v>
      </c>
      <c r="AU987" s="17" t="s">
        <v>85</v>
      </c>
    </row>
    <row r="988" spans="1:65" s="2" customFormat="1" ht="21.75" customHeight="1">
      <c r="A988" s="40"/>
      <c r="B988" s="41"/>
      <c r="C988" s="260" t="s">
        <v>852</v>
      </c>
      <c r="D988" s="260" t="s">
        <v>162</v>
      </c>
      <c r="E988" s="261" t="s">
        <v>853</v>
      </c>
      <c r="F988" s="262" t="s">
        <v>854</v>
      </c>
      <c r="G988" s="263" t="s">
        <v>290</v>
      </c>
      <c r="H988" s="264">
        <v>20.8</v>
      </c>
      <c r="I988" s="265"/>
      <c r="J988" s="266">
        <f>ROUND(I988*H988,2)</f>
        <v>0</v>
      </c>
      <c r="K988" s="262" t="s">
        <v>1</v>
      </c>
      <c r="L988" s="43"/>
      <c r="M988" s="267" t="s">
        <v>1</v>
      </c>
      <c r="N988" s="268" t="s">
        <v>40</v>
      </c>
      <c r="O988" s="93"/>
      <c r="P988" s="269">
        <f>O988*H988</f>
        <v>0</v>
      </c>
      <c r="Q988" s="269">
        <v>0</v>
      </c>
      <c r="R988" s="269">
        <f>Q988*H988</f>
        <v>0</v>
      </c>
      <c r="S988" s="269">
        <v>0</v>
      </c>
      <c r="T988" s="270">
        <f>S988*H988</f>
        <v>0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71" t="s">
        <v>166</v>
      </c>
      <c r="AT988" s="271" t="s">
        <v>162</v>
      </c>
      <c r="AU988" s="271" t="s">
        <v>85</v>
      </c>
      <c r="AY988" s="17" t="s">
        <v>160</v>
      </c>
      <c r="BE988" s="145">
        <f>IF(N988="základní",J988,0)</f>
        <v>0</v>
      </c>
      <c r="BF988" s="145">
        <f>IF(N988="snížená",J988,0)</f>
        <v>0</v>
      </c>
      <c r="BG988" s="145">
        <f>IF(N988="zákl. přenesená",J988,0)</f>
        <v>0</v>
      </c>
      <c r="BH988" s="145">
        <f>IF(N988="sníž. přenesená",J988,0)</f>
        <v>0</v>
      </c>
      <c r="BI988" s="145">
        <f>IF(N988="nulová",J988,0)</f>
        <v>0</v>
      </c>
      <c r="BJ988" s="17" t="s">
        <v>83</v>
      </c>
      <c r="BK988" s="145">
        <f>ROUND(I988*H988,2)</f>
        <v>0</v>
      </c>
      <c r="BL988" s="17" t="s">
        <v>166</v>
      </c>
      <c r="BM988" s="271" t="s">
        <v>855</v>
      </c>
    </row>
    <row r="989" spans="1:47" s="2" customFormat="1" ht="12">
      <c r="A989" s="40"/>
      <c r="B989" s="41"/>
      <c r="C989" s="42"/>
      <c r="D989" s="272" t="s">
        <v>177</v>
      </c>
      <c r="E989" s="42"/>
      <c r="F989" s="287" t="s">
        <v>854</v>
      </c>
      <c r="G989" s="42"/>
      <c r="H989" s="42"/>
      <c r="I989" s="161"/>
      <c r="J989" s="42"/>
      <c r="K989" s="42"/>
      <c r="L989" s="43"/>
      <c r="M989" s="274"/>
      <c r="N989" s="275"/>
      <c r="O989" s="93"/>
      <c r="P989" s="93"/>
      <c r="Q989" s="93"/>
      <c r="R989" s="93"/>
      <c r="S989" s="93"/>
      <c r="T989" s="94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T989" s="17" t="s">
        <v>177</v>
      </c>
      <c r="AU989" s="17" t="s">
        <v>85</v>
      </c>
    </row>
    <row r="990" spans="1:51" s="13" customFormat="1" ht="12">
      <c r="A990" s="13"/>
      <c r="B990" s="276"/>
      <c r="C990" s="277"/>
      <c r="D990" s="272" t="s">
        <v>170</v>
      </c>
      <c r="E990" s="278" t="s">
        <v>1</v>
      </c>
      <c r="F990" s="279" t="s">
        <v>856</v>
      </c>
      <c r="G990" s="277"/>
      <c r="H990" s="280">
        <v>20.8</v>
      </c>
      <c r="I990" s="281"/>
      <c r="J990" s="277"/>
      <c r="K990" s="277"/>
      <c r="L990" s="282"/>
      <c r="M990" s="283"/>
      <c r="N990" s="284"/>
      <c r="O990" s="284"/>
      <c r="P990" s="284"/>
      <c r="Q990" s="284"/>
      <c r="R990" s="284"/>
      <c r="S990" s="284"/>
      <c r="T990" s="285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86" t="s">
        <v>170</v>
      </c>
      <c r="AU990" s="286" t="s">
        <v>85</v>
      </c>
      <c r="AV990" s="13" t="s">
        <v>85</v>
      </c>
      <c r="AW990" s="13" t="s">
        <v>30</v>
      </c>
      <c r="AX990" s="13" t="s">
        <v>83</v>
      </c>
      <c r="AY990" s="286" t="s">
        <v>160</v>
      </c>
    </row>
    <row r="991" spans="1:65" s="2" customFormat="1" ht="21.75" customHeight="1">
      <c r="A991" s="40"/>
      <c r="B991" s="41"/>
      <c r="C991" s="260" t="s">
        <v>857</v>
      </c>
      <c r="D991" s="260" t="s">
        <v>162</v>
      </c>
      <c r="E991" s="261" t="s">
        <v>858</v>
      </c>
      <c r="F991" s="262" t="s">
        <v>859</v>
      </c>
      <c r="G991" s="263" t="s">
        <v>290</v>
      </c>
      <c r="H991" s="264">
        <v>4.2</v>
      </c>
      <c r="I991" s="265"/>
      <c r="J991" s="266">
        <f>ROUND(I991*H991,2)</f>
        <v>0</v>
      </c>
      <c r="K991" s="262" t="s">
        <v>184</v>
      </c>
      <c r="L991" s="43"/>
      <c r="M991" s="267" t="s">
        <v>1</v>
      </c>
      <c r="N991" s="268" t="s">
        <v>40</v>
      </c>
      <c r="O991" s="93"/>
      <c r="P991" s="269">
        <f>O991*H991</f>
        <v>0</v>
      </c>
      <c r="Q991" s="269">
        <v>0</v>
      </c>
      <c r="R991" s="269">
        <f>Q991*H991</f>
        <v>0</v>
      </c>
      <c r="S991" s="269">
        <v>0</v>
      </c>
      <c r="T991" s="270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71" t="s">
        <v>166</v>
      </c>
      <c r="AT991" s="271" t="s">
        <v>162</v>
      </c>
      <c r="AU991" s="271" t="s">
        <v>85</v>
      </c>
      <c r="AY991" s="17" t="s">
        <v>160</v>
      </c>
      <c r="BE991" s="145">
        <f>IF(N991="základní",J991,0)</f>
        <v>0</v>
      </c>
      <c r="BF991" s="145">
        <f>IF(N991="snížená",J991,0)</f>
        <v>0</v>
      </c>
      <c r="BG991" s="145">
        <f>IF(N991="zákl. přenesená",J991,0)</f>
        <v>0</v>
      </c>
      <c r="BH991" s="145">
        <f>IF(N991="sníž. přenesená",J991,0)</f>
        <v>0</v>
      </c>
      <c r="BI991" s="145">
        <f>IF(N991="nulová",J991,0)</f>
        <v>0</v>
      </c>
      <c r="BJ991" s="17" t="s">
        <v>83</v>
      </c>
      <c r="BK991" s="145">
        <f>ROUND(I991*H991,2)</f>
        <v>0</v>
      </c>
      <c r="BL991" s="17" t="s">
        <v>166</v>
      </c>
      <c r="BM991" s="271" t="s">
        <v>860</v>
      </c>
    </row>
    <row r="992" spans="1:47" s="2" customFormat="1" ht="12">
      <c r="A992" s="40"/>
      <c r="B992" s="41"/>
      <c r="C992" s="42"/>
      <c r="D992" s="272" t="s">
        <v>177</v>
      </c>
      <c r="E992" s="42"/>
      <c r="F992" s="287" t="s">
        <v>861</v>
      </c>
      <c r="G992" s="42"/>
      <c r="H992" s="42"/>
      <c r="I992" s="161"/>
      <c r="J992" s="42"/>
      <c r="K992" s="42"/>
      <c r="L992" s="43"/>
      <c r="M992" s="274"/>
      <c r="N992" s="275"/>
      <c r="O992" s="93"/>
      <c r="P992" s="93"/>
      <c r="Q992" s="93"/>
      <c r="R992" s="93"/>
      <c r="S992" s="93"/>
      <c r="T992" s="94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7" t="s">
        <v>177</v>
      </c>
      <c r="AU992" s="17" t="s">
        <v>85</v>
      </c>
    </row>
    <row r="993" spans="1:51" s="13" customFormat="1" ht="12">
      <c r="A993" s="13"/>
      <c r="B993" s="276"/>
      <c r="C993" s="277"/>
      <c r="D993" s="272" t="s">
        <v>170</v>
      </c>
      <c r="E993" s="278" t="s">
        <v>1</v>
      </c>
      <c r="F993" s="279" t="s">
        <v>862</v>
      </c>
      <c r="G993" s="277"/>
      <c r="H993" s="280">
        <v>4.2</v>
      </c>
      <c r="I993" s="281"/>
      <c r="J993" s="277"/>
      <c r="K993" s="277"/>
      <c r="L993" s="282"/>
      <c r="M993" s="283"/>
      <c r="N993" s="284"/>
      <c r="O993" s="284"/>
      <c r="P993" s="284"/>
      <c r="Q993" s="284"/>
      <c r="R993" s="284"/>
      <c r="S993" s="284"/>
      <c r="T993" s="285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86" t="s">
        <v>170</v>
      </c>
      <c r="AU993" s="286" t="s">
        <v>85</v>
      </c>
      <c r="AV993" s="13" t="s">
        <v>85</v>
      </c>
      <c r="AW993" s="13" t="s">
        <v>30</v>
      </c>
      <c r="AX993" s="13" t="s">
        <v>83</v>
      </c>
      <c r="AY993" s="286" t="s">
        <v>160</v>
      </c>
    </row>
    <row r="994" spans="1:65" s="2" customFormat="1" ht="21.75" customHeight="1">
      <c r="A994" s="40"/>
      <c r="B994" s="41"/>
      <c r="C994" s="260" t="s">
        <v>863</v>
      </c>
      <c r="D994" s="260" t="s">
        <v>162</v>
      </c>
      <c r="E994" s="261" t="s">
        <v>864</v>
      </c>
      <c r="F994" s="262" t="s">
        <v>865</v>
      </c>
      <c r="G994" s="263" t="s">
        <v>174</v>
      </c>
      <c r="H994" s="264">
        <v>921.4</v>
      </c>
      <c r="I994" s="265"/>
      <c r="J994" s="266">
        <f>ROUND(I994*H994,2)</f>
        <v>0</v>
      </c>
      <c r="K994" s="262" t="s">
        <v>184</v>
      </c>
      <c r="L994" s="43"/>
      <c r="M994" s="267" t="s">
        <v>1</v>
      </c>
      <c r="N994" s="268" t="s">
        <v>40</v>
      </c>
      <c r="O994" s="93"/>
      <c r="P994" s="269">
        <f>O994*H994</f>
        <v>0</v>
      </c>
      <c r="Q994" s="269">
        <v>0.00632</v>
      </c>
      <c r="R994" s="269">
        <f>Q994*H994</f>
        <v>5.8232479999999995</v>
      </c>
      <c r="S994" s="269">
        <v>0</v>
      </c>
      <c r="T994" s="270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71" t="s">
        <v>166</v>
      </c>
      <c r="AT994" s="271" t="s">
        <v>162</v>
      </c>
      <c r="AU994" s="271" t="s">
        <v>85</v>
      </c>
      <c r="AY994" s="17" t="s">
        <v>160</v>
      </c>
      <c r="BE994" s="145">
        <f>IF(N994="základní",J994,0)</f>
        <v>0</v>
      </c>
      <c r="BF994" s="145">
        <f>IF(N994="snížená",J994,0)</f>
        <v>0</v>
      </c>
      <c r="BG994" s="145">
        <f>IF(N994="zákl. přenesená",J994,0)</f>
        <v>0</v>
      </c>
      <c r="BH994" s="145">
        <f>IF(N994="sníž. přenesená",J994,0)</f>
        <v>0</v>
      </c>
      <c r="BI994" s="145">
        <f>IF(N994="nulová",J994,0)</f>
        <v>0</v>
      </c>
      <c r="BJ994" s="17" t="s">
        <v>83</v>
      </c>
      <c r="BK994" s="145">
        <f>ROUND(I994*H994,2)</f>
        <v>0</v>
      </c>
      <c r="BL994" s="17" t="s">
        <v>166</v>
      </c>
      <c r="BM994" s="271" t="s">
        <v>866</v>
      </c>
    </row>
    <row r="995" spans="1:47" s="2" customFormat="1" ht="12">
      <c r="A995" s="40"/>
      <c r="B995" s="41"/>
      <c r="C995" s="42"/>
      <c r="D995" s="272" t="s">
        <v>177</v>
      </c>
      <c r="E995" s="42"/>
      <c r="F995" s="287" t="s">
        <v>867</v>
      </c>
      <c r="G995" s="42"/>
      <c r="H995" s="42"/>
      <c r="I995" s="161"/>
      <c r="J995" s="42"/>
      <c r="K995" s="42"/>
      <c r="L995" s="43"/>
      <c r="M995" s="274"/>
      <c r="N995" s="275"/>
      <c r="O995" s="93"/>
      <c r="P995" s="93"/>
      <c r="Q995" s="93"/>
      <c r="R995" s="93"/>
      <c r="S995" s="93"/>
      <c r="T995" s="94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7" t="s">
        <v>177</v>
      </c>
      <c r="AU995" s="17" t="s">
        <v>85</v>
      </c>
    </row>
    <row r="996" spans="1:51" s="13" customFormat="1" ht="12">
      <c r="A996" s="13"/>
      <c r="B996" s="276"/>
      <c r="C996" s="277"/>
      <c r="D996" s="272" t="s">
        <v>170</v>
      </c>
      <c r="E996" s="278" t="s">
        <v>1</v>
      </c>
      <c r="F996" s="279" t="s">
        <v>868</v>
      </c>
      <c r="G996" s="277"/>
      <c r="H996" s="280">
        <v>2.88</v>
      </c>
      <c r="I996" s="281"/>
      <c r="J996" s="277"/>
      <c r="K996" s="277"/>
      <c r="L996" s="282"/>
      <c r="M996" s="283"/>
      <c r="N996" s="284"/>
      <c r="O996" s="284"/>
      <c r="P996" s="284"/>
      <c r="Q996" s="284"/>
      <c r="R996" s="284"/>
      <c r="S996" s="284"/>
      <c r="T996" s="28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86" t="s">
        <v>170</v>
      </c>
      <c r="AU996" s="286" t="s">
        <v>85</v>
      </c>
      <c r="AV996" s="13" t="s">
        <v>85</v>
      </c>
      <c r="AW996" s="13" t="s">
        <v>30</v>
      </c>
      <c r="AX996" s="13" t="s">
        <v>75</v>
      </c>
      <c r="AY996" s="286" t="s">
        <v>160</v>
      </c>
    </row>
    <row r="997" spans="1:51" s="13" customFormat="1" ht="12">
      <c r="A997" s="13"/>
      <c r="B997" s="276"/>
      <c r="C997" s="277"/>
      <c r="D997" s="272" t="s">
        <v>170</v>
      </c>
      <c r="E997" s="278" t="s">
        <v>1</v>
      </c>
      <c r="F997" s="279" t="s">
        <v>869</v>
      </c>
      <c r="G997" s="277"/>
      <c r="H997" s="280">
        <v>29.12</v>
      </c>
      <c r="I997" s="281"/>
      <c r="J997" s="277"/>
      <c r="K997" s="277"/>
      <c r="L997" s="282"/>
      <c r="M997" s="283"/>
      <c r="N997" s="284"/>
      <c r="O997" s="284"/>
      <c r="P997" s="284"/>
      <c r="Q997" s="284"/>
      <c r="R997" s="284"/>
      <c r="S997" s="284"/>
      <c r="T997" s="285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86" t="s">
        <v>170</v>
      </c>
      <c r="AU997" s="286" t="s">
        <v>85</v>
      </c>
      <c r="AV997" s="13" t="s">
        <v>85</v>
      </c>
      <c r="AW997" s="13" t="s">
        <v>30</v>
      </c>
      <c r="AX997" s="13" t="s">
        <v>75</v>
      </c>
      <c r="AY997" s="286" t="s">
        <v>160</v>
      </c>
    </row>
    <row r="998" spans="1:51" s="13" customFormat="1" ht="12">
      <c r="A998" s="13"/>
      <c r="B998" s="276"/>
      <c r="C998" s="277"/>
      <c r="D998" s="272" t="s">
        <v>170</v>
      </c>
      <c r="E998" s="278" t="s">
        <v>1</v>
      </c>
      <c r="F998" s="279" t="s">
        <v>870</v>
      </c>
      <c r="G998" s="277"/>
      <c r="H998" s="280">
        <v>729.6</v>
      </c>
      <c r="I998" s="281"/>
      <c r="J998" s="277"/>
      <c r="K998" s="277"/>
      <c r="L998" s="282"/>
      <c r="M998" s="283"/>
      <c r="N998" s="284"/>
      <c r="O998" s="284"/>
      <c r="P998" s="284"/>
      <c r="Q998" s="284"/>
      <c r="R998" s="284"/>
      <c r="S998" s="284"/>
      <c r="T998" s="285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86" t="s">
        <v>170</v>
      </c>
      <c r="AU998" s="286" t="s">
        <v>85</v>
      </c>
      <c r="AV998" s="13" t="s">
        <v>85</v>
      </c>
      <c r="AW998" s="13" t="s">
        <v>30</v>
      </c>
      <c r="AX998" s="13" t="s">
        <v>75</v>
      </c>
      <c r="AY998" s="286" t="s">
        <v>160</v>
      </c>
    </row>
    <row r="999" spans="1:51" s="13" customFormat="1" ht="12">
      <c r="A999" s="13"/>
      <c r="B999" s="276"/>
      <c r="C999" s="277"/>
      <c r="D999" s="272" t="s">
        <v>170</v>
      </c>
      <c r="E999" s="278" t="s">
        <v>1</v>
      </c>
      <c r="F999" s="279" t="s">
        <v>871</v>
      </c>
      <c r="G999" s="277"/>
      <c r="H999" s="280">
        <v>159.8</v>
      </c>
      <c r="I999" s="281"/>
      <c r="J999" s="277"/>
      <c r="K999" s="277"/>
      <c r="L999" s="282"/>
      <c r="M999" s="283"/>
      <c r="N999" s="284"/>
      <c r="O999" s="284"/>
      <c r="P999" s="284"/>
      <c r="Q999" s="284"/>
      <c r="R999" s="284"/>
      <c r="S999" s="284"/>
      <c r="T999" s="28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86" t="s">
        <v>170</v>
      </c>
      <c r="AU999" s="286" t="s">
        <v>85</v>
      </c>
      <c r="AV999" s="13" t="s">
        <v>85</v>
      </c>
      <c r="AW999" s="13" t="s">
        <v>30</v>
      </c>
      <c r="AX999" s="13" t="s">
        <v>75</v>
      </c>
      <c r="AY999" s="286" t="s">
        <v>160</v>
      </c>
    </row>
    <row r="1000" spans="1:51" s="15" customFormat="1" ht="12">
      <c r="A1000" s="15"/>
      <c r="B1000" s="298"/>
      <c r="C1000" s="299"/>
      <c r="D1000" s="272" t="s">
        <v>170</v>
      </c>
      <c r="E1000" s="300" t="s">
        <v>1</v>
      </c>
      <c r="F1000" s="301" t="s">
        <v>217</v>
      </c>
      <c r="G1000" s="299"/>
      <c r="H1000" s="302">
        <v>921.4</v>
      </c>
      <c r="I1000" s="303"/>
      <c r="J1000" s="299"/>
      <c r="K1000" s="299"/>
      <c r="L1000" s="304"/>
      <c r="M1000" s="305"/>
      <c r="N1000" s="306"/>
      <c r="O1000" s="306"/>
      <c r="P1000" s="306"/>
      <c r="Q1000" s="306"/>
      <c r="R1000" s="306"/>
      <c r="S1000" s="306"/>
      <c r="T1000" s="307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T1000" s="308" t="s">
        <v>170</v>
      </c>
      <c r="AU1000" s="308" t="s">
        <v>85</v>
      </c>
      <c r="AV1000" s="15" t="s">
        <v>166</v>
      </c>
      <c r="AW1000" s="15" t="s">
        <v>30</v>
      </c>
      <c r="AX1000" s="15" t="s">
        <v>83</v>
      </c>
      <c r="AY1000" s="308" t="s">
        <v>160</v>
      </c>
    </row>
    <row r="1001" spans="1:63" s="12" customFormat="1" ht="22.8" customHeight="1">
      <c r="A1001" s="12"/>
      <c r="B1001" s="244"/>
      <c r="C1001" s="245"/>
      <c r="D1001" s="246" t="s">
        <v>74</v>
      </c>
      <c r="E1001" s="258" t="s">
        <v>218</v>
      </c>
      <c r="F1001" s="258" t="s">
        <v>872</v>
      </c>
      <c r="G1001" s="245"/>
      <c r="H1001" s="245"/>
      <c r="I1001" s="248"/>
      <c r="J1001" s="259">
        <f>BK1001</f>
        <v>0</v>
      </c>
      <c r="K1001" s="245"/>
      <c r="L1001" s="250"/>
      <c r="M1001" s="251"/>
      <c r="N1001" s="252"/>
      <c r="O1001" s="252"/>
      <c r="P1001" s="253">
        <f>SUM(P1002:P1272)</f>
        <v>0</v>
      </c>
      <c r="Q1001" s="252"/>
      <c r="R1001" s="253">
        <f>SUM(R1002:R1272)</f>
        <v>1.641515</v>
      </c>
      <c r="S1001" s="252"/>
      <c r="T1001" s="254">
        <f>SUM(T1002:T1272)</f>
        <v>0</v>
      </c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R1001" s="255" t="s">
        <v>83</v>
      </c>
      <c r="AT1001" s="256" t="s">
        <v>74</v>
      </c>
      <c r="AU1001" s="256" t="s">
        <v>83</v>
      </c>
      <c r="AY1001" s="255" t="s">
        <v>160</v>
      </c>
      <c r="BK1001" s="257">
        <f>SUM(BK1002:BK1272)</f>
        <v>0</v>
      </c>
    </row>
    <row r="1002" spans="1:65" s="2" customFormat="1" ht="21.75" customHeight="1">
      <c r="A1002" s="40"/>
      <c r="B1002" s="41"/>
      <c r="C1002" s="260" t="s">
        <v>873</v>
      </c>
      <c r="D1002" s="260" t="s">
        <v>162</v>
      </c>
      <c r="E1002" s="261" t="s">
        <v>874</v>
      </c>
      <c r="F1002" s="262" t="s">
        <v>875</v>
      </c>
      <c r="G1002" s="263" t="s">
        <v>174</v>
      </c>
      <c r="H1002" s="264">
        <v>25</v>
      </c>
      <c r="I1002" s="265"/>
      <c r="J1002" s="266">
        <f>ROUND(I1002*H1002,2)</f>
        <v>0</v>
      </c>
      <c r="K1002" s="262" t="s">
        <v>184</v>
      </c>
      <c r="L1002" s="43"/>
      <c r="M1002" s="267" t="s">
        <v>1</v>
      </c>
      <c r="N1002" s="268" t="s">
        <v>40</v>
      </c>
      <c r="O1002" s="93"/>
      <c r="P1002" s="269">
        <f>O1002*H1002</f>
        <v>0</v>
      </c>
      <c r="Q1002" s="269">
        <v>0</v>
      </c>
      <c r="R1002" s="269">
        <f>Q1002*H1002</f>
        <v>0</v>
      </c>
      <c r="S1002" s="269">
        <v>0</v>
      </c>
      <c r="T1002" s="270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71" t="s">
        <v>166</v>
      </c>
      <c r="AT1002" s="271" t="s">
        <v>162</v>
      </c>
      <c r="AU1002" s="271" t="s">
        <v>85</v>
      </c>
      <c r="AY1002" s="17" t="s">
        <v>160</v>
      </c>
      <c r="BE1002" s="145">
        <f>IF(N1002="základní",J1002,0)</f>
        <v>0</v>
      </c>
      <c r="BF1002" s="145">
        <f>IF(N1002="snížená",J1002,0)</f>
        <v>0</v>
      </c>
      <c r="BG1002" s="145">
        <f>IF(N1002="zákl. přenesená",J1002,0)</f>
        <v>0</v>
      </c>
      <c r="BH1002" s="145">
        <f>IF(N1002="sníž. přenesená",J1002,0)</f>
        <v>0</v>
      </c>
      <c r="BI1002" s="145">
        <f>IF(N1002="nulová",J1002,0)</f>
        <v>0</v>
      </c>
      <c r="BJ1002" s="17" t="s">
        <v>83</v>
      </c>
      <c r="BK1002" s="145">
        <f>ROUND(I1002*H1002,2)</f>
        <v>0</v>
      </c>
      <c r="BL1002" s="17" t="s">
        <v>166</v>
      </c>
      <c r="BM1002" s="271" t="s">
        <v>876</v>
      </c>
    </row>
    <row r="1003" spans="1:47" s="2" customFormat="1" ht="12">
      <c r="A1003" s="40"/>
      <c r="B1003" s="41"/>
      <c r="C1003" s="42"/>
      <c r="D1003" s="272" t="s">
        <v>177</v>
      </c>
      <c r="E1003" s="42"/>
      <c r="F1003" s="287" t="s">
        <v>877</v>
      </c>
      <c r="G1003" s="42"/>
      <c r="H1003" s="42"/>
      <c r="I1003" s="161"/>
      <c r="J1003" s="42"/>
      <c r="K1003" s="42"/>
      <c r="L1003" s="43"/>
      <c r="M1003" s="274"/>
      <c r="N1003" s="275"/>
      <c r="O1003" s="93"/>
      <c r="P1003" s="93"/>
      <c r="Q1003" s="93"/>
      <c r="R1003" s="93"/>
      <c r="S1003" s="93"/>
      <c r="T1003" s="94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7" t="s">
        <v>177</v>
      </c>
      <c r="AU1003" s="17" t="s">
        <v>85</v>
      </c>
    </row>
    <row r="1004" spans="1:47" s="2" customFormat="1" ht="12">
      <c r="A1004" s="40"/>
      <c r="B1004" s="41"/>
      <c r="C1004" s="42"/>
      <c r="D1004" s="272" t="s">
        <v>168</v>
      </c>
      <c r="E1004" s="42"/>
      <c r="F1004" s="273" t="s">
        <v>878</v>
      </c>
      <c r="G1004" s="42"/>
      <c r="H1004" s="42"/>
      <c r="I1004" s="161"/>
      <c r="J1004" s="42"/>
      <c r="K1004" s="42"/>
      <c r="L1004" s="43"/>
      <c r="M1004" s="274"/>
      <c r="N1004" s="275"/>
      <c r="O1004" s="93"/>
      <c r="P1004" s="93"/>
      <c r="Q1004" s="93"/>
      <c r="R1004" s="93"/>
      <c r="S1004" s="93"/>
      <c r="T1004" s="94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7" t="s">
        <v>168</v>
      </c>
      <c r="AU1004" s="17" t="s">
        <v>85</v>
      </c>
    </row>
    <row r="1005" spans="1:65" s="2" customFormat="1" ht="16.5" customHeight="1">
      <c r="A1005" s="40"/>
      <c r="B1005" s="41"/>
      <c r="C1005" s="260" t="s">
        <v>879</v>
      </c>
      <c r="D1005" s="260" t="s">
        <v>162</v>
      </c>
      <c r="E1005" s="261" t="s">
        <v>880</v>
      </c>
      <c r="F1005" s="262" t="s">
        <v>881</v>
      </c>
      <c r="G1005" s="263" t="s">
        <v>174</v>
      </c>
      <c r="H1005" s="264">
        <v>17.5</v>
      </c>
      <c r="I1005" s="265"/>
      <c r="J1005" s="266">
        <f>ROUND(I1005*H1005,2)</f>
        <v>0</v>
      </c>
      <c r="K1005" s="262" t="s">
        <v>1</v>
      </c>
      <c r="L1005" s="43"/>
      <c r="M1005" s="267" t="s">
        <v>1</v>
      </c>
      <c r="N1005" s="268" t="s">
        <v>40</v>
      </c>
      <c r="O1005" s="93"/>
      <c r="P1005" s="269">
        <f>O1005*H1005</f>
        <v>0</v>
      </c>
      <c r="Q1005" s="269">
        <v>0</v>
      </c>
      <c r="R1005" s="269">
        <f>Q1005*H1005</f>
        <v>0</v>
      </c>
      <c r="S1005" s="269">
        <v>0</v>
      </c>
      <c r="T1005" s="270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71" t="s">
        <v>166</v>
      </c>
      <c r="AT1005" s="271" t="s">
        <v>162</v>
      </c>
      <c r="AU1005" s="271" t="s">
        <v>85</v>
      </c>
      <c r="AY1005" s="17" t="s">
        <v>160</v>
      </c>
      <c r="BE1005" s="145">
        <f>IF(N1005="základní",J1005,0)</f>
        <v>0</v>
      </c>
      <c r="BF1005" s="145">
        <f>IF(N1005="snížená",J1005,0)</f>
        <v>0</v>
      </c>
      <c r="BG1005" s="145">
        <f>IF(N1005="zákl. přenesená",J1005,0)</f>
        <v>0</v>
      </c>
      <c r="BH1005" s="145">
        <f>IF(N1005="sníž. přenesená",J1005,0)</f>
        <v>0</v>
      </c>
      <c r="BI1005" s="145">
        <f>IF(N1005="nulová",J1005,0)</f>
        <v>0</v>
      </c>
      <c r="BJ1005" s="17" t="s">
        <v>83</v>
      </c>
      <c r="BK1005" s="145">
        <f>ROUND(I1005*H1005,2)</f>
        <v>0</v>
      </c>
      <c r="BL1005" s="17" t="s">
        <v>166</v>
      </c>
      <c r="BM1005" s="271" t="s">
        <v>882</v>
      </c>
    </row>
    <row r="1006" spans="1:47" s="2" customFormat="1" ht="12">
      <c r="A1006" s="40"/>
      <c r="B1006" s="41"/>
      <c r="C1006" s="42"/>
      <c r="D1006" s="272" t="s">
        <v>177</v>
      </c>
      <c r="E1006" s="42"/>
      <c r="F1006" s="287" t="s">
        <v>881</v>
      </c>
      <c r="G1006" s="42"/>
      <c r="H1006" s="42"/>
      <c r="I1006" s="161"/>
      <c r="J1006" s="42"/>
      <c r="K1006" s="42"/>
      <c r="L1006" s="43"/>
      <c r="M1006" s="274"/>
      <c r="N1006" s="275"/>
      <c r="O1006" s="93"/>
      <c r="P1006" s="93"/>
      <c r="Q1006" s="93"/>
      <c r="R1006" s="93"/>
      <c r="S1006" s="93"/>
      <c r="T1006" s="94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7" t="s">
        <v>177</v>
      </c>
      <c r="AU1006" s="17" t="s">
        <v>85</v>
      </c>
    </row>
    <row r="1007" spans="1:51" s="14" customFormat="1" ht="12">
      <c r="A1007" s="14"/>
      <c r="B1007" s="288"/>
      <c r="C1007" s="289"/>
      <c r="D1007" s="272" t="s">
        <v>170</v>
      </c>
      <c r="E1007" s="290" t="s">
        <v>1</v>
      </c>
      <c r="F1007" s="291" t="s">
        <v>179</v>
      </c>
      <c r="G1007" s="289"/>
      <c r="H1007" s="290" t="s">
        <v>1</v>
      </c>
      <c r="I1007" s="292"/>
      <c r="J1007" s="289"/>
      <c r="K1007" s="289"/>
      <c r="L1007" s="293"/>
      <c r="M1007" s="294"/>
      <c r="N1007" s="295"/>
      <c r="O1007" s="295"/>
      <c r="P1007" s="295"/>
      <c r="Q1007" s="295"/>
      <c r="R1007" s="295"/>
      <c r="S1007" s="295"/>
      <c r="T1007" s="296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97" t="s">
        <v>170</v>
      </c>
      <c r="AU1007" s="297" t="s">
        <v>85</v>
      </c>
      <c r="AV1007" s="14" t="s">
        <v>83</v>
      </c>
      <c r="AW1007" s="14" t="s">
        <v>30</v>
      </c>
      <c r="AX1007" s="14" t="s">
        <v>75</v>
      </c>
      <c r="AY1007" s="297" t="s">
        <v>160</v>
      </c>
    </row>
    <row r="1008" spans="1:51" s="13" customFormat="1" ht="12">
      <c r="A1008" s="13"/>
      <c r="B1008" s="276"/>
      <c r="C1008" s="277"/>
      <c r="D1008" s="272" t="s">
        <v>170</v>
      </c>
      <c r="E1008" s="278" t="s">
        <v>1</v>
      </c>
      <c r="F1008" s="279" t="s">
        <v>180</v>
      </c>
      <c r="G1008" s="277"/>
      <c r="H1008" s="280">
        <v>17.5</v>
      </c>
      <c r="I1008" s="281"/>
      <c r="J1008" s="277"/>
      <c r="K1008" s="277"/>
      <c r="L1008" s="282"/>
      <c r="M1008" s="283"/>
      <c r="N1008" s="284"/>
      <c r="O1008" s="284"/>
      <c r="P1008" s="284"/>
      <c r="Q1008" s="284"/>
      <c r="R1008" s="284"/>
      <c r="S1008" s="284"/>
      <c r="T1008" s="285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86" t="s">
        <v>170</v>
      </c>
      <c r="AU1008" s="286" t="s">
        <v>85</v>
      </c>
      <c r="AV1008" s="13" t="s">
        <v>85</v>
      </c>
      <c r="AW1008" s="13" t="s">
        <v>30</v>
      </c>
      <c r="AX1008" s="13" t="s">
        <v>83</v>
      </c>
      <c r="AY1008" s="286" t="s">
        <v>160</v>
      </c>
    </row>
    <row r="1009" spans="1:65" s="2" customFormat="1" ht="16.5" customHeight="1">
      <c r="A1009" s="40"/>
      <c r="B1009" s="41"/>
      <c r="C1009" s="260" t="s">
        <v>883</v>
      </c>
      <c r="D1009" s="260" t="s">
        <v>162</v>
      </c>
      <c r="E1009" s="261" t="s">
        <v>884</v>
      </c>
      <c r="F1009" s="262" t="s">
        <v>885</v>
      </c>
      <c r="G1009" s="263" t="s">
        <v>174</v>
      </c>
      <c r="H1009" s="264">
        <v>79.688</v>
      </c>
      <c r="I1009" s="265"/>
      <c r="J1009" s="266">
        <f>ROUND(I1009*H1009,2)</f>
        <v>0</v>
      </c>
      <c r="K1009" s="262" t="s">
        <v>184</v>
      </c>
      <c r="L1009" s="43"/>
      <c r="M1009" s="267" t="s">
        <v>1</v>
      </c>
      <c r="N1009" s="268" t="s">
        <v>40</v>
      </c>
      <c r="O1009" s="93"/>
      <c r="P1009" s="269">
        <f>O1009*H1009</f>
        <v>0</v>
      </c>
      <c r="Q1009" s="269">
        <v>0</v>
      </c>
      <c r="R1009" s="269">
        <f>Q1009*H1009</f>
        <v>0</v>
      </c>
      <c r="S1009" s="269">
        <v>0</v>
      </c>
      <c r="T1009" s="270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71" t="s">
        <v>166</v>
      </c>
      <c r="AT1009" s="271" t="s">
        <v>162</v>
      </c>
      <c r="AU1009" s="271" t="s">
        <v>85</v>
      </c>
      <c r="AY1009" s="17" t="s">
        <v>160</v>
      </c>
      <c r="BE1009" s="145">
        <f>IF(N1009="základní",J1009,0)</f>
        <v>0</v>
      </c>
      <c r="BF1009" s="145">
        <f>IF(N1009="snížená",J1009,0)</f>
        <v>0</v>
      </c>
      <c r="BG1009" s="145">
        <f>IF(N1009="zákl. přenesená",J1009,0)</f>
        <v>0</v>
      </c>
      <c r="BH1009" s="145">
        <f>IF(N1009="sníž. přenesená",J1009,0)</f>
        <v>0</v>
      </c>
      <c r="BI1009" s="145">
        <f>IF(N1009="nulová",J1009,0)</f>
        <v>0</v>
      </c>
      <c r="BJ1009" s="17" t="s">
        <v>83</v>
      </c>
      <c r="BK1009" s="145">
        <f>ROUND(I1009*H1009,2)</f>
        <v>0</v>
      </c>
      <c r="BL1009" s="17" t="s">
        <v>166</v>
      </c>
      <c r="BM1009" s="271" t="s">
        <v>886</v>
      </c>
    </row>
    <row r="1010" spans="1:47" s="2" customFormat="1" ht="12">
      <c r="A1010" s="40"/>
      <c r="B1010" s="41"/>
      <c r="C1010" s="42"/>
      <c r="D1010" s="272" t="s">
        <v>177</v>
      </c>
      <c r="E1010" s="42"/>
      <c r="F1010" s="287" t="s">
        <v>887</v>
      </c>
      <c r="G1010" s="42"/>
      <c r="H1010" s="42"/>
      <c r="I1010" s="161"/>
      <c r="J1010" s="42"/>
      <c r="K1010" s="42"/>
      <c r="L1010" s="43"/>
      <c r="M1010" s="274"/>
      <c r="N1010" s="275"/>
      <c r="O1010" s="93"/>
      <c r="P1010" s="93"/>
      <c r="Q1010" s="93"/>
      <c r="R1010" s="93"/>
      <c r="S1010" s="93"/>
      <c r="T1010" s="94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T1010" s="17" t="s">
        <v>177</v>
      </c>
      <c r="AU1010" s="17" t="s">
        <v>85</v>
      </c>
    </row>
    <row r="1011" spans="1:51" s="13" customFormat="1" ht="12">
      <c r="A1011" s="13"/>
      <c r="B1011" s="276"/>
      <c r="C1011" s="277"/>
      <c r="D1011" s="272" t="s">
        <v>170</v>
      </c>
      <c r="E1011" s="278" t="s">
        <v>1</v>
      </c>
      <c r="F1011" s="279" t="s">
        <v>888</v>
      </c>
      <c r="G1011" s="277"/>
      <c r="H1011" s="280">
        <v>0.162</v>
      </c>
      <c r="I1011" s="281"/>
      <c r="J1011" s="277"/>
      <c r="K1011" s="277"/>
      <c r="L1011" s="282"/>
      <c r="M1011" s="283"/>
      <c r="N1011" s="284"/>
      <c r="O1011" s="284"/>
      <c r="P1011" s="284"/>
      <c r="Q1011" s="284"/>
      <c r="R1011" s="284"/>
      <c r="S1011" s="284"/>
      <c r="T1011" s="285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86" t="s">
        <v>170</v>
      </c>
      <c r="AU1011" s="286" t="s">
        <v>85</v>
      </c>
      <c r="AV1011" s="13" t="s">
        <v>85</v>
      </c>
      <c r="AW1011" s="13" t="s">
        <v>30</v>
      </c>
      <c r="AX1011" s="13" t="s">
        <v>75</v>
      </c>
      <c r="AY1011" s="286" t="s">
        <v>160</v>
      </c>
    </row>
    <row r="1012" spans="1:51" s="13" customFormat="1" ht="12">
      <c r="A1012" s="13"/>
      <c r="B1012" s="276"/>
      <c r="C1012" s="277"/>
      <c r="D1012" s="272" t="s">
        <v>170</v>
      </c>
      <c r="E1012" s="278" t="s">
        <v>1</v>
      </c>
      <c r="F1012" s="279" t="s">
        <v>889</v>
      </c>
      <c r="G1012" s="277"/>
      <c r="H1012" s="280">
        <v>2.366</v>
      </c>
      <c r="I1012" s="281"/>
      <c r="J1012" s="277"/>
      <c r="K1012" s="277"/>
      <c r="L1012" s="282"/>
      <c r="M1012" s="283"/>
      <c r="N1012" s="284"/>
      <c r="O1012" s="284"/>
      <c r="P1012" s="284"/>
      <c r="Q1012" s="284"/>
      <c r="R1012" s="284"/>
      <c r="S1012" s="284"/>
      <c r="T1012" s="285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86" t="s">
        <v>170</v>
      </c>
      <c r="AU1012" s="286" t="s">
        <v>85</v>
      </c>
      <c r="AV1012" s="13" t="s">
        <v>85</v>
      </c>
      <c r="AW1012" s="13" t="s">
        <v>30</v>
      </c>
      <c r="AX1012" s="13" t="s">
        <v>75</v>
      </c>
      <c r="AY1012" s="286" t="s">
        <v>160</v>
      </c>
    </row>
    <row r="1013" spans="1:51" s="13" customFormat="1" ht="12">
      <c r="A1013" s="13"/>
      <c r="B1013" s="276"/>
      <c r="C1013" s="277"/>
      <c r="D1013" s="272" t="s">
        <v>170</v>
      </c>
      <c r="E1013" s="278" t="s">
        <v>1</v>
      </c>
      <c r="F1013" s="279" t="s">
        <v>839</v>
      </c>
      <c r="G1013" s="277"/>
      <c r="H1013" s="280">
        <v>72.96</v>
      </c>
      <c r="I1013" s="281"/>
      <c r="J1013" s="277"/>
      <c r="K1013" s="277"/>
      <c r="L1013" s="282"/>
      <c r="M1013" s="283"/>
      <c r="N1013" s="284"/>
      <c r="O1013" s="284"/>
      <c r="P1013" s="284"/>
      <c r="Q1013" s="284"/>
      <c r="R1013" s="284"/>
      <c r="S1013" s="284"/>
      <c r="T1013" s="28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86" t="s">
        <v>170</v>
      </c>
      <c r="AU1013" s="286" t="s">
        <v>85</v>
      </c>
      <c r="AV1013" s="13" t="s">
        <v>85</v>
      </c>
      <c r="AW1013" s="13" t="s">
        <v>30</v>
      </c>
      <c r="AX1013" s="13" t="s">
        <v>75</v>
      </c>
      <c r="AY1013" s="286" t="s">
        <v>160</v>
      </c>
    </row>
    <row r="1014" spans="1:51" s="13" customFormat="1" ht="12">
      <c r="A1014" s="13"/>
      <c r="B1014" s="276"/>
      <c r="C1014" s="277"/>
      <c r="D1014" s="272" t="s">
        <v>170</v>
      </c>
      <c r="E1014" s="278" t="s">
        <v>1</v>
      </c>
      <c r="F1014" s="279" t="s">
        <v>862</v>
      </c>
      <c r="G1014" s="277"/>
      <c r="H1014" s="280">
        <v>4.2</v>
      </c>
      <c r="I1014" s="281"/>
      <c r="J1014" s="277"/>
      <c r="K1014" s="277"/>
      <c r="L1014" s="282"/>
      <c r="M1014" s="283"/>
      <c r="N1014" s="284"/>
      <c r="O1014" s="284"/>
      <c r="P1014" s="284"/>
      <c r="Q1014" s="284"/>
      <c r="R1014" s="284"/>
      <c r="S1014" s="284"/>
      <c r="T1014" s="285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86" t="s">
        <v>170</v>
      </c>
      <c r="AU1014" s="286" t="s">
        <v>85</v>
      </c>
      <c r="AV1014" s="13" t="s">
        <v>85</v>
      </c>
      <c r="AW1014" s="13" t="s">
        <v>30</v>
      </c>
      <c r="AX1014" s="13" t="s">
        <v>75</v>
      </c>
      <c r="AY1014" s="286" t="s">
        <v>160</v>
      </c>
    </row>
    <row r="1015" spans="1:51" s="15" customFormat="1" ht="12">
      <c r="A1015" s="15"/>
      <c r="B1015" s="298"/>
      <c r="C1015" s="299"/>
      <c r="D1015" s="272" t="s">
        <v>170</v>
      </c>
      <c r="E1015" s="300" t="s">
        <v>1</v>
      </c>
      <c r="F1015" s="301" t="s">
        <v>217</v>
      </c>
      <c r="G1015" s="299"/>
      <c r="H1015" s="302">
        <v>79.688</v>
      </c>
      <c r="I1015" s="303"/>
      <c r="J1015" s="299"/>
      <c r="K1015" s="299"/>
      <c r="L1015" s="304"/>
      <c r="M1015" s="305"/>
      <c r="N1015" s="306"/>
      <c r="O1015" s="306"/>
      <c r="P1015" s="306"/>
      <c r="Q1015" s="306"/>
      <c r="R1015" s="306"/>
      <c r="S1015" s="306"/>
      <c r="T1015" s="307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308" t="s">
        <v>170</v>
      </c>
      <c r="AU1015" s="308" t="s">
        <v>85</v>
      </c>
      <c r="AV1015" s="15" t="s">
        <v>166</v>
      </c>
      <c r="AW1015" s="15" t="s">
        <v>30</v>
      </c>
      <c r="AX1015" s="15" t="s">
        <v>83</v>
      </c>
      <c r="AY1015" s="308" t="s">
        <v>160</v>
      </c>
    </row>
    <row r="1016" spans="1:65" s="2" customFormat="1" ht="16.5" customHeight="1">
      <c r="A1016" s="40"/>
      <c r="B1016" s="41"/>
      <c r="C1016" s="260" t="s">
        <v>890</v>
      </c>
      <c r="D1016" s="260" t="s">
        <v>162</v>
      </c>
      <c r="E1016" s="261" t="s">
        <v>891</v>
      </c>
      <c r="F1016" s="262" t="s">
        <v>892</v>
      </c>
      <c r="G1016" s="263" t="s">
        <v>174</v>
      </c>
      <c r="H1016" s="264">
        <v>2004.1</v>
      </c>
      <c r="I1016" s="265"/>
      <c r="J1016" s="266">
        <f>ROUND(I1016*H1016,2)</f>
        <v>0</v>
      </c>
      <c r="K1016" s="262" t="s">
        <v>1</v>
      </c>
      <c r="L1016" s="43"/>
      <c r="M1016" s="267" t="s">
        <v>1</v>
      </c>
      <c r="N1016" s="268" t="s">
        <v>40</v>
      </c>
      <c r="O1016" s="93"/>
      <c r="P1016" s="269">
        <f>O1016*H1016</f>
        <v>0</v>
      </c>
      <c r="Q1016" s="269">
        <v>0</v>
      </c>
      <c r="R1016" s="269">
        <f>Q1016*H1016</f>
        <v>0</v>
      </c>
      <c r="S1016" s="269">
        <v>0</v>
      </c>
      <c r="T1016" s="270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71" t="s">
        <v>166</v>
      </c>
      <c r="AT1016" s="271" t="s">
        <v>162</v>
      </c>
      <c r="AU1016" s="271" t="s">
        <v>85</v>
      </c>
      <c r="AY1016" s="17" t="s">
        <v>160</v>
      </c>
      <c r="BE1016" s="145">
        <f>IF(N1016="základní",J1016,0)</f>
        <v>0</v>
      </c>
      <c r="BF1016" s="145">
        <f>IF(N1016="snížená",J1016,0)</f>
        <v>0</v>
      </c>
      <c r="BG1016" s="145">
        <f>IF(N1016="zákl. přenesená",J1016,0)</f>
        <v>0</v>
      </c>
      <c r="BH1016" s="145">
        <f>IF(N1016="sníž. přenesená",J1016,0)</f>
        <v>0</v>
      </c>
      <c r="BI1016" s="145">
        <f>IF(N1016="nulová",J1016,0)</f>
        <v>0</v>
      </c>
      <c r="BJ1016" s="17" t="s">
        <v>83</v>
      </c>
      <c r="BK1016" s="145">
        <f>ROUND(I1016*H1016,2)</f>
        <v>0</v>
      </c>
      <c r="BL1016" s="17" t="s">
        <v>166</v>
      </c>
      <c r="BM1016" s="271" t="s">
        <v>893</v>
      </c>
    </row>
    <row r="1017" spans="1:47" s="2" customFormat="1" ht="12">
      <c r="A1017" s="40"/>
      <c r="B1017" s="41"/>
      <c r="C1017" s="42"/>
      <c r="D1017" s="272" t="s">
        <v>177</v>
      </c>
      <c r="E1017" s="42"/>
      <c r="F1017" s="287" t="s">
        <v>894</v>
      </c>
      <c r="G1017" s="42"/>
      <c r="H1017" s="42"/>
      <c r="I1017" s="161"/>
      <c r="J1017" s="42"/>
      <c r="K1017" s="42"/>
      <c r="L1017" s="43"/>
      <c r="M1017" s="274"/>
      <c r="N1017" s="275"/>
      <c r="O1017" s="93"/>
      <c r="P1017" s="93"/>
      <c r="Q1017" s="93"/>
      <c r="R1017" s="93"/>
      <c r="S1017" s="93"/>
      <c r="T1017" s="94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7" t="s">
        <v>177</v>
      </c>
      <c r="AU1017" s="17" t="s">
        <v>85</v>
      </c>
    </row>
    <row r="1018" spans="1:51" s="14" customFormat="1" ht="12">
      <c r="A1018" s="14"/>
      <c r="B1018" s="288"/>
      <c r="C1018" s="289"/>
      <c r="D1018" s="272" t="s">
        <v>170</v>
      </c>
      <c r="E1018" s="290" t="s">
        <v>1</v>
      </c>
      <c r="F1018" s="291" t="s">
        <v>179</v>
      </c>
      <c r="G1018" s="289"/>
      <c r="H1018" s="290" t="s">
        <v>1</v>
      </c>
      <c r="I1018" s="292"/>
      <c r="J1018" s="289"/>
      <c r="K1018" s="289"/>
      <c r="L1018" s="293"/>
      <c r="M1018" s="294"/>
      <c r="N1018" s="295"/>
      <c r="O1018" s="295"/>
      <c r="P1018" s="295"/>
      <c r="Q1018" s="295"/>
      <c r="R1018" s="295"/>
      <c r="S1018" s="295"/>
      <c r="T1018" s="296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97" t="s">
        <v>170</v>
      </c>
      <c r="AU1018" s="297" t="s">
        <v>85</v>
      </c>
      <c r="AV1018" s="14" t="s">
        <v>83</v>
      </c>
      <c r="AW1018" s="14" t="s">
        <v>30</v>
      </c>
      <c r="AX1018" s="14" t="s">
        <v>75</v>
      </c>
      <c r="AY1018" s="297" t="s">
        <v>160</v>
      </c>
    </row>
    <row r="1019" spans="1:51" s="13" customFormat="1" ht="12">
      <c r="A1019" s="13"/>
      <c r="B1019" s="276"/>
      <c r="C1019" s="277"/>
      <c r="D1019" s="272" t="s">
        <v>170</v>
      </c>
      <c r="E1019" s="278" t="s">
        <v>1</v>
      </c>
      <c r="F1019" s="279" t="s">
        <v>180</v>
      </c>
      <c r="G1019" s="277"/>
      <c r="H1019" s="280">
        <v>17.5</v>
      </c>
      <c r="I1019" s="281"/>
      <c r="J1019" s="277"/>
      <c r="K1019" s="277"/>
      <c r="L1019" s="282"/>
      <c r="M1019" s="283"/>
      <c r="N1019" s="284"/>
      <c r="O1019" s="284"/>
      <c r="P1019" s="284"/>
      <c r="Q1019" s="284"/>
      <c r="R1019" s="284"/>
      <c r="S1019" s="284"/>
      <c r="T1019" s="285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86" t="s">
        <v>170</v>
      </c>
      <c r="AU1019" s="286" t="s">
        <v>85</v>
      </c>
      <c r="AV1019" s="13" t="s">
        <v>85</v>
      </c>
      <c r="AW1019" s="13" t="s">
        <v>30</v>
      </c>
      <c r="AX1019" s="13" t="s">
        <v>75</v>
      </c>
      <c r="AY1019" s="286" t="s">
        <v>160</v>
      </c>
    </row>
    <row r="1020" spans="1:51" s="13" customFormat="1" ht="12">
      <c r="A1020" s="13"/>
      <c r="B1020" s="276"/>
      <c r="C1020" s="277"/>
      <c r="D1020" s="272" t="s">
        <v>170</v>
      </c>
      <c r="E1020" s="278" t="s">
        <v>1</v>
      </c>
      <c r="F1020" s="279" t="s">
        <v>895</v>
      </c>
      <c r="G1020" s="277"/>
      <c r="H1020" s="280">
        <v>1986.6</v>
      </c>
      <c r="I1020" s="281"/>
      <c r="J1020" s="277"/>
      <c r="K1020" s="277"/>
      <c r="L1020" s="282"/>
      <c r="M1020" s="283"/>
      <c r="N1020" s="284"/>
      <c r="O1020" s="284"/>
      <c r="P1020" s="284"/>
      <c r="Q1020" s="284"/>
      <c r="R1020" s="284"/>
      <c r="S1020" s="284"/>
      <c r="T1020" s="285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86" t="s">
        <v>170</v>
      </c>
      <c r="AU1020" s="286" t="s">
        <v>85</v>
      </c>
      <c r="AV1020" s="13" t="s">
        <v>85</v>
      </c>
      <c r="AW1020" s="13" t="s">
        <v>30</v>
      </c>
      <c r="AX1020" s="13" t="s">
        <v>75</v>
      </c>
      <c r="AY1020" s="286" t="s">
        <v>160</v>
      </c>
    </row>
    <row r="1021" spans="1:51" s="15" customFormat="1" ht="12">
      <c r="A1021" s="15"/>
      <c r="B1021" s="298"/>
      <c r="C1021" s="299"/>
      <c r="D1021" s="272" t="s">
        <v>170</v>
      </c>
      <c r="E1021" s="300" t="s">
        <v>1</v>
      </c>
      <c r="F1021" s="301" t="s">
        <v>217</v>
      </c>
      <c r="G1021" s="299"/>
      <c r="H1021" s="302">
        <v>2004.1</v>
      </c>
      <c r="I1021" s="303"/>
      <c r="J1021" s="299"/>
      <c r="K1021" s="299"/>
      <c r="L1021" s="304"/>
      <c r="M1021" s="305"/>
      <c r="N1021" s="306"/>
      <c r="O1021" s="306"/>
      <c r="P1021" s="306"/>
      <c r="Q1021" s="306"/>
      <c r="R1021" s="306"/>
      <c r="S1021" s="306"/>
      <c r="T1021" s="307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308" t="s">
        <v>170</v>
      </c>
      <c r="AU1021" s="308" t="s">
        <v>85</v>
      </c>
      <c r="AV1021" s="15" t="s">
        <v>166</v>
      </c>
      <c r="AW1021" s="15" t="s">
        <v>30</v>
      </c>
      <c r="AX1021" s="15" t="s">
        <v>83</v>
      </c>
      <c r="AY1021" s="308" t="s">
        <v>160</v>
      </c>
    </row>
    <row r="1022" spans="1:65" s="2" customFormat="1" ht="16.5" customHeight="1">
      <c r="A1022" s="40"/>
      <c r="B1022" s="41"/>
      <c r="C1022" s="260" t="s">
        <v>896</v>
      </c>
      <c r="D1022" s="260" t="s">
        <v>162</v>
      </c>
      <c r="E1022" s="261" t="s">
        <v>897</v>
      </c>
      <c r="F1022" s="262" t="s">
        <v>898</v>
      </c>
      <c r="G1022" s="263" t="s">
        <v>174</v>
      </c>
      <c r="H1022" s="264">
        <v>5794.25</v>
      </c>
      <c r="I1022" s="265"/>
      <c r="J1022" s="266">
        <f>ROUND(I1022*H1022,2)</f>
        <v>0</v>
      </c>
      <c r="K1022" s="262" t="s">
        <v>1</v>
      </c>
      <c r="L1022" s="43"/>
      <c r="M1022" s="267" t="s">
        <v>1</v>
      </c>
      <c r="N1022" s="268" t="s">
        <v>40</v>
      </c>
      <c r="O1022" s="93"/>
      <c r="P1022" s="269">
        <f>O1022*H1022</f>
        <v>0</v>
      </c>
      <c r="Q1022" s="269">
        <v>0</v>
      </c>
      <c r="R1022" s="269">
        <f>Q1022*H1022</f>
        <v>0</v>
      </c>
      <c r="S1022" s="269">
        <v>0</v>
      </c>
      <c r="T1022" s="270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71" t="s">
        <v>166</v>
      </c>
      <c r="AT1022" s="271" t="s">
        <v>162</v>
      </c>
      <c r="AU1022" s="271" t="s">
        <v>85</v>
      </c>
      <c r="AY1022" s="17" t="s">
        <v>160</v>
      </c>
      <c r="BE1022" s="145">
        <f>IF(N1022="základní",J1022,0)</f>
        <v>0</v>
      </c>
      <c r="BF1022" s="145">
        <f>IF(N1022="snížená",J1022,0)</f>
        <v>0</v>
      </c>
      <c r="BG1022" s="145">
        <f>IF(N1022="zákl. přenesená",J1022,0)</f>
        <v>0</v>
      </c>
      <c r="BH1022" s="145">
        <f>IF(N1022="sníž. přenesená",J1022,0)</f>
        <v>0</v>
      </c>
      <c r="BI1022" s="145">
        <f>IF(N1022="nulová",J1022,0)</f>
        <v>0</v>
      </c>
      <c r="BJ1022" s="17" t="s">
        <v>83</v>
      </c>
      <c r="BK1022" s="145">
        <f>ROUND(I1022*H1022,2)</f>
        <v>0</v>
      </c>
      <c r="BL1022" s="17" t="s">
        <v>166</v>
      </c>
      <c r="BM1022" s="271" t="s">
        <v>899</v>
      </c>
    </row>
    <row r="1023" spans="1:47" s="2" customFormat="1" ht="12">
      <c r="A1023" s="40"/>
      <c r="B1023" s="41"/>
      <c r="C1023" s="42"/>
      <c r="D1023" s="272" t="s">
        <v>177</v>
      </c>
      <c r="E1023" s="42"/>
      <c r="F1023" s="287" t="s">
        <v>900</v>
      </c>
      <c r="G1023" s="42"/>
      <c r="H1023" s="42"/>
      <c r="I1023" s="161"/>
      <c r="J1023" s="42"/>
      <c r="K1023" s="42"/>
      <c r="L1023" s="43"/>
      <c r="M1023" s="274"/>
      <c r="N1023" s="275"/>
      <c r="O1023" s="93"/>
      <c r="P1023" s="93"/>
      <c r="Q1023" s="93"/>
      <c r="R1023" s="93"/>
      <c r="S1023" s="93"/>
      <c r="T1023" s="94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T1023" s="17" t="s">
        <v>177</v>
      </c>
      <c r="AU1023" s="17" t="s">
        <v>85</v>
      </c>
    </row>
    <row r="1024" spans="1:47" s="2" customFormat="1" ht="12">
      <c r="A1024" s="40"/>
      <c r="B1024" s="41"/>
      <c r="C1024" s="42"/>
      <c r="D1024" s="272" t="s">
        <v>168</v>
      </c>
      <c r="E1024" s="42"/>
      <c r="F1024" s="273" t="s">
        <v>901</v>
      </c>
      <c r="G1024" s="42"/>
      <c r="H1024" s="42"/>
      <c r="I1024" s="161"/>
      <c r="J1024" s="42"/>
      <c r="K1024" s="42"/>
      <c r="L1024" s="43"/>
      <c r="M1024" s="274"/>
      <c r="N1024" s="275"/>
      <c r="O1024" s="93"/>
      <c r="P1024" s="93"/>
      <c r="Q1024" s="93"/>
      <c r="R1024" s="93"/>
      <c r="S1024" s="93"/>
      <c r="T1024" s="94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T1024" s="17" t="s">
        <v>168</v>
      </c>
      <c r="AU1024" s="17" t="s">
        <v>85</v>
      </c>
    </row>
    <row r="1025" spans="1:51" s="13" customFormat="1" ht="12">
      <c r="A1025" s="13"/>
      <c r="B1025" s="276"/>
      <c r="C1025" s="277"/>
      <c r="D1025" s="272" t="s">
        <v>170</v>
      </c>
      <c r="E1025" s="278" t="s">
        <v>1</v>
      </c>
      <c r="F1025" s="279" t="s">
        <v>902</v>
      </c>
      <c r="G1025" s="277"/>
      <c r="H1025" s="280">
        <v>5794.25</v>
      </c>
      <c r="I1025" s="281"/>
      <c r="J1025" s="277"/>
      <c r="K1025" s="277"/>
      <c r="L1025" s="282"/>
      <c r="M1025" s="283"/>
      <c r="N1025" s="284"/>
      <c r="O1025" s="284"/>
      <c r="P1025" s="284"/>
      <c r="Q1025" s="284"/>
      <c r="R1025" s="284"/>
      <c r="S1025" s="284"/>
      <c r="T1025" s="285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86" t="s">
        <v>170</v>
      </c>
      <c r="AU1025" s="286" t="s">
        <v>85</v>
      </c>
      <c r="AV1025" s="13" t="s">
        <v>85</v>
      </c>
      <c r="AW1025" s="13" t="s">
        <v>30</v>
      </c>
      <c r="AX1025" s="13" t="s">
        <v>83</v>
      </c>
      <c r="AY1025" s="286" t="s">
        <v>160</v>
      </c>
    </row>
    <row r="1026" spans="1:65" s="2" customFormat="1" ht="16.5" customHeight="1">
      <c r="A1026" s="40"/>
      <c r="B1026" s="41"/>
      <c r="C1026" s="260" t="s">
        <v>903</v>
      </c>
      <c r="D1026" s="260" t="s">
        <v>162</v>
      </c>
      <c r="E1026" s="261" t="s">
        <v>904</v>
      </c>
      <c r="F1026" s="262" t="s">
        <v>905</v>
      </c>
      <c r="G1026" s="263" t="s">
        <v>174</v>
      </c>
      <c r="H1026" s="264">
        <v>70</v>
      </c>
      <c r="I1026" s="265"/>
      <c r="J1026" s="266">
        <f>ROUND(I1026*H1026,2)</f>
        <v>0</v>
      </c>
      <c r="K1026" s="262" t="s">
        <v>184</v>
      </c>
      <c r="L1026" s="43"/>
      <c r="M1026" s="267" t="s">
        <v>1</v>
      </c>
      <c r="N1026" s="268" t="s">
        <v>40</v>
      </c>
      <c r="O1026" s="93"/>
      <c r="P1026" s="269">
        <f>O1026*H1026</f>
        <v>0</v>
      </c>
      <c r="Q1026" s="269">
        <v>0</v>
      </c>
      <c r="R1026" s="269">
        <f>Q1026*H1026</f>
        <v>0</v>
      </c>
      <c r="S1026" s="269">
        <v>0</v>
      </c>
      <c r="T1026" s="270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71" t="s">
        <v>166</v>
      </c>
      <c r="AT1026" s="271" t="s">
        <v>162</v>
      </c>
      <c r="AU1026" s="271" t="s">
        <v>85</v>
      </c>
      <c r="AY1026" s="17" t="s">
        <v>160</v>
      </c>
      <c r="BE1026" s="145">
        <f>IF(N1026="základní",J1026,0)</f>
        <v>0</v>
      </c>
      <c r="BF1026" s="145">
        <f>IF(N1026="snížená",J1026,0)</f>
        <v>0</v>
      </c>
      <c r="BG1026" s="145">
        <f>IF(N1026="zákl. přenesená",J1026,0)</f>
        <v>0</v>
      </c>
      <c r="BH1026" s="145">
        <f>IF(N1026="sníž. přenesená",J1026,0)</f>
        <v>0</v>
      </c>
      <c r="BI1026" s="145">
        <f>IF(N1026="nulová",J1026,0)</f>
        <v>0</v>
      </c>
      <c r="BJ1026" s="17" t="s">
        <v>83</v>
      </c>
      <c r="BK1026" s="145">
        <f>ROUND(I1026*H1026,2)</f>
        <v>0</v>
      </c>
      <c r="BL1026" s="17" t="s">
        <v>166</v>
      </c>
      <c r="BM1026" s="271" t="s">
        <v>906</v>
      </c>
    </row>
    <row r="1027" spans="1:47" s="2" customFormat="1" ht="12">
      <c r="A1027" s="40"/>
      <c r="B1027" s="41"/>
      <c r="C1027" s="42"/>
      <c r="D1027" s="272" t="s">
        <v>177</v>
      </c>
      <c r="E1027" s="42"/>
      <c r="F1027" s="287" t="s">
        <v>907</v>
      </c>
      <c r="G1027" s="42"/>
      <c r="H1027" s="42"/>
      <c r="I1027" s="161"/>
      <c r="J1027" s="42"/>
      <c r="K1027" s="42"/>
      <c r="L1027" s="43"/>
      <c r="M1027" s="274"/>
      <c r="N1027" s="275"/>
      <c r="O1027" s="93"/>
      <c r="P1027" s="93"/>
      <c r="Q1027" s="93"/>
      <c r="R1027" s="93"/>
      <c r="S1027" s="93"/>
      <c r="T1027" s="94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T1027" s="17" t="s">
        <v>177</v>
      </c>
      <c r="AU1027" s="17" t="s">
        <v>85</v>
      </c>
    </row>
    <row r="1028" spans="1:51" s="14" customFormat="1" ht="12">
      <c r="A1028" s="14"/>
      <c r="B1028" s="288"/>
      <c r="C1028" s="289"/>
      <c r="D1028" s="272" t="s">
        <v>170</v>
      </c>
      <c r="E1028" s="290" t="s">
        <v>1</v>
      </c>
      <c r="F1028" s="291" t="s">
        <v>214</v>
      </c>
      <c r="G1028" s="289"/>
      <c r="H1028" s="290" t="s">
        <v>1</v>
      </c>
      <c r="I1028" s="292"/>
      <c r="J1028" s="289"/>
      <c r="K1028" s="289"/>
      <c r="L1028" s="293"/>
      <c r="M1028" s="294"/>
      <c r="N1028" s="295"/>
      <c r="O1028" s="295"/>
      <c r="P1028" s="295"/>
      <c r="Q1028" s="295"/>
      <c r="R1028" s="295"/>
      <c r="S1028" s="295"/>
      <c r="T1028" s="296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97" t="s">
        <v>170</v>
      </c>
      <c r="AU1028" s="297" t="s">
        <v>85</v>
      </c>
      <c r="AV1028" s="14" t="s">
        <v>83</v>
      </c>
      <c r="AW1028" s="14" t="s">
        <v>30</v>
      </c>
      <c r="AX1028" s="14" t="s">
        <v>75</v>
      </c>
      <c r="AY1028" s="297" t="s">
        <v>160</v>
      </c>
    </row>
    <row r="1029" spans="1:51" s="13" customFormat="1" ht="12">
      <c r="A1029" s="13"/>
      <c r="B1029" s="276"/>
      <c r="C1029" s="277"/>
      <c r="D1029" s="272" t="s">
        <v>170</v>
      </c>
      <c r="E1029" s="278" t="s">
        <v>1</v>
      </c>
      <c r="F1029" s="279" t="s">
        <v>215</v>
      </c>
      <c r="G1029" s="277"/>
      <c r="H1029" s="280">
        <v>35</v>
      </c>
      <c r="I1029" s="281"/>
      <c r="J1029" s="277"/>
      <c r="K1029" s="277"/>
      <c r="L1029" s="282"/>
      <c r="M1029" s="283"/>
      <c r="N1029" s="284"/>
      <c r="O1029" s="284"/>
      <c r="P1029" s="284"/>
      <c r="Q1029" s="284"/>
      <c r="R1029" s="284"/>
      <c r="S1029" s="284"/>
      <c r="T1029" s="285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86" t="s">
        <v>170</v>
      </c>
      <c r="AU1029" s="286" t="s">
        <v>85</v>
      </c>
      <c r="AV1029" s="13" t="s">
        <v>85</v>
      </c>
      <c r="AW1029" s="13" t="s">
        <v>30</v>
      </c>
      <c r="AX1029" s="13" t="s">
        <v>75</v>
      </c>
      <c r="AY1029" s="286" t="s">
        <v>160</v>
      </c>
    </row>
    <row r="1030" spans="1:51" s="14" customFormat="1" ht="12">
      <c r="A1030" s="14"/>
      <c r="B1030" s="288"/>
      <c r="C1030" s="289"/>
      <c r="D1030" s="272" t="s">
        <v>170</v>
      </c>
      <c r="E1030" s="290" t="s">
        <v>1</v>
      </c>
      <c r="F1030" s="291" t="s">
        <v>216</v>
      </c>
      <c r="G1030" s="289"/>
      <c r="H1030" s="290" t="s">
        <v>1</v>
      </c>
      <c r="I1030" s="292"/>
      <c r="J1030" s="289"/>
      <c r="K1030" s="289"/>
      <c r="L1030" s="293"/>
      <c r="M1030" s="294"/>
      <c r="N1030" s="295"/>
      <c r="O1030" s="295"/>
      <c r="P1030" s="295"/>
      <c r="Q1030" s="295"/>
      <c r="R1030" s="295"/>
      <c r="S1030" s="295"/>
      <c r="T1030" s="29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97" t="s">
        <v>170</v>
      </c>
      <c r="AU1030" s="297" t="s">
        <v>85</v>
      </c>
      <c r="AV1030" s="14" t="s">
        <v>83</v>
      </c>
      <c r="AW1030" s="14" t="s">
        <v>30</v>
      </c>
      <c r="AX1030" s="14" t="s">
        <v>75</v>
      </c>
      <c r="AY1030" s="297" t="s">
        <v>160</v>
      </c>
    </row>
    <row r="1031" spans="1:51" s="13" customFormat="1" ht="12">
      <c r="A1031" s="13"/>
      <c r="B1031" s="276"/>
      <c r="C1031" s="277"/>
      <c r="D1031" s="272" t="s">
        <v>170</v>
      </c>
      <c r="E1031" s="278" t="s">
        <v>1</v>
      </c>
      <c r="F1031" s="279" t="s">
        <v>215</v>
      </c>
      <c r="G1031" s="277"/>
      <c r="H1031" s="280">
        <v>35</v>
      </c>
      <c r="I1031" s="281"/>
      <c r="J1031" s="277"/>
      <c r="K1031" s="277"/>
      <c r="L1031" s="282"/>
      <c r="M1031" s="283"/>
      <c r="N1031" s="284"/>
      <c r="O1031" s="284"/>
      <c r="P1031" s="284"/>
      <c r="Q1031" s="284"/>
      <c r="R1031" s="284"/>
      <c r="S1031" s="284"/>
      <c r="T1031" s="285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86" t="s">
        <v>170</v>
      </c>
      <c r="AU1031" s="286" t="s">
        <v>85</v>
      </c>
      <c r="AV1031" s="13" t="s">
        <v>85</v>
      </c>
      <c r="AW1031" s="13" t="s">
        <v>30</v>
      </c>
      <c r="AX1031" s="13" t="s">
        <v>75</v>
      </c>
      <c r="AY1031" s="286" t="s">
        <v>160</v>
      </c>
    </row>
    <row r="1032" spans="1:51" s="15" customFormat="1" ht="12">
      <c r="A1032" s="15"/>
      <c r="B1032" s="298"/>
      <c r="C1032" s="299"/>
      <c r="D1032" s="272" t="s">
        <v>170</v>
      </c>
      <c r="E1032" s="300" t="s">
        <v>1</v>
      </c>
      <c r="F1032" s="301" t="s">
        <v>217</v>
      </c>
      <c r="G1032" s="299"/>
      <c r="H1032" s="302">
        <v>70</v>
      </c>
      <c r="I1032" s="303"/>
      <c r="J1032" s="299"/>
      <c r="K1032" s="299"/>
      <c r="L1032" s="304"/>
      <c r="M1032" s="305"/>
      <c r="N1032" s="306"/>
      <c r="O1032" s="306"/>
      <c r="P1032" s="306"/>
      <c r="Q1032" s="306"/>
      <c r="R1032" s="306"/>
      <c r="S1032" s="306"/>
      <c r="T1032" s="307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308" t="s">
        <v>170</v>
      </c>
      <c r="AU1032" s="308" t="s">
        <v>85</v>
      </c>
      <c r="AV1032" s="15" t="s">
        <v>166</v>
      </c>
      <c r="AW1032" s="15" t="s">
        <v>30</v>
      </c>
      <c r="AX1032" s="15" t="s">
        <v>83</v>
      </c>
      <c r="AY1032" s="308" t="s">
        <v>160</v>
      </c>
    </row>
    <row r="1033" spans="1:65" s="2" customFormat="1" ht="16.5" customHeight="1">
      <c r="A1033" s="40"/>
      <c r="B1033" s="41"/>
      <c r="C1033" s="260" t="s">
        <v>908</v>
      </c>
      <c r="D1033" s="260" t="s">
        <v>162</v>
      </c>
      <c r="E1033" s="261" t="s">
        <v>909</v>
      </c>
      <c r="F1033" s="262" t="s">
        <v>910</v>
      </c>
      <c r="G1033" s="263" t="s">
        <v>174</v>
      </c>
      <c r="H1033" s="264">
        <v>2187.5</v>
      </c>
      <c r="I1033" s="265"/>
      <c r="J1033" s="266">
        <f>ROUND(I1033*H1033,2)</f>
        <v>0</v>
      </c>
      <c r="K1033" s="262" t="s">
        <v>184</v>
      </c>
      <c r="L1033" s="43"/>
      <c r="M1033" s="267" t="s">
        <v>1</v>
      </c>
      <c r="N1033" s="268" t="s">
        <v>40</v>
      </c>
      <c r="O1033" s="93"/>
      <c r="P1033" s="269">
        <f>O1033*H1033</f>
        <v>0</v>
      </c>
      <c r="Q1033" s="269">
        <v>0</v>
      </c>
      <c r="R1033" s="269">
        <f>Q1033*H1033</f>
        <v>0</v>
      </c>
      <c r="S1033" s="269">
        <v>0</v>
      </c>
      <c r="T1033" s="270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71" t="s">
        <v>166</v>
      </c>
      <c r="AT1033" s="271" t="s">
        <v>162</v>
      </c>
      <c r="AU1033" s="271" t="s">
        <v>85</v>
      </c>
      <c r="AY1033" s="17" t="s">
        <v>160</v>
      </c>
      <c r="BE1033" s="145">
        <f>IF(N1033="základní",J1033,0)</f>
        <v>0</v>
      </c>
      <c r="BF1033" s="145">
        <f>IF(N1033="snížená",J1033,0)</f>
        <v>0</v>
      </c>
      <c r="BG1033" s="145">
        <f>IF(N1033="zákl. přenesená",J1033,0)</f>
        <v>0</v>
      </c>
      <c r="BH1033" s="145">
        <f>IF(N1033="sníž. přenesená",J1033,0)</f>
        <v>0</v>
      </c>
      <c r="BI1033" s="145">
        <f>IF(N1033="nulová",J1033,0)</f>
        <v>0</v>
      </c>
      <c r="BJ1033" s="17" t="s">
        <v>83</v>
      </c>
      <c r="BK1033" s="145">
        <f>ROUND(I1033*H1033,2)</f>
        <v>0</v>
      </c>
      <c r="BL1033" s="17" t="s">
        <v>166</v>
      </c>
      <c r="BM1033" s="271" t="s">
        <v>911</v>
      </c>
    </row>
    <row r="1034" spans="1:47" s="2" customFormat="1" ht="12">
      <c r="A1034" s="40"/>
      <c r="B1034" s="41"/>
      <c r="C1034" s="42"/>
      <c r="D1034" s="272" t="s">
        <v>177</v>
      </c>
      <c r="E1034" s="42"/>
      <c r="F1034" s="287" t="s">
        <v>912</v>
      </c>
      <c r="G1034" s="42"/>
      <c r="H1034" s="42"/>
      <c r="I1034" s="161"/>
      <c r="J1034" s="42"/>
      <c r="K1034" s="42"/>
      <c r="L1034" s="43"/>
      <c r="M1034" s="274"/>
      <c r="N1034" s="275"/>
      <c r="O1034" s="93"/>
      <c r="P1034" s="93"/>
      <c r="Q1034" s="93"/>
      <c r="R1034" s="93"/>
      <c r="S1034" s="93"/>
      <c r="T1034" s="94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7" t="s">
        <v>177</v>
      </c>
      <c r="AU1034" s="17" t="s">
        <v>85</v>
      </c>
    </row>
    <row r="1035" spans="1:47" s="2" customFormat="1" ht="12">
      <c r="A1035" s="40"/>
      <c r="B1035" s="41"/>
      <c r="C1035" s="42"/>
      <c r="D1035" s="272" t="s">
        <v>168</v>
      </c>
      <c r="E1035" s="42"/>
      <c r="F1035" s="273" t="s">
        <v>913</v>
      </c>
      <c r="G1035" s="42"/>
      <c r="H1035" s="42"/>
      <c r="I1035" s="161"/>
      <c r="J1035" s="42"/>
      <c r="K1035" s="42"/>
      <c r="L1035" s="43"/>
      <c r="M1035" s="274"/>
      <c r="N1035" s="275"/>
      <c r="O1035" s="93"/>
      <c r="P1035" s="93"/>
      <c r="Q1035" s="93"/>
      <c r="R1035" s="93"/>
      <c r="S1035" s="93"/>
      <c r="T1035" s="94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T1035" s="17" t="s">
        <v>168</v>
      </c>
      <c r="AU1035" s="17" t="s">
        <v>85</v>
      </c>
    </row>
    <row r="1036" spans="1:51" s="14" customFormat="1" ht="12">
      <c r="A1036" s="14"/>
      <c r="B1036" s="288"/>
      <c r="C1036" s="289"/>
      <c r="D1036" s="272" t="s">
        <v>170</v>
      </c>
      <c r="E1036" s="290" t="s">
        <v>1</v>
      </c>
      <c r="F1036" s="291" t="s">
        <v>192</v>
      </c>
      <c r="G1036" s="289"/>
      <c r="H1036" s="290" t="s">
        <v>1</v>
      </c>
      <c r="I1036" s="292"/>
      <c r="J1036" s="289"/>
      <c r="K1036" s="289"/>
      <c r="L1036" s="293"/>
      <c r="M1036" s="294"/>
      <c r="N1036" s="295"/>
      <c r="O1036" s="295"/>
      <c r="P1036" s="295"/>
      <c r="Q1036" s="295"/>
      <c r="R1036" s="295"/>
      <c r="S1036" s="295"/>
      <c r="T1036" s="29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97" t="s">
        <v>170</v>
      </c>
      <c r="AU1036" s="297" t="s">
        <v>85</v>
      </c>
      <c r="AV1036" s="14" t="s">
        <v>83</v>
      </c>
      <c r="AW1036" s="14" t="s">
        <v>30</v>
      </c>
      <c r="AX1036" s="14" t="s">
        <v>75</v>
      </c>
      <c r="AY1036" s="297" t="s">
        <v>160</v>
      </c>
    </row>
    <row r="1037" spans="1:51" s="13" customFormat="1" ht="12">
      <c r="A1037" s="13"/>
      <c r="B1037" s="276"/>
      <c r="C1037" s="277"/>
      <c r="D1037" s="272" t="s">
        <v>170</v>
      </c>
      <c r="E1037" s="278" t="s">
        <v>1</v>
      </c>
      <c r="F1037" s="279" t="s">
        <v>193</v>
      </c>
      <c r="G1037" s="277"/>
      <c r="H1037" s="280">
        <v>752.5</v>
      </c>
      <c r="I1037" s="281"/>
      <c r="J1037" s="277"/>
      <c r="K1037" s="277"/>
      <c r="L1037" s="282"/>
      <c r="M1037" s="283"/>
      <c r="N1037" s="284"/>
      <c r="O1037" s="284"/>
      <c r="P1037" s="284"/>
      <c r="Q1037" s="284"/>
      <c r="R1037" s="284"/>
      <c r="S1037" s="284"/>
      <c r="T1037" s="285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86" t="s">
        <v>170</v>
      </c>
      <c r="AU1037" s="286" t="s">
        <v>85</v>
      </c>
      <c r="AV1037" s="13" t="s">
        <v>85</v>
      </c>
      <c r="AW1037" s="13" t="s">
        <v>30</v>
      </c>
      <c r="AX1037" s="13" t="s">
        <v>75</v>
      </c>
      <c r="AY1037" s="286" t="s">
        <v>160</v>
      </c>
    </row>
    <row r="1038" spans="1:51" s="14" customFormat="1" ht="12">
      <c r="A1038" s="14"/>
      <c r="B1038" s="288"/>
      <c r="C1038" s="289"/>
      <c r="D1038" s="272" t="s">
        <v>170</v>
      </c>
      <c r="E1038" s="290" t="s">
        <v>1</v>
      </c>
      <c r="F1038" s="291" t="s">
        <v>194</v>
      </c>
      <c r="G1038" s="289"/>
      <c r="H1038" s="290" t="s">
        <v>1</v>
      </c>
      <c r="I1038" s="292"/>
      <c r="J1038" s="289"/>
      <c r="K1038" s="289"/>
      <c r="L1038" s="293"/>
      <c r="M1038" s="294"/>
      <c r="N1038" s="295"/>
      <c r="O1038" s="295"/>
      <c r="P1038" s="295"/>
      <c r="Q1038" s="295"/>
      <c r="R1038" s="295"/>
      <c r="S1038" s="295"/>
      <c r="T1038" s="29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97" t="s">
        <v>170</v>
      </c>
      <c r="AU1038" s="297" t="s">
        <v>85</v>
      </c>
      <c r="AV1038" s="14" t="s">
        <v>83</v>
      </c>
      <c r="AW1038" s="14" t="s">
        <v>30</v>
      </c>
      <c r="AX1038" s="14" t="s">
        <v>75</v>
      </c>
      <c r="AY1038" s="297" t="s">
        <v>160</v>
      </c>
    </row>
    <row r="1039" spans="1:51" s="13" customFormat="1" ht="12">
      <c r="A1039" s="13"/>
      <c r="B1039" s="276"/>
      <c r="C1039" s="277"/>
      <c r="D1039" s="272" t="s">
        <v>170</v>
      </c>
      <c r="E1039" s="278" t="s">
        <v>1</v>
      </c>
      <c r="F1039" s="279" t="s">
        <v>195</v>
      </c>
      <c r="G1039" s="277"/>
      <c r="H1039" s="280">
        <v>70</v>
      </c>
      <c r="I1039" s="281"/>
      <c r="J1039" s="277"/>
      <c r="K1039" s="277"/>
      <c r="L1039" s="282"/>
      <c r="M1039" s="283"/>
      <c r="N1039" s="284"/>
      <c r="O1039" s="284"/>
      <c r="P1039" s="284"/>
      <c r="Q1039" s="284"/>
      <c r="R1039" s="284"/>
      <c r="S1039" s="284"/>
      <c r="T1039" s="285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86" t="s">
        <v>170</v>
      </c>
      <c r="AU1039" s="286" t="s">
        <v>85</v>
      </c>
      <c r="AV1039" s="13" t="s">
        <v>85</v>
      </c>
      <c r="AW1039" s="13" t="s">
        <v>30</v>
      </c>
      <c r="AX1039" s="13" t="s">
        <v>75</v>
      </c>
      <c r="AY1039" s="286" t="s">
        <v>160</v>
      </c>
    </row>
    <row r="1040" spans="1:51" s="14" customFormat="1" ht="12">
      <c r="A1040" s="14"/>
      <c r="B1040" s="288"/>
      <c r="C1040" s="289"/>
      <c r="D1040" s="272" t="s">
        <v>170</v>
      </c>
      <c r="E1040" s="290" t="s">
        <v>1</v>
      </c>
      <c r="F1040" s="291" t="s">
        <v>567</v>
      </c>
      <c r="G1040" s="289"/>
      <c r="H1040" s="290" t="s">
        <v>1</v>
      </c>
      <c r="I1040" s="292"/>
      <c r="J1040" s="289"/>
      <c r="K1040" s="289"/>
      <c r="L1040" s="293"/>
      <c r="M1040" s="294"/>
      <c r="N1040" s="295"/>
      <c r="O1040" s="295"/>
      <c r="P1040" s="295"/>
      <c r="Q1040" s="295"/>
      <c r="R1040" s="295"/>
      <c r="S1040" s="295"/>
      <c r="T1040" s="29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97" t="s">
        <v>170</v>
      </c>
      <c r="AU1040" s="297" t="s">
        <v>85</v>
      </c>
      <c r="AV1040" s="14" t="s">
        <v>83</v>
      </c>
      <c r="AW1040" s="14" t="s">
        <v>30</v>
      </c>
      <c r="AX1040" s="14" t="s">
        <v>75</v>
      </c>
      <c r="AY1040" s="297" t="s">
        <v>160</v>
      </c>
    </row>
    <row r="1041" spans="1:51" s="13" customFormat="1" ht="12">
      <c r="A1041" s="13"/>
      <c r="B1041" s="276"/>
      <c r="C1041" s="277"/>
      <c r="D1041" s="272" t="s">
        <v>170</v>
      </c>
      <c r="E1041" s="278" t="s">
        <v>1</v>
      </c>
      <c r="F1041" s="279" t="s">
        <v>180</v>
      </c>
      <c r="G1041" s="277"/>
      <c r="H1041" s="280">
        <v>17.5</v>
      </c>
      <c r="I1041" s="281"/>
      <c r="J1041" s="277"/>
      <c r="K1041" s="277"/>
      <c r="L1041" s="282"/>
      <c r="M1041" s="283"/>
      <c r="N1041" s="284"/>
      <c r="O1041" s="284"/>
      <c r="P1041" s="284"/>
      <c r="Q1041" s="284"/>
      <c r="R1041" s="284"/>
      <c r="S1041" s="284"/>
      <c r="T1041" s="28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86" t="s">
        <v>170</v>
      </c>
      <c r="AU1041" s="286" t="s">
        <v>85</v>
      </c>
      <c r="AV1041" s="13" t="s">
        <v>85</v>
      </c>
      <c r="AW1041" s="13" t="s">
        <v>30</v>
      </c>
      <c r="AX1041" s="13" t="s">
        <v>75</v>
      </c>
      <c r="AY1041" s="286" t="s">
        <v>160</v>
      </c>
    </row>
    <row r="1042" spans="1:51" s="14" customFormat="1" ht="12">
      <c r="A1042" s="14"/>
      <c r="B1042" s="288"/>
      <c r="C1042" s="289"/>
      <c r="D1042" s="272" t="s">
        <v>170</v>
      </c>
      <c r="E1042" s="290" t="s">
        <v>1</v>
      </c>
      <c r="F1042" s="291" t="s">
        <v>196</v>
      </c>
      <c r="G1042" s="289"/>
      <c r="H1042" s="290" t="s">
        <v>1</v>
      </c>
      <c r="I1042" s="292"/>
      <c r="J1042" s="289"/>
      <c r="K1042" s="289"/>
      <c r="L1042" s="293"/>
      <c r="M1042" s="294"/>
      <c r="N1042" s="295"/>
      <c r="O1042" s="295"/>
      <c r="P1042" s="295"/>
      <c r="Q1042" s="295"/>
      <c r="R1042" s="295"/>
      <c r="S1042" s="295"/>
      <c r="T1042" s="296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97" t="s">
        <v>170</v>
      </c>
      <c r="AU1042" s="297" t="s">
        <v>85</v>
      </c>
      <c r="AV1042" s="14" t="s">
        <v>83</v>
      </c>
      <c r="AW1042" s="14" t="s">
        <v>30</v>
      </c>
      <c r="AX1042" s="14" t="s">
        <v>75</v>
      </c>
      <c r="AY1042" s="297" t="s">
        <v>160</v>
      </c>
    </row>
    <row r="1043" spans="1:51" s="13" customFormat="1" ht="12">
      <c r="A1043" s="13"/>
      <c r="B1043" s="276"/>
      <c r="C1043" s="277"/>
      <c r="D1043" s="272" t="s">
        <v>170</v>
      </c>
      <c r="E1043" s="278" t="s">
        <v>1</v>
      </c>
      <c r="F1043" s="279" t="s">
        <v>180</v>
      </c>
      <c r="G1043" s="277"/>
      <c r="H1043" s="280">
        <v>17.5</v>
      </c>
      <c r="I1043" s="281"/>
      <c r="J1043" s="277"/>
      <c r="K1043" s="277"/>
      <c r="L1043" s="282"/>
      <c r="M1043" s="283"/>
      <c r="N1043" s="284"/>
      <c r="O1043" s="284"/>
      <c r="P1043" s="284"/>
      <c r="Q1043" s="284"/>
      <c r="R1043" s="284"/>
      <c r="S1043" s="284"/>
      <c r="T1043" s="285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86" t="s">
        <v>170</v>
      </c>
      <c r="AU1043" s="286" t="s">
        <v>85</v>
      </c>
      <c r="AV1043" s="13" t="s">
        <v>85</v>
      </c>
      <c r="AW1043" s="13" t="s">
        <v>30</v>
      </c>
      <c r="AX1043" s="13" t="s">
        <v>75</v>
      </c>
      <c r="AY1043" s="286" t="s">
        <v>160</v>
      </c>
    </row>
    <row r="1044" spans="1:51" s="14" customFormat="1" ht="12">
      <c r="A1044" s="14"/>
      <c r="B1044" s="288"/>
      <c r="C1044" s="289"/>
      <c r="D1044" s="272" t="s">
        <v>170</v>
      </c>
      <c r="E1044" s="290" t="s">
        <v>1</v>
      </c>
      <c r="F1044" s="291" t="s">
        <v>197</v>
      </c>
      <c r="G1044" s="289"/>
      <c r="H1044" s="290" t="s">
        <v>1</v>
      </c>
      <c r="I1044" s="292"/>
      <c r="J1044" s="289"/>
      <c r="K1044" s="289"/>
      <c r="L1044" s="293"/>
      <c r="M1044" s="294"/>
      <c r="N1044" s="295"/>
      <c r="O1044" s="295"/>
      <c r="P1044" s="295"/>
      <c r="Q1044" s="295"/>
      <c r="R1044" s="295"/>
      <c r="S1044" s="295"/>
      <c r="T1044" s="296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97" t="s">
        <v>170</v>
      </c>
      <c r="AU1044" s="297" t="s">
        <v>85</v>
      </c>
      <c r="AV1044" s="14" t="s">
        <v>83</v>
      </c>
      <c r="AW1044" s="14" t="s">
        <v>30</v>
      </c>
      <c r="AX1044" s="14" t="s">
        <v>75</v>
      </c>
      <c r="AY1044" s="297" t="s">
        <v>160</v>
      </c>
    </row>
    <row r="1045" spans="1:51" s="13" customFormat="1" ht="12">
      <c r="A1045" s="13"/>
      <c r="B1045" s="276"/>
      <c r="C1045" s="277"/>
      <c r="D1045" s="272" t="s">
        <v>170</v>
      </c>
      <c r="E1045" s="278" t="s">
        <v>1</v>
      </c>
      <c r="F1045" s="279" t="s">
        <v>195</v>
      </c>
      <c r="G1045" s="277"/>
      <c r="H1045" s="280">
        <v>70</v>
      </c>
      <c r="I1045" s="281"/>
      <c r="J1045" s="277"/>
      <c r="K1045" s="277"/>
      <c r="L1045" s="282"/>
      <c r="M1045" s="283"/>
      <c r="N1045" s="284"/>
      <c r="O1045" s="284"/>
      <c r="P1045" s="284"/>
      <c r="Q1045" s="284"/>
      <c r="R1045" s="284"/>
      <c r="S1045" s="284"/>
      <c r="T1045" s="285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86" t="s">
        <v>170</v>
      </c>
      <c r="AU1045" s="286" t="s">
        <v>85</v>
      </c>
      <c r="AV1045" s="13" t="s">
        <v>85</v>
      </c>
      <c r="AW1045" s="13" t="s">
        <v>30</v>
      </c>
      <c r="AX1045" s="13" t="s">
        <v>75</v>
      </c>
      <c r="AY1045" s="286" t="s">
        <v>160</v>
      </c>
    </row>
    <row r="1046" spans="1:51" s="14" customFormat="1" ht="12">
      <c r="A1046" s="14"/>
      <c r="B1046" s="288"/>
      <c r="C1046" s="289"/>
      <c r="D1046" s="272" t="s">
        <v>170</v>
      </c>
      <c r="E1046" s="290" t="s">
        <v>1</v>
      </c>
      <c r="F1046" s="291" t="s">
        <v>198</v>
      </c>
      <c r="G1046" s="289"/>
      <c r="H1046" s="290" t="s">
        <v>1</v>
      </c>
      <c r="I1046" s="292"/>
      <c r="J1046" s="289"/>
      <c r="K1046" s="289"/>
      <c r="L1046" s="293"/>
      <c r="M1046" s="294"/>
      <c r="N1046" s="295"/>
      <c r="O1046" s="295"/>
      <c r="P1046" s="295"/>
      <c r="Q1046" s="295"/>
      <c r="R1046" s="295"/>
      <c r="S1046" s="295"/>
      <c r="T1046" s="296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97" t="s">
        <v>170</v>
      </c>
      <c r="AU1046" s="297" t="s">
        <v>85</v>
      </c>
      <c r="AV1046" s="14" t="s">
        <v>83</v>
      </c>
      <c r="AW1046" s="14" t="s">
        <v>30</v>
      </c>
      <c r="AX1046" s="14" t="s">
        <v>75</v>
      </c>
      <c r="AY1046" s="297" t="s">
        <v>160</v>
      </c>
    </row>
    <row r="1047" spans="1:51" s="13" customFormat="1" ht="12">
      <c r="A1047" s="13"/>
      <c r="B1047" s="276"/>
      <c r="C1047" s="277"/>
      <c r="D1047" s="272" t="s">
        <v>170</v>
      </c>
      <c r="E1047" s="278" t="s">
        <v>1</v>
      </c>
      <c r="F1047" s="279" t="s">
        <v>199</v>
      </c>
      <c r="G1047" s="277"/>
      <c r="H1047" s="280">
        <v>367.5</v>
      </c>
      <c r="I1047" s="281"/>
      <c r="J1047" s="277"/>
      <c r="K1047" s="277"/>
      <c r="L1047" s="282"/>
      <c r="M1047" s="283"/>
      <c r="N1047" s="284"/>
      <c r="O1047" s="284"/>
      <c r="P1047" s="284"/>
      <c r="Q1047" s="284"/>
      <c r="R1047" s="284"/>
      <c r="S1047" s="284"/>
      <c r="T1047" s="285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86" t="s">
        <v>170</v>
      </c>
      <c r="AU1047" s="286" t="s">
        <v>85</v>
      </c>
      <c r="AV1047" s="13" t="s">
        <v>85</v>
      </c>
      <c r="AW1047" s="13" t="s">
        <v>30</v>
      </c>
      <c r="AX1047" s="13" t="s">
        <v>75</v>
      </c>
      <c r="AY1047" s="286" t="s">
        <v>160</v>
      </c>
    </row>
    <row r="1048" spans="1:51" s="14" customFormat="1" ht="12">
      <c r="A1048" s="14"/>
      <c r="B1048" s="288"/>
      <c r="C1048" s="289"/>
      <c r="D1048" s="272" t="s">
        <v>170</v>
      </c>
      <c r="E1048" s="290" t="s">
        <v>1</v>
      </c>
      <c r="F1048" s="291" t="s">
        <v>200</v>
      </c>
      <c r="G1048" s="289"/>
      <c r="H1048" s="290" t="s">
        <v>1</v>
      </c>
      <c r="I1048" s="292"/>
      <c r="J1048" s="289"/>
      <c r="K1048" s="289"/>
      <c r="L1048" s="293"/>
      <c r="M1048" s="294"/>
      <c r="N1048" s="295"/>
      <c r="O1048" s="295"/>
      <c r="P1048" s="295"/>
      <c r="Q1048" s="295"/>
      <c r="R1048" s="295"/>
      <c r="S1048" s="295"/>
      <c r="T1048" s="296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97" t="s">
        <v>170</v>
      </c>
      <c r="AU1048" s="297" t="s">
        <v>85</v>
      </c>
      <c r="AV1048" s="14" t="s">
        <v>83</v>
      </c>
      <c r="AW1048" s="14" t="s">
        <v>30</v>
      </c>
      <c r="AX1048" s="14" t="s">
        <v>75</v>
      </c>
      <c r="AY1048" s="297" t="s">
        <v>160</v>
      </c>
    </row>
    <row r="1049" spans="1:51" s="13" customFormat="1" ht="12">
      <c r="A1049" s="13"/>
      <c r="B1049" s="276"/>
      <c r="C1049" s="277"/>
      <c r="D1049" s="272" t="s">
        <v>170</v>
      </c>
      <c r="E1049" s="278" t="s">
        <v>1</v>
      </c>
      <c r="F1049" s="279" t="s">
        <v>201</v>
      </c>
      <c r="G1049" s="277"/>
      <c r="H1049" s="280">
        <v>52.5</v>
      </c>
      <c r="I1049" s="281"/>
      <c r="J1049" s="277"/>
      <c r="K1049" s="277"/>
      <c r="L1049" s="282"/>
      <c r="M1049" s="283"/>
      <c r="N1049" s="284"/>
      <c r="O1049" s="284"/>
      <c r="P1049" s="284"/>
      <c r="Q1049" s="284"/>
      <c r="R1049" s="284"/>
      <c r="S1049" s="284"/>
      <c r="T1049" s="285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86" t="s">
        <v>170</v>
      </c>
      <c r="AU1049" s="286" t="s">
        <v>85</v>
      </c>
      <c r="AV1049" s="13" t="s">
        <v>85</v>
      </c>
      <c r="AW1049" s="13" t="s">
        <v>30</v>
      </c>
      <c r="AX1049" s="13" t="s">
        <v>75</v>
      </c>
      <c r="AY1049" s="286" t="s">
        <v>160</v>
      </c>
    </row>
    <row r="1050" spans="1:51" s="14" customFormat="1" ht="12">
      <c r="A1050" s="14"/>
      <c r="B1050" s="288"/>
      <c r="C1050" s="289"/>
      <c r="D1050" s="272" t="s">
        <v>170</v>
      </c>
      <c r="E1050" s="290" t="s">
        <v>1</v>
      </c>
      <c r="F1050" s="291" t="s">
        <v>202</v>
      </c>
      <c r="G1050" s="289"/>
      <c r="H1050" s="290" t="s">
        <v>1</v>
      </c>
      <c r="I1050" s="292"/>
      <c r="J1050" s="289"/>
      <c r="K1050" s="289"/>
      <c r="L1050" s="293"/>
      <c r="M1050" s="294"/>
      <c r="N1050" s="295"/>
      <c r="O1050" s="295"/>
      <c r="P1050" s="295"/>
      <c r="Q1050" s="295"/>
      <c r="R1050" s="295"/>
      <c r="S1050" s="295"/>
      <c r="T1050" s="296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97" t="s">
        <v>170</v>
      </c>
      <c r="AU1050" s="297" t="s">
        <v>85</v>
      </c>
      <c r="AV1050" s="14" t="s">
        <v>83</v>
      </c>
      <c r="AW1050" s="14" t="s">
        <v>30</v>
      </c>
      <c r="AX1050" s="14" t="s">
        <v>75</v>
      </c>
      <c r="AY1050" s="297" t="s">
        <v>160</v>
      </c>
    </row>
    <row r="1051" spans="1:51" s="13" customFormat="1" ht="12">
      <c r="A1051" s="13"/>
      <c r="B1051" s="276"/>
      <c r="C1051" s="277"/>
      <c r="D1051" s="272" t="s">
        <v>170</v>
      </c>
      <c r="E1051" s="278" t="s">
        <v>1</v>
      </c>
      <c r="F1051" s="279" t="s">
        <v>195</v>
      </c>
      <c r="G1051" s="277"/>
      <c r="H1051" s="280">
        <v>70</v>
      </c>
      <c r="I1051" s="281"/>
      <c r="J1051" s="277"/>
      <c r="K1051" s="277"/>
      <c r="L1051" s="282"/>
      <c r="M1051" s="283"/>
      <c r="N1051" s="284"/>
      <c r="O1051" s="284"/>
      <c r="P1051" s="284"/>
      <c r="Q1051" s="284"/>
      <c r="R1051" s="284"/>
      <c r="S1051" s="284"/>
      <c r="T1051" s="285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86" t="s">
        <v>170</v>
      </c>
      <c r="AU1051" s="286" t="s">
        <v>85</v>
      </c>
      <c r="AV1051" s="13" t="s">
        <v>85</v>
      </c>
      <c r="AW1051" s="13" t="s">
        <v>30</v>
      </c>
      <c r="AX1051" s="13" t="s">
        <v>75</v>
      </c>
      <c r="AY1051" s="286" t="s">
        <v>160</v>
      </c>
    </row>
    <row r="1052" spans="1:51" s="14" customFormat="1" ht="12">
      <c r="A1052" s="14"/>
      <c r="B1052" s="288"/>
      <c r="C1052" s="289"/>
      <c r="D1052" s="272" t="s">
        <v>170</v>
      </c>
      <c r="E1052" s="290" t="s">
        <v>1</v>
      </c>
      <c r="F1052" s="291" t="s">
        <v>203</v>
      </c>
      <c r="G1052" s="289"/>
      <c r="H1052" s="290" t="s">
        <v>1</v>
      </c>
      <c r="I1052" s="292"/>
      <c r="J1052" s="289"/>
      <c r="K1052" s="289"/>
      <c r="L1052" s="293"/>
      <c r="M1052" s="294"/>
      <c r="N1052" s="295"/>
      <c r="O1052" s="295"/>
      <c r="P1052" s="295"/>
      <c r="Q1052" s="295"/>
      <c r="R1052" s="295"/>
      <c r="S1052" s="295"/>
      <c r="T1052" s="296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97" t="s">
        <v>170</v>
      </c>
      <c r="AU1052" s="297" t="s">
        <v>85</v>
      </c>
      <c r="AV1052" s="14" t="s">
        <v>83</v>
      </c>
      <c r="AW1052" s="14" t="s">
        <v>30</v>
      </c>
      <c r="AX1052" s="14" t="s">
        <v>75</v>
      </c>
      <c r="AY1052" s="297" t="s">
        <v>160</v>
      </c>
    </row>
    <row r="1053" spans="1:51" s="13" customFormat="1" ht="12">
      <c r="A1053" s="13"/>
      <c r="B1053" s="276"/>
      <c r="C1053" s="277"/>
      <c r="D1053" s="272" t="s">
        <v>170</v>
      </c>
      <c r="E1053" s="278" t="s">
        <v>1</v>
      </c>
      <c r="F1053" s="279" t="s">
        <v>180</v>
      </c>
      <c r="G1053" s="277"/>
      <c r="H1053" s="280">
        <v>17.5</v>
      </c>
      <c r="I1053" s="281"/>
      <c r="J1053" s="277"/>
      <c r="K1053" s="277"/>
      <c r="L1053" s="282"/>
      <c r="M1053" s="283"/>
      <c r="N1053" s="284"/>
      <c r="O1053" s="284"/>
      <c r="P1053" s="284"/>
      <c r="Q1053" s="284"/>
      <c r="R1053" s="284"/>
      <c r="S1053" s="284"/>
      <c r="T1053" s="285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86" t="s">
        <v>170</v>
      </c>
      <c r="AU1053" s="286" t="s">
        <v>85</v>
      </c>
      <c r="AV1053" s="13" t="s">
        <v>85</v>
      </c>
      <c r="AW1053" s="13" t="s">
        <v>30</v>
      </c>
      <c r="AX1053" s="13" t="s">
        <v>75</v>
      </c>
      <c r="AY1053" s="286" t="s">
        <v>160</v>
      </c>
    </row>
    <row r="1054" spans="1:51" s="14" customFormat="1" ht="12">
      <c r="A1054" s="14"/>
      <c r="B1054" s="288"/>
      <c r="C1054" s="289"/>
      <c r="D1054" s="272" t="s">
        <v>170</v>
      </c>
      <c r="E1054" s="290" t="s">
        <v>1</v>
      </c>
      <c r="F1054" s="291" t="s">
        <v>204</v>
      </c>
      <c r="G1054" s="289"/>
      <c r="H1054" s="290" t="s">
        <v>1</v>
      </c>
      <c r="I1054" s="292"/>
      <c r="J1054" s="289"/>
      <c r="K1054" s="289"/>
      <c r="L1054" s="293"/>
      <c r="M1054" s="294"/>
      <c r="N1054" s="295"/>
      <c r="O1054" s="295"/>
      <c r="P1054" s="295"/>
      <c r="Q1054" s="295"/>
      <c r="R1054" s="295"/>
      <c r="S1054" s="295"/>
      <c r="T1054" s="296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97" t="s">
        <v>170</v>
      </c>
      <c r="AU1054" s="297" t="s">
        <v>85</v>
      </c>
      <c r="AV1054" s="14" t="s">
        <v>83</v>
      </c>
      <c r="AW1054" s="14" t="s">
        <v>30</v>
      </c>
      <c r="AX1054" s="14" t="s">
        <v>75</v>
      </c>
      <c r="AY1054" s="297" t="s">
        <v>160</v>
      </c>
    </row>
    <row r="1055" spans="1:51" s="13" customFormat="1" ht="12">
      <c r="A1055" s="13"/>
      <c r="B1055" s="276"/>
      <c r="C1055" s="277"/>
      <c r="D1055" s="272" t="s">
        <v>170</v>
      </c>
      <c r="E1055" s="278" t="s">
        <v>1</v>
      </c>
      <c r="F1055" s="279" t="s">
        <v>205</v>
      </c>
      <c r="G1055" s="277"/>
      <c r="H1055" s="280">
        <v>245</v>
      </c>
      <c r="I1055" s="281"/>
      <c r="J1055" s="277"/>
      <c r="K1055" s="277"/>
      <c r="L1055" s="282"/>
      <c r="M1055" s="283"/>
      <c r="N1055" s="284"/>
      <c r="O1055" s="284"/>
      <c r="P1055" s="284"/>
      <c r="Q1055" s="284"/>
      <c r="R1055" s="284"/>
      <c r="S1055" s="284"/>
      <c r="T1055" s="285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86" t="s">
        <v>170</v>
      </c>
      <c r="AU1055" s="286" t="s">
        <v>85</v>
      </c>
      <c r="AV1055" s="13" t="s">
        <v>85</v>
      </c>
      <c r="AW1055" s="13" t="s">
        <v>30</v>
      </c>
      <c r="AX1055" s="13" t="s">
        <v>75</v>
      </c>
      <c r="AY1055" s="286" t="s">
        <v>160</v>
      </c>
    </row>
    <row r="1056" spans="1:51" s="14" customFormat="1" ht="12">
      <c r="A1056" s="14"/>
      <c r="B1056" s="288"/>
      <c r="C1056" s="289"/>
      <c r="D1056" s="272" t="s">
        <v>170</v>
      </c>
      <c r="E1056" s="290" t="s">
        <v>1</v>
      </c>
      <c r="F1056" s="291" t="s">
        <v>206</v>
      </c>
      <c r="G1056" s="289"/>
      <c r="H1056" s="290" t="s">
        <v>1</v>
      </c>
      <c r="I1056" s="292"/>
      <c r="J1056" s="289"/>
      <c r="K1056" s="289"/>
      <c r="L1056" s="293"/>
      <c r="M1056" s="294"/>
      <c r="N1056" s="295"/>
      <c r="O1056" s="295"/>
      <c r="P1056" s="295"/>
      <c r="Q1056" s="295"/>
      <c r="R1056" s="295"/>
      <c r="S1056" s="295"/>
      <c r="T1056" s="296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97" t="s">
        <v>170</v>
      </c>
      <c r="AU1056" s="297" t="s">
        <v>85</v>
      </c>
      <c r="AV1056" s="14" t="s">
        <v>83</v>
      </c>
      <c r="AW1056" s="14" t="s">
        <v>30</v>
      </c>
      <c r="AX1056" s="14" t="s">
        <v>75</v>
      </c>
      <c r="AY1056" s="297" t="s">
        <v>160</v>
      </c>
    </row>
    <row r="1057" spans="1:51" s="13" customFormat="1" ht="12">
      <c r="A1057" s="13"/>
      <c r="B1057" s="276"/>
      <c r="C1057" s="277"/>
      <c r="D1057" s="272" t="s">
        <v>170</v>
      </c>
      <c r="E1057" s="278" t="s">
        <v>1</v>
      </c>
      <c r="F1057" s="279" t="s">
        <v>207</v>
      </c>
      <c r="G1057" s="277"/>
      <c r="H1057" s="280">
        <v>140</v>
      </c>
      <c r="I1057" s="281"/>
      <c r="J1057" s="277"/>
      <c r="K1057" s="277"/>
      <c r="L1057" s="282"/>
      <c r="M1057" s="283"/>
      <c r="N1057" s="284"/>
      <c r="O1057" s="284"/>
      <c r="P1057" s="284"/>
      <c r="Q1057" s="284"/>
      <c r="R1057" s="284"/>
      <c r="S1057" s="284"/>
      <c r="T1057" s="285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86" t="s">
        <v>170</v>
      </c>
      <c r="AU1057" s="286" t="s">
        <v>85</v>
      </c>
      <c r="AV1057" s="13" t="s">
        <v>85</v>
      </c>
      <c r="AW1057" s="13" t="s">
        <v>30</v>
      </c>
      <c r="AX1057" s="13" t="s">
        <v>75</v>
      </c>
      <c r="AY1057" s="286" t="s">
        <v>160</v>
      </c>
    </row>
    <row r="1058" spans="1:51" s="14" customFormat="1" ht="12">
      <c r="A1058" s="14"/>
      <c r="B1058" s="288"/>
      <c r="C1058" s="289"/>
      <c r="D1058" s="272" t="s">
        <v>170</v>
      </c>
      <c r="E1058" s="290" t="s">
        <v>1</v>
      </c>
      <c r="F1058" s="291" t="s">
        <v>208</v>
      </c>
      <c r="G1058" s="289"/>
      <c r="H1058" s="290" t="s">
        <v>1</v>
      </c>
      <c r="I1058" s="292"/>
      <c r="J1058" s="289"/>
      <c r="K1058" s="289"/>
      <c r="L1058" s="293"/>
      <c r="M1058" s="294"/>
      <c r="N1058" s="295"/>
      <c r="O1058" s="295"/>
      <c r="P1058" s="295"/>
      <c r="Q1058" s="295"/>
      <c r="R1058" s="295"/>
      <c r="S1058" s="295"/>
      <c r="T1058" s="29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97" t="s">
        <v>170</v>
      </c>
      <c r="AU1058" s="297" t="s">
        <v>85</v>
      </c>
      <c r="AV1058" s="14" t="s">
        <v>83</v>
      </c>
      <c r="AW1058" s="14" t="s">
        <v>30</v>
      </c>
      <c r="AX1058" s="14" t="s">
        <v>75</v>
      </c>
      <c r="AY1058" s="297" t="s">
        <v>160</v>
      </c>
    </row>
    <row r="1059" spans="1:51" s="13" customFormat="1" ht="12">
      <c r="A1059" s="13"/>
      <c r="B1059" s="276"/>
      <c r="C1059" s="277"/>
      <c r="D1059" s="272" t="s">
        <v>170</v>
      </c>
      <c r="E1059" s="278" t="s">
        <v>1</v>
      </c>
      <c r="F1059" s="279" t="s">
        <v>180</v>
      </c>
      <c r="G1059" s="277"/>
      <c r="H1059" s="280">
        <v>17.5</v>
      </c>
      <c r="I1059" s="281"/>
      <c r="J1059" s="277"/>
      <c r="K1059" s="277"/>
      <c r="L1059" s="282"/>
      <c r="M1059" s="283"/>
      <c r="N1059" s="284"/>
      <c r="O1059" s="284"/>
      <c r="P1059" s="284"/>
      <c r="Q1059" s="284"/>
      <c r="R1059" s="284"/>
      <c r="S1059" s="284"/>
      <c r="T1059" s="285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86" t="s">
        <v>170</v>
      </c>
      <c r="AU1059" s="286" t="s">
        <v>85</v>
      </c>
      <c r="AV1059" s="13" t="s">
        <v>85</v>
      </c>
      <c r="AW1059" s="13" t="s">
        <v>30</v>
      </c>
      <c r="AX1059" s="13" t="s">
        <v>75</v>
      </c>
      <c r="AY1059" s="286" t="s">
        <v>160</v>
      </c>
    </row>
    <row r="1060" spans="1:51" s="14" customFormat="1" ht="12">
      <c r="A1060" s="14"/>
      <c r="B1060" s="288"/>
      <c r="C1060" s="289"/>
      <c r="D1060" s="272" t="s">
        <v>170</v>
      </c>
      <c r="E1060" s="290" t="s">
        <v>1</v>
      </c>
      <c r="F1060" s="291" t="s">
        <v>209</v>
      </c>
      <c r="G1060" s="289"/>
      <c r="H1060" s="290" t="s">
        <v>1</v>
      </c>
      <c r="I1060" s="292"/>
      <c r="J1060" s="289"/>
      <c r="K1060" s="289"/>
      <c r="L1060" s="293"/>
      <c r="M1060" s="294"/>
      <c r="N1060" s="295"/>
      <c r="O1060" s="295"/>
      <c r="P1060" s="295"/>
      <c r="Q1060" s="295"/>
      <c r="R1060" s="295"/>
      <c r="S1060" s="295"/>
      <c r="T1060" s="296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97" t="s">
        <v>170</v>
      </c>
      <c r="AU1060" s="297" t="s">
        <v>85</v>
      </c>
      <c r="AV1060" s="14" t="s">
        <v>83</v>
      </c>
      <c r="AW1060" s="14" t="s">
        <v>30</v>
      </c>
      <c r="AX1060" s="14" t="s">
        <v>75</v>
      </c>
      <c r="AY1060" s="297" t="s">
        <v>160</v>
      </c>
    </row>
    <row r="1061" spans="1:51" s="13" customFormat="1" ht="12">
      <c r="A1061" s="13"/>
      <c r="B1061" s="276"/>
      <c r="C1061" s="277"/>
      <c r="D1061" s="272" t="s">
        <v>170</v>
      </c>
      <c r="E1061" s="278" t="s">
        <v>1</v>
      </c>
      <c r="F1061" s="279" t="s">
        <v>210</v>
      </c>
      <c r="G1061" s="277"/>
      <c r="H1061" s="280">
        <v>87.5</v>
      </c>
      <c r="I1061" s="281"/>
      <c r="J1061" s="277"/>
      <c r="K1061" s="277"/>
      <c r="L1061" s="282"/>
      <c r="M1061" s="283"/>
      <c r="N1061" s="284"/>
      <c r="O1061" s="284"/>
      <c r="P1061" s="284"/>
      <c r="Q1061" s="284"/>
      <c r="R1061" s="284"/>
      <c r="S1061" s="284"/>
      <c r="T1061" s="285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86" t="s">
        <v>170</v>
      </c>
      <c r="AU1061" s="286" t="s">
        <v>85</v>
      </c>
      <c r="AV1061" s="13" t="s">
        <v>85</v>
      </c>
      <c r="AW1061" s="13" t="s">
        <v>30</v>
      </c>
      <c r="AX1061" s="13" t="s">
        <v>75</v>
      </c>
      <c r="AY1061" s="286" t="s">
        <v>160</v>
      </c>
    </row>
    <row r="1062" spans="1:51" s="14" customFormat="1" ht="12">
      <c r="A1062" s="14"/>
      <c r="B1062" s="288"/>
      <c r="C1062" s="289"/>
      <c r="D1062" s="272" t="s">
        <v>170</v>
      </c>
      <c r="E1062" s="290" t="s">
        <v>1</v>
      </c>
      <c r="F1062" s="291" t="s">
        <v>211</v>
      </c>
      <c r="G1062" s="289"/>
      <c r="H1062" s="290" t="s">
        <v>1</v>
      </c>
      <c r="I1062" s="292"/>
      <c r="J1062" s="289"/>
      <c r="K1062" s="289"/>
      <c r="L1062" s="293"/>
      <c r="M1062" s="294"/>
      <c r="N1062" s="295"/>
      <c r="O1062" s="295"/>
      <c r="P1062" s="295"/>
      <c r="Q1062" s="295"/>
      <c r="R1062" s="295"/>
      <c r="S1062" s="295"/>
      <c r="T1062" s="29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97" t="s">
        <v>170</v>
      </c>
      <c r="AU1062" s="297" t="s">
        <v>85</v>
      </c>
      <c r="AV1062" s="14" t="s">
        <v>83</v>
      </c>
      <c r="AW1062" s="14" t="s">
        <v>30</v>
      </c>
      <c r="AX1062" s="14" t="s">
        <v>75</v>
      </c>
      <c r="AY1062" s="297" t="s">
        <v>160</v>
      </c>
    </row>
    <row r="1063" spans="1:51" s="13" customFormat="1" ht="12">
      <c r="A1063" s="13"/>
      <c r="B1063" s="276"/>
      <c r="C1063" s="277"/>
      <c r="D1063" s="272" t="s">
        <v>170</v>
      </c>
      <c r="E1063" s="278" t="s">
        <v>1</v>
      </c>
      <c r="F1063" s="279" t="s">
        <v>212</v>
      </c>
      <c r="G1063" s="277"/>
      <c r="H1063" s="280">
        <v>210</v>
      </c>
      <c r="I1063" s="281"/>
      <c r="J1063" s="277"/>
      <c r="K1063" s="277"/>
      <c r="L1063" s="282"/>
      <c r="M1063" s="283"/>
      <c r="N1063" s="284"/>
      <c r="O1063" s="284"/>
      <c r="P1063" s="284"/>
      <c r="Q1063" s="284"/>
      <c r="R1063" s="284"/>
      <c r="S1063" s="284"/>
      <c r="T1063" s="285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86" t="s">
        <v>170</v>
      </c>
      <c r="AU1063" s="286" t="s">
        <v>85</v>
      </c>
      <c r="AV1063" s="13" t="s">
        <v>85</v>
      </c>
      <c r="AW1063" s="13" t="s">
        <v>30</v>
      </c>
      <c r="AX1063" s="13" t="s">
        <v>75</v>
      </c>
      <c r="AY1063" s="286" t="s">
        <v>160</v>
      </c>
    </row>
    <row r="1064" spans="1:51" s="14" customFormat="1" ht="12">
      <c r="A1064" s="14"/>
      <c r="B1064" s="288"/>
      <c r="C1064" s="289"/>
      <c r="D1064" s="272" t="s">
        <v>170</v>
      </c>
      <c r="E1064" s="290" t="s">
        <v>1</v>
      </c>
      <c r="F1064" s="291" t="s">
        <v>213</v>
      </c>
      <c r="G1064" s="289"/>
      <c r="H1064" s="290" t="s">
        <v>1</v>
      </c>
      <c r="I1064" s="292"/>
      <c r="J1064" s="289"/>
      <c r="K1064" s="289"/>
      <c r="L1064" s="293"/>
      <c r="M1064" s="294"/>
      <c r="N1064" s="295"/>
      <c r="O1064" s="295"/>
      <c r="P1064" s="295"/>
      <c r="Q1064" s="295"/>
      <c r="R1064" s="295"/>
      <c r="S1064" s="295"/>
      <c r="T1064" s="296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97" t="s">
        <v>170</v>
      </c>
      <c r="AU1064" s="297" t="s">
        <v>85</v>
      </c>
      <c r="AV1064" s="14" t="s">
        <v>83</v>
      </c>
      <c r="AW1064" s="14" t="s">
        <v>30</v>
      </c>
      <c r="AX1064" s="14" t="s">
        <v>75</v>
      </c>
      <c r="AY1064" s="297" t="s">
        <v>160</v>
      </c>
    </row>
    <row r="1065" spans="1:51" s="13" customFormat="1" ht="12">
      <c r="A1065" s="13"/>
      <c r="B1065" s="276"/>
      <c r="C1065" s="277"/>
      <c r="D1065" s="272" t="s">
        <v>170</v>
      </c>
      <c r="E1065" s="278" t="s">
        <v>1</v>
      </c>
      <c r="F1065" s="279" t="s">
        <v>201</v>
      </c>
      <c r="G1065" s="277"/>
      <c r="H1065" s="280">
        <v>52.5</v>
      </c>
      <c r="I1065" s="281"/>
      <c r="J1065" s="277"/>
      <c r="K1065" s="277"/>
      <c r="L1065" s="282"/>
      <c r="M1065" s="283"/>
      <c r="N1065" s="284"/>
      <c r="O1065" s="284"/>
      <c r="P1065" s="284"/>
      <c r="Q1065" s="284"/>
      <c r="R1065" s="284"/>
      <c r="S1065" s="284"/>
      <c r="T1065" s="28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86" t="s">
        <v>170</v>
      </c>
      <c r="AU1065" s="286" t="s">
        <v>85</v>
      </c>
      <c r="AV1065" s="13" t="s">
        <v>85</v>
      </c>
      <c r="AW1065" s="13" t="s">
        <v>30</v>
      </c>
      <c r="AX1065" s="13" t="s">
        <v>75</v>
      </c>
      <c r="AY1065" s="286" t="s">
        <v>160</v>
      </c>
    </row>
    <row r="1066" spans="1:51" s="15" customFormat="1" ht="12">
      <c r="A1066" s="15"/>
      <c r="B1066" s="298"/>
      <c r="C1066" s="299"/>
      <c r="D1066" s="272" t="s">
        <v>170</v>
      </c>
      <c r="E1066" s="300" t="s">
        <v>1</v>
      </c>
      <c r="F1066" s="301" t="s">
        <v>217</v>
      </c>
      <c r="G1066" s="299"/>
      <c r="H1066" s="302">
        <v>2187.5</v>
      </c>
      <c r="I1066" s="303"/>
      <c r="J1066" s="299"/>
      <c r="K1066" s="299"/>
      <c r="L1066" s="304"/>
      <c r="M1066" s="305"/>
      <c r="N1066" s="306"/>
      <c r="O1066" s="306"/>
      <c r="P1066" s="306"/>
      <c r="Q1066" s="306"/>
      <c r="R1066" s="306"/>
      <c r="S1066" s="306"/>
      <c r="T1066" s="307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308" t="s">
        <v>170</v>
      </c>
      <c r="AU1066" s="308" t="s">
        <v>85</v>
      </c>
      <c r="AV1066" s="15" t="s">
        <v>166</v>
      </c>
      <c r="AW1066" s="15" t="s">
        <v>4</v>
      </c>
      <c r="AX1066" s="15" t="s">
        <v>83</v>
      </c>
      <c r="AY1066" s="308" t="s">
        <v>160</v>
      </c>
    </row>
    <row r="1067" spans="1:65" s="2" customFormat="1" ht="16.5" customHeight="1">
      <c r="A1067" s="40"/>
      <c r="B1067" s="41"/>
      <c r="C1067" s="260" t="s">
        <v>914</v>
      </c>
      <c r="D1067" s="260" t="s">
        <v>162</v>
      </c>
      <c r="E1067" s="261" t="s">
        <v>915</v>
      </c>
      <c r="F1067" s="262" t="s">
        <v>916</v>
      </c>
      <c r="G1067" s="263" t="s">
        <v>174</v>
      </c>
      <c r="H1067" s="264">
        <v>1.936</v>
      </c>
      <c r="I1067" s="265"/>
      <c r="J1067" s="266">
        <f>ROUND(I1067*H1067,2)</f>
        <v>0</v>
      </c>
      <c r="K1067" s="262" t="s">
        <v>226</v>
      </c>
      <c r="L1067" s="43"/>
      <c r="M1067" s="267" t="s">
        <v>1</v>
      </c>
      <c r="N1067" s="268" t="s">
        <v>40</v>
      </c>
      <c r="O1067" s="93"/>
      <c r="P1067" s="269">
        <f>O1067*H1067</f>
        <v>0</v>
      </c>
      <c r="Q1067" s="269">
        <v>0</v>
      </c>
      <c r="R1067" s="269">
        <f>Q1067*H1067</f>
        <v>0</v>
      </c>
      <c r="S1067" s="269">
        <v>0</v>
      </c>
      <c r="T1067" s="270">
        <f>S1067*H1067</f>
        <v>0</v>
      </c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R1067" s="271" t="s">
        <v>166</v>
      </c>
      <c r="AT1067" s="271" t="s">
        <v>162</v>
      </c>
      <c r="AU1067" s="271" t="s">
        <v>85</v>
      </c>
      <c r="AY1067" s="17" t="s">
        <v>160</v>
      </c>
      <c r="BE1067" s="145">
        <f>IF(N1067="základní",J1067,0)</f>
        <v>0</v>
      </c>
      <c r="BF1067" s="145">
        <f>IF(N1067="snížená",J1067,0)</f>
        <v>0</v>
      </c>
      <c r="BG1067" s="145">
        <f>IF(N1067="zákl. přenesená",J1067,0)</f>
        <v>0</v>
      </c>
      <c r="BH1067" s="145">
        <f>IF(N1067="sníž. přenesená",J1067,0)</f>
        <v>0</v>
      </c>
      <c r="BI1067" s="145">
        <f>IF(N1067="nulová",J1067,0)</f>
        <v>0</v>
      </c>
      <c r="BJ1067" s="17" t="s">
        <v>83</v>
      </c>
      <c r="BK1067" s="145">
        <f>ROUND(I1067*H1067,2)</f>
        <v>0</v>
      </c>
      <c r="BL1067" s="17" t="s">
        <v>166</v>
      </c>
      <c r="BM1067" s="271" t="s">
        <v>917</v>
      </c>
    </row>
    <row r="1068" spans="1:47" s="2" customFormat="1" ht="12">
      <c r="A1068" s="40"/>
      <c r="B1068" s="41"/>
      <c r="C1068" s="42"/>
      <c r="D1068" s="272" t="s">
        <v>177</v>
      </c>
      <c r="E1068" s="42"/>
      <c r="F1068" s="287" t="s">
        <v>918</v>
      </c>
      <c r="G1068" s="42"/>
      <c r="H1068" s="42"/>
      <c r="I1068" s="161"/>
      <c r="J1068" s="42"/>
      <c r="K1068" s="42"/>
      <c r="L1068" s="43"/>
      <c r="M1068" s="274"/>
      <c r="N1068" s="275"/>
      <c r="O1068" s="93"/>
      <c r="P1068" s="93"/>
      <c r="Q1068" s="93"/>
      <c r="R1068" s="93"/>
      <c r="S1068" s="93"/>
      <c r="T1068" s="94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T1068" s="17" t="s">
        <v>177</v>
      </c>
      <c r="AU1068" s="17" t="s">
        <v>85</v>
      </c>
    </row>
    <row r="1069" spans="1:51" s="13" customFormat="1" ht="12">
      <c r="A1069" s="13"/>
      <c r="B1069" s="276"/>
      <c r="C1069" s="277"/>
      <c r="D1069" s="272" t="s">
        <v>170</v>
      </c>
      <c r="E1069" s="278" t="s">
        <v>1</v>
      </c>
      <c r="F1069" s="279" t="s">
        <v>919</v>
      </c>
      <c r="G1069" s="277"/>
      <c r="H1069" s="280">
        <v>1.936</v>
      </c>
      <c r="I1069" s="281"/>
      <c r="J1069" s="277"/>
      <c r="K1069" s="277"/>
      <c r="L1069" s="282"/>
      <c r="M1069" s="283"/>
      <c r="N1069" s="284"/>
      <c r="O1069" s="284"/>
      <c r="P1069" s="284"/>
      <c r="Q1069" s="284"/>
      <c r="R1069" s="284"/>
      <c r="S1069" s="284"/>
      <c r="T1069" s="285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86" t="s">
        <v>170</v>
      </c>
      <c r="AU1069" s="286" t="s">
        <v>85</v>
      </c>
      <c r="AV1069" s="13" t="s">
        <v>85</v>
      </c>
      <c r="AW1069" s="13" t="s">
        <v>30</v>
      </c>
      <c r="AX1069" s="13" t="s">
        <v>83</v>
      </c>
      <c r="AY1069" s="286" t="s">
        <v>160</v>
      </c>
    </row>
    <row r="1070" spans="1:65" s="2" customFormat="1" ht="16.5" customHeight="1">
      <c r="A1070" s="40"/>
      <c r="B1070" s="41"/>
      <c r="C1070" s="260" t="s">
        <v>920</v>
      </c>
      <c r="D1070" s="260" t="s">
        <v>162</v>
      </c>
      <c r="E1070" s="261" t="s">
        <v>921</v>
      </c>
      <c r="F1070" s="262" t="s">
        <v>922</v>
      </c>
      <c r="G1070" s="263" t="s">
        <v>174</v>
      </c>
      <c r="H1070" s="264">
        <v>17.5</v>
      </c>
      <c r="I1070" s="265"/>
      <c r="J1070" s="266">
        <f>ROUND(I1070*H1070,2)</f>
        <v>0</v>
      </c>
      <c r="K1070" s="262" t="s">
        <v>184</v>
      </c>
      <c r="L1070" s="43"/>
      <c r="M1070" s="267" t="s">
        <v>1</v>
      </c>
      <c r="N1070" s="268" t="s">
        <v>40</v>
      </c>
      <c r="O1070" s="93"/>
      <c r="P1070" s="269">
        <f>O1070*H1070</f>
        <v>0</v>
      </c>
      <c r="Q1070" s="269">
        <v>0</v>
      </c>
      <c r="R1070" s="269">
        <f>Q1070*H1070</f>
        <v>0</v>
      </c>
      <c r="S1070" s="269">
        <v>0</v>
      </c>
      <c r="T1070" s="270">
        <f>S1070*H1070</f>
        <v>0</v>
      </c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R1070" s="271" t="s">
        <v>166</v>
      </c>
      <c r="AT1070" s="271" t="s">
        <v>162</v>
      </c>
      <c r="AU1070" s="271" t="s">
        <v>85</v>
      </c>
      <c r="AY1070" s="17" t="s">
        <v>160</v>
      </c>
      <c r="BE1070" s="145">
        <f>IF(N1070="základní",J1070,0)</f>
        <v>0</v>
      </c>
      <c r="BF1070" s="145">
        <f>IF(N1070="snížená",J1070,0)</f>
        <v>0</v>
      </c>
      <c r="BG1070" s="145">
        <f>IF(N1070="zákl. přenesená",J1070,0)</f>
        <v>0</v>
      </c>
      <c r="BH1070" s="145">
        <f>IF(N1070="sníž. přenesená",J1070,0)</f>
        <v>0</v>
      </c>
      <c r="BI1070" s="145">
        <f>IF(N1070="nulová",J1070,0)</f>
        <v>0</v>
      </c>
      <c r="BJ1070" s="17" t="s">
        <v>83</v>
      </c>
      <c r="BK1070" s="145">
        <f>ROUND(I1070*H1070,2)</f>
        <v>0</v>
      </c>
      <c r="BL1070" s="17" t="s">
        <v>166</v>
      </c>
      <c r="BM1070" s="271" t="s">
        <v>923</v>
      </c>
    </row>
    <row r="1071" spans="1:47" s="2" customFormat="1" ht="12">
      <c r="A1071" s="40"/>
      <c r="B1071" s="41"/>
      <c r="C1071" s="42"/>
      <c r="D1071" s="272" t="s">
        <v>177</v>
      </c>
      <c r="E1071" s="42"/>
      <c r="F1071" s="287" t="s">
        <v>924</v>
      </c>
      <c r="G1071" s="42"/>
      <c r="H1071" s="42"/>
      <c r="I1071" s="161"/>
      <c r="J1071" s="42"/>
      <c r="K1071" s="42"/>
      <c r="L1071" s="43"/>
      <c r="M1071" s="274"/>
      <c r="N1071" s="275"/>
      <c r="O1071" s="93"/>
      <c r="P1071" s="93"/>
      <c r="Q1071" s="93"/>
      <c r="R1071" s="93"/>
      <c r="S1071" s="93"/>
      <c r="T1071" s="94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T1071" s="17" t="s">
        <v>177</v>
      </c>
      <c r="AU1071" s="17" t="s">
        <v>85</v>
      </c>
    </row>
    <row r="1072" spans="1:51" s="14" customFormat="1" ht="12">
      <c r="A1072" s="14"/>
      <c r="B1072" s="288"/>
      <c r="C1072" s="289"/>
      <c r="D1072" s="272" t="s">
        <v>170</v>
      </c>
      <c r="E1072" s="290" t="s">
        <v>1</v>
      </c>
      <c r="F1072" s="291" t="s">
        <v>187</v>
      </c>
      <c r="G1072" s="289"/>
      <c r="H1072" s="290" t="s">
        <v>1</v>
      </c>
      <c r="I1072" s="292"/>
      <c r="J1072" s="289"/>
      <c r="K1072" s="289"/>
      <c r="L1072" s="293"/>
      <c r="M1072" s="294"/>
      <c r="N1072" s="295"/>
      <c r="O1072" s="295"/>
      <c r="P1072" s="295"/>
      <c r="Q1072" s="295"/>
      <c r="R1072" s="295"/>
      <c r="S1072" s="295"/>
      <c r="T1072" s="296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97" t="s">
        <v>170</v>
      </c>
      <c r="AU1072" s="297" t="s">
        <v>85</v>
      </c>
      <c r="AV1072" s="14" t="s">
        <v>83</v>
      </c>
      <c r="AW1072" s="14" t="s">
        <v>30</v>
      </c>
      <c r="AX1072" s="14" t="s">
        <v>75</v>
      </c>
      <c r="AY1072" s="297" t="s">
        <v>160</v>
      </c>
    </row>
    <row r="1073" spans="1:51" s="13" customFormat="1" ht="12">
      <c r="A1073" s="13"/>
      <c r="B1073" s="276"/>
      <c r="C1073" s="277"/>
      <c r="D1073" s="272" t="s">
        <v>170</v>
      </c>
      <c r="E1073" s="278" t="s">
        <v>1</v>
      </c>
      <c r="F1073" s="279" t="s">
        <v>180</v>
      </c>
      <c r="G1073" s="277"/>
      <c r="H1073" s="280">
        <v>17.5</v>
      </c>
      <c r="I1073" s="281"/>
      <c r="J1073" s="277"/>
      <c r="K1073" s="277"/>
      <c r="L1073" s="282"/>
      <c r="M1073" s="283"/>
      <c r="N1073" s="284"/>
      <c r="O1073" s="284"/>
      <c r="P1073" s="284"/>
      <c r="Q1073" s="284"/>
      <c r="R1073" s="284"/>
      <c r="S1073" s="284"/>
      <c r="T1073" s="285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86" t="s">
        <v>170</v>
      </c>
      <c r="AU1073" s="286" t="s">
        <v>85</v>
      </c>
      <c r="AV1073" s="13" t="s">
        <v>85</v>
      </c>
      <c r="AW1073" s="13" t="s">
        <v>30</v>
      </c>
      <c r="AX1073" s="13" t="s">
        <v>83</v>
      </c>
      <c r="AY1073" s="286" t="s">
        <v>160</v>
      </c>
    </row>
    <row r="1074" spans="1:65" s="2" customFormat="1" ht="21.75" customHeight="1">
      <c r="A1074" s="40"/>
      <c r="B1074" s="41"/>
      <c r="C1074" s="260" t="s">
        <v>925</v>
      </c>
      <c r="D1074" s="260" t="s">
        <v>162</v>
      </c>
      <c r="E1074" s="261" t="s">
        <v>926</v>
      </c>
      <c r="F1074" s="262" t="s">
        <v>927</v>
      </c>
      <c r="G1074" s="263" t="s">
        <v>174</v>
      </c>
      <c r="H1074" s="264">
        <v>2170</v>
      </c>
      <c r="I1074" s="265"/>
      <c r="J1074" s="266">
        <f>ROUND(I1074*H1074,2)</f>
        <v>0</v>
      </c>
      <c r="K1074" s="262" t="s">
        <v>226</v>
      </c>
      <c r="L1074" s="43"/>
      <c r="M1074" s="267" t="s">
        <v>1</v>
      </c>
      <c r="N1074" s="268" t="s">
        <v>40</v>
      </c>
      <c r="O1074" s="93"/>
      <c r="P1074" s="269">
        <f>O1074*H1074</f>
        <v>0</v>
      </c>
      <c r="Q1074" s="269">
        <v>0</v>
      </c>
      <c r="R1074" s="269">
        <f>Q1074*H1074</f>
        <v>0</v>
      </c>
      <c r="S1074" s="269">
        <v>0</v>
      </c>
      <c r="T1074" s="270">
        <f>S1074*H1074</f>
        <v>0</v>
      </c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R1074" s="271" t="s">
        <v>166</v>
      </c>
      <c r="AT1074" s="271" t="s">
        <v>162</v>
      </c>
      <c r="AU1074" s="271" t="s">
        <v>85</v>
      </c>
      <c r="AY1074" s="17" t="s">
        <v>160</v>
      </c>
      <c r="BE1074" s="145">
        <f>IF(N1074="základní",J1074,0)</f>
        <v>0</v>
      </c>
      <c r="BF1074" s="145">
        <f>IF(N1074="snížená",J1074,0)</f>
        <v>0</v>
      </c>
      <c r="BG1074" s="145">
        <f>IF(N1074="zákl. přenesená",J1074,0)</f>
        <v>0</v>
      </c>
      <c r="BH1074" s="145">
        <f>IF(N1074="sníž. přenesená",J1074,0)</f>
        <v>0</v>
      </c>
      <c r="BI1074" s="145">
        <f>IF(N1074="nulová",J1074,0)</f>
        <v>0</v>
      </c>
      <c r="BJ1074" s="17" t="s">
        <v>83</v>
      </c>
      <c r="BK1074" s="145">
        <f>ROUND(I1074*H1074,2)</f>
        <v>0</v>
      </c>
      <c r="BL1074" s="17" t="s">
        <v>166</v>
      </c>
      <c r="BM1074" s="271" t="s">
        <v>928</v>
      </c>
    </row>
    <row r="1075" spans="1:47" s="2" customFormat="1" ht="12">
      <c r="A1075" s="40"/>
      <c r="B1075" s="41"/>
      <c r="C1075" s="42"/>
      <c r="D1075" s="272" t="s">
        <v>177</v>
      </c>
      <c r="E1075" s="42"/>
      <c r="F1075" s="287" t="s">
        <v>929</v>
      </c>
      <c r="G1075" s="42"/>
      <c r="H1075" s="42"/>
      <c r="I1075" s="161"/>
      <c r="J1075" s="42"/>
      <c r="K1075" s="42"/>
      <c r="L1075" s="43"/>
      <c r="M1075" s="274"/>
      <c r="N1075" s="275"/>
      <c r="O1075" s="93"/>
      <c r="P1075" s="93"/>
      <c r="Q1075" s="93"/>
      <c r="R1075" s="93"/>
      <c r="S1075" s="93"/>
      <c r="T1075" s="94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T1075" s="17" t="s">
        <v>177</v>
      </c>
      <c r="AU1075" s="17" t="s">
        <v>85</v>
      </c>
    </row>
    <row r="1076" spans="1:51" s="14" customFormat="1" ht="12">
      <c r="A1076" s="14"/>
      <c r="B1076" s="288"/>
      <c r="C1076" s="289"/>
      <c r="D1076" s="272" t="s">
        <v>170</v>
      </c>
      <c r="E1076" s="290" t="s">
        <v>1</v>
      </c>
      <c r="F1076" s="291" t="s">
        <v>192</v>
      </c>
      <c r="G1076" s="289"/>
      <c r="H1076" s="290" t="s">
        <v>1</v>
      </c>
      <c r="I1076" s="292"/>
      <c r="J1076" s="289"/>
      <c r="K1076" s="289"/>
      <c r="L1076" s="293"/>
      <c r="M1076" s="294"/>
      <c r="N1076" s="295"/>
      <c r="O1076" s="295"/>
      <c r="P1076" s="295"/>
      <c r="Q1076" s="295"/>
      <c r="R1076" s="295"/>
      <c r="S1076" s="295"/>
      <c r="T1076" s="296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97" t="s">
        <v>170</v>
      </c>
      <c r="AU1076" s="297" t="s">
        <v>85</v>
      </c>
      <c r="AV1076" s="14" t="s">
        <v>83</v>
      </c>
      <c r="AW1076" s="14" t="s">
        <v>30</v>
      </c>
      <c r="AX1076" s="14" t="s">
        <v>75</v>
      </c>
      <c r="AY1076" s="297" t="s">
        <v>160</v>
      </c>
    </row>
    <row r="1077" spans="1:51" s="13" customFormat="1" ht="12">
      <c r="A1077" s="13"/>
      <c r="B1077" s="276"/>
      <c r="C1077" s="277"/>
      <c r="D1077" s="272" t="s">
        <v>170</v>
      </c>
      <c r="E1077" s="278" t="s">
        <v>1</v>
      </c>
      <c r="F1077" s="279" t="s">
        <v>193</v>
      </c>
      <c r="G1077" s="277"/>
      <c r="H1077" s="280">
        <v>752.5</v>
      </c>
      <c r="I1077" s="281"/>
      <c r="J1077" s="277"/>
      <c r="K1077" s="277"/>
      <c r="L1077" s="282"/>
      <c r="M1077" s="283"/>
      <c r="N1077" s="284"/>
      <c r="O1077" s="284"/>
      <c r="P1077" s="284"/>
      <c r="Q1077" s="284"/>
      <c r="R1077" s="284"/>
      <c r="S1077" s="284"/>
      <c r="T1077" s="285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86" t="s">
        <v>170</v>
      </c>
      <c r="AU1077" s="286" t="s">
        <v>85</v>
      </c>
      <c r="AV1077" s="13" t="s">
        <v>85</v>
      </c>
      <c r="AW1077" s="13" t="s">
        <v>30</v>
      </c>
      <c r="AX1077" s="13" t="s">
        <v>75</v>
      </c>
      <c r="AY1077" s="286" t="s">
        <v>160</v>
      </c>
    </row>
    <row r="1078" spans="1:51" s="14" customFormat="1" ht="12">
      <c r="A1078" s="14"/>
      <c r="B1078" s="288"/>
      <c r="C1078" s="289"/>
      <c r="D1078" s="272" t="s">
        <v>170</v>
      </c>
      <c r="E1078" s="290" t="s">
        <v>1</v>
      </c>
      <c r="F1078" s="291" t="s">
        <v>194</v>
      </c>
      <c r="G1078" s="289"/>
      <c r="H1078" s="290" t="s">
        <v>1</v>
      </c>
      <c r="I1078" s="292"/>
      <c r="J1078" s="289"/>
      <c r="K1078" s="289"/>
      <c r="L1078" s="293"/>
      <c r="M1078" s="294"/>
      <c r="N1078" s="295"/>
      <c r="O1078" s="295"/>
      <c r="P1078" s="295"/>
      <c r="Q1078" s="295"/>
      <c r="R1078" s="295"/>
      <c r="S1078" s="295"/>
      <c r="T1078" s="296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97" t="s">
        <v>170</v>
      </c>
      <c r="AU1078" s="297" t="s">
        <v>85</v>
      </c>
      <c r="AV1078" s="14" t="s">
        <v>83</v>
      </c>
      <c r="AW1078" s="14" t="s">
        <v>30</v>
      </c>
      <c r="AX1078" s="14" t="s">
        <v>75</v>
      </c>
      <c r="AY1078" s="297" t="s">
        <v>160</v>
      </c>
    </row>
    <row r="1079" spans="1:51" s="13" customFormat="1" ht="12">
      <c r="A1079" s="13"/>
      <c r="B1079" s="276"/>
      <c r="C1079" s="277"/>
      <c r="D1079" s="272" t="s">
        <v>170</v>
      </c>
      <c r="E1079" s="278" t="s">
        <v>1</v>
      </c>
      <c r="F1079" s="279" t="s">
        <v>195</v>
      </c>
      <c r="G1079" s="277"/>
      <c r="H1079" s="280">
        <v>70</v>
      </c>
      <c r="I1079" s="281"/>
      <c r="J1079" s="277"/>
      <c r="K1079" s="277"/>
      <c r="L1079" s="282"/>
      <c r="M1079" s="283"/>
      <c r="N1079" s="284"/>
      <c r="O1079" s="284"/>
      <c r="P1079" s="284"/>
      <c r="Q1079" s="284"/>
      <c r="R1079" s="284"/>
      <c r="S1079" s="284"/>
      <c r="T1079" s="285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86" t="s">
        <v>170</v>
      </c>
      <c r="AU1079" s="286" t="s">
        <v>85</v>
      </c>
      <c r="AV1079" s="13" t="s">
        <v>85</v>
      </c>
      <c r="AW1079" s="13" t="s">
        <v>30</v>
      </c>
      <c r="AX1079" s="13" t="s">
        <v>75</v>
      </c>
      <c r="AY1079" s="286" t="s">
        <v>160</v>
      </c>
    </row>
    <row r="1080" spans="1:51" s="14" customFormat="1" ht="12">
      <c r="A1080" s="14"/>
      <c r="B1080" s="288"/>
      <c r="C1080" s="289"/>
      <c r="D1080" s="272" t="s">
        <v>170</v>
      </c>
      <c r="E1080" s="290" t="s">
        <v>1</v>
      </c>
      <c r="F1080" s="291" t="s">
        <v>196</v>
      </c>
      <c r="G1080" s="289"/>
      <c r="H1080" s="290" t="s">
        <v>1</v>
      </c>
      <c r="I1080" s="292"/>
      <c r="J1080" s="289"/>
      <c r="K1080" s="289"/>
      <c r="L1080" s="293"/>
      <c r="M1080" s="294"/>
      <c r="N1080" s="295"/>
      <c r="O1080" s="295"/>
      <c r="P1080" s="295"/>
      <c r="Q1080" s="295"/>
      <c r="R1080" s="295"/>
      <c r="S1080" s="295"/>
      <c r="T1080" s="296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97" t="s">
        <v>170</v>
      </c>
      <c r="AU1080" s="297" t="s">
        <v>85</v>
      </c>
      <c r="AV1080" s="14" t="s">
        <v>83</v>
      </c>
      <c r="AW1080" s="14" t="s">
        <v>30</v>
      </c>
      <c r="AX1080" s="14" t="s">
        <v>75</v>
      </c>
      <c r="AY1080" s="297" t="s">
        <v>160</v>
      </c>
    </row>
    <row r="1081" spans="1:51" s="13" customFormat="1" ht="12">
      <c r="A1081" s="13"/>
      <c r="B1081" s="276"/>
      <c r="C1081" s="277"/>
      <c r="D1081" s="272" t="s">
        <v>170</v>
      </c>
      <c r="E1081" s="278" t="s">
        <v>1</v>
      </c>
      <c r="F1081" s="279" t="s">
        <v>180</v>
      </c>
      <c r="G1081" s="277"/>
      <c r="H1081" s="280">
        <v>17.5</v>
      </c>
      <c r="I1081" s="281"/>
      <c r="J1081" s="277"/>
      <c r="K1081" s="277"/>
      <c r="L1081" s="282"/>
      <c r="M1081" s="283"/>
      <c r="N1081" s="284"/>
      <c r="O1081" s="284"/>
      <c r="P1081" s="284"/>
      <c r="Q1081" s="284"/>
      <c r="R1081" s="284"/>
      <c r="S1081" s="284"/>
      <c r="T1081" s="285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86" t="s">
        <v>170</v>
      </c>
      <c r="AU1081" s="286" t="s">
        <v>85</v>
      </c>
      <c r="AV1081" s="13" t="s">
        <v>85</v>
      </c>
      <c r="AW1081" s="13" t="s">
        <v>30</v>
      </c>
      <c r="AX1081" s="13" t="s">
        <v>75</v>
      </c>
      <c r="AY1081" s="286" t="s">
        <v>160</v>
      </c>
    </row>
    <row r="1082" spans="1:51" s="14" customFormat="1" ht="12">
      <c r="A1082" s="14"/>
      <c r="B1082" s="288"/>
      <c r="C1082" s="289"/>
      <c r="D1082" s="272" t="s">
        <v>170</v>
      </c>
      <c r="E1082" s="290" t="s">
        <v>1</v>
      </c>
      <c r="F1082" s="291" t="s">
        <v>197</v>
      </c>
      <c r="G1082" s="289"/>
      <c r="H1082" s="290" t="s">
        <v>1</v>
      </c>
      <c r="I1082" s="292"/>
      <c r="J1082" s="289"/>
      <c r="K1082" s="289"/>
      <c r="L1082" s="293"/>
      <c r="M1082" s="294"/>
      <c r="N1082" s="295"/>
      <c r="O1082" s="295"/>
      <c r="P1082" s="295"/>
      <c r="Q1082" s="295"/>
      <c r="R1082" s="295"/>
      <c r="S1082" s="295"/>
      <c r="T1082" s="296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97" t="s">
        <v>170</v>
      </c>
      <c r="AU1082" s="297" t="s">
        <v>85</v>
      </c>
      <c r="AV1082" s="14" t="s">
        <v>83</v>
      </c>
      <c r="AW1082" s="14" t="s">
        <v>30</v>
      </c>
      <c r="AX1082" s="14" t="s">
        <v>75</v>
      </c>
      <c r="AY1082" s="297" t="s">
        <v>160</v>
      </c>
    </row>
    <row r="1083" spans="1:51" s="13" customFormat="1" ht="12">
      <c r="A1083" s="13"/>
      <c r="B1083" s="276"/>
      <c r="C1083" s="277"/>
      <c r="D1083" s="272" t="s">
        <v>170</v>
      </c>
      <c r="E1083" s="278" t="s">
        <v>1</v>
      </c>
      <c r="F1083" s="279" t="s">
        <v>195</v>
      </c>
      <c r="G1083" s="277"/>
      <c r="H1083" s="280">
        <v>70</v>
      </c>
      <c r="I1083" s="281"/>
      <c r="J1083" s="277"/>
      <c r="K1083" s="277"/>
      <c r="L1083" s="282"/>
      <c r="M1083" s="283"/>
      <c r="N1083" s="284"/>
      <c r="O1083" s="284"/>
      <c r="P1083" s="284"/>
      <c r="Q1083" s="284"/>
      <c r="R1083" s="284"/>
      <c r="S1083" s="284"/>
      <c r="T1083" s="28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86" t="s">
        <v>170</v>
      </c>
      <c r="AU1083" s="286" t="s">
        <v>85</v>
      </c>
      <c r="AV1083" s="13" t="s">
        <v>85</v>
      </c>
      <c r="AW1083" s="13" t="s">
        <v>30</v>
      </c>
      <c r="AX1083" s="13" t="s">
        <v>75</v>
      </c>
      <c r="AY1083" s="286" t="s">
        <v>160</v>
      </c>
    </row>
    <row r="1084" spans="1:51" s="14" customFormat="1" ht="12">
      <c r="A1084" s="14"/>
      <c r="B1084" s="288"/>
      <c r="C1084" s="289"/>
      <c r="D1084" s="272" t="s">
        <v>170</v>
      </c>
      <c r="E1084" s="290" t="s">
        <v>1</v>
      </c>
      <c r="F1084" s="291" t="s">
        <v>198</v>
      </c>
      <c r="G1084" s="289"/>
      <c r="H1084" s="290" t="s">
        <v>1</v>
      </c>
      <c r="I1084" s="292"/>
      <c r="J1084" s="289"/>
      <c r="K1084" s="289"/>
      <c r="L1084" s="293"/>
      <c r="M1084" s="294"/>
      <c r="N1084" s="295"/>
      <c r="O1084" s="295"/>
      <c r="P1084" s="295"/>
      <c r="Q1084" s="295"/>
      <c r="R1084" s="295"/>
      <c r="S1084" s="295"/>
      <c r="T1084" s="296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97" t="s">
        <v>170</v>
      </c>
      <c r="AU1084" s="297" t="s">
        <v>85</v>
      </c>
      <c r="AV1084" s="14" t="s">
        <v>83</v>
      </c>
      <c r="AW1084" s="14" t="s">
        <v>30</v>
      </c>
      <c r="AX1084" s="14" t="s">
        <v>75</v>
      </c>
      <c r="AY1084" s="297" t="s">
        <v>160</v>
      </c>
    </row>
    <row r="1085" spans="1:51" s="13" customFormat="1" ht="12">
      <c r="A1085" s="13"/>
      <c r="B1085" s="276"/>
      <c r="C1085" s="277"/>
      <c r="D1085" s="272" t="s">
        <v>170</v>
      </c>
      <c r="E1085" s="278" t="s">
        <v>1</v>
      </c>
      <c r="F1085" s="279" t="s">
        <v>199</v>
      </c>
      <c r="G1085" s="277"/>
      <c r="H1085" s="280">
        <v>367.5</v>
      </c>
      <c r="I1085" s="281"/>
      <c r="J1085" s="277"/>
      <c r="K1085" s="277"/>
      <c r="L1085" s="282"/>
      <c r="M1085" s="283"/>
      <c r="N1085" s="284"/>
      <c r="O1085" s="284"/>
      <c r="P1085" s="284"/>
      <c r="Q1085" s="284"/>
      <c r="R1085" s="284"/>
      <c r="S1085" s="284"/>
      <c r="T1085" s="28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86" t="s">
        <v>170</v>
      </c>
      <c r="AU1085" s="286" t="s">
        <v>85</v>
      </c>
      <c r="AV1085" s="13" t="s">
        <v>85</v>
      </c>
      <c r="AW1085" s="13" t="s">
        <v>30</v>
      </c>
      <c r="AX1085" s="13" t="s">
        <v>75</v>
      </c>
      <c r="AY1085" s="286" t="s">
        <v>160</v>
      </c>
    </row>
    <row r="1086" spans="1:51" s="14" customFormat="1" ht="12">
      <c r="A1086" s="14"/>
      <c r="B1086" s="288"/>
      <c r="C1086" s="289"/>
      <c r="D1086" s="272" t="s">
        <v>170</v>
      </c>
      <c r="E1086" s="290" t="s">
        <v>1</v>
      </c>
      <c r="F1086" s="291" t="s">
        <v>200</v>
      </c>
      <c r="G1086" s="289"/>
      <c r="H1086" s="290" t="s">
        <v>1</v>
      </c>
      <c r="I1086" s="292"/>
      <c r="J1086" s="289"/>
      <c r="K1086" s="289"/>
      <c r="L1086" s="293"/>
      <c r="M1086" s="294"/>
      <c r="N1086" s="295"/>
      <c r="O1086" s="295"/>
      <c r="P1086" s="295"/>
      <c r="Q1086" s="295"/>
      <c r="R1086" s="295"/>
      <c r="S1086" s="295"/>
      <c r="T1086" s="296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97" t="s">
        <v>170</v>
      </c>
      <c r="AU1086" s="297" t="s">
        <v>85</v>
      </c>
      <c r="AV1086" s="14" t="s">
        <v>83</v>
      </c>
      <c r="AW1086" s="14" t="s">
        <v>30</v>
      </c>
      <c r="AX1086" s="14" t="s">
        <v>75</v>
      </c>
      <c r="AY1086" s="297" t="s">
        <v>160</v>
      </c>
    </row>
    <row r="1087" spans="1:51" s="13" customFormat="1" ht="12">
      <c r="A1087" s="13"/>
      <c r="B1087" s="276"/>
      <c r="C1087" s="277"/>
      <c r="D1087" s="272" t="s">
        <v>170</v>
      </c>
      <c r="E1087" s="278" t="s">
        <v>1</v>
      </c>
      <c r="F1087" s="279" t="s">
        <v>201</v>
      </c>
      <c r="G1087" s="277"/>
      <c r="H1087" s="280">
        <v>52.5</v>
      </c>
      <c r="I1087" s="281"/>
      <c r="J1087" s="277"/>
      <c r="K1087" s="277"/>
      <c r="L1087" s="282"/>
      <c r="M1087" s="283"/>
      <c r="N1087" s="284"/>
      <c r="O1087" s="284"/>
      <c r="P1087" s="284"/>
      <c r="Q1087" s="284"/>
      <c r="R1087" s="284"/>
      <c r="S1087" s="284"/>
      <c r="T1087" s="28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86" t="s">
        <v>170</v>
      </c>
      <c r="AU1087" s="286" t="s">
        <v>85</v>
      </c>
      <c r="AV1087" s="13" t="s">
        <v>85</v>
      </c>
      <c r="AW1087" s="13" t="s">
        <v>30</v>
      </c>
      <c r="AX1087" s="13" t="s">
        <v>75</v>
      </c>
      <c r="AY1087" s="286" t="s">
        <v>160</v>
      </c>
    </row>
    <row r="1088" spans="1:51" s="14" customFormat="1" ht="12">
      <c r="A1088" s="14"/>
      <c r="B1088" s="288"/>
      <c r="C1088" s="289"/>
      <c r="D1088" s="272" t="s">
        <v>170</v>
      </c>
      <c r="E1088" s="290" t="s">
        <v>1</v>
      </c>
      <c r="F1088" s="291" t="s">
        <v>202</v>
      </c>
      <c r="G1088" s="289"/>
      <c r="H1088" s="290" t="s">
        <v>1</v>
      </c>
      <c r="I1088" s="292"/>
      <c r="J1088" s="289"/>
      <c r="K1088" s="289"/>
      <c r="L1088" s="293"/>
      <c r="M1088" s="294"/>
      <c r="N1088" s="295"/>
      <c r="O1088" s="295"/>
      <c r="P1088" s="295"/>
      <c r="Q1088" s="295"/>
      <c r="R1088" s="295"/>
      <c r="S1088" s="295"/>
      <c r="T1088" s="29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97" t="s">
        <v>170</v>
      </c>
      <c r="AU1088" s="297" t="s">
        <v>85</v>
      </c>
      <c r="AV1088" s="14" t="s">
        <v>83</v>
      </c>
      <c r="AW1088" s="14" t="s">
        <v>30</v>
      </c>
      <c r="AX1088" s="14" t="s">
        <v>75</v>
      </c>
      <c r="AY1088" s="297" t="s">
        <v>160</v>
      </c>
    </row>
    <row r="1089" spans="1:51" s="13" customFormat="1" ht="12">
      <c r="A1089" s="13"/>
      <c r="B1089" s="276"/>
      <c r="C1089" s="277"/>
      <c r="D1089" s="272" t="s">
        <v>170</v>
      </c>
      <c r="E1089" s="278" t="s">
        <v>1</v>
      </c>
      <c r="F1089" s="279" t="s">
        <v>195</v>
      </c>
      <c r="G1089" s="277"/>
      <c r="H1089" s="280">
        <v>70</v>
      </c>
      <c r="I1089" s="281"/>
      <c r="J1089" s="277"/>
      <c r="K1089" s="277"/>
      <c r="L1089" s="282"/>
      <c r="M1089" s="283"/>
      <c r="N1089" s="284"/>
      <c r="O1089" s="284"/>
      <c r="P1089" s="284"/>
      <c r="Q1089" s="284"/>
      <c r="R1089" s="284"/>
      <c r="S1089" s="284"/>
      <c r="T1089" s="28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86" t="s">
        <v>170</v>
      </c>
      <c r="AU1089" s="286" t="s">
        <v>85</v>
      </c>
      <c r="AV1089" s="13" t="s">
        <v>85</v>
      </c>
      <c r="AW1089" s="13" t="s">
        <v>30</v>
      </c>
      <c r="AX1089" s="13" t="s">
        <v>75</v>
      </c>
      <c r="AY1089" s="286" t="s">
        <v>160</v>
      </c>
    </row>
    <row r="1090" spans="1:51" s="14" customFormat="1" ht="12">
      <c r="A1090" s="14"/>
      <c r="B1090" s="288"/>
      <c r="C1090" s="289"/>
      <c r="D1090" s="272" t="s">
        <v>170</v>
      </c>
      <c r="E1090" s="290" t="s">
        <v>1</v>
      </c>
      <c r="F1090" s="291" t="s">
        <v>203</v>
      </c>
      <c r="G1090" s="289"/>
      <c r="H1090" s="290" t="s">
        <v>1</v>
      </c>
      <c r="I1090" s="292"/>
      <c r="J1090" s="289"/>
      <c r="K1090" s="289"/>
      <c r="L1090" s="293"/>
      <c r="M1090" s="294"/>
      <c r="N1090" s="295"/>
      <c r="O1090" s="295"/>
      <c r="P1090" s="295"/>
      <c r="Q1090" s="295"/>
      <c r="R1090" s="295"/>
      <c r="S1090" s="295"/>
      <c r="T1090" s="296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97" t="s">
        <v>170</v>
      </c>
      <c r="AU1090" s="297" t="s">
        <v>85</v>
      </c>
      <c r="AV1090" s="14" t="s">
        <v>83</v>
      </c>
      <c r="AW1090" s="14" t="s">
        <v>30</v>
      </c>
      <c r="AX1090" s="14" t="s">
        <v>75</v>
      </c>
      <c r="AY1090" s="297" t="s">
        <v>160</v>
      </c>
    </row>
    <row r="1091" spans="1:51" s="13" customFormat="1" ht="12">
      <c r="A1091" s="13"/>
      <c r="B1091" s="276"/>
      <c r="C1091" s="277"/>
      <c r="D1091" s="272" t="s">
        <v>170</v>
      </c>
      <c r="E1091" s="278" t="s">
        <v>1</v>
      </c>
      <c r="F1091" s="279" t="s">
        <v>180</v>
      </c>
      <c r="G1091" s="277"/>
      <c r="H1091" s="280">
        <v>17.5</v>
      </c>
      <c r="I1091" s="281"/>
      <c r="J1091" s="277"/>
      <c r="K1091" s="277"/>
      <c r="L1091" s="282"/>
      <c r="M1091" s="283"/>
      <c r="N1091" s="284"/>
      <c r="O1091" s="284"/>
      <c r="P1091" s="284"/>
      <c r="Q1091" s="284"/>
      <c r="R1091" s="284"/>
      <c r="S1091" s="284"/>
      <c r="T1091" s="28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86" t="s">
        <v>170</v>
      </c>
      <c r="AU1091" s="286" t="s">
        <v>85</v>
      </c>
      <c r="AV1091" s="13" t="s">
        <v>85</v>
      </c>
      <c r="AW1091" s="13" t="s">
        <v>30</v>
      </c>
      <c r="AX1091" s="13" t="s">
        <v>75</v>
      </c>
      <c r="AY1091" s="286" t="s">
        <v>160</v>
      </c>
    </row>
    <row r="1092" spans="1:51" s="14" customFormat="1" ht="12">
      <c r="A1092" s="14"/>
      <c r="B1092" s="288"/>
      <c r="C1092" s="289"/>
      <c r="D1092" s="272" t="s">
        <v>170</v>
      </c>
      <c r="E1092" s="290" t="s">
        <v>1</v>
      </c>
      <c r="F1092" s="291" t="s">
        <v>204</v>
      </c>
      <c r="G1092" s="289"/>
      <c r="H1092" s="290" t="s">
        <v>1</v>
      </c>
      <c r="I1092" s="292"/>
      <c r="J1092" s="289"/>
      <c r="K1092" s="289"/>
      <c r="L1092" s="293"/>
      <c r="M1092" s="294"/>
      <c r="N1092" s="295"/>
      <c r="O1092" s="295"/>
      <c r="P1092" s="295"/>
      <c r="Q1092" s="295"/>
      <c r="R1092" s="295"/>
      <c r="S1092" s="295"/>
      <c r="T1092" s="296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97" t="s">
        <v>170</v>
      </c>
      <c r="AU1092" s="297" t="s">
        <v>85</v>
      </c>
      <c r="AV1092" s="14" t="s">
        <v>83</v>
      </c>
      <c r="AW1092" s="14" t="s">
        <v>30</v>
      </c>
      <c r="AX1092" s="14" t="s">
        <v>75</v>
      </c>
      <c r="AY1092" s="297" t="s">
        <v>160</v>
      </c>
    </row>
    <row r="1093" spans="1:51" s="13" customFormat="1" ht="12">
      <c r="A1093" s="13"/>
      <c r="B1093" s="276"/>
      <c r="C1093" s="277"/>
      <c r="D1093" s="272" t="s">
        <v>170</v>
      </c>
      <c r="E1093" s="278" t="s">
        <v>1</v>
      </c>
      <c r="F1093" s="279" t="s">
        <v>205</v>
      </c>
      <c r="G1093" s="277"/>
      <c r="H1093" s="280">
        <v>245</v>
      </c>
      <c r="I1093" s="281"/>
      <c r="J1093" s="277"/>
      <c r="K1093" s="277"/>
      <c r="L1093" s="282"/>
      <c r="M1093" s="283"/>
      <c r="N1093" s="284"/>
      <c r="O1093" s="284"/>
      <c r="P1093" s="284"/>
      <c r="Q1093" s="284"/>
      <c r="R1093" s="284"/>
      <c r="S1093" s="284"/>
      <c r="T1093" s="285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86" t="s">
        <v>170</v>
      </c>
      <c r="AU1093" s="286" t="s">
        <v>85</v>
      </c>
      <c r="AV1093" s="13" t="s">
        <v>85</v>
      </c>
      <c r="AW1093" s="13" t="s">
        <v>30</v>
      </c>
      <c r="AX1093" s="13" t="s">
        <v>75</v>
      </c>
      <c r="AY1093" s="286" t="s">
        <v>160</v>
      </c>
    </row>
    <row r="1094" spans="1:51" s="14" customFormat="1" ht="12">
      <c r="A1094" s="14"/>
      <c r="B1094" s="288"/>
      <c r="C1094" s="289"/>
      <c r="D1094" s="272" t="s">
        <v>170</v>
      </c>
      <c r="E1094" s="290" t="s">
        <v>1</v>
      </c>
      <c r="F1094" s="291" t="s">
        <v>206</v>
      </c>
      <c r="G1094" s="289"/>
      <c r="H1094" s="290" t="s">
        <v>1</v>
      </c>
      <c r="I1094" s="292"/>
      <c r="J1094" s="289"/>
      <c r="K1094" s="289"/>
      <c r="L1094" s="293"/>
      <c r="M1094" s="294"/>
      <c r="N1094" s="295"/>
      <c r="O1094" s="295"/>
      <c r="P1094" s="295"/>
      <c r="Q1094" s="295"/>
      <c r="R1094" s="295"/>
      <c r="S1094" s="295"/>
      <c r="T1094" s="296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97" t="s">
        <v>170</v>
      </c>
      <c r="AU1094" s="297" t="s">
        <v>85</v>
      </c>
      <c r="AV1094" s="14" t="s">
        <v>83</v>
      </c>
      <c r="AW1094" s="14" t="s">
        <v>30</v>
      </c>
      <c r="AX1094" s="14" t="s">
        <v>75</v>
      </c>
      <c r="AY1094" s="297" t="s">
        <v>160</v>
      </c>
    </row>
    <row r="1095" spans="1:51" s="13" customFormat="1" ht="12">
      <c r="A1095" s="13"/>
      <c r="B1095" s="276"/>
      <c r="C1095" s="277"/>
      <c r="D1095" s="272" t="s">
        <v>170</v>
      </c>
      <c r="E1095" s="278" t="s">
        <v>1</v>
      </c>
      <c r="F1095" s="279" t="s">
        <v>207</v>
      </c>
      <c r="G1095" s="277"/>
      <c r="H1095" s="280">
        <v>140</v>
      </c>
      <c r="I1095" s="281"/>
      <c r="J1095" s="277"/>
      <c r="K1095" s="277"/>
      <c r="L1095" s="282"/>
      <c r="M1095" s="283"/>
      <c r="N1095" s="284"/>
      <c r="O1095" s="284"/>
      <c r="P1095" s="284"/>
      <c r="Q1095" s="284"/>
      <c r="R1095" s="284"/>
      <c r="S1095" s="284"/>
      <c r="T1095" s="28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86" t="s">
        <v>170</v>
      </c>
      <c r="AU1095" s="286" t="s">
        <v>85</v>
      </c>
      <c r="AV1095" s="13" t="s">
        <v>85</v>
      </c>
      <c r="AW1095" s="13" t="s">
        <v>30</v>
      </c>
      <c r="AX1095" s="13" t="s">
        <v>75</v>
      </c>
      <c r="AY1095" s="286" t="s">
        <v>160</v>
      </c>
    </row>
    <row r="1096" spans="1:51" s="14" customFormat="1" ht="12">
      <c r="A1096" s="14"/>
      <c r="B1096" s="288"/>
      <c r="C1096" s="289"/>
      <c r="D1096" s="272" t="s">
        <v>170</v>
      </c>
      <c r="E1096" s="290" t="s">
        <v>1</v>
      </c>
      <c r="F1096" s="291" t="s">
        <v>208</v>
      </c>
      <c r="G1096" s="289"/>
      <c r="H1096" s="290" t="s">
        <v>1</v>
      </c>
      <c r="I1096" s="292"/>
      <c r="J1096" s="289"/>
      <c r="K1096" s="289"/>
      <c r="L1096" s="293"/>
      <c r="M1096" s="294"/>
      <c r="N1096" s="295"/>
      <c r="O1096" s="295"/>
      <c r="P1096" s="295"/>
      <c r="Q1096" s="295"/>
      <c r="R1096" s="295"/>
      <c r="S1096" s="295"/>
      <c r="T1096" s="296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97" t="s">
        <v>170</v>
      </c>
      <c r="AU1096" s="297" t="s">
        <v>85</v>
      </c>
      <c r="AV1096" s="14" t="s">
        <v>83</v>
      </c>
      <c r="AW1096" s="14" t="s">
        <v>30</v>
      </c>
      <c r="AX1096" s="14" t="s">
        <v>75</v>
      </c>
      <c r="AY1096" s="297" t="s">
        <v>160</v>
      </c>
    </row>
    <row r="1097" spans="1:51" s="13" customFormat="1" ht="12">
      <c r="A1097" s="13"/>
      <c r="B1097" s="276"/>
      <c r="C1097" s="277"/>
      <c r="D1097" s="272" t="s">
        <v>170</v>
      </c>
      <c r="E1097" s="278" t="s">
        <v>1</v>
      </c>
      <c r="F1097" s="279" t="s">
        <v>180</v>
      </c>
      <c r="G1097" s="277"/>
      <c r="H1097" s="280">
        <v>17.5</v>
      </c>
      <c r="I1097" s="281"/>
      <c r="J1097" s="277"/>
      <c r="K1097" s="277"/>
      <c r="L1097" s="282"/>
      <c r="M1097" s="283"/>
      <c r="N1097" s="284"/>
      <c r="O1097" s="284"/>
      <c r="P1097" s="284"/>
      <c r="Q1097" s="284"/>
      <c r="R1097" s="284"/>
      <c r="S1097" s="284"/>
      <c r="T1097" s="285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86" t="s">
        <v>170</v>
      </c>
      <c r="AU1097" s="286" t="s">
        <v>85</v>
      </c>
      <c r="AV1097" s="13" t="s">
        <v>85</v>
      </c>
      <c r="AW1097" s="13" t="s">
        <v>30</v>
      </c>
      <c r="AX1097" s="13" t="s">
        <v>75</v>
      </c>
      <c r="AY1097" s="286" t="s">
        <v>160</v>
      </c>
    </row>
    <row r="1098" spans="1:51" s="14" customFormat="1" ht="12">
      <c r="A1098" s="14"/>
      <c r="B1098" s="288"/>
      <c r="C1098" s="289"/>
      <c r="D1098" s="272" t="s">
        <v>170</v>
      </c>
      <c r="E1098" s="290" t="s">
        <v>1</v>
      </c>
      <c r="F1098" s="291" t="s">
        <v>209</v>
      </c>
      <c r="G1098" s="289"/>
      <c r="H1098" s="290" t="s">
        <v>1</v>
      </c>
      <c r="I1098" s="292"/>
      <c r="J1098" s="289"/>
      <c r="K1098" s="289"/>
      <c r="L1098" s="293"/>
      <c r="M1098" s="294"/>
      <c r="N1098" s="295"/>
      <c r="O1098" s="295"/>
      <c r="P1098" s="295"/>
      <c r="Q1098" s="295"/>
      <c r="R1098" s="295"/>
      <c r="S1098" s="295"/>
      <c r="T1098" s="296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97" t="s">
        <v>170</v>
      </c>
      <c r="AU1098" s="297" t="s">
        <v>85</v>
      </c>
      <c r="AV1098" s="14" t="s">
        <v>83</v>
      </c>
      <c r="AW1098" s="14" t="s">
        <v>30</v>
      </c>
      <c r="AX1098" s="14" t="s">
        <v>75</v>
      </c>
      <c r="AY1098" s="297" t="s">
        <v>160</v>
      </c>
    </row>
    <row r="1099" spans="1:51" s="13" customFormat="1" ht="12">
      <c r="A1099" s="13"/>
      <c r="B1099" s="276"/>
      <c r="C1099" s="277"/>
      <c r="D1099" s="272" t="s">
        <v>170</v>
      </c>
      <c r="E1099" s="278" t="s">
        <v>1</v>
      </c>
      <c r="F1099" s="279" t="s">
        <v>210</v>
      </c>
      <c r="G1099" s="277"/>
      <c r="H1099" s="280">
        <v>87.5</v>
      </c>
      <c r="I1099" s="281"/>
      <c r="J1099" s="277"/>
      <c r="K1099" s="277"/>
      <c r="L1099" s="282"/>
      <c r="M1099" s="283"/>
      <c r="N1099" s="284"/>
      <c r="O1099" s="284"/>
      <c r="P1099" s="284"/>
      <c r="Q1099" s="284"/>
      <c r="R1099" s="284"/>
      <c r="S1099" s="284"/>
      <c r="T1099" s="285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86" t="s">
        <v>170</v>
      </c>
      <c r="AU1099" s="286" t="s">
        <v>85</v>
      </c>
      <c r="AV1099" s="13" t="s">
        <v>85</v>
      </c>
      <c r="AW1099" s="13" t="s">
        <v>30</v>
      </c>
      <c r="AX1099" s="13" t="s">
        <v>75</v>
      </c>
      <c r="AY1099" s="286" t="s">
        <v>160</v>
      </c>
    </row>
    <row r="1100" spans="1:51" s="14" customFormat="1" ht="12">
      <c r="A1100" s="14"/>
      <c r="B1100" s="288"/>
      <c r="C1100" s="289"/>
      <c r="D1100" s="272" t="s">
        <v>170</v>
      </c>
      <c r="E1100" s="290" t="s">
        <v>1</v>
      </c>
      <c r="F1100" s="291" t="s">
        <v>211</v>
      </c>
      <c r="G1100" s="289"/>
      <c r="H1100" s="290" t="s">
        <v>1</v>
      </c>
      <c r="I1100" s="292"/>
      <c r="J1100" s="289"/>
      <c r="K1100" s="289"/>
      <c r="L1100" s="293"/>
      <c r="M1100" s="294"/>
      <c r="N1100" s="295"/>
      <c r="O1100" s="295"/>
      <c r="P1100" s="295"/>
      <c r="Q1100" s="295"/>
      <c r="R1100" s="295"/>
      <c r="S1100" s="295"/>
      <c r="T1100" s="29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97" t="s">
        <v>170</v>
      </c>
      <c r="AU1100" s="297" t="s">
        <v>85</v>
      </c>
      <c r="AV1100" s="14" t="s">
        <v>83</v>
      </c>
      <c r="AW1100" s="14" t="s">
        <v>30</v>
      </c>
      <c r="AX1100" s="14" t="s">
        <v>75</v>
      </c>
      <c r="AY1100" s="297" t="s">
        <v>160</v>
      </c>
    </row>
    <row r="1101" spans="1:51" s="13" customFormat="1" ht="12">
      <c r="A1101" s="13"/>
      <c r="B1101" s="276"/>
      <c r="C1101" s="277"/>
      <c r="D1101" s="272" t="s">
        <v>170</v>
      </c>
      <c r="E1101" s="278" t="s">
        <v>1</v>
      </c>
      <c r="F1101" s="279" t="s">
        <v>212</v>
      </c>
      <c r="G1101" s="277"/>
      <c r="H1101" s="280">
        <v>210</v>
      </c>
      <c r="I1101" s="281"/>
      <c r="J1101" s="277"/>
      <c r="K1101" s="277"/>
      <c r="L1101" s="282"/>
      <c r="M1101" s="283"/>
      <c r="N1101" s="284"/>
      <c r="O1101" s="284"/>
      <c r="P1101" s="284"/>
      <c r="Q1101" s="284"/>
      <c r="R1101" s="284"/>
      <c r="S1101" s="284"/>
      <c r="T1101" s="285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86" t="s">
        <v>170</v>
      </c>
      <c r="AU1101" s="286" t="s">
        <v>85</v>
      </c>
      <c r="AV1101" s="13" t="s">
        <v>85</v>
      </c>
      <c r="AW1101" s="13" t="s">
        <v>30</v>
      </c>
      <c r="AX1101" s="13" t="s">
        <v>75</v>
      </c>
      <c r="AY1101" s="286" t="s">
        <v>160</v>
      </c>
    </row>
    <row r="1102" spans="1:51" s="14" customFormat="1" ht="12">
      <c r="A1102" s="14"/>
      <c r="B1102" s="288"/>
      <c r="C1102" s="289"/>
      <c r="D1102" s="272" t="s">
        <v>170</v>
      </c>
      <c r="E1102" s="290" t="s">
        <v>1</v>
      </c>
      <c r="F1102" s="291" t="s">
        <v>213</v>
      </c>
      <c r="G1102" s="289"/>
      <c r="H1102" s="290" t="s">
        <v>1</v>
      </c>
      <c r="I1102" s="292"/>
      <c r="J1102" s="289"/>
      <c r="K1102" s="289"/>
      <c r="L1102" s="293"/>
      <c r="M1102" s="294"/>
      <c r="N1102" s="295"/>
      <c r="O1102" s="295"/>
      <c r="P1102" s="295"/>
      <c r="Q1102" s="295"/>
      <c r="R1102" s="295"/>
      <c r="S1102" s="295"/>
      <c r="T1102" s="296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97" t="s">
        <v>170</v>
      </c>
      <c r="AU1102" s="297" t="s">
        <v>85</v>
      </c>
      <c r="AV1102" s="14" t="s">
        <v>83</v>
      </c>
      <c r="AW1102" s="14" t="s">
        <v>30</v>
      </c>
      <c r="AX1102" s="14" t="s">
        <v>75</v>
      </c>
      <c r="AY1102" s="297" t="s">
        <v>160</v>
      </c>
    </row>
    <row r="1103" spans="1:51" s="13" customFormat="1" ht="12">
      <c r="A1103" s="13"/>
      <c r="B1103" s="276"/>
      <c r="C1103" s="277"/>
      <c r="D1103" s="272" t="s">
        <v>170</v>
      </c>
      <c r="E1103" s="278" t="s">
        <v>1</v>
      </c>
      <c r="F1103" s="279" t="s">
        <v>201</v>
      </c>
      <c r="G1103" s="277"/>
      <c r="H1103" s="280">
        <v>52.5</v>
      </c>
      <c r="I1103" s="281"/>
      <c r="J1103" s="277"/>
      <c r="K1103" s="277"/>
      <c r="L1103" s="282"/>
      <c r="M1103" s="283"/>
      <c r="N1103" s="284"/>
      <c r="O1103" s="284"/>
      <c r="P1103" s="284"/>
      <c r="Q1103" s="284"/>
      <c r="R1103" s="284"/>
      <c r="S1103" s="284"/>
      <c r="T1103" s="28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86" t="s">
        <v>170</v>
      </c>
      <c r="AU1103" s="286" t="s">
        <v>85</v>
      </c>
      <c r="AV1103" s="13" t="s">
        <v>85</v>
      </c>
      <c r="AW1103" s="13" t="s">
        <v>30</v>
      </c>
      <c r="AX1103" s="13" t="s">
        <v>75</v>
      </c>
      <c r="AY1103" s="286" t="s">
        <v>160</v>
      </c>
    </row>
    <row r="1104" spans="1:65" s="2" customFormat="1" ht="21.75" customHeight="1">
      <c r="A1104" s="40"/>
      <c r="B1104" s="41"/>
      <c r="C1104" s="260" t="s">
        <v>930</v>
      </c>
      <c r="D1104" s="260" t="s">
        <v>162</v>
      </c>
      <c r="E1104" s="261" t="s">
        <v>931</v>
      </c>
      <c r="F1104" s="262" t="s">
        <v>932</v>
      </c>
      <c r="G1104" s="263" t="s">
        <v>174</v>
      </c>
      <c r="H1104" s="264">
        <v>2170</v>
      </c>
      <c r="I1104" s="265"/>
      <c r="J1104" s="266">
        <f>ROUND(I1104*H1104,2)</f>
        <v>0</v>
      </c>
      <c r="K1104" s="262" t="s">
        <v>175</v>
      </c>
      <c r="L1104" s="43"/>
      <c r="M1104" s="267" t="s">
        <v>1</v>
      </c>
      <c r="N1104" s="268" t="s">
        <v>40</v>
      </c>
      <c r="O1104" s="93"/>
      <c r="P1104" s="269">
        <f>O1104*H1104</f>
        <v>0</v>
      </c>
      <c r="Q1104" s="269">
        <v>0</v>
      </c>
      <c r="R1104" s="269">
        <f>Q1104*H1104</f>
        <v>0</v>
      </c>
      <c r="S1104" s="269">
        <v>0</v>
      </c>
      <c r="T1104" s="270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71" t="s">
        <v>166</v>
      </c>
      <c r="AT1104" s="271" t="s">
        <v>162</v>
      </c>
      <c r="AU1104" s="271" t="s">
        <v>85</v>
      </c>
      <c r="AY1104" s="17" t="s">
        <v>160</v>
      </c>
      <c r="BE1104" s="145">
        <f>IF(N1104="základní",J1104,0)</f>
        <v>0</v>
      </c>
      <c r="BF1104" s="145">
        <f>IF(N1104="snížená",J1104,0)</f>
        <v>0</v>
      </c>
      <c r="BG1104" s="145">
        <f>IF(N1104="zákl. přenesená",J1104,0)</f>
        <v>0</v>
      </c>
      <c r="BH1104" s="145">
        <f>IF(N1104="sníž. přenesená",J1104,0)</f>
        <v>0</v>
      </c>
      <c r="BI1104" s="145">
        <f>IF(N1104="nulová",J1104,0)</f>
        <v>0</v>
      </c>
      <c r="BJ1104" s="17" t="s">
        <v>83</v>
      </c>
      <c r="BK1104" s="145">
        <f>ROUND(I1104*H1104,2)</f>
        <v>0</v>
      </c>
      <c r="BL1104" s="17" t="s">
        <v>166</v>
      </c>
      <c r="BM1104" s="271" t="s">
        <v>933</v>
      </c>
    </row>
    <row r="1105" spans="1:47" s="2" customFormat="1" ht="12">
      <c r="A1105" s="40"/>
      <c r="B1105" s="41"/>
      <c r="C1105" s="42"/>
      <c r="D1105" s="272" t="s">
        <v>177</v>
      </c>
      <c r="E1105" s="42"/>
      <c r="F1105" s="287" t="s">
        <v>934</v>
      </c>
      <c r="G1105" s="42"/>
      <c r="H1105" s="42"/>
      <c r="I1105" s="161"/>
      <c r="J1105" s="42"/>
      <c r="K1105" s="42"/>
      <c r="L1105" s="43"/>
      <c r="M1105" s="274"/>
      <c r="N1105" s="275"/>
      <c r="O1105" s="93"/>
      <c r="P1105" s="93"/>
      <c r="Q1105" s="93"/>
      <c r="R1105" s="93"/>
      <c r="S1105" s="93"/>
      <c r="T1105" s="94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7" t="s">
        <v>177</v>
      </c>
      <c r="AU1105" s="17" t="s">
        <v>85</v>
      </c>
    </row>
    <row r="1106" spans="1:51" s="14" customFormat="1" ht="12">
      <c r="A1106" s="14"/>
      <c r="B1106" s="288"/>
      <c r="C1106" s="289"/>
      <c r="D1106" s="272" t="s">
        <v>170</v>
      </c>
      <c r="E1106" s="290" t="s">
        <v>1</v>
      </c>
      <c r="F1106" s="291" t="s">
        <v>192</v>
      </c>
      <c r="G1106" s="289"/>
      <c r="H1106" s="290" t="s">
        <v>1</v>
      </c>
      <c r="I1106" s="292"/>
      <c r="J1106" s="289"/>
      <c r="K1106" s="289"/>
      <c r="L1106" s="293"/>
      <c r="M1106" s="294"/>
      <c r="N1106" s="295"/>
      <c r="O1106" s="295"/>
      <c r="P1106" s="295"/>
      <c r="Q1106" s="295"/>
      <c r="R1106" s="295"/>
      <c r="S1106" s="295"/>
      <c r="T1106" s="29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97" t="s">
        <v>170</v>
      </c>
      <c r="AU1106" s="297" t="s">
        <v>85</v>
      </c>
      <c r="AV1106" s="14" t="s">
        <v>83</v>
      </c>
      <c r="AW1106" s="14" t="s">
        <v>30</v>
      </c>
      <c r="AX1106" s="14" t="s">
        <v>75</v>
      </c>
      <c r="AY1106" s="297" t="s">
        <v>160</v>
      </c>
    </row>
    <row r="1107" spans="1:51" s="13" customFormat="1" ht="12">
      <c r="A1107" s="13"/>
      <c r="B1107" s="276"/>
      <c r="C1107" s="277"/>
      <c r="D1107" s="272" t="s">
        <v>170</v>
      </c>
      <c r="E1107" s="278" t="s">
        <v>1</v>
      </c>
      <c r="F1107" s="279" t="s">
        <v>193</v>
      </c>
      <c r="G1107" s="277"/>
      <c r="H1107" s="280">
        <v>752.5</v>
      </c>
      <c r="I1107" s="281"/>
      <c r="J1107" s="277"/>
      <c r="K1107" s="277"/>
      <c r="L1107" s="282"/>
      <c r="M1107" s="283"/>
      <c r="N1107" s="284"/>
      <c r="O1107" s="284"/>
      <c r="P1107" s="284"/>
      <c r="Q1107" s="284"/>
      <c r="R1107" s="284"/>
      <c r="S1107" s="284"/>
      <c r="T1107" s="285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86" t="s">
        <v>170</v>
      </c>
      <c r="AU1107" s="286" t="s">
        <v>85</v>
      </c>
      <c r="AV1107" s="13" t="s">
        <v>85</v>
      </c>
      <c r="AW1107" s="13" t="s">
        <v>30</v>
      </c>
      <c r="AX1107" s="13" t="s">
        <v>75</v>
      </c>
      <c r="AY1107" s="286" t="s">
        <v>160</v>
      </c>
    </row>
    <row r="1108" spans="1:51" s="14" customFormat="1" ht="12">
      <c r="A1108" s="14"/>
      <c r="B1108" s="288"/>
      <c r="C1108" s="289"/>
      <c r="D1108" s="272" t="s">
        <v>170</v>
      </c>
      <c r="E1108" s="290" t="s">
        <v>1</v>
      </c>
      <c r="F1108" s="291" t="s">
        <v>194</v>
      </c>
      <c r="G1108" s="289"/>
      <c r="H1108" s="290" t="s">
        <v>1</v>
      </c>
      <c r="I1108" s="292"/>
      <c r="J1108" s="289"/>
      <c r="K1108" s="289"/>
      <c r="L1108" s="293"/>
      <c r="M1108" s="294"/>
      <c r="N1108" s="295"/>
      <c r="O1108" s="295"/>
      <c r="P1108" s="295"/>
      <c r="Q1108" s="295"/>
      <c r="R1108" s="295"/>
      <c r="S1108" s="295"/>
      <c r="T1108" s="296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97" t="s">
        <v>170</v>
      </c>
      <c r="AU1108" s="297" t="s">
        <v>85</v>
      </c>
      <c r="AV1108" s="14" t="s">
        <v>83</v>
      </c>
      <c r="AW1108" s="14" t="s">
        <v>30</v>
      </c>
      <c r="AX1108" s="14" t="s">
        <v>75</v>
      </c>
      <c r="AY1108" s="297" t="s">
        <v>160</v>
      </c>
    </row>
    <row r="1109" spans="1:51" s="13" customFormat="1" ht="12">
      <c r="A1109" s="13"/>
      <c r="B1109" s="276"/>
      <c r="C1109" s="277"/>
      <c r="D1109" s="272" t="s">
        <v>170</v>
      </c>
      <c r="E1109" s="278" t="s">
        <v>1</v>
      </c>
      <c r="F1109" s="279" t="s">
        <v>195</v>
      </c>
      <c r="G1109" s="277"/>
      <c r="H1109" s="280">
        <v>70</v>
      </c>
      <c r="I1109" s="281"/>
      <c r="J1109" s="277"/>
      <c r="K1109" s="277"/>
      <c r="L1109" s="282"/>
      <c r="M1109" s="283"/>
      <c r="N1109" s="284"/>
      <c r="O1109" s="284"/>
      <c r="P1109" s="284"/>
      <c r="Q1109" s="284"/>
      <c r="R1109" s="284"/>
      <c r="S1109" s="284"/>
      <c r="T1109" s="28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86" t="s">
        <v>170</v>
      </c>
      <c r="AU1109" s="286" t="s">
        <v>85</v>
      </c>
      <c r="AV1109" s="13" t="s">
        <v>85</v>
      </c>
      <c r="AW1109" s="13" t="s">
        <v>30</v>
      </c>
      <c r="AX1109" s="13" t="s">
        <v>75</v>
      </c>
      <c r="AY1109" s="286" t="s">
        <v>160</v>
      </c>
    </row>
    <row r="1110" spans="1:51" s="14" customFormat="1" ht="12">
      <c r="A1110" s="14"/>
      <c r="B1110" s="288"/>
      <c r="C1110" s="289"/>
      <c r="D1110" s="272" t="s">
        <v>170</v>
      </c>
      <c r="E1110" s="290" t="s">
        <v>1</v>
      </c>
      <c r="F1110" s="291" t="s">
        <v>196</v>
      </c>
      <c r="G1110" s="289"/>
      <c r="H1110" s="290" t="s">
        <v>1</v>
      </c>
      <c r="I1110" s="292"/>
      <c r="J1110" s="289"/>
      <c r="K1110" s="289"/>
      <c r="L1110" s="293"/>
      <c r="M1110" s="294"/>
      <c r="N1110" s="295"/>
      <c r="O1110" s="295"/>
      <c r="P1110" s="295"/>
      <c r="Q1110" s="295"/>
      <c r="R1110" s="295"/>
      <c r="S1110" s="295"/>
      <c r="T1110" s="296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97" t="s">
        <v>170</v>
      </c>
      <c r="AU1110" s="297" t="s">
        <v>85</v>
      </c>
      <c r="AV1110" s="14" t="s">
        <v>83</v>
      </c>
      <c r="AW1110" s="14" t="s">
        <v>30</v>
      </c>
      <c r="AX1110" s="14" t="s">
        <v>75</v>
      </c>
      <c r="AY1110" s="297" t="s">
        <v>160</v>
      </c>
    </row>
    <row r="1111" spans="1:51" s="13" customFormat="1" ht="12">
      <c r="A1111" s="13"/>
      <c r="B1111" s="276"/>
      <c r="C1111" s="277"/>
      <c r="D1111" s="272" t="s">
        <v>170</v>
      </c>
      <c r="E1111" s="278" t="s">
        <v>1</v>
      </c>
      <c r="F1111" s="279" t="s">
        <v>180</v>
      </c>
      <c r="G1111" s="277"/>
      <c r="H1111" s="280">
        <v>17.5</v>
      </c>
      <c r="I1111" s="281"/>
      <c r="J1111" s="277"/>
      <c r="K1111" s="277"/>
      <c r="L1111" s="282"/>
      <c r="M1111" s="283"/>
      <c r="N1111" s="284"/>
      <c r="O1111" s="284"/>
      <c r="P1111" s="284"/>
      <c r="Q1111" s="284"/>
      <c r="R1111" s="284"/>
      <c r="S1111" s="284"/>
      <c r="T1111" s="28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86" t="s">
        <v>170</v>
      </c>
      <c r="AU1111" s="286" t="s">
        <v>85</v>
      </c>
      <c r="AV1111" s="13" t="s">
        <v>85</v>
      </c>
      <c r="AW1111" s="13" t="s">
        <v>30</v>
      </c>
      <c r="AX1111" s="13" t="s">
        <v>75</v>
      </c>
      <c r="AY1111" s="286" t="s">
        <v>160</v>
      </c>
    </row>
    <row r="1112" spans="1:51" s="14" customFormat="1" ht="12">
      <c r="A1112" s="14"/>
      <c r="B1112" s="288"/>
      <c r="C1112" s="289"/>
      <c r="D1112" s="272" t="s">
        <v>170</v>
      </c>
      <c r="E1112" s="290" t="s">
        <v>1</v>
      </c>
      <c r="F1112" s="291" t="s">
        <v>197</v>
      </c>
      <c r="G1112" s="289"/>
      <c r="H1112" s="290" t="s">
        <v>1</v>
      </c>
      <c r="I1112" s="292"/>
      <c r="J1112" s="289"/>
      <c r="K1112" s="289"/>
      <c r="L1112" s="293"/>
      <c r="M1112" s="294"/>
      <c r="N1112" s="295"/>
      <c r="O1112" s="295"/>
      <c r="P1112" s="295"/>
      <c r="Q1112" s="295"/>
      <c r="R1112" s="295"/>
      <c r="S1112" s="295"/>
      <c r="T1112" s="296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97" t="s">
        <v>170</v>
      </c>
      <c r="AU1112" s="297" t="s">
        <v>85</v>
      </c>
      <c r="AV1112" s="14" t="s">
        <v>83</v>
      </c>
      <c r="AW1112" s="14" t="s">
        <v>30</v>
      </c>
      <c r="AX1112" s="14" t="s">
        <v>75</v>
      </c>
      <c r="AY1112" s="297" t="s">
        <v>160</v>
      </c>
    </row>
    <row r="1113" spans="1:51" s="13" customFormat="1" ht="12">
      <c r="A1113" s="13"/>
      <c r="B1113" s="276"/>
      <c r="C1113" s="277"/>
      <c r="D1113" s="272" t="s">
        <v>170</v>
      </c>
      <c r="E1113" s="278" t="s">
        <v>1</v>
      </c>
      <c r="F1113" s="279" t="s">
        <v>195</v>
      </c>
      <c r="G1113" s="277"/>
      <c r="H1113" s="280">
        <v>70</v>
      </c>
      <c r="I1113" s="281"/>
      <c r="J1113" s="277"/>
      <c r="K1113" s="277"/>
      <c r="L1113" s="282"/>
      <c r="M1113" s="283"/>
      <c r="N1113" s="284"/>
      <c r="O1113" s="284"/>
      <c r="P1113" s="284"/>
      <c r="Q1113" s="284"/>
      <c r="R1113" s="284"/>
      <c r="S1113" s="284"/>
      <c r="T1113" s="285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86" t="s">
        <v>170</v>
      </c>
      <c r="AU1113" s="286" t="s">
        <v>85</v>
      </c>
      <c r="AV1113" s="13" t="s">
        <v>85</v>
      </c>
      <c r="AW1113" s="13" t="s">
        <v>30</v>
      </c>
      <c r="AX1113" s="13" t="s">
        <v>75</v>
      </c>
      <c r="AY1113" s="286" t="s">
        <v>160</v>
      </c>
    </row>
    <row r="1114" spans="1:51" s="14" customFormat="1" ht="12">
      <c r="A1114" s="14"/>
      <c r="B1114" s="288"/>
      <c r="C1114" s="289"/>
      <c r="D1114" s="272" t="s">
        <v>170</v>
      </c>
      <c r="E1114" s="290" t="s">
        <v>1</v>
      </c>
      <c r="F1114" s="291" t="s">
        <v>198</v>
      </c>
      <c r="G1114" s="289"/>
      <c r="H1114" s="290" t="s">
        <v>1</v>
      </c>
      <c r="I1114" s="292"/>
      <c r="J1114" s="289"/>
      <c r="K1114" s="289"/>
      <c r="L1114" s="293"/>
      <c r="M1114" s="294"/>
      <c r="N1114" s="295"/>
      <c r="O1114" s="295"/>
      <c r="P1114" s="295"/>
      <c r="Q1114" s="295"/>
      <c r="R1114" s="295"/>
      <c r="S1114" s="295"/>
      <c r="T1114" s="296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97" t="s">
        <v>170</v>
      </c>
      <c r="AU1114" s="297" t="s">
        <v>85</v>
      </c>
      <c r="AV1114" s="14" t="s">
        <v>83</v>
      </c>
      <c r="AW1114" s="14" t="s">
        <v>30</v>
      </c>
      <c r="AX1114" s="14" t="s">
        <v>75</v>
      </c>
      <c r="AY1114" s="297" t="s">
        <v>160</v>
      </c>
    </row>
    <row r="1115" spans="1:51" s="13" customFormat="1" ht="12">
      <c r="A1115" s="13"/>
      <c r="B1115" s="276"/>
      <c r="C1115" s="277"/>
      <c r="D1115" s="272" t="s">
        <v>170</v>
      </c>
      <c r="E1115" s="278" t="s">
        <v>1</v>
      </c>
      <c r="F1115" s="279" t="s">
        <v>199</v>
      </c>
      <c r="G1115" s="277"/>
      <c r="H1115" s="280">
        <v>367.5</v>
      </c>
      <c r="I1115" s="281"/>
      <c r="J1115" s="277"/>
      <c r="K1115" s="277"/>
      <c r="L1115" s="282"/>
      <c r="M1115" s="283"/>
      <c r="N1115" s="284"/>
      <c r="O1115" s="284"/>
      <c r="P1115" s="284"/>
      <c r="Q1115" s="284"/>
      <c r="R1115" s="284"/>
      <c r="S1115" s="284"/>
      <c r="T1115" s="28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86" t="s">
        <v>170</v>
      </c>
      <c r="AU1115" s="286" t="s">
        <v>85</v>
      </c>
      <c r="AV1115" s="13" t="s">
        <v>85</v>
      </c>
      <c r="AW1115" s="13" t="s">
        <v>30</v>
      </c>
      <c r="AX1115" s="13" t="s">
        <v>75</v>
      </c>
      <c r="AY1115" s="286" t="s">
        <v>160</v>
      </c>
    </row>
    <row r="1116" spans="1:51" s="14" customFormat="1" ht="12">
      <c r="A1116" s="14"/>
      <c r="B1116" s="288"/>
      <c r="C1116" s="289"/>
      <c r="D1116" s="272" t="s">
        <v>170</v>
      </c>
      <c r="E1116" s="290" t="s">
        <v>1</v>
      </c>
      <c r="F1116" s="291" t="s">
        <v>200</v>
      </c>
      <c r="G1116" s="289"/>
      <c r="H1116" s="290" t="s">
        <v>1</v>
      </c>
      <c r="I1116" s="292"/>
      <c r="J1116" s="289"/>
      <c r="K1116" s="289"/>
      <c r="L1116" s="293"/>
      <c r="M1116" s="294"/>
      <c r="N1116" s="295"/>
      <c r="O1116" s="295"/>
      <c r="P1116" s="295"/>
      <c r="Q1116" s="295"/>
      <c r="R1116" s="295"/>
      <c r="S1116" s="295"/>
      <c r="T1116" s="296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97" t="s">
        <v>170</v>
      </c>
      <c r="AU1116" s="297" t="s">
        <v>85</v>
      </c>
      <c r="AV1116" s="14" t="s">
        <v>83</v>
      </c>
      <c r="AW1116" s="14" t="s">
        <v>30</v>
      </c>
      <c r="AX1116" s="14" t="s">
        <v>75</v>
      </c>
      <c r="AY1116" s="297" t="s">
        <v>160</v>
      </c>
    </row>
    <row r="1117" spans="1:51" s="13" customFormat="1" ht="12">
      <c r="A1117" s="13"/>
      <c r="B1117" s="276"/>
      <c r="C1117" s="277"/>
      <c r="D1117" s="272" t="s">
        <v>170</v>
      </c>
      <c r="E1117" s="278" t="s">
        <v>1</v>
      </c>
      <c r="F1117" s="279" t="s">
        <v>201</v>
      </c>
      <c r="G1117" s="277"/>
      <c r="H1117" s="280">
        <v>52.5</v>
      </c>
      <c r="I1117" s="281"/>
      <c r="J1117" s="277"/>
      <c r="K1117" s="277"/>
      <c r="L1117" s="282"/>
      <c r="M1117" s="283"/>
      <c r="N1117" s="284"/>
      <c r="O1117" s="284"/>
      <c r="P1117" s="284"/>
      <c r="Q1117" s="284"/>
      <c r="R1117" s="284"/>
      <c r="S1117" s="284"/>
      <c r="T1117" s="285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86" t="s">
        <v>170</v>
      </c>
      <c r="AU1117" s="286" t="s">
        <v>85</v>
      </c>
      <c r="AV1117" s="13" t="s">
        <v>85</v>
      </c>
      <c r="AW1117" s="13" t="s">
        <v>30</v>
      </c>
      <c r="AX1117" s="13" t="s">
        <v>75</v>
      </c>
      <c r="AY1117" s="286" t="s">
        <v>160</v>
      </c>
    </row>
    <row r="1118" spans="1:51" s="14" customFormat="1" ht="12">
      <c r="A1118" s="14"/>
      <c r="B1118" s="288"/>
      <c r="C1118" s="289"/>
      <c r="D1118" s="272" t="s">
        <v>170</v>
      </c>
      <c r="E1118" s="290" t="s">
        <v>1</v>
      </c>
      <c r="F1118" s="291" t="s">
        <v>202</v>
      </c>
      <c r="G1118" s="289"/>
      <c r="H1118" s="290" t="s">
        <v>1</v>
      </c>
      <c r="I1118" s="292"/>
      <c r="J1118" s="289"/>
      <c r="K1118" s="289"/>
      <c r="L1118" s="293"/>
      <c r="M1118" s="294"/>
      <c r="N1118" s="295"/>
      <c r="O1118" s="295"/>
      <c r="P1118" s="295"/>
      <c r="Q1118" s="295"/>
      <c r="R1118" s="295"/>
      <c r="S1118" s="295"/>
      <c r="T1118" s="296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97" t="s">
        <v>170</v>
      </c>
      <c r="AU1118" s="297" t="s">
        <v>85</v>
      </c>
      <c r="AV1118" s="14" t="s">
        <v>83</v>
      </c>
      <c r="AW1118" s="14" t="s">
        <v>30</v>
      </c>
      <c r="AX1118" s="14" t="s">
        <v>75</v>
      </c>
      <c r="AY1118" s="297" t="s">
        <v>160</v>
      </c>
    </row>
    <row r="1119" spans="1:51" s="13" customFormat="1" ht="12">
      <c r="A1119" s="13"/>
      <c r="B1119" s="276"/>
      <c r="C1119" s="277"/>
      <c r="D1119" s="272" t="s">
        <v>170</v>
      </c>
      <c r="E1119" s="278" t="s">
        <v>1</v>
      </c>
      <c r="F1119" s="279" t="s">
        <v>195</v>
      </c>
      <c r="G1119" s="277"/>
      <c r="H1119" s="280">
        <v>70</v>
      </c>
      <c r="I1119" s="281"/>
      <c r="J1119" s="277"/>
      <c r="K1119" s="277"/>
      <c r="L1119" s="282"/>
      <c r="M1119" s="283"/>
      <c r="N1119" s="284"/>
      <c r="O1119" s="284"/>
      <c r="P1119" s="284"/>
      <c r="Q1119" s="284"/>
      <c r="R1119" s="284"/>
      <c r="S1119" s="284"/>
      <c r="T1119" s="285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86" t="s">
        <v>170</v>
      </c>
      <c r="AU1119" s="286" t="s">
        <v>85</v>
      </c>
      <c r="AV1119" s="13" t="s">
        <v>85</v>
      </c>
      <c r="AW1119" s="13" t="s">
        <v>30</v>
      </c>
      <c r="AX1119" s="13" t="s">
        <v>75</v>
      </c>
      <c r="AY1119" s="286" t="s">
        <v>160</v>
      </c>
    </row>
    <row r="1120" spans="1:51" s="14" customFormat="1" ht="12">
      <c r="A1120" s="14"/>
      <c r="B1120" s="288"/>
      <c r="C1120" s="289"/>
      <c r="D1120" s="272" t="s">
        <v>170</v>
      </c>
      <c r="E1120" s="290" t="s">
        <v>1</v>
      </c>
      <c r="F1120" s="291" t="s">
        <v>203</v>
      </c>
      <c r="G1120" s="289"/>
      <c r="H1120" s="290" t="s">
        <v>1</v>
      </c>
      <c r="I1120" s="292"/>
      <c r="J1120" s="289"/>
      <c r="K1120" s="289"/>
      <c r="L1120" s="293"/>
      <c r="M1120" s="294"/>
      <c r="N1120" s="295"/>
      <c r="O1120" s="295"/>
      <c r="P1120" s="295"/>
      <c r="Q1120" s="295"/>
      <c r="R1120" s="295"/>
      <c r="S1120" s="295"/>
      <c r="T1120" s="296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97" t="s">
        <v>170</v>
      </c>
      <c r="AU1120" s="297" t="s">
        <v>85</v>
      </c>
      <c r="AV1120" s="14" t="s">
        <v>83</v>
      </c>
      <c r="AW1120" s="14" t="s">
        <v>30</v>
      </c>
      <c r="AX1120" s="14" t="s">
        <v>75</v>
      </c>
      <c r="AY1120" s="297" t="s">
        <v>160</v>
      </c>
    </row>
    <row r="1121" spans="1:51" s="13" customFormat="1" ht="12">
      <c r="A1121" s="13"/>
      <c r="B1121" s="276"/>
      <c r="C1121" s="277"/>
      <c r="D1121" s="272" t="s">
        <v>170</v>
      </c>
      <c r="E1121" s="278" t="s">
        <v>1</v>
      </c>
      <c r="F1121" s="279" t="s">
        <v>180</v>
      </c>
      <c r="G1121" s="277"/>
      <c r="H1121" s="280">
        <v>17.5</v>
      </c>
      <c r="I1121" s="281"/>
      <c r="J1121" s="277"/>
      <c r="K1121" s="277"/>
      <c r="L1121" s="282"/>
      <c r="M1121" s="283"/>
      <c r="N1121" s="284"/>
      <c r="O1121" s="284"/>
      <c r="P1121" s="284"/>
      <c r="Q1121" s="284"/>
      <c r="R1121" s="284"/>
      <c r="S1121" s="284"/>
      <c r="T1121" s="285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86" t="s">
        <v>170</v>
      </c>
      <c r="AU1121" s="286" t="s">
        <v>85</v>
      </c>
      <c r="AV1121" s="13" t="s">
        <v>85</v>
      </c>
      <c r="AW1121" s="13" t="s">
        <v>30</v>
      </c>
      <c r="AX1121" s="13" t="s">
        <v>75</v>
      </c>
      <c r="AY1121" s="286" t="s">
        <v>160</v>
      </c>
    </row>
    <row r="1122" spans="1:51" s="14" customFormat="1" ht="12">
      <c r="A1122" s="14"/>
      <c r="B1122" s="288"/>
      <c r="C1122" s="289"/>
      <c r="D1122" s="272" t="s">
        <v>170</v>
      </c>
      <c r="E1122" s="290" t="s">
        <v>1</v>
      </c>
      <c r="F1122" s="291" t="s">
        <v>204</v>
      </c>
      <c r="G1122" s="289"/>
      <c r="H1122" s="290" t="s">
        <v>1</v>
      </c>
      <c r="I1122" s="292"/>
      <c r="J1122" s="289"/>
      <c r="K1122" s="289"/>
      <c r="L1122" s="293"/>
      <c r="M1122" s="294"/>
      <c r="N1122" s="295"/>
      <c r="O1122" s="295"/>
      <c r="P1122" s="295"/>
      <c r="Q1122" s="295"/>
      <c r="R1122" s="295"/>
      <c r="S1122" s="295"/>
      <c r="T1122" s="296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97" t="s">
        <v>170</v>
      </c>
      <c r="AU1122" s="297" t="s">
        <v>85</v>
      </c>
      <c r="AV1122" s="14" t="s">
        <v>83</v>
      </c>
      <c r="AW1122" s="14" t="s">
        <v>30</v>
      </c>
      <c r="AX1122" s="14" t="s">
        <v>75</v>
      </c>
      <c r="AY1122" s="297" t="s">
        <v>160</v>
      </c>
    </row>
    <row r="1123" spans="1:51" s="13" customFormat="1" ht="12">
      <c r="A1123" s="13"/>
      <c r="B1123" s="276"/>
      <c r="C1123" s="277"/>
      <c r="D1123" s="272" t="s">
        <v>170</v>
      </c>
      <c r="E1123" s="278" t="s">
        <v>1</v>
      </c>
      <c r="F1123" s="279" t="s">
        <v>205</v>
      </c>
      <c r="G1123" s="277"/>
      <c r="H1123" s="280">
        <v>245</v>
      </c>
      <c r="I1123" s="281"/>
      <c r="J1123" s="277"/>
      <c r="K1123" s="277"/>
      <c r="L1123" s="282"/>
      <c r="M1123" s="283"/>
      <c r="N1123" s="284"/>
      <c r="O1123" s="284"/>
      <c r="P1123" s="284"/>
      <c r="Q1123" s="284"/>
      <c r="R1123" s="284"/>
      <c r="S1123" s="284"/>
      <c r="T1123" s="28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86" t="s">
        <v>170</v>
      </c>
      <c r="AU1123" s="286" t="s">
        <v>85</v>
      </c>
      <c r="AV1123" s="13" t="s">
        <v>85</v>
      </c>
      <c r="AW1123" s="13" t="s">
        <v>30</v>
      </c>
      <c r="AX1123" s="13" t="s">
        <v>75</v>
      </c>
      <c r="AY1123" s="286" t="s">
        <v>160</v>
      </c>
    </row>
    <row r="1124" spans="1:51" s="14" customFormat="1" ht="12">
      <c r="A1124" s="14"/>
      <c r="B1124" s="288"/>
      <c r="C1124" s="289"/>
      <c r="D1124" s="272" t="s">
        <v>170</v>
      </c>
      <c r="E1124" s="290" t="s">
        <v>1</v>
      </c>
      <c r="F1124" s="291" t="s">
        <v>206</v>
      </c>
      <c r="G1124" s="289"/>
      <c r="H1124" s="290" t="s">
        <v>1</v>
      </c>
      <c r="I1124" s="292"/>
      <c r="J1124" s="289"/>
      <c r="K1124" s="289"/>
      <c r="L1124" s="293"/>
      <c r="M1124" s="294"/>
      <c r="N1124" s="295"/>
      <c r="O1124" s="295"/>
      <c r="P1124" s="295"/>
      <c r="Q1124" s="295"/>
      <c r="R1124" s="295"/>
      <c r="S1124" s="295"/>
      <c r="T1124" s="296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97" t="s">
        <v>170</v>
      </c>
      <c r="AU1124" s="297" t="s">
        <v>85</v>
      </c>
      <c r="AV1124" s="14" t="s">
        <v>83</v>
      </c>
      <c r="AW1124" s="14" t="s">
        <v>30</v>
      </c>
      <c r="AX1124" s="14" t="s">
        <v>75</v>
      </c>
      <c r="AY1124" s="297" t="s">
        <v>160</v>
      </c>
    </row>
    <row r="1125" spans="1:51" s="13" customFormat="1" ht="12">
      <c r="A1125" s="13"/>
      <c r="B1125" s="276"/>
      <c r="C1125" s="277"/>
      <c r="D1125" s="272" t="s">
        <v>170</v>
      </c>
      <c r="E1125" s="278" t="s">
        <v>1</v>
      </c>
      <c r="F1125" s="279" t="s">
        <v>207</v>
      </c>
      <c r="G1125" s="277"/>
      <c r="H1125" s="280">
        <v>140</v>
      </c>
      <c r="I1125" s="281"/>
      <c r="J1125" s="277"/>
      <c r="K1125" s="277"/>
      <c r="L1125" s="282"/>
      <c r="M1125" s="283"/>
      <c r="N1125" s="284"/>
      <c r="O1125" s="284"/>
      <c r="P1125" s="284"/>
      <c r="Q1125" s="284"/>
      <c r="R1125" s="284"/>
      <c r="S1125" s="284"/>
      <c r="T1125" s="285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86" t="s">
        <v>170</v>
      </c>
      <c r="AU1125" s="286" t="s">
        <v>85</v>
      </c>
      <c r="AV1125" s="13" t="s">
        <v>85</v>
      </c>
      <c r="AW1125" s="13" t="s">
        <v>30</v>
      </c>
      <c r="AX1125" s="13" t="s">
        <v>75</v>
      </c>
      <c r="AY1125" s="286" t="s">
        <v>160</v>
      </c>
    </row>
    <row r="1126" spans="1:51" s="14" customFormat="1" ht="12">
      <c r="A1126" s="14"/>
      <c r="B1126" s="288"/>
      <c r="C1126" s="289"/>
      <c r="D1126" s="272" t="s">
        <v>170</v>
      </c>
      <c r="E1126" s="290" t="s">
        <v>1</v>
      </c>
      <c r="F1126" s="291" t="s">
        <v>208</v>
      </c>
      <c r="G1126" s="289"/>
      <c r="H1126" s="290" t="s">
        <v>1</v>
      </c>
      <c r="I1126" s="292"/>
      <c r="J1126" s="289"/>
      <c r="K1126" s="289"/>
      <c r="L1126" s="293"/>
      <c r="M1126" s="294"/>
      <c r="N1126" s="295"/>
      <c r="O1126" s="295"/>
      <c r="P1126" s="295"/>
      <c r="Q1126" s="295"/>
      <c r="R1126" s="295"/>
      <c r="S1126" s="295"/>
      <c r="T1126" s="296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97" t="s">
        <v>170</v>
      </c>
      <c r="AU1126" s="297" t="s">
        <v>85</v>
      </c>
      <c r="AV1126" s="14" t="s">
        <v>83</v>
      </c>
      <c r="AW1126" s="14" t="s">
        <v>30</v>
      </c>
      <c r="AX1126" s="14" t="s">
        <v>75</v>
      </c>
      <c r="AY1126" s="297" t="s">
        <v>160</v>
      </c>
    </row>
    <row r="1127" spans="1:51" s="13" customFormat="1" ht="12">
      <c r="A1127" s="13"/>
      <c r="B1127" s="276"/>
      <c r="C1127" s="277"/>
      <c r="D1127" s="272" t="s">
        <v>170</v>
      </c>
      <c r="E1127" s="278" t="s">
        <v>1</v>
      </c>
      <c r="F1127" s="279" t="s">
        <v>180</v>
      </c>
      <c r="G1127" s="277"/>
      <c r="H1127" s="280">
        <v>17.5</v>
      </c>
      <c r="I1127" s="281"/>
      <c r="J1127" s="277"/>
      <c r="K1127" s="277"/>
      <c r="L1127" s="282"/>
      <c r="M1127" s="283"/>
      <c r="N1127" s="284"/>
      <c r="O1127" s="284"/>
      <c r="P1127" s="284"/>
      <c r="Q1127" s="284"/>
      <c r="R1127" s="284"/>
      <c r="S1127" s="284"/>
      <c r="T1127" s="285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86" t="s">
        <v>170</v>
      </c>
      <c r="AU1127" s="286" t="s">
        <v>85</v>
      </c>
      <c r="AV1127" s="13" t="s">
        <v>85</v>
      </c>
      <c r="AW1127" s="13" t="s">
        <v>30</v>
      </c>
      <c r="AX1127" s="13" t="s">
        <v>75</v>
      </c>
      <c r="AY1127" s="286" t="s">
        <v>160</v>
      </c>
    </row>
    <row r="1128" spans="1:51" s="14" customFormat="1" ht="12">
      <c r="A1128" s="14"/>
      <c r="B1128" s="288"/>
      <c r="C1128" s="289"/>
      <c r="D1128" s="272" t="s">
        <v>170</v>
      </c>
      <c r="E1128" s="290" t="s">
        <v>1</v>
      </c>
      <c r="F1128" s="291" t="s">
        <v>209</v>
      </c>
      <c r="G1128" s="289"/>
      <c r="H1128" s="290" t="s">
        <v>1</v>
      </c>
      <c r="I1128" s="292"/>
      <c r="J1128" s="289"/>
      <c r="K1128" s="289"/>
      <c r="L1128" s="293"/>
      <c r="M1128" s="294"/>
      <c r="N1128" s="295"/>
      <c r="O1128" s="295"/>
      <c r="P1128" s="295"/>
      <c r="Q1128" s="295"/>
      <c r="R1128" s="295"/>
      <c r="S1128" s="295"/>
      <c r="T1128" s="296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97" t="s">
        <v>170</v>
      </c>
      <c r="AU1128" s="297" t="s">
        <v>85</v>
      </c>
      <c r="AV1128" s="14" t="s">
        <v>83</v>
      </c>
      <c r="AW1128" s="14" t="s">
        <v>30</v>
      </c>
      <c r="AX1128" s="14" t="s">
        <v>75</v>
      </c>
      <c r="AY1128" s="297" t="s">
        <v>160</v>
      </c>
    </row>
    <row r="1129" spans="1:51" s="13" customFormat="1" ht="12">
      <c r="A1129" s="13"/>
      <c r="B1129" s="276"/>
      <c r="C1129" s="277"/>
      <c r="D1129" s="272" t="s">
        <v>170</v>
      </c>
      <c r="E1129" s="278" t="s">
        <v>1</v>
      </c>
      <c r="F1129" s="279" t="s">
        <v>210</v>
      </c>
      <c r="G1129" s="277"/>
      <c r="H1129" s="280">
        <v>87.5</v>
      </c>
      <c r="I1129" s="281"/>
      <c r="J1129" s="277"/>
      <c r="K1129" s="277"/>
      <c r="L1129" s="282"/>
      <c r="M1129" s="283"/>
      <c r="N1129" s="284"/>
      <c r="O1129" s="284"/>
      <c r="P1129" s="284"/>
      <c r="Q1129" s="284"/>
      <c r="R1129" s="284"/>
      <c r="S1129" s="284"/>
      <c r="T1129" s="285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86" t="s">
        <v>170</v>
      </c>
      <c r="AU1129" s="286" t="s">
        <v>85</v>
      </c>
      <c r="AV1129" s="13" t="s">
        <v>85</v>
      </c>
      <c r="AW1129" s="13" t="s">
        <v>30</v>
      </c>
      <c r="AX1129" s="13" t="s">
        <v>75</v>
      </c>
      <c r="AY1129" s="286" t="s">
        <v>160</v>
      </c>
    </row>
    <row r="1130" spans="1:51" s="14" customFormat="1" ht="12">
      <c r="A1130" s="14"/>
      <c r="B1130" s="288"/>
      <c r="C1130" s="289"/>
      <c r="D1130" s="272" t="s">
        <v>170</v>
      </c>
      <c r="E1130" s="290" t="s">
        <v>1</v>
      </c>
      <c r="F1130" s="291" t="s">
        <v>211</v>
      </c>
      <c r="G1130" s="289"/>
      <c r="H1130" s="290" t="s">
        <v>1</v>
      </c>
      <c r="I1130" s="292"/>
      <c r="J1130" s="289"/>
      <c r="K1130" s="289"/>
      <c r="L1130" s="293"/>
      <c r="M1130" s="294"/>
      <c r="N1130" s="295"/>
      <c r="O1130" s="295"/>
      <c r="P1130" s="295"/>
      <c r="Q1130" s="295"/>
      <c r="R1130" s="295"/>
      <c r="S1130" s="295"/>
      <c r="T1130" s="296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97" t="s">
        <v>170</v>
      </c>
      <c r="AU1130" s="297" t="s">
        <v>85</v>
      </c>
      <c r="AV1130" s="14" t="s">
        <v>83</v>
      </c>
      <c r="AW1130" s="14" t="s">
        <v>30</v>
      </c>
      <c r="AX1130" s="14" t="s">
        <v>75</v>
      </c>
      <c r="AY1130" s="297" t="s">
        <v>160</v>
      </c>
    </row>
    <row r="1131" spans="1:51" s="13" customFormat="1" ht="12">
      <c r="A1131" s="13"/>
      <c r="B1131" s="276"/>
      <c r="C1131" s="277"/>
      <c r="D1131" s="272" t="s">
        <v>170</v>
      </c>
      <c r="E1131" s="278" t="s">
        <v>1</v>
      </c>
      <c r="F1131" s="279" t="s">
        <v>212</v>
      </c>
      <c r="G1131" s="277"/>
      <c r="H1131" s="280">
        <v>210</v>
      </c>
      <c r="I1131" s="281"/>
      <c r="J1131" s="277"/>
      <c r="K1131" s="277"/>
      <c r="L1131" s="282"/>
      <c r="M1131" s="283"/>
      <c r="N1131" s="284"/>
      <c r="O1131" s="284"/>
      <c r="P1131" s="284"/>
      <c r="Q1131" s="284"/>
      <c r="R1131" s="284"/>
      <c r="S1131" s="284"/>
      <c r="T1131" s="28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86" t="s">
        <v>170</v>
      </c>
      <c r="AU1131" s="286" t="s">
        <v>85</v>
      </c>
      <c r="AV1131" s="13" t="s">
        <v>85</v>
      </c>
      <c r="AW1131" s="13" t="s">
        <v>30</v>
      </c>
      <c r="AX1131" s="13" t="s">
        <v>75</v>
      </c>
      <c r="AY1131" s="286" t="s">
        <v>160</v>
      </c>
    </row>
    <row r="1132" spans="1:51" s="14" customFormat="1" ht="12">
      <c r="A1132" s="14"/>
      <c r="B1132" s="288"/>
      <c r="C1132" s="289"/>
      <c r="D1132" s="272" t="s">
        <v>170</v>
      </c>
      <c r="E1132" s="290" t="s">
        <v>1</v>
      </c>
      <c r="F1132" s="291" t="s">
        <v>213</v>
      </c>
      <c r="G1132" s="289"/>
      <c r="H1132" s="290" t="s">
        <v>1</v>
      </c>
      <c r="I1132" s="292"/>
      <c r="J1132" s="289"/>
      <c r="K1132" s="289"/>
      <c r="L1132" s="293"/>
      <c r="M1132" s="294"/>
      <c r="N1132" s="295"/>
      <c r="O1132" s="295"/>
      <c r="P1132" s="295"/>
      <c r="Q1132" s="295"/>
      <c r="R1132" s="295"/>
      <c r="S1132" s="295"/>
      <c r="T1132" s="296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97" t="s">
        <v>170</v>
      </c>
      <c r="AU1132" s="297" t="s">
        <v>85</v>
      </c>
      <c r="AV1132" s="14" t="s">
        <v>83</v>
      </c>
      <c r="AW1132" s="14" t="s">
        <v>30</v>
      </c>
      <c r="AX1132" s="14" t="s">
        <v>75</v>
      </c>
      <c r="AY1132" s="297" t="s">
        <v>160</v>
      </c>
    </row>
    <row r="1133" spans="1:51" s="13" customFormat="1" ht="12">
      <c r="A1133" s="13"/>
      <c r="B1133" s="276"/>
      <c r="C1133" s="277"/>
      <c r="D1133" s="272" t="s">
        <v>170</v>
      </c>
      <c r="E1133" s="278" t="s">
        <v>1</v>
      </c>
      <c r="F1133" s="279" t="s">
        <v>201</v>
      </c>
      <c r="G1133" s="277"/>
      <c r="H1133" s="280">
        <v>52.5</v>
      </c>
      <c r="I1133" s="281"/>
      <c r="J1133" s="277"/>
      <c r="K1133" s="277"/>
      <c r="L1133" s="282"/>
      <c r="M1133" s="283"/>
      <c r="N1133" s="284"/>
      <c r="O1133" s="284"/>
      <c r="P1133" s="284"/>
      <c r="Q1133" s="284"/>
      <c r="R1133" s="284"/>
      <c r="S1133" s="284"/>
      <c r="T1133" s="28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86" t="s">
        <v>170</v>
      </c>
      <c r="AU1133" s="286" t="s">
        <v>85</v>
      </c>
      <c r="AV1133" s="13" t="s">
        <v>85</v>
      </c>
      <c r="AW1133" s="13" t="s">
        <v>30</v>
      </c>
      <c r="AX1133" s="13" t="s">
        <v>75</v>
      </c>
      <c r="AY1133" s="286" t="s">
        <v>160</v>
      </c>
    </row>
    <row r="1134" spans="1:51" s="15" customFormat="1" ht="12">
      <c r="A1134" s="15"/>
      <c r="B1134" s="298"/>
      <c r="C1134" s="299"/>
      <c r="D1134" s="272" t="s">
        <v>170</v>
      </c>
      <c r="E1134" s="300" t="s">
        <v>1</v>
      </c>
      <c r="F1134" s="301" t="s">
        <v>217</v>
      </c>
      <c r="G1134" s="299"/>
      <c r="H1134" s="302">
        <v>2170</v>
      </c>
      <c r="I1134" s="303"/>
      <c r="J1134" s="299"/>
      <c r="K1134" s="299"/>
      <c r="L1134" s="304"/>
      <c r="M1134" s="305"/>
      <c r="N1134" s="306"/>
      <c r="O1134" s="306"/>
      <c r="P1134" s="306"/>
      <c r="Q1134" s="306"/>
      <c r="R1134" s="306"/>
      <c r="S1134" s="306"/>
      <c r="T1134" s="307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T1134" s="308" t="s">
        <v>170</v>
      </c>
      <c r="AU1134" s="308" t="s">
        <v>85</v>
      </c>
      <c r="AV1134" s="15" t="s">
        <v>166</v>
      </c>
      <c r="AW1134" s="15" t="s">
        <v>4</v>
      </c>
      <c r="AX1134" s="15" t="s">
        <v>83</v>
      </c>
      <c r="AY1134" s="308" t="s">
        <v>160</v>
      </c>
    </row>
    <row r="1135" spans="1:65" s="2" customFormat="1" ht="16.5" customHeight="1">
      <c r="A1135" s="40"/>
      <c r="B1135" s="41"/>
      <c r="C1135" s="260" t="s">
        <v>935</v>
      </c>
      <c r="D1135" s="260" t="s">
        <v>162</v>
      </c>
      <c r="E1135" s="261" t="s">
        <v>936</v>
      </c>
      <c r="F1135" s="262" t="s">
        <v>937</v>
      </c>
      <c r="G1135" s="263" t="s">
        <v>174</v>
      </c>
      <c r="H1135" s="264">
        <v>2170</v>
      </c>
      <c r="I1135" s="265"/>
      <c r="J1135" s="266">
        <f>ROUND(I1135*H1135,2)</f>
        <v>0</v>
      </c>
      <c r="K1135" s="262" t="s">
        <v>226</v>
      </c>
      <c r="L1135" s="43"/>
      <c r="M1135" s="267" t="s">
        <v>1</v>
      </c>
      <c r="N1135" s="268" t="s">
        <v>40</v>
      </c>
      <c r="O1135" s="93"/>
      <c r="P1135" s="269">
        <f>O1135*H1135</f>
        <v>0</v>
      </c>
      <c r="Q1135" s="269">
        <v>0</v>
      </c>
      <c r="R1135" s="269">
        <f>Q1135*H1135</f>
        <v>0</v>
      </c>
      <c r="S1135" s="269">
        <v>0</v>
      </c>
      <c r="T1135" s="270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71" t="s">
        <v>166</v>
      </c>
      <c r="AT1135" s="271" t="s">
        <v>162</v>
      </c>
      <c r="AU1135" s="271" t="s">
        <v>85</v>
      </c>
      <c r="AY1135" s="17" t="s">
        <v>160</v>
      </c>
      <c r="BE1135" s="145">
        <f>IF(N1135="základní",J1135,0)</f>
        <v>0</v>
      </c>
      <c r="BF1135" s="145">
        <f>IF(N1135="snížená",J1135,0)</f>
        <v>0</v>
      </c>
      <c r="BG1135" s="145">
        <f>IF(N1135="zákl. přenesená",J1135,0)</f>
        <v>0</v>
      </c>
      <c r="BH1135" s="145">
        <f>IF(N1135="sníž. přenesená",J1135,0)</f>
        <v>0</v>
      </c>
      <c r="BI1135" s="145">
        <f>IF(N1135="nulová",J1135,0)</f>
        <v>0</v>
      </c>
      <c r="BJ1135" s="17" t="s">
        <v>83</v>
      </c>
      <c r="BK1135" s="145">
        <f>ROUND(I1135*H1135,2)</f>
        <v>0</v>
      </c>
      <c r="BL1135" s="17" t="s">
        <v>166</v>
      </c>
      <c r="BM1135" s="271" t="s">
        <v>938</v>
      </c>
    </row>
    <row r="1136" spans="1:47" s="2" customFormat="1" ht="12">
      <c r="A1136" s="40"/>
      <c r="B1136" s="41"/>
      <c r="C1136" s="42"/>
      <c r="D1136" s="272" t="s">
        <v>177</v>
      </c>
      <c r="E1136" s="42"/>
      <c r="F1136" s="287" t="s">
        <v>939</v>
      </c>
      <c r="G1136" s="42"/>
      <c r="H1136" s="42"/>
      <c r="I1136" s="161"/>
      <c r="J1136" s="42"/>
      <c r="K1136" s="42"/>
      <c r="L1136" s="43"/>
      <c r="M1136" s="274"/>
      <c r="N1136" s="275"/>
      <c r="O1136" s="93"/>
      <c r="P1136" s="93"/>
      <c r="Q1136" s="93"/>
      <c r="R1136" s="93"/>
      <c r="S1136" s="93"/>
      <c r="T1136" s="94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T1136" s="17" t="s">
        <v>177</v>
      </c>
      <c r="AU1136" s="17" t="s">
        <v>85</v>
      </c>
    </row>
    <row r="1137" spans="1:51" s="14" customFormat="1" ht="12">
      <c r="A1137" s="14"/>
      <c r="B1137" s="288"/>
      <c r="C1137" s="289"/>
      <c r="D1137" s="272" t="s">
        <v>170</v>
      </c>
      <c r="E1137" s="290" t="s">
        <v>1</v>
      </c>
      <c r="F1137" s="291" t="s">
        <v>192</v>
      </c>
      <c r="G1137" s="289"/>
      <c r="H1137" s="290" t="s">
        <v>1</v>
      </c>
      <c r="I1137" s="292"/>
      <c r="J1137" s="289"/>
      <c r="K1137" s="289"/>
      <c r="L1137" s="293"/>
      <c r="M1137" s="294"/>
      <c r="N1137" s="295"/>
      <c r="O1137" s="295"/>
      <c r="P1137" s="295"/>
      <c r="Q1137" s="295"/>
      <c r="R1137" s="295"/>
      <c r="S1137" s="295"/>
      <c r="T1137" s="296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97" t="s">
        <v>170</v>
      </c>
      <c r="AU1137" s="297" t="s">
        <v>85</v>
      </c>
      <c r="AV1137" s="14" t="s">
        <v>83</v>
      </c>
      <c r="AW1137" s="14" t="s">
        <v>30</v>
      </c>
      <c r="AX1137" s="14" t="s">
        <v>75</v>
      </c>
      <c r="AY1137" s="297" t="s">
        <v>160</v>
      </c>
    </row>
    <row r="1138" spans="1:51" s="13" customFormat="1" ht="12">
      <c r="A1138" s="13"/>
      <c r="B1138" s="276"/>
      <c r="C1138" s="277"/>
      <c r="D1138" s="272" t="s">
        <v>170</v>
      </c>
      <c r="E1138" s="278" t="s">
        <v>1</v>
      </c>
      <c r="F1138" s="279" t="s">
        <v>193</v>
      </c>
      <c r="G1138" s="277"/>
      <c r="H1138" s="280">
        <v>752.5</v>
      </c>
      <c r="I1138" s="281"/>
      <c r="J1138" s="277"/>
      <c r="K1138" s="277"/>
      <c r="L1138" s="282"/>
      <c r="M1138" s="283"/>
      <c r="N1138" s="284"/>
      <c r="O1138" s="284"/>
      <c r="P1138" s="284"/>
      <c r="Q1138" s="284"/>
      <c r="R1138" s="284"/>
      <c r="S1138" s="284"/>
      <c r="T1138" s="28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86" t="s">
        <v>170</v>
      </c>
      <c r="AU1138" s="286" t="s">
        <v>85</v>
      </c>
      <c r="AV1138" s="13" t="s">
        <v>85</v>
      </c>
      <c r="AW1138" s="13" t="s">
        <v>30</v>
      </c>
      <c r="AX1138" s="13" t="s">
        <v>75</v>
      </c>
      <c r="AY1138" s="286" t="s">
        <v>160</v>
      </c>
    </row>
    <row r="1139" spans="1:51" s="14" customFormat="1" ht="12">
      <c r="A1139" s="14"/>
      <c r="B1139" s="288"/>
      <c r="C1139" s="289"/>
      <c r="D1139" s="272" t="s">
        <v>170</v>
      </c>
      <c r="E1139" s="290" t="s">
        <v>1</v>
      </c>
      <c r="F1139" s="291" t="s">
        <v>194</v>
      </c>
      <c r="G1139" s="289"/>
      <c r="H1139" s="290" t="s">
        <v>1</v>
      </c>
      <c r="I1139" s="292"/>
      <c r="J1139" s="289"/>
      <c r="K1139" s="289"/>
      <c r="L1139" s="293"/>
      <c r="M1139" s="294"/>
      <c r="N1139" s="295"/>
      <c r="O1139" s="295"/>
      <c r="P1139" s="295"/>
      <c r="Q1139" s="295"/>
      <c r="R1139" s="295"/>
      <c r="S1139" s="295"/>
      <c r="T1139" s="296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97" t="s">
        <v>170</v>
      </c>
      <c r="AU1139" s="297" t="s">
        <v>85</v>
      </c>
      <c r="AV1139" s="14" t="s">
        <v>83</v>
      </c>
      <c r="AW1139" s="14" t="s">
        <v>30</v>
      </c>
      <c r="AX1139" s="14" t="s">
        <v>75</v>
      </c>
      <c r="AY1139" s="297" t="s">
        <v>160</v>
      </c>
    </row>
    <row r="1140" spans="1:51" s="13" customFormat="1" ht="12">
      <c r="A1140" s="13"/>
      <c r="B1140" s="276"/>
      <c r="C1140" s="277"/>
      <c r="D1140" s="272" t="s">
        <v>170</v>
      </c>
      <c r="E1140" s="278" t="s">
        <v>1</v>
      </c>
      <c r="F1140" s="279" t="s">
        <v>195</v>
      </c>
      <c r="G1140" s="277"/>
      <c r="H1140" s="280">
        <v>70</v>
      </c>
      <c r="I1140" s="281"/>
      <c r="J1140" s="277"/>
      <c r="K1140" s="277"/>
      <c r="L1140" s="282"/>
      <c r="M1140" s="283"/>
      <c r="N1140" s="284"/>
      <c r="O1140" s="284"/>
      <c r="P1140" s="284"/>
      <c r="Q1140" s="284"/>
      <c r="R1140" s="284"/>
      <c r="S1140" s="284"/>
      <c r="T1140" s="285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86" t="s">
        <v>170</v>
      </c>
      <c r="AU1140" s="286" t="s">
        <v>85</v>
      </c>
      <c r="AV1140" s="13" t="s">
        <v>85</v>
      </c>
      <c r="AW1140" s="13" t="s">
        <v>30</v>
      </c>
      <c r="AX1140" s="13" t="s">
        <v>75</v>
      </c>
      <c r="AY1140" s="286" t="s">
        <v>160</v>
      </c>
    </row>
    <row r="1141" spans="1:51" s="14" customFormat="1" ht="12">
      <c r="A1141" s="14"/>
      <c r="B1141" s="288"/>
      <c r="C1141" s="289"/>
      <c r="D1141" s="272" t="s">
        <v>170</v>
      </c>
      <c r="E1141" s="290" t="s">
        <v>1</v>
      </c>
      <c r="F1141" s="291" t="s">
        <v>196</v>
      </c>
      <c r="G1141" s="289"/>
      <c r="H1141" s="290" t="s">
        <v>1</v>
      </c>
      <c r="I1141" s="292"/>
      <c r="J1141" s="289"/>
      <c r="K1141" s="289"/>
      <c r="L1141" s="293"/>
      <c r="M1141" s="294"/>
      <c r="N1141" s="295"/>
      <c r="O1141" s="295"/>
      <c r="P1141" s="295"/>
      <c r="Q1141" s="295"/>
      <c r="R1141" s="295"/>
      <c r="S1141" s="295"/>
      <c r="T1141" s="296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97" t="s">
        <v>170</v>
      </c>
      <c r="AU1141" s="297" t="s">
        <v>85</v>
      </c>
      <c r="AV1141" s="14" t="s">
        <v>83</v>
      </c>
      <c r="AW1141" s="14" t="s">
        <v>30</v>
      </c>
      <c r="AX1141" s="14" t="s">
        <v>75</v>
      </c>
      <c r="AY1141" s="297" t="s">
        <v>160</v>
      </c>
    </row>
    <row r="1142" spans="1:51" s="13" customFormat="1" ht="12">
      <c r="A1142" s="13"/>
      <c r="B1142" s="276"/>
      <c r="C1142" s="277"/>
      <c r="D1142" s="272" t="s">
        <v>170</v>
      </c>
      <c r="E1142" s="278" t="s">
        <v>1</v>
      </c>
      <c r="F1142" s="279" t="s">
        <v>180</v>
      </c>
      <c r="G1142" s="277"/>
      <c r="H1142" s="280">
        <v>17.5</v>
      </c>
      <c r="I1142" s="281"/>
      <c r="J1142" s="277"/>
      <c r="K1142" s="277"/>
      <c r="L1142" s="282"/>
      <c r="M1142" s="283"/>
      <c r="N1142" s="284"/>
      <c r="O1142" s="284"/>
      <c r="P1142" s="284"/>
      <c r="Q1142" s="284"/>
      <c r="R1142" s="284"/>
      <c r="S1142" s="284"/>
      <c r="T1142" s="285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86" t="s">
        <v>170</v>
      </c>
      <c r="AU1142" s="286" t="s">
        <v>85</v>
      </c>
      <c r="AV1142" s="13" t="s">
        <v>85</v>
      </c>
      <c r="AW1142" s="13" t="s">
        <v>30</v>
      </c>
      <c r="AX1142" s="13" t="s">
        <v>75</v>
      </c>
      <c r="AY1142" s="286" t="s">
        <v>160</v>
      </c>
    </row>
    <row r="1143" spans="1:51" s="14" customFormat="1" ht="12">
      <c r="A1143" s="14"/>
      <c r="B1143" s="288"/>
      <c r="C1143" s="289"/>
      <c r="D1143" s="272" t="s">
        <v>170</v>
      </c>
      <c r="E1143" s="290" t="s">
        <v>1</v>
      </c>
      <c r="F1143" s="291" t="s">
        <v>197</v>
      </c>
      <c r="G1143" s="289"/>
      <c r="H1143" s="290" t="s">
        <v>1</v>
      </c>
      <c r="I1143" s="292"/>
      <c r="J1143" s="289"/>
      <c r="K1143" s="289"/>
      <c r="L1143" s="293"/>
      <c r="M1143" s="294"/>
      <c r="N1143" s="295"/>
      <c r="O1143" s="295"/>
      <c r="P1143" s="295"/>
      <c r="Q1143" s="295"/>
      <c r="R1143" s="295"/>
      <c r="S1143" s="295"/>
      <c r="T1143" s="296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97" t="s">
        <v>170</v>
      </c>
      <c r="AU1143" s="297" t="s">
        <v>85</v>
      </c>
      <c r="AV1143" s="14" t="s">
        <v>83</v>
      </c>
      <c r="AW1143" s="14" t="s">
        <v>30</v>
      </c>
      <c r="AX1143" s="14" t="s">
        <v>75</v>
      </c>
      <c r="AY1143" s="297" t="s">
        <v>160</v>
      </c>
    </row>
    <row r="1144" spans="1:51" s="13" customFormat="1" ht="12">
      <c r="A1144" s="13"/>
      <c r="B1144" s="276"/>
      <c r="C1144" s="277"/>
      <c r="D1144" s="272" t="s">
        <v>170</v>
      </c>
      <c r="E1144" s="278" t="s">
        <v>1</v>
      </c>
      <c r="F1144" s="279" t="s">
        <v>195</v>
      </c>
      <c r="G1144" s="277"/>
      <c r="H1144" s="280">
        <v>70</v>
      </c>
      <c r="I1144" s="281"/>
      <c r="J1144" s="277"/>
      <c r="K1144" s="277"/>
      <c r="L1144" s="282"/>
      <c r="M1144" s="283"/>
      <c r="N1144" s="284"/>
      <c r="O1144" s="284"/>
      <c r="P1144" s="284"/>
      <c r="Q1144" s="284"/>
      <c r="R1144" s="284"/>
      <c r="S1144" s="284"/>
      <c r="T1144" s="285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86" t="s">
        <v>170</v>
      </c>
      <c r="AU1144" s="286" t="s">
        <v>85</v>
      </c>
      <c r="AV1144" s="13" t="s">
        <v>85</v>
      </c>
      <c r="AW1144" s="13" t="s">
        <v>30</v>
      </c>
      <c r="AX1144" s="13" t="s">
        <v>75</v>
      </c>
      <c r="AY1144" s="286" t="s">
        <v>160</v>
      </c>
    </row>
    <row r="1145" spans="1:51" s="14" customFormat="1" ht="12">
      <c r="A1145" s="14"/>
      <c r="B1145" s="288"/>
      <c r="C1145" s="289"/>
      <c r="D1145" s="272" t="s">
        <v>170</v>
      </c>
      <c r="E1145" s="290" t="s">
        <v>1</v>
      </c>
      <c r="F1145" s="291" t="s">
        <v>198</v>
      </c>
      <c r="G1145" s="289"/>
      <c r="H1145" s="290" t="s">
        <v>1</v>
      </c>
      <c r="I1145" s="292"/>
      <c r="J1145" s="289"/>
      <c r="K1145" s="289"/>
      <c r="L1145" s="293"/>
      <c r="M1145" s="294"/>
      <c r="N1145" s="295"/>
      <c r="O1145" s="295"/>
      <c r="P1145" s="295"/>
      <c r="Q1145" s="295"/>
      <c r="R1145" s="295"/>
      <c r="S1145" s="295"/>
      <c r="T1145" s="296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97" t="s">
        <v>170</v>
      </c>
      <c r="AU1145" s="297" t="s">
        <v>85</v>
      </c>
      <c r="AV1145" s="14" t="s">
        <v>83</v>
      </c>
      <c r="AW1145" s="14" t="s">
        <v>30</v>
      </c>
      <c r="AX1145" s="14" t="s">
        <v>75</v>
      </c>
      <c r="AY1145" s="297" t="s">
        <v>160</v>
      </c>
    </row>
    <row r="1146" spans="1:51" s="13" customFormat="1" ht="12">
      <c r="A1146" s="13"/>
      <c r="B1146" s="276"/>
      <c r="C1146" s="277"/>
      <c r="D1146" s="272" t="s">
        <v>170</v>
      </c>
      <c r="E1146" s="278" t="s">
        <v>1</v>
      </c>
      <c r="F1146" s="279" t="s">
        <v>199</v>
      </c>
      <c r="G1146" s="277"/>
      <c r="H1146" s="280">
        <v>367.5</v>
      </c>
      <c r="I1146" s="281"/>
      <c r="J1146" s="277"/>
      <c r="K1146" s="277"/>
      <c r="L1146" s="282"/>
      <c r="M1146" s="283"/>
      <c r="N1146" s="284"/>
      <c r="O1146" s="284"/>
      <c r="P1146" s="284"/>
      <c r="Q1146" s="284"/>
      <c r="R1146" s="284"/>
      <c r="S1146" s="284"/>
      <c r="T1146" s="285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86" t="s">
        <v>170</v>
      </c>
      <c r="AU1146" s="286" t="s">
        <v>85</v>
      </c>
      <c r="AV1146" s="13" t="s">
        <v>85</v>
      </c>
      <c r="AW1146" s="13" t="s">
        <v>30</v>
      </c>
      <c r="AX1146" s="13" t="s">
        <v>75</v>
      </c>
      <c r="AY1146" s="286" t="s">
        <v>160</v>
      </c>
    </row>
    <row r="1147" spans="1:51" s="14" customFormat="1" ht="12">
      <c r="A1147" s="14"/>
      <c r="B1147" s="288"/>
      <c r="C1147" s="289"/>
      <c r="D1147" s="272" t="s">
        <v>170</v>
      </c>
      <c r="E1147" s="290" t="s">
        <v>1</v>
      </c>
      <c r="F1147" s="291" t="s">
        <v>200</v>
      </c>
      <c r="G1147" s="289"/>
      <c r="H1147" s="290" t="s">
        <v>1</v>
      </c>
      <c r="I1147" s="292"/>
      <c r="J1147" s="289"/>
      <c r="K1147" s="289"/>
      <c r="L1147" s="293"/>
      <c r="M1147" s="294"/>
      <c r="N1147" s="295"/>
      <c r="O1147" s="295"/>
      <c r="P1147" s="295"/>
      <c r="Q1147" s="295"/>
      <c r="R1147" s="295"/>
      <c r="S1147" s="295"/>
      <c r="T1147" s="296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97" t="s">
        <v>170</v>
      </c>
      <c r="AU1147" s="297" t="s">
        <v>85</v>
      </c>
      <c r="AV1147" s="14" t="s">
        <v>83</v>
      </c>
      <c r="AW1147" s="14" t="s">
        <v>30</v>
      </c>
      <c r="AX1147" s="14" t="s">
        <v>75</v>
      </c>
      <c r="AY1147" s="297" t="s">
        <v>160</v>
      </c>
    </row>
    <row r="1148" spans="1:51" s="13" customFormat="1" ht="12">
      <c r="A1148" s="13"/>
      <c r="B1148" s="276"/>
      <c r="C1148" s="277"/>
      <c r="D1148" s="272" t="s">
        <v>170</v>
      </c>
      <c r="E1148" s="278" t="s">
        <v>1</v>
      </c>
      <c r="F1148" s="279" t="s">
        <v>201</v>
      </c>
      <c r="G1148" s="277"/>
      <c r="H1148" s="280">
        <v>52.5</v>
      </c>
      <c r="I1148" s="281"/>
      <c r="J1148" s="277"/>
      <c r="K1148" s="277"/>
      <c r="L1148" s="282"/>
      <c r="M1148" s="283"/>
      <c r="N1148" s="284"/>
      <c r="O1148" s="284"/>
      <c r="P1148" s="284"/>
      <c r="Q1148" s="284"/>
      <c r="R1148" s="284"/>
      <c r="S1148" s="284"/>
      <c r="T1148" s="285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86" t="s">
        <v>170</v>
      </c>
      <c r="AU1148" s="286" t="s">
        <v>85</v>
      </c>
      <c r="AV1148" s="13" t="s">
        <v>85</v>
      </c>
      <c r="AW1148" s="13" t="s">
        <v>30</v>
      </c>
      <c r="AX1148" s="13" t="s">
        <v>75</v>
      </c>
      <c r="AY1148" s="286" t="s">
        <v>160</v>
      </c>
    </row>
    <row r="1149" spans="1:51" s="14" customFormat="1" ht="12">
      <c r="A1149" s="14"/>
      <c r="B1149" s="288"/>
      <c r="C1149" s="289"/>
      <c r="D1149" s="272" t="s">
        <v>170</v>
      </c>
      <c r="E1149" s="290" t="s">
        <v>1</v>
      </c>
      <c r="F1149" s="291" t="s">
        <v>202</v>
      </c>
      <c r="G1149" s="289"/>
      <c r="H1149" s="290" t="s">
        <v>1</v>
      </c>
      <c r="I1149" s="292"/>
      <c r="J1149" s="289"/>
      <c r="K1149" s="289"/>
      <c r="L1149" s="293"/>
      <c r="M1149" s="294"/>
      <c r="N1149" s="295"/>
      <c r="O1149" s="295"/>
      <c r="P1149" s="295"/>
      <c r="Q1149" s="295"/>
      <c r="R1149" s="295"/>
      <c r="S1149" s="295"/>
      <c r="T1149" s="296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97" t="s">
        <v>170</v>
      </c>
      <c r="AU1149" s="297" t="s">
        <v>85</v>
      </c>
      <c r="AV1149" s="14" t="s">
        <v>83</v>
      </c>
      <c r="AW1149" s="14" t="s">
        <v>30</v>
      </c>
      <c r="AX1149" s="14" t="s">
        <v>75</v>
      </c>
      <c r="AY1149" s="297" t="s">
        <v>160</v>
      </c>
    </row>
    <row r="1150" spans="1:51" s="13" customFormat="1" ht="12">
      <c r="A1150" s="13"/>
      <c r="B1150" s="276"/>
      <c r="C1150" s="277"/>
      <c r="D1150" s="272" t="s">
        <v>170</v>
      </c>
      <c r="E1150" s="278" t="s">
        <v>1</v>
      </c>
      <c r="F1150" s="279" t="s">
        <v>195</v>
      </c>
      <c r="G1150" s="277"/>
      <c r="H1150" s="280">
        <v>70</v>
      </c>
      <c r="I1150" s="281"/>
      <c r="J1150" s="277"/>
      <c r="K1150" s="277"/>
      <c r="L1150" s="282"/>
      <c r="M1150" s="283"/>
      <c r="N1150" s="284"/>
      <c r="O1150" s="284"/>
      <c r="P1150" s="284"/>
      <c r="Q1150" s="284"/>
      <c r="R1150" s="284"/>
      <c r="S1150" s="284"/>
      <c r="T1150" s="285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86" t="s">
        <v>170</v>
      </c>
      <c r="AU1150" s="286" t="s">
        <v>85</v>
      </c>
      <c r="AV1150" s="13" t="s">
        <v>85</v>
      </c>
      <c r="AW1150" s="13" t="s">
        <v>30</v>
      </c>
      <c r="AX1150" s="13" t="s">
        <v>75</v>
      </c>
      <c r="AY1150" s="286" t="s">
        <v>160</v>
      </c>
    </row>
    <row r="1151" spans="1:51" s="14" customFormat="1" ht="12">
      <c r="A1151" s="14"/>
      <c r="B1151" s="288"/>
      <c r="C1151" s="289"/>
      <c r="D1151" s="272" t="s">
        <v>170</v>
      </c>
      <c r="E1151" s="290" t="s">
        <v>1</v>
      </c>
      <c r="F1151" s="291" t="s">
        <v>203</v>
      </c>
      <c r="G1151" s="289"/>
      <c r="H1151" s="290" t="s">
        <v>1</v>
      </c>
      <c r="I1151" s="292"/>
      <c r="J1151" s="289"/>
      <c r="K1151" s="289"/>
      <c r="L1151" s="293"/>
      <c r="M1151" s="294"/>
      <c r="N1151" s="295"/>
      <c r="O1151" s="295"/>
      <c r="P1151" s="295"/>
      <c r="Q1151" s="295"/>
      <c r="R1151" s="295"/>
      <c r="S1151" s="295"/>
      <c r="T1151" s="296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97" t="s">
        <v>170</v>
      </c>
      <c r="AU1151" s="297" t="s">
        <v>85</v>
      </c>
      <c r="AV1151" s="14" t="s">
        <v>83</v>
      </c>
      <c r="AW1151" s="14" t="s">
        <v>30</v>
      </c>
      <c r="AX1151" s="14" t="s">
        <v>75</v>
      </c>
      <c r="AY1151" s="297" t="s">
        <v>160</v>
      </c>
    </row>
    <row r="1152" spans="1:51" s="13" customFormat="1" ht="12">
      <c r="A1152" s="13"/>
      <c r="B1152" s="276"/>
      <c r="C1152" s="277"/>
      <c r="D1152" s="272" t="s">
        <v>170</v>
      </c>
      <c r="E1152" s="278" t="s">
        <v>1</v>
      </c>
      <c r="F1152" s="279" t="s">
        <v>180</v>
      </c>
      <c r="G1152" s="277"/>
      <c r="H1152" s="280">
        <v>17.5</v>
      </c>
      <c r="I1152" s="281"/>
      <c r="J1152" s="277"/>
      <c r="K1152" s="277"/>
      <c r="L1152" s="282"/>
      <c r="M1152" s="283"/>
      <c r="N1152" s="284"/>
      <c r="O1152" s="284"/>
      <c r="P1152" s="284"/>
      <c r="Q1152" s="284"/>
      <c r="R1152" s="284"/>
      <c r="S1152" s="284"/>
      <c r="T1152" s="285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86" t="s">
        <v>170</v>
      </c>
      <c r="AU1152" s="286" t="s">
        <v>85</v>
      </c>
      <c r="AV1152" s="13" t="s">
        <v>85</v>
      </c>
      <c r="AW1152" s="13" t="s">
        <v>30</v>
      </c>
      <c r="AX1152" s="13" t="s">
        <v>75</v>
      </c>
      <c r="AY1152" s="286" t="s">
        <v>160</v>
      </c>
    </row>
    <row r="1153" spans="1:51" s="14" customFormat="1" ht="12">
      <c r="A1153" s="14"/>
      <c r="B1153" s="288"/>
      <c r="C1153" s="289"/>
      <c r="D1153" s="272" t="s">
        <v>170</v>
      </c>
      <c r="E1153" s="290" t="s">
        <v>1</v>
      </c>
      <c r="F1153" s="291" t="s">
        <v>204</v>
      </c>
      <c r="G1153" s="289"/>
      <c r="H1153" s="290" t="s">
        <v>1</v>
      </c>
      <c r="I1153" s="292"/>
      <c r="J1153" s="289"/>
      <c r="K1153" s="289"/>
      <c r="L1153" s="293"/>
      <c r="M1153" s="294"/>
      <c r="N1153" s="295"/>
      <c r="O1153" s="295"/>
      <c r="P1153" s="295"/>
      <c r="Q1153" s="295"/>
      <c r="R1153" s="295"/>
      <c r="S1153" s="295"/>
      <c r="T1153" s="296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97" t="s">
        <v>170</v>
      </c>
      <c r="AU1153" s="297" t="s">
        <v>85</v>
      </c>
      <c r="AV1153" s="14" t="s">
        <v>83</v>
      </c>
      <c r="AW1153" s="14" t="s">
        <v>30</v>
      </c>
      <c r="AX1153" s="14" t="s">
        <v>75</v>
      </c>
      <c r="AY1153" s="297" t="s">
        <v>160</v>
      </c>
    </row>
    <row r="1154" spans="1:51" s="13" customFormat="1" ht="12">
      <c r="A1154" s="13"/>
      <c r="B1154" s="276"/>
      <c r="C1154" s="277"/>
      <c r="D1154" s="272" t="s">
        <v>170</v>
      </c>
      <c r="E1154" s="278" t="s">
        <v>1</v>
      </c>
      <c r="F1154" s="279" t="s">
        <v>205</v>
      </c>
      <c r="G1154" s="277"/>
      <c r="H1154" s="280">
        <v>245</v>
      </c>
      <c r="I1154" s="281"/>
      <c r="J1154" s="277"/>
      <c r="K1154" s="277"/>
      <c r="L1154" s="282"/>
      <c r="M1154" s="283"/>
      <c r="N1154" s="284"/>
      <c r="O1154" s="284"/>
      <c r="P1154" s="284"/>
      <c r="Q1154" s="284"/>
      <c r="R1154" s="284"/>
      <c r="S1154" s="284"/>
      <c r="T1154" s="285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86" t="s">
        <v>170</v>
      </c>
      <c r="AU1154" s="286" t="s">
        <v>85</v>
      </c>
      <c r="AV1154" s="13" t="s">
        <v>85</v>
      </c>
      <c r="AW1154" s="13" t="s">
        <v>30</v>
      </c>
      <c r="AX1154" s="13" t="s">
        <v>75</v>
      </c>
      <c r="AY1154" s="286" t="s">
        <v>160</v>
      </c>
    </row>
    <row r="1155" spans="1:51" s="14" customFormat="1" ht="12">
      <c r="A1155" s="14"/>
      <c r="B1155" s="288"/>
      <c r="C1155" s="289"/>
      <c r="D1155" s="272" t="s">
        <v>170</v>
      </c>
      <c r="E1155" s="290" t="s">
        <v>1</v>
      </c>
      <c r="F1155" s="291" t="s">
        <v>206</v>
      </c>
      <c r="G1155" s="289"/>
      <c r="H1155" s="290" t="s">
        <v>1</v>
      </c>
      <c r="I1155" s="292"/>
      <c r="J1155" s="289"/>
      <c r="K1155" s="289"/>
      <c r="L1155" s="293"/>
      <c r="M1155" s="294"/>
      <c r="N1155" s="295"/>
      <c r="O1155" s="295"/>
      <c r="P1155" s="295"/>
      <c r="Q1155" s="295"/>
      <c r="R1155" s="295"/>
      <c r="S1155" s="295"/>
      <c r="T1155" s="296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97" t="s">
        <v>170</v>
      </c>
      <c r="AU1155" s="297" t="s">
        <v>85</v>
      </c>
      <c r="AV1155" s="14" t="s">
        <v>83</v>
      </c>
      <c r="AW1155" s="14" t="s">
        <v>30</v>
      </c>
      <c r="AX1155" s="14" t="s">
        <v>75</v>
      </c>
      <c r="AY1155" s="297" t="s">
        <v>160</v>
      </c>
    </row>
    <row r="1156" spans="1:51" s="13" customFormat="1" ht="12">
      <c r="A1156" s="13"/>
      <c r="B1156" s="276"/>
      <c r="C1156" s="277"/>
      <c r="D1156" s="272" t="s">
        <v>170</v>
      </c>
      <c r="E1156" s="278" t="s">
        <v>1</v>
      </c>
      <c r="F1156" s="279" t="s">
        <v>207</v>
      </c>
      <c r="G1156" s="277"/>
      <c r="H1156" s="280">
        <v>140</v>
      </c>
      <c r="I1156" s="281"/>
      <c r="J1156" s="277"/>
      <c r="K1156" s="277"/>
      <c r="L1156" s="282"/>
      <c r="M1156" s="283"/>
      <c r="N1156" s="284"/>
      <c r="O1156" s="284"/>
      <c r="P1156" s="284"/>
      <c r="Q1156" s="284"/>
      <c r="R1156" s="284"/>
      <c r="S1156" s="284"/>
      <c r="T1156" s="285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86" t="s">
        <v>170</v>
      </c>
      <c r="AU1156" s="286" t="s">
        <v>85</v>
      </c>
      <c r="AV1156" s="13" t="s">
        <v>85</v>
      </c>
      <c r="AW1156" s="13" t="s">
        <v>30</v>
      </c>
      <c r="AX1156" s="13" t="s">
        <v>75</v>
      </c>
      <c r="AY1156" s="286" t="s">
        <v>160</v>
      </c>
    </row>
    <row r="1157" spans="1:51" s="14" customFormat="1" ht="12">
      <c r="A1157" s="14"/>
      <c r="B1157" s="288"/>
      <c r="C1157" s="289"/>
      <c r="D1157" s="272" t="s">
        <v>170</v>
      </c>
      <c r="E1157" s="290" t="s">
        <v>1</v>
      </c>
      <c r="F1157" s="291" t="s">
        <v>208</v>
      </c>
      <c r="G1157" s="289"/>
      <c r="H1157" s="290" t="s">
        <v>1</v>
      </c>
      <c r="I1157" s="292"/>
      <c r="J1157" s="289"/>
      <c r="K1157" s="289"/>
      <c r="L1157" s="293"/>
      <c r="M1157" s="294"/>
      <c r="N1157" s="295"/>
      <c r="O1157" s="295"/>
      <c r="P1157" s="295"/>
      <c r="Q1157" s="295"/>
      <c r="R1157" s="295"/>
      <c r="S1157" s="295"/>
      <c r="T1157" s="296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97" t="s">
        <v>170</v>
      </c>
      <c r="AU1157" s="297" t="s">
        <v>85</v>
      </c>
      <c r="AV1157" s="14" t="s">
        <v>83</v>
      </c>
      <c r="AW1157" s="14" t="s">
        <v>30</v>
      </c>
      <c r="AX1157" s="14" t="s">
        <v>75</v>
      </c>
      <c r="AY1157" s="297" t="s">
        <v>160</v>
      </c>
    </row>
    <row r="1158" spans="1:51" s="13" customFormat="1" ht="12">
      <c r="A1158" s="13"/>
      <c r="B1158" s="276"/>
      <c r="C1158" s="277"/>
      <c r="D1158" s="272" t="s">
        <v>170</v>
      </c>
      <c r="E1158" s="278" t="s">
        <v>1</v>
      </c>
      <c r="F1158" s="279" t="s">
        <v>180</v>
      </c>
      <c r="G1158" s="277"/>
      <c r="H1158" s="280">
        <v>17.5</v>
      </c>
      <c r="I1158" s="281"/>
      <c r="J1158" s="277"/>
      <c r="K1158" s="277"/>
      <c r="L1158" s="282"/>
      <c r="M1158" s="283"/>
      <c r="N1158" s="284"/>
      <c r="O1158" s="284"/>
      <c r="P1158" s="284"/>
      <c r="Q1158" s="284"/>
      <c r="R1158" s="284"/>
      <c r="S1158" s="284"/>
      <c r="T1158" s="285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86" t="s">
        <v>170</v>
      </c>
      <c r="AU1158" s="286" t="s">
        <v>85</v>
      </c>
      <c r="AV1158" s="13" t="s">
        <v>85</v>
      </c>
      <c r="AW1158" s="13" t="s">
        <v>30</v>
      </c>
      <c r="AX1158" s="13" t="s">
        <v>75</v>
      </c>
      <c r="AY1158" s="286" t="s">
        <v>160</v>
      </c>
    </row>
    <row r="1159" spans="1:51" s="14" customFormat="1" ht="12">
      <c r="A1159" s="14"/>
      <c r="B1159" s="288"/>
      <c r="C1159" s="289"/>
      <c r="D1159" s="272" t="s">
        <v>170</v>
      </c>
      <c r="E1159" s="290" t="s">
        <v>1</v>
      </c>
      <c r="F1159" s="291" t="s">
        <v>209</v>
      </c>
      <c r="G1159" s="289"/>
      <c r="H1159" s="290" t="s">
        <v>1</v>
      </c>
      <c r="I1159" s="292"/>
      <c r="J1159" s="289"/>
      <c r="K1159" s="289"/>
      <c r="L1159" s="293"/>
      <c r="M1159" s="294"/>
      <c r="N1159" s="295"/>
      <c r="O1159" s="295"/>
      <c r="P1159" s="295"/>
      <c r="Q1159" s="295"/>
      <c r="R1159" s="295"/>
      <c r="S1159" s="295"/>
      <c r="T1159" s="296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97" t="s">
        <v>170</v>
      </c>
      <c r="AU1159" s="297" t="s">
        <v>85</v>
      </c>
      <c r="AV1159" s="14" t="s">
        <v>83</v>
      </c>
      <c r="AW1159" s="14" t="s">
        <v>30</v>
      </c>
      <c r="AX1159" s="14" t="s">
        <v>75</v>
      </c>
      <c r="AY1159" s="297" t="s">
        <v>160</v>
      </c>
    </row>
    <row r="1160" spans="1:51" s="13" customFormat="1" ht="12">
      <c r="A1160" s="13"/>
      <c r="B1160" s="276"/>
      <c r="C1160" s="277"/>
      <c r="D1160" s="272" t="s">
        <v>170</v>
      </c>
      <c r="E1160" s="278" t="s">
        <v>1</v>
      </c>
      <c r="F1160" s="279" t="s">
        <v>210</v>
      </c>
      <c r="G1160" s="277"/>
      <c r="H1160" s="280">
        <v>87.5</v>
      </c>
      <c r="I1160" s="281"/>
      <c r="J1160" s="277"/>
      <c r="K1160" s="277"/>
      <c r="L1160" s="282"/>
      <c r="M1160" s="283"/>
      <c r="N1160" s="284"/>
      <c r="O1160" s="284"/>
      <c r="P1160" s="284"/>
      <c r="Q1160" s="284"/>
      <c r="R1160" s="284"/>
      <c r="S1160" s="284"/>
      <c r="T1160" s="285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86" t="s">
        <v>170</v>
      </c>
      <c r="AU1160" s="286" t="s">
        <v>85</v>
      </c>
      <c r="AV1160" s="13" t="s">
        <v>85</v>
      </c>
      <c r="AW1160" s="13" t="s">
        <v>30</v>
      </c>
      <c r="AX1160" s="13" t="s">
        <v>75</v>
      </c>
      <c r="AY1160" s="286" t="s">
        <v>160</v>
      </c>
    </row>
    <row r="1161" spans="1:51" s="14" customFormat="1" ht="12">
      <c r="A1161" s="14"/>
      <c r="B1161" s="288"/>
      <c r="C1161" s="289"/>
      <c r="D1161" s="272" t="s">
        <v>170</v>
      </c>
      <c r="E1161" s="290" t="s">
        <v>1</v>
      </c>
      <c r="F1161" s="291" t="s">
        <v>211</v>
      </c>
      <c r="G1161" s="289"/>
      <c r="H1161" s="290" t="s">
        <v>1</v>
      </c>
      <c r="I1161" s="292"/>
      <c r="J1161" s="289"/>
      <c r="K1161" s="289"/>
      <c r="L1161" s="293"/>
      <c r="M1161" s="294"/>
      <c r="N1161" s="295"/>
      <c r="O1161" s="295"/>
      <c r="P1161" s="295"/>
      <c r="Q1161" s="295"/>
      <c r="R1161" s="295"/>
      <c r="S1161" s="295"/>
      <c r="T1161" s="296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97" t="s">
        <v>170</v>
      </c>
      <c r="AU1161" s="297" t="s">
        <v>85</v>
      </c>
      <c r="AV1161" s="14" t="s">
        <v>83</v>
      </c>
      <c r="AW1161" s="14" t="s">
        <v>30</v>
      </c>
      <c r="AX1161" s="14" t="s">
        <v>75</v>
      </c>
      <c r="AY1161" s="297" t="s">
        <v>160</v>
      </c>
    </row>
    <row r="1162" spans="1:51" s="13" customFormat="1" ht="12">
      <c r="A1162" s="13"/>
      <c r="B1162" s="276"/>
      <c r="C1162" s="277"/>
      <c r="D1162" s="272" t="s">
        <v>170</v>
      </c>
      <c r="E1162" s="278" t="s">
        <v>1</v>
      </c>
      <c r="F1162" s="279" t="s">
        <v>212</v>
      </c>
      <c r="G1162" s="277"/>
      <c r="H1162" s="280">
        <v>210</v>
      </c>
      <c r="I1162" s="281"/>
      <c r="J1162" s="277"/>
      <c r="K1162" s="277"/>
      <c r="L1162" s="282"/>
      <c r="M1162" s="283"/>
      <c r="N1162" s="284"/>
      <c r="O1162" s="284"/>
      <c r="P1162" s="284"/>
      <c r="Q1162" s="284"/>
      <c r="R1162" s="284"/>
      <c r="S1162" s="284"/>
      <c r="T1162" s="285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86" t="s">
        <v>170</v>
      </c>
      <c r="AU1162" s="286" t="s">
        <v>85</v>
      </c>
      <c r="AV1162" s="13" t="s">
        <v>85</v>
      </c>
      <c r="AW1162" s="13" t="s">
        <v>30</v>
      </c>
      <c r="AX1162" s="13" t="s">
        <v>75</v>
      </c>
      <c r="AY1162" s="286" t="s">
        <v>160</v>
      </c>
    </row>
    <row r="1163" spans="1:51" s="14" customFormat="1" ht="12">
      <c r="A1163" s="14"/>
      <c r="B1163" s="288"/>
      <c r="C1163" s="289"/>
      <c r="D1163" s="272" t="s">
        <v>170</v>
      </c>
      <c r="E1163" s="290" t="s">
        <v>1</v>
      </c>
      <c r="F1163" s="291" t="s">
        <v>213</v>
      </c>
      <c r="G1163" s="289"/>
      <c r="H1163" s="290" t="s">
        <v>1</v>
      </c>
      <c r="I1163" s="292"/>
      <c r="J1163" s="289"/>
      <c r="K1163" s="289"/>
      <c r="L1163" s="293"/>
      <c r="M1163" s="294"/>
      <c r="N1163" s="295"/>
      <c r="O1163" s="295"/>
      <c r="P1163" s="295"/>
      <c r="Q1163" s="295"/>
      <c r="R1163" s="295"/>
      <c r="S1163" s="295"/>
      <c r="T1163" s="296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97" t="s">
        <v>170</v>
      </c>
      <c r="AU1163" s="297" t="s">
        <v>85</v>
      </c>
      <c r="AV1163" s="14" t="s">
        <v>83</v>
      </c>
      <c r="AW1163" s="14" t="s">
        <v>30</v>
      </c>
      <c r="AX1163" s="14" t="s">
        <v>75</v>
      </c>
      <c r="AY1163" s="297" t="s">
        <v>160</v>
      </c>
    </row>
    <row r="1164" spans="1:51" s="13" customFormat="1" ht="12">
      <c r="A1164" s="13"/>
      <c r="B1164" s="276"/>
      <c r="C1164" s="277"/>
      <c r="D1164" s="272" t="s">
        <v>170</v>
      </c>
      <c r="E1164" s="278" t="s">
        <v>1</v>
      </c>
      <c r="F1164" s="279" t="s">
        <v>201</v>
      </c>
      <c r="G1164" s="277"/>
      <c r="H1164" s="280">
        <v>52.5</v>
      </c>
      <c r="I1164" s="281"/>
      <c r="J1164" s="277"/>
      <c r="K1164" s="277"/>
      <c r="L1164" s="282"/>
      <c r="M1164" s="283"/>
      <c r="N1164" s="284"/>
      <c r="O1164" s="284"/>
      <c r="P1164" s="284"/>
      <c r="Q1164" s="284"/>
      <c r="R1164" s="284"/>
      <c r="S1164" s="284"/>
      <c r="T1164" s="285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86" t="s">
        <v>170</v>
      </c>
      <c r="AU1164" s="286" t="s">
        <v>85</v>
      </c>
      <c r="AV1164" s="13" t="s">
        <v>85</v>
      </c>
      <c r="AW1164" s="13" t="s">
        <v>30</v>
      </c>
      <c r="AX1164" s="13" t="s">
        <v>75</v>
      </c>
      <c r="AY1164" s="286" t="s">
        <v>160</v>
      </c>
    </row>
    <row r="1165" spans="1:51" s="15" customFormat="1" ht="12">
      <c r="A1165" s="15"/>
      <c r="B1165" s="298"/>
      <c r="C1165" s="299"/>
      <c r="D1165" s="272" t="s">
        <v>170</v>
      </c>
      <c r="E1165" s="300" t="s">
        <v>1</v>
      </c>
      <c r="F1165" s="301" t="s">
        <v>217</v>
      </c>
      <c r="G1165" s="299"/>
      <c r="H1165" s="302">
        <v>2170</v>
      </c>
      <c r="I1165" s="303"/>
      <c r="J1165" s="299"/>
      <c r="K1165" s="299"/>
      <c r="L1165" s="304"/>
      <c r="M1165" s="305"/>
      <c r="N1165" s="306"/>
      <c r="O1165" s="306"/>
      <c r="P1165" s="306"/>
      <c r="Q1165" s="306"/>
      <c r="R1165" s="306"/>
      <c r="S1165" s="306"/>
      <c r="T1165" s="307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T1165" s="308" t="s">
        <v>170</v>
      </c>
      <c r="AU1165" s="308" t="s">
        <v>85</v>
      </c>
      <c r="AV1165" s="15" t="s">
        <v>166</v>
      </c>
      <c r="AW1165" s="15" t="s">
        <v>4</v>
      </c>
      <c r="AX1165" s="15" t="s">
        <v>83</v>
      </c>
      <c r="AY1165" s="308" t="s">
        <v>160</v>
      </c>
    </row>
    <row r="1166" spans="1:65" s="2" customFormat="1" ht="21.75" customHeight="1">
      <c r="A1166" s="40"/>
      <c r="B1166" s="41"/>
      <c r="C1166" s="260" t="s">
        <v>940</v>
      </c>
      <c r="D1166" s="260" t="s">
        <v>162</v>
      </c>
      <c r="E1166" s="261" t="s">
        <v>941</v>
      </c>
      <c r="F1166" s="262" t="s">
        <v>942</v>
      </c>
      <c r="G1166" s="263" t="s">
        <v>174</v>
      </c>
      <c r="H1166" s="264">
        <v>4340</v>
      </c>
      <c r="I1166" s="265"/>
      <c r="J1166" s="266">
        <f>ROUND(I1166*H1166,2)</f>
        <v>0</v>
      </c>
      <c r="K1166" s="262" t="s">
        <v>1</v>
      </c>
      <c r="L1166" s="43"/>
      <c r="M1166" s="267" t="s">
        <v>1</v>
      </c>
      <c r="N1166" s="268" t="s">
        <v>40</v>
      </c>
      <c r="O1166" s="93"/>
      <c r="P1166" s="269">
        <f>O1166*H1166</f>
        <v>0</v>
      </c>
      <c r="Q1166" s="269">
        <v>0</v>
      </c>
      <c r="R1166" s="269">
        <f>Q1166*H1166</f>
        <v>0</v>
      </c>
      <c r="S1166" s="269">
        <v>0</v>
      </c>
      <c r="T1166" s="270">
        <f>S1166*H1166</f>
        <v>0</v>
      </c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R1166" s="271" t="s">
        <v>166</v>
      </c>
      <c r="AT1166" s="271" t="s">
        <v>162</v>
      </c>
      <c r="AU1166" s="271" t="s">
        <v>85</v>
      </c>
      <c r="AY1166" s="17" t="s">
        <v>160</v>
      </c>
      <c r="BE1166" s="145">
        <f>IF(N1166="základní",J1166,0)</f>
        <v>0</v>
      </c>
      <c r="BF1166" s="145">
        <f>IF(N1166="snížená",J1166,0)</f>
        <v>0</v>
      </c>
      <c r="BG1166" s="145">
        <f>IF(N1166="zákl. přenesená",J1166,0)</f>
        <v>0</v>
      </c>
      <c r="BH1166" s="145">
        <f>IF(N1166="sníž. přenesená",J1166,0)</f>
        <v>0</v>
      </c>
      <c r="BI1166" s="145">
        <f>IF(N1166="nulová",J1166,0)</f>
        <v>0</v>
      </c>
      <c r="BJ1166" s="17" t="s">
        <v>83</v>
      </c>
      <c r="BK1166" s="145">
        <f>ROUND(I1166*H1166,2)</f>
        <v>0</v>
      </c>
      <c r="BL1166" s="17" t="s">
        <v>166</v>
      </c>
      <c r="BM1166" s="271" t="s">
        <v>943</v>
      </c>
    </row>
    <row r="1167" spans="1:47" s="2" customFormat="1" ht="12">
      <c r="A1167" s="40"/>
      <c r="B1167" s="41"/>
      <c r="C1167" s="42"/>
      <c r="D1167" s="272" t="s">
        <v>177</v>
      </c>
      <c r="E1167" s="42"/>
      <c r="F1167" s="287" t="s">
        <v>944</v>
      </c>
      <c r="G1167" s="42"/>
      <c r="H1167" s="42"/>
      <c r="I1167" s="161"/>
      <c r="J1167" s="42"/>
      <c r="K1167" s="42"/>
      <c r="L1167" s="43"/>
      <c r="M1167" s="274"/>
      <c r="N1167" s="275"/>
      <c r="O1167" s="93"/>
      <c r="P1167" s="93"/>
      <c r="Q1167" s="93"/>
      <c r="R1167" s="93"/>
      <c r="S1167" s="93"/>
      <c r="T1167" s="94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T1167" s="17" t="s">
        <v>177</v>
      </c>
      <c r="AU1167" s="17" t="s">
        <v>85</v>
      </c>
    </row>
    <row r="1168" spans="1:51" s="14" customFormat="1" ht="12">
      <c r="A1168" s="14"/>
      <c r="B1168" s="288"/>
      <c r="C1168" s="289"/>
      <c r="D1168" s="272" t="s">
        <v>170</v>
      </c>
      <c r="E1168" s="290" t="s">
        <v>1</v>
      </c>
      <c r="F1168" s="291" t="s">
        <v>192</v>
      </c>
      <c r="G1168" s="289"/>
      <c r="H1168" s="290" t="s">
        <v>1</v>
      </c>
      <c r="I1168" s="292"/>
      <c r="J1168" s="289"/>
      <c r="K1168" s="289"/>
      <c r="L1168" s="293"/>
      <c r="M1168" s="294"/>
      <c r="N1168" s="295"/>
      <c r="O1168" s="295"/>
      <c r="P1168" s="295"/>
      <c r="Q1168" s="295"/>
      <c r="R1168" s="295"/>
      <c r="S1168" s="295"/>
      <c r="T1168" s="296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97" t="s">
        <v>170</v>
      </c>
      <c r="AU1168" s="297" t="s">
        <v>85</v>
      </c>
      <c r="AV1168" s="14" t="s">
        <v>83</v>
      </c>
      <c r="AW1168" s="14" t="s">
        <v>30</v>
      </c>
      <c r="AX1168" s="14" t="s">
        <v>75</v>
      </c>
      <c r="AY1168" s="297" t="s">
        <v>160</v>
      </c>
    </row>
    <row r="1169" spans="1:51" s="13" customFormat="1" ht="12">
      <c r="A1169" s="13"/>
      <c r="B1169" s="276"/>
      <c r="C1169" s="277"/>
      <c r="D1169" s="272" t="s">
        <v>170</v>
      </c>
      <c r="E1169" s="278" t="s">
        <v>1</v>
      </c>
      <c r="F1169" s="279" t="s">
        <v>193</v>
      </c>
      <c r="G1169" s="277"/>
      <c r="H1169" s="280">
        <v>752.5</v>
      </c>
      <c r="I1169" s="281"/>
      <c r="J1169" s="277"/>
      <c r="K1169" s="277"/>
      <c r="L1169" s="282"/>
      <c r="M1169" s="283"/>
      <c r="N1169" s="284"/>
      <c r="O1169" s="284"/>
      <c r="P1169" s="284"/>
      <c r="Q1169" s="284"/>
      <c r="R1169" s="284"/>
      <c r="S1169" s="284"/>
      <c r="T1169" s="285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86" t="s">
        <v>170</v>
      </c>
      <c r="AU1169" s="286" t="s">
        <v>85</v>
      </c>
      <c r="AV1169" s="13" t="s">
        <v>85</v>
      </c>
      <c r="AW1169" s="13" t="s">
        <v>30</v>
      </c>
      <c r="AX1169" s="13" t="s">
        <v>75</v>
      </c>
      <c r="AY1169" s="286" t="s">
        <v>160</v>
      </c>
    </row>
    <row r="1170" spans="1:51" s="14" customFormat="1" ht="12">
      <c r="A1170" s="14"/>
      <c r="B1170" s="288"/>
      <c r="C1170" s="289"/>
      <c r="D1170" s="272" t="s">
        <v>170</v>
      </c>
      <c r="E1170" s="290" t="s">
        <v>1</v>
      </c>
      <c r="F1170" s="291" t="s">
        <v>194</v>
      </c>
      <c r="G1170" s="289"/>
      <c r="H1170" s="290" t="s">
        <v>1</v>
      </c>
      <c r="I1170" s="292"/>
      <c r="J1170" s="289"/>
      <c r="K1170" s="289"/>
      <c r="L1170" s="293"/>
      <c r="M1170" s="294"/>
      <c r="N1170" s="295"/>
      <c r="O1170" s="295"/>
      <c r="P1170" s="295"/>
      <c r="Q1170" s="295"/>
      <c r="R1170" s="295"/>
      <c r="S1170" s="295"/>
      <c r="T1170" s="296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97" t="s">
        <v>170</v>
      </c>
      <c r="AU1170" s="297" t="s">
        <v>85</v>
      </c>
      <c r="AV1170" s="14" t="s">
        <v>83</v>
      </c>
      <c r="AW1170" s="14" t="s">
        <v>30</v>
      </c>
      <c r="AX1170" s="14" t="s">
        <v>75</v>
      </c>
      <c r="AY1170" s="297" t="s">
        <v>160</v>
      </c>
    </row>
    <row r="1171" spans="1:51" s="13" customFormat="1" ht="12">
      <c r="A1171" s="13"/>
      <c r="B1171" s="276"/>
      <c r="C1171" s="277"/>
      <c r="D1171" s="272" t="s">
        <v>170</v>
      </c>
      <c r="E1171" s="278" t="s">
        <v>1</v>
      </c>
      <c r="F1171" s="279" t="s">
        <v>195</v>
      </c>
      <c r="G1171" s="277"/>
      <c r="H1171" s="280">
        <v>70</v>
      </c>
      <c r="I1171" s="281"/>
      <c r="J1171" s="277"/>
      <c r="K1171" s="277"/>
      <c r="L1171" s="282"/>
      <c r="M1171" s="283"/>
      <c r="N1171" s="284"/>
      <c r="O1171" s="284"/>
      <c r="P1171" s="284"/>
      <c r="Q1171" s="284"/>
      <c r="R1171" s="284"/>
      <c r="S1171" s="284"/>
      <c r="T1171" s="285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86" t="s">
        <v>170</v>
      </c>
      <c r="AU1171" s="286" t="s">
        <v>85</v>
      </c>
      <c r="AV1171" s="13" t="s">
        <v>85</v>
      </c>
      <c r="AW1171" s="13" t="s">
        <v>30</v>
      </c>
      <c r="AX1171" s="13" t="s">
        <v>75</v>
      </c>
      <c r="AY1171" s="286" t="s">
        <v>160</v>
      </c>
    </row>
    <row r="1172" spans="1:51" s="14" customFormat="1" ht="12">
      <c r="A1172" s="14"/>
      <c r="B1172" s="288"/>
      <c r="C1172" s="289"/>
      <c r="D1172" s="272" t="s">
        <v>170</v>
      </c>
      <c r="E1172" s="290" t="s">
        <v>1</v>
      </c>
      <c r="F1172" s="291" t="s">
        <v>196</v>
      </c>
      <c r="G1172" s="289"/>
      <c r="H1172" s="290" t="s">
        <v>1</v>
      </c>
      <c r="I1172" s="292"/>
      <c r="J1172" s="289"/>
      <c r="K1172" s="289"/>
      <c r="L1172" s="293"/>
      <c r="M1172" s="294"/>
      <c r="N1172" s="295"/>
      <c r="O1172" s="295"/>
      <c r="P1172" s="295"/>
      <c r="Q1172" s="295"/>
      <c r="R1172" s="295"/>
      <c r="S1172" s="295"/>
      <c r="T1172" s="296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97" t="s">
        <v>170</v>
      </c>
      <c r="AU1172" s="297" t="s">
        <v>85</v>
      </c>
      <c r="AV1172" s="14" t="s">
        <v>83</v>
      </c>
      <c r="AW1172" s="14" t="s">
        <v>30</v>
      </c>
      <c r="AX1172" s="14" t="s">
        <v>75</v>
      </c>
      <c r="AY1172" s="297" t="s">
        <v>160</v>
      </c>
    </row>
    <row r="1173" spans="1:51" s="13" customFormat="1" ht="12">
      <c r="A1173" s="13"/>
      <c r="B1173" s="276"/>
      <c r="C1173" s="277"/>
      <c r="D1173" s="272" t="s">
        <v>170</v>
      </c>
      <c r="E1173" s="278" t="s">
        <v>1</v>
      </c>
      <c r="F1173" s="279" t="s">
        <v>180</v>
      </c>
      <c r="G1173" s="277"/>
      <c r="H1173" s="280">
        <v>17.5</v>
      </c>
      <c r="I1173" s="281"/>
      <c r="J1173" s="277"/>
      <c r="K1173" s="277"/>
      <c r="L1173" s="282"/>
      <c r="M1173" s="283"/>
      <c r="N1173" s="284"/>
      <c r="O1173" s="284"/>
      <c r="P1173" s="284"/>
      <c r="Q1173" s="284"/>
      <c r="R1173" s="284"/>
      <c r="S1173" s="284"/>
      <c r="T1173" s="285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86" t="s">
        <v>170</v>
      </c>
      <c r="AU1173" s="286" t="s">
        <v>85</v>
      </c>
      <c r="AV1173" s="13" t="s">
        <v>85</v>
      </c>
      <c r="AW1173" s="13" t="s">
        <v>30</v>
      </c>
      <c r="AX1173" s="13" t="s">
        <v>75</v>
      </c>
      <c r="AY1173" s="286" t="s">
        <v>160</v>
      </c>
    </row>
    <row r="1174" spans="1:51" s="14" customFormat="1" ht="12">
      <c r="A1174" s="14"/>
      <c r="B1174" s="288"/>
      <c r="C1174" s="289"/>
      <c r="D1174" s="272" t="s">
        <v>170</v>
      </c>
      <c r="E1174" s="290" t="s">
        <v>1</v>
      </c>
      <c r="F1174" s="291" t="s">
        <v>197</v>
      </c>
      <c r="G1174" s="289"/>
      <c r="H1174" s="290" t="s">
        <v>1</v>
      </c>
      <c r="I1174" s="292"/>
      <c r="J1174" s="289"/>
      <c r="K1174" s="289"/>
      <c r="L1174" s="293"/>
      <c r="M1174" s="294"/>
      <c r="N1174" s="295"/>
      <c r="O1174" s="295"/>
      <c r="P1174" s="295"/>
      <c r="Q1174" s="295"/>
      <c r="R1174" s="295"/>
      <c r="S1174" s="295"/>
      <c r="T1174" s="296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97" t="s">
        <v>170</v>
      </c>
      <c r="AU1174" s="297" t="s">
        <v>85</v>
      </c>
      <c r="AV1174" s="14" t="s">
        <v>83</v>
      </c>
      <c r="AW1174" s="14" t="s">
        <v>30</v>
      </c>
      <c r="AX1174" s="14" t="s">
        <v>75</v>
      </c>
      <c r="AY1174" s="297" t="s">
        <v>160</v>
      </c>
    </row>
    <row r="1175" spans="1:51" s="13" customFormat="1" ht="12">
      <c r="A1175" s="13"/>
      <c r="B1175" s="276"/>
      <c r="C1175" s="277"/>
      <c r="D1175" s="272" t="s">
        <v>170</v>
      </c>
      <c r="E1175" s="278" t="s">
        <v>1</v>
      </c>
      <c r="F1175" s="279" t="s">
        <v>195</v>
      </c>
      <c r="G1175" s="277"/>
      <c r="H1175" s="280">
        <v>70</v>
      </c>
      <c r="I1175" s="281"/>
      <c r="J1175" s="277"/>
      <c r="K1175" s="277"/>
      <c r="L1175" s="282"/>
      <c r="M1175" s="283"/>
      <c r="N1175" s="284"/>
      <c r="O1175" s="284"/>
      <c r="P1175" s="284"/>
      <c r="Q1175" s="284"/>
      <c r="R1175" s="284"/>
      <c r="S1175" s="284"/>
      <c r="T1175" s="285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86" t="s">
        <v>170</v>
      </c>
      <c r="AU1175" s="286" t="s">
        <v>85</v>
      </c>
      <c r="AV1175" s="13" t="s">
        <v>85</v>
      </c>
      <c r="AW1175" s="13" t="s">
        <v>30</v>
      </c>
      <c r="AX1175" s="13" t="s">
        <v>75</v>
      </c>
      <c r="AY1175" s="286" t="s">
        <v>160</v>
      </c>
    </row>
    <row r="1176" spans="1:51" s="14" customFormat="1" ht="12">
      <c r="A1176" s="14"/>
      <c r="B1176" s="288"/>
      <c r="C1176" s="289"/>
      <c r="D1176" s="272" t="s">
        <v>170</v>
      </c>
      <c r="E1176" s="290" t="s">
        <v>1</v>
      </c>
      <c r="F1176" s="291" t="s">
        <v>198</v>
      </c>
      <c r="G1176" s="289"/>
      <c r="H1176" s="290" t="s">
        <v>1</v>
      </c>
      <c r="I1176" s="292"/>
      <c r="J1176" s="289"/>
      <c r="K1176" s="289"/>
      <c r="L1176" s="293"/>
      <c r="M1176" s="294"/>
      <c r="N1176" s="295"/>
      <c r="O1176" s="295"/>
      <c r="P1176" s="295"/>
      <c r="Q1176" s="295"/>
      <c r="R1176" s="295"/>
      <c r="S1176" s="295"/>
      <c r="T1176" s="296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97" t="s">
        <v>170</v>
      </c>
      <c r="AU1176" s="297" t="s">
        <v>85</v>
      </c>
      <c r="AV1176" s="14" t="s">
        <v>83</v>
      </c>
      <c r="AW1176" s="14" t="s">
        <v>30</v>
      </c>
      <c r="AX1176" s="14" t="s">
        <v>75</v>
      </c>
      <c r="AY1176" s="297" t="s">
        <v>160</v>
      </c>
    </row>
    <row r="1177" spans="1:51" s="13" customFormat="1" ht="12">
      <c r="A1177" s="13"/>
      <c r="B1177" s="276"/>
      <c r="C1177" s="277"/>
      <c r="D1177" s="272" t="s">
        <v>170</v>
      </c>
      <c r="E1177" s="278" t="s">
        <v>1</v>
      </c>
      <c r="F1177" s="279" t="s">
        <v>199</v>
      </c>
      <c r="G1177" s="277"/>
      <c r="H1177" s="280">
        <v>367.5</v>
      </c>
      <c r="I1177" s="281"/>
      <c r="J1177" s="277"/>
      <c r="K1177" s="277"/>
      <c r="L1177" s="282"/>
      <c r="M1177" s="283"/>
      <c r="N1177" s="284"/>
      <c r="O1177" s="284"/>
      <c r="P1177" s="284"/>
      <c r="Q1177" s="284"/>
      <c r="R1177" s="284"/>
      <c r="S1177" s="284"/>
      <c r="T1177" s="285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86" t="s">
        <v>170</v>
      </c>
      <c r="AU1177" s="286" t="s">
        <v>85</v>
      </c>
      <c r="AV1177" s="13" t="s">
        <v>85</v>
      </c>
      <c r="AW1177" s="13" t="s">
        <v>30</v>
      </c>
      <c r="AX1177" s="13" t="s">
        <v>75</v>
      </c>
      <c r="AY1177" s="286" t="s">
        <v>160</v>
      </c>
    </row>
    <row r="1178" spans="1:51" s="14" customFormat="1" ht="12">
      <c r="A1178" s="14"/>
      <c r="B1178" s="288"/>
      <c r="C1178" s="289"/>
      <c r="D1178" s="272" t="s">
        <v>170</v>
      </c>
      <c r="E1178" s="290" t="s">
        <v>1</v>
      </c>
      <c r="F1178" s="291" t="s">
        <v>200</v>
      </c>
      <c r="G1178" s="289"/>
      <c r="H1178" s="290" t="s">
        <v>1</v>
      </c>
      <c r="I1178" s="292"/>
      <c r="J1178" s="289"/>
      <c r="K1178" s="289"/>
      <c r="L1178" s="293"/>
      <c r="M1178" s="294"/>
      <c r="N1178" s="295"/>
      <c r="O1178" s="295"/>
      <c r="P1178" s="295"/>
      <c r="Q1178" s="295"/>
      <c r="R1178" s="295"/>
      <c r="S1178" s="295"/>
      <c r="T1178" s="296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97" t="s">
        <v>170</v>
      </c>
      <c r="AU1178" s="297" t="s">
        <v>85</v>
      </c>
      <c r="AV1178" s="14" t="s">
        <v>83</v>
      </c>
      <c r="AW1178" s="14" t="s">
        <v>30</v>
      </c>
      <c r="AX1178" s="14" t="s">
        <v>75</v>
      </c>
      <c r="AY1178" s="297" t="s">
        <v>160</v>
      </c>
    </row>
    <row r="1179" spans="1:51" s="13" customFormat="1" ht="12">
      <c r="A1179" s="13"/>
      <c r="B1179" s="276"/>
      <c r="C1179" s="277"/>
      <c r="D1179" s="272" t="s">
        <v>170</v>
      </c>
      <c r="E1179" s="278" t="s">
        <v>1</v>
      </c>
      <c r="F1179" s="279" t="s">
        <v>201</v>
      </c>
      <c r="G1179" s="277"/>
      <c r="H1179" s="280">
        <v>52.5</v>
      </c>
      <c r="I1179" s="281"/>
      <c r="J1179" s="277"/>
      <c r="K1179" s="277"/>
      <c r="L1179" s="282"/>
      <c r="M1179" s="283"/>
      <c r="N1179" s="284"/>
      <c r="O1179" s="284"/>
      <c r="P1179" s="284"/>
      <c r="Q1179" s="284"/>
      <c r="R1179" s="284"/>
      <c r="S1179" s="284"/>
      <c r="T1179" s="285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86" t="s">
        <v>170</v>
      </c>
      <c r="AU1179" s="286" t="s">
        <v>85</v>
      </c>
      <c r="AV1179" s="13" t="s">
        <v>85</v>
      </c>
      <c r="AW1179" s="13" t="s">
        <v>30</v>
      </c>
      <c r="AX1179" s="13" t="s">
        <v>75</v>
      </c>
      <c r="AY1179" s="286" t="s">
        <v>160</v>
      </c>
    </row>
    <row r="1180" spans="1:51" s="14" customFormat="1" ht="12">
      <c r="A1180" s="14"/>
      <c r="B1180" s="288"/>
      <c r="C1180" s="289"/>
      <c r="D1180" s="272" t="s">
        <v>170</v>
      </c>
      <c r="E1180" s="290" t="s">
        <v>1</v>
      </c>
      <c r="F1180" s="291" t="s">
        <v>202</v>
      </c>
      <c r="G1180" s="289"/>
      <c r="H1180" s="290" t="s">
        <v>1</v>
      </c>
      <c r="I1180" s="292"/>
      <c r="J1180" s="289"/>
      <c r="K1180" s="289"/>
      <c r="L1180" s="293"/>
      <c r="M1180" s="294"/>
      <c r="N1180" s="295"/>
      <c r="O1180" s="295"/>
      <c r="P1180" s="295"/>
      <c r="Q1180" s="295"/>
      <c r="R1180" s="295"/>
      <c r="S1180" s="295"/>
      <c r="T1180" s="296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97" t="s">
        <v>170</v>
      </c>
      <c r="AU1180" s="297" t="s">
        <v>85</v>
      </c>
      <c r="AV1180" s="14" t="s">
        <v>83</v>
      </c>
      <c r="AW1180" s="14" t="s">
        <v>30</v>
      </c>
      <c r="AX1180" s="14" t="s">
        <v>75</v>
      </c>
      <c r="AY1180" s="297" t="s">
        <v>160</v>
      </c>
    </row>
    <row r="1181" spans="1:51" s="13" customFormat="1" ht="12">
      <c r="A1181" s="13"/>
      <c r="B1181" s="276"/>
      <c r="C1181" s="277"/>
      <c r="D1181" s="272" t="s">
        <v>170</v>
      </c>
      <c r="E1181" s="278" t="s">
        <v>1</v>
      </c>
      <c r="F1181" s="279" t="s">
        <v>195</v>
      </c>
      <c r="G1181" s="277"/>
      <c r="H1181" s="280">
        <v>70</v>
      </c>
      <c r="I1181" s="281"/>
      <c r="J1181" s="277"/>
      <c r="K1181" s="277"/>
      <c r="L1181" s="282"/>
      <c r="M1181" s="283"/>
      <c r="N1181" s="284"/>
      <c r="O1181" s="284"/>
      <c r="P1181" s="284"/>
      <c r="Q1181" s="284"/>
      <c r="R1181" s="284"/>
      <c r="S1181" s="284"/>
      <c r="T1181" s="285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86" t="s">
        <v>170</v>
      </c>
      <c r="AU1181" s="286" t="s">
        <v>85</v>
      </c>
      <c r="AV1181" s="13" t="s">
        <v>85</v>
      </c>
      <c r="AW1181" s="13" t="s">
        <v>30</v>
      </c>
      <c r="AX1181" s="13" t="s">
        <v>75</v>
      </c>
      <c r="AY1181" s="286" t="s">
        <v>160</v>
      </c>
    </row>
    <row r="1182" spans="1:51" s="14" customFormat="1" ht="12">
      <c r="A1182" s="14"/>
      <c r="B1182" s="288"/>
      <c r="C1182" s="289"/>
      <c r="D1182" s="272" t="s">
        <v>170</v>
      </c>
      <c r="E1182" s="290" t="s">
        <v>1</v>
      </c>
      <c r="F1182" s="291" t="s">
        <v>203</v>
      </c>
      <c r="G1182" s="289"/>
      <c r="H1182" s="290" t="s">
        <v>1</v>
      </c>
      <c r="I1182" s="292"/>
      <c r="J1182" s="289"/>
      <c r="K1182" s="289"/>
      <c r="L1182" s="293"/>
      <c r="M1182" s="294"/>
      <c r="N1182" s="295"/>
      <c r="O1182" s="295"/>
      <c r="P1182" s="295"/>
      <c r="Q1182" s="295"/>
      <c r="R1182" s="295"/>
      <c r="S1182" s="295"/>
      <c r="T1182" s="296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97" t="s">
        <v>170</v>
      </c>
      <c r="AU1182" s="297" t="s">
        <v>85</v>
      </c>
      <c r="AV1182" s="14" t="s">
        <v>83</v>
      </c>
      <c r="AW1182" s="14" t="s">
        <v>30</v>
      </c>
      <c r="AX1182" s="14" t="s">
        <v>75</v>
      </c>
      <c r="AY1182" s="297" t="s">
        <v>160</v>
      </c>
    </row>
    <row r="1183" spans="1:51" s="13" customFormat="1" ht="12">
      <c r="A1183" s="13"/>
      <c r="B1183" s="276"/>
      <c r="C1183" s="277"/>
      <c r="D1183" s="272" t="s">
        <v>170</v>
      </c>
      <c r="E1183" s="278" t="s">
        <v>1</v>
      </c>
      <c r="F1183" s="279" t="s">
        <v>180</v>
      </c>
      <c r="G1183" s="277"/>
      <c r="H1183" s="280">
        <v>17.5</v>
      </c>
      <c r="I1183" s="281"/>
      <c r="J1183" s="277"/>
      <c r="K1183" s="277"/>
      <c r="L1183" s="282"/>
      <c r="M1183" s="283"/>
      <c r="N1183" s="284"/>
      <c r="O1183" s="284"/>
      <c r="P1183" s="284"/>
      <c r="Q1183" s="284"/>
      <c r="R1183" s="284"/>
      <c r="S1183" s="284"/>
      <c r="T1183" s="285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86" t="s">
        <v>170</v>
      </c>
      <c r="AU1183" s="286" t="s">
        <v>85</v>
      </c>
      <c r="AV1183" s="13" t="s">
        <v>85</v>
      </c>
      <c r="AW1183" s="13" t="s">
        <v>30</v>
      </c>
      <c r="AX1183" s="13" t="s">
        <v>75</v>
      </c>
      <c r="AY1183" s="286" t="s">
        <v>160</v>
      </c>
    </row>
    <row r="1184" spans="1:51" s="14" customFormat="1" ht="12">
      <c r="A1184" s="14"/>
      <c r="B1184" s="288"/>
      <c r="C1184" s="289"/>
      <c r="D1184" s="272" t="s">
        <v>170</v>
      </c>
      <c r="E1184" s="290" t="s">
        <v>1</v>
      </c>
      <c r="F1184" s="291" t="s">
        <v>204</v>
      </c>
      <c r="G1184" s="289"/>
      <c r="H1184" s="290" t="s">
        <v>1</v>
      </c>
      <c r="I1184" s="292"/>
      <c r="J1184" s="289"/>
      <c r="K1184" s="289"/>
      <c r="L1184" s="293"/>
      <c r="M1184" s="294"/>
      <c r="N1184" s="295"/>
      <c r="O1184" s="295"/>
      <c r="P1184" s="295"/>
      <c r="Q1184" s="295"/>
      <c r="R1184" s="295"/>
      <c r="S1184" s="295"/>
      <c r="T1184" s="296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97" t="s">
        <v>170</v>
      </c>
      <c r="AU1184" s="297" t="s">
        <v>85</v>
      </c>
      <c r="AV1184" s="14" t="s">
        <v>83</v>
      </c>
      <c r="AW1184" s="14" t="s">
        <v>30</v>
      </c>
      <c r="AX1184" s="14" t="s">
        <v>75</v>
      </c>
      <c r="AY1184" s="297" t="s">
        <v>160</v>
      </c>
    </row>
    <row r="1185" spans="1:51" s="13" customFormat="1" ht="12">
      <c r="A1185" s="13"/>
      <c r="B1185" s="276"/>
      <c r="C1185" s="277"/>
      <c r="D1185" s="272" t="s">
        <v>170</v>
      </c>
      <c r="E1185" s="278" t="s">
        <v>1</v>
      </c>
      <c r="F1185" s="279" t="s">
        <v>205</v>
      </c>
      <c r="G1185" s="277"/>
      <c r="H1185" s="280">
        <v>245</v>
      </c>
      <c r="I1185" s="281"/>
      <c r="J1185" s="277"/>
      <c r="K1185" s="277"/>
      <c r="L1185" s="282"/>
      <c r="M1185" s="283"/>
      <c r="N1185" s="284"/>
      <c r="O1185" s="284"/>
      <c r="P1185" s="284"/>
      <c r="Q1185" s="284"/>
      <c r="R1185" s="284"/>
      <c r="S1185" s="284"/>
      <c r="T1185" s="285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86" t="s">
        <v>170</v>
      </c>
      <c r="AU1185" s="286" t="s">
        <v>85</v>
      </c>
      <c r="AV1185" s="13" t="s">
        <v>85</v>
      </c>
      <c r="AW1185" s="13" t="s">
        <v>30</v>
      </c>
      <c r="AX1185" s="13" t="s">
        <v>75</v>
      </c>
      <c r="AY1185" s="286" t="s">
        <v>160</v>
      </c>
    </row>
    <row r="1186" spans="1:51" s="14" customFormat="1" ht="12">
      <c r="A1186" s="14"/>
      <c r="B1186" s="288"/>
      <c r="C1186" s="289"/>
      <c r="D1186" s="272" t="s">
        <v>170</v>
      </c>
      <c r="E1186" s="290" t="s">
        <v>1</v>
      </c>
      <c r="F1186" s="291" t="s">
        <v>206</v>
      </c>
      <c r="G1186" s="289"/>
      <c r="H1186" s="290" t="s">
        <v>1</v>
      </c>
      <c r="I1186" s="292"/>
      <c r="J1186" s="289"/>
      <c r="K1186" s="289"/>
      <c r="L1186" s="293"/>
      <c r="M1186" s="294"/>
      <c r="N1186" s="295"/>
      <c r="O1186" s="295"/>
      <c r="P1186" s="295"/>
      <c r="Q1186" s="295"/>
      <c r="R1186" s="295"/>
      <c r="S1186" s="295"/>
      <c r="T1186" s="296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97" t="s">
        <v>170</v>
      </c>
      <c r="AU1186" s="297" t="s">
        <v>85</v>
      </c>
      <c r="AV1186" s="14" t="s">
        <v>83</v>
      </c>
      <c r="AW1186" s="14" t="s">
        <v>30</v>
      </c>
      <c r="AX1186" s="14" t="s">
        <v>75</v>
      </c>
      <c r="AY1186" s="297" t="s">
        <v>160</v>
      </c>
    </row>
    <row r="1187" spans="1:51" s="13" customFormat="1" ht="12">
      <c r="A1187" s="13"/>
      <c r="B1187" s="276"/>
      <c r="C1187" s="277"/>
      <c r="D1187" s="272" t="s">
        <v>170</v>
      </c>
      <c r="E1187" s="278" t="s">
        <v>1</v>
      </c>
      <c r="F1187" s="279" t="s">
        <v>207</v>
      </c>
      <c r="G1187" s="277"/>
      <c r="H1187" s="280">
        <v>140</v>
      </c>
      <c r="I1187" s="281"/>
      <c r="J1187" s="277"/>
      <c r="K1187" s="277"/>
      <c r="L1187" s="282"/>
      <c r="M1187" s="283"/>
      <c r="N1187" s="284"/>
      <c r="O1187" s="284"/>
      <c r="P1187" s="284"/>
      <c r="Q1187" s="284"/>
      <c r="R1187" s="284"/>
      <c r="S1187" s="284"/>
      <c r="T1187" s="285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86" t="s">
        <v>170</v>
      </c>
      <c r="AU1187" s="286" t="s">
        <v>85</v>
      </c>
      <c r="AV1187" s="13" t="s">
        <v>85</v>
      </c>
      <c r="AW1187" s="13" t="s">
        <v>30</v>
      </c>
      <c r="AX1187" s="13" t="s">
        <v>75</v>
      </c>
      <c r="AY1187" s="286" t="s">
        <v>160</v>
      </c>
    </row>
    <row r="1188" spans="1:51" s="14" customFormat="1" ht="12">
      <c r="A1188" s="14"/>
      <c r="B1188" s="288"/>
      <c r="C1188" s="289"/>
      <c r="D1188" s="272" t="s">
        <v>170</v>
      </c>
      <c r="E1188" s="290" t="s">
        <v>1</v>
      </c>
      <c r="F1188" s="291" t="s">
        <v>208</v>
      </c>
      <c r="G1188" s="289"/>
      <c r="H1188" s="290" t="s">
        <v>1</v>
      </c>
      <c r="I1188" s="292"/>
      <c r="J1188" s="289"/>
      <c r="K1188" s="289"/>
      <c r="L1188" s="293"/>
      <c r="M1188" s="294"/>
      <c r="N1188" s="295"/>
      <c r="O1188" s="295"/>
      <c r="P1188" s="295"/>
      <c r="Q1188" s="295"/>
      <c r="R1188" s="295"/>
      <c r="S1188" s="295"/>
      <c r="T1188" s="296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97" t="s">
        <v>170</v>
      </c>
      <c r="AU1188" s="297" t="s">
        <v>85</v>
      </c>
      <c r="AV1188" s="14" t="s">
        <v>83</v>
      </c>
      <c r="AW1188" s="14" t="s">
        <v>30</v>
      </c>
      <c r="AX1188" s="14" t="s">
        <v>75</v>
      </c>
      <c r="AY1188" s="297" t="s">
        <v>160</v>
      </c>
    </row>
    <row r="1189" spans="1:51" s="13" customFormat="1" ht="12">
      <c r="A1189" s="13"/>
      <c r="B1189" s="276"/>
      <c r="C1189" s="277"/>
      <c r="D1189" s="272" t="s">
        <v>170</v>
      </c>
      <c r="E1189" s="278" t="s">
        <v>1</v>
      </c>
      <c r="F1189" s="279" t="s">
        <v>180</v>
      </c>
      <c r="G1189" s="277"/>
      <c r="H1189" s="280">
        <v>17.5</v>
      </c>
      <c r="I1189" s="281"/>
      <c r="J1189" s="277"/>
      <c r="K1189" s="277"/>
      <c r="L1189" s="282"/>
      <c r="M1189" s="283"/>
      <c r="N1189" s="284"/>
      <c r="O1189" s="284"/>
      <c r="P1189" s="284"/>
      <c r="Q1189" s="284"/>
      <c r="R1189" s="284"/>
      <c r="S1189" s="284"/>
      <c r="T1189" s="285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86" t="s">
        <v>170</v>
      </c>
      <c r="AU1189" s="286" t="s">
        <v>85</v>
      </c>
      <c r="AV1189" s="13" t="s">
        <v>85</v>
      </c>
      <c r="AW1189" s="13" t="s">
        <v>30</v>
      </c>
      <c r="AX1189" s="13" t="s">
        <v>75</v>
      </c>
      <c r="AY1189" s="286" t="s">
        <v>160</v>
      </c>
    </row>
    <row r="1190" spans="1:51" s="14" customFormat="1" ht="12">
      <c r="A1190" s="14"/>
      <c r="B1190" s="288"/>
      <c r="C1190" s="289"/>
      <c r="D1190" s="272" t="s">
        <v>170</v>
      </c>
      <c r="E1190" s="290" t="s">
        <v>1</v>
      </c>
      <c r="F1190" s="291" t="s">
        <v>209</v>
      </c>
      <c r="G1190" s="289"/>
      <c r="H1190" s="290" t="s">
        <v>1</v>
      </c>
      <c r="I1190" s="292"/>
      <c r="J1190" s="289"/>
      <c r="K1190" s="289"/>
      <c r="L1190" s="293"/>
      <c r="M1190" s="294"/>
      <c r="N1190" s="295"/>
      <c r="O1190" s="295"/>
      <c r="P1190" s="295"/>
      <c r="Q1190" s="295"/>
      <c r="R1190" s="295"/>
      <c r="S1190" s="295"/>
      <c r="T1190" s="296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97" t="s">
        <v>170</v>
      </c>
      <c r="AU1190" s="297" t="s">
        <v>85</v>
      </c>
      <c r="AV1190" s="14" t="s">
        <v>83</v>
      </c>
      <c r="AW1190" s="14" t="s">
        <v>30</v>
      </c>
      <c r="AX1190" s="14" t="s">
        <v>75</v>
      </c>
      <c r="AY1190" s="297" t="s">
        <v>160</v>
      </c>
    </row>
    <row r="1191" spans="1:51" s="13" customFormat="1" ht="12">
      <c r="A1191" s="13"/>
      <c r="B1191" s="276"/>
      <c r="C1191" s="277"/>
      <c r="D1191" s="272" t="s">
        <v>170</v>
      </c>
      <c r="E1191" s="278" t="s">
        <v>1</v>
      </c>
      <c r="F1191" s="279" t="s">
        <v>210</v>
      </c>
      <c r="G1191" s="277"/>
      <c r="H1191" s="280">
        <v>87.5</v>
      </c>
      <c r="I1191" s="281"/>
      <c r="J1191" s="277"/>
      <c r="K1191" s="277"/>
      <c r="L1191" s="282"/>
      <c r="M1191" s="283"/>
      <c r="N1191" s="284"/>
      <c r="O1191" s="284"/>
      <c r="P1191" s="284"/>
      <c r="Q1191" s="284"/>
      <c r="R1191" s="284"/>
      <c r="S1191" s="284"/>
      <c r="T1191" s="285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86" t="s">
        <v>170</v>
      </c>
      <c r="AU1191" s="286" t="s">
        <v>85</v>
      </c>
      <c r="AV1191" s="13" t="s">
        <v>85</v>
      </c>
      <c r="AW1191" s="13" t="s">
        <v>30</v>
      </c>
      <c r="AX1191" s="13" t="s">
        <v>75</v>
      </c>
      <c r="AY1191" s="286" t="s">
        <v>160</v>
      </c>
    </row>
    <row r="1192" spans="1:51" s="14" customFormat="1" ht="12">
      <c r="A1192" s="14"/>
      <c r="B1192" s="288"/>
      <c r="C1192" s="289"/>
      <c r="D1192" s="272" t="s">
        <v>170</v>
      </c>
      <c r="E1192" s="290" t="s">
        <v>1</v>
      </c>
      <c r="F1192" s="291" t="s">
        <v>211</v>
      </c>
      <c r="G1192" s="289"/>
      <c r="H1192" s="290" t="s">
        <v>1</v>
      </c>
      <c r="I1192" s="292"/>
      <c r="J1192" s="289"/>
      <c r="K1192" s="289"/>
      <c r="L1192" s="293"/>
      <c r="M1192" s="294"/>
      <c r="N1192" s="295"/>
      <c r="O1192" s="295"/>
      <c r="P1192" s="295"/>
      <c r="Q1192" s="295"/>
      <c r="R1192" s="295"/>
      <c r="S1192" s="295"/>
      <c r="T1192" s="296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97" t="s">
        <v>170</v>
      </c>
      <c r="AU1192" s="297" t="s">
        <v>85</v>
      </c>
      <c r="AV1192" s="14" t="s">
        <v>83</v>
      </c>
      <c r="AW1192" s="14" t="s">
        <v>30</v>
      </c>
      <c r="AX1192" s="14" t="s">
        <v>75</v>
      </c>
      <c r="AY1192" s="297" t="s">
        <v>160</v>
      </c>
    </row>
    <row r="1193" spans="1:51" s="13" customFormat="1" ht="12">
      <c r="A1193" s="13"/>
      <c r="B1193" s="276"/>
      <c r="C1193" s="277"/>
      <c r="D1193" s="272" t="s">
        <v>170</v>
      </c>
      <c r="E1193" s="278" t="s">
        <v>1</v>
      </c>
      <c r="F1193" s="279" t="s">
        <v>212</v>
      </c>
      <c r="G1193" s="277"/>
      <c r="H1193" s="280">
        <v>210</v>
      </c>
      <c r="I1193" s="281"/>
      <c r="J1193" s="277"/>
      <c r="K1193" s="277"/>
      <c r="L1193" s="282"/>
      <c r="M1193" s="283"/>
      <c r="N1193" s="284"/>
      <c r="O1193" s="284"/>
      <c r="P1193" s="284"/>
      <c r="Q1193" s="284"/>
      <c r="R1193" s="284"/>
      <c r="S1193" s="284"/>
      <c r="T1193" s="285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86" t="s">
        <v>170</v>
      </c>
      <c r="AU1193" s="286" t="s">
        <v>85</v>
      </c>
      <c r="AV1193" s="13" t="s">
        <v>85</v>
      </c>
      <c r="AW1193" s="13" t="s">
        <v>30</v>
      </c>
      <c r="AX1193" s="13" t="s">
        <v>75</v>
      </c>
      <c r="AY1193" s="286" t="s">
        <v>160</v>
      </c>
    </row>
    <row r="1194" spans="1:51" s="14" customFormat="1" ht="12">
      <c r="A1194" s="14"/>
      <c r="B1194" s="288"/>
      <c r="C1194" s="289"/>
      <c r="D1194" s="272" t="s">
        <v>170</v>
      </c>
      <c r="E1194" s="290" t="s">
        <v>1</v>
      </c>
      <c r="F1194" s="291" t="s">
        <v>213</v>
      </c>
      <c r="G1194" s="289"/>
      <c r="H1194" s="290" t="s">
        <v>1</v>
      </c>
      <c r="I1194" s="292"/>
      <c r="J1194" s="289"/>
      <c r="K1194" s="289"/>
      <c r="L1194" s="293"/>
      <c r="M1194" s="294"/>
      <c r="N1194" s="295"/>
      <c r="O1194" s="295"/>
      <c r="P1194" s="295"/>
      <c r="Q1194" s="295"/>
      <c r="R1194" s="295"/>
      <c r="S1194" s="295"/>
      <c r="T1194" s="296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97" t="s">
        <v>170</v>
      </c>
      <c r="AU1194" s="297" t="s">
        <v>85</v>
      </c>
      <c r="AV1194" s="14" t="s">
        <v>83</v>
      </c>
      <c r="AW1194" s="14" t="s">
        <v>30</v>
      </c>
      <c r="AX1194" s="14" t="s">
        <v>75</v>
      </c>
      <c r="AY1194" s="297" t="s">
        <v>160</v>
      </c>
    </row>
    <row r="1195" spans="1:51" s="13" customFormat="1" ht="12">
      <c r="A1195" s="13"/>
      <c r="B1195" s="276"/>
      <c r="C1195" s="277"/>
      <c r="D1195" s="272" t="s">
        <v>170</v>
      </c>
      <c r="E1195" s="278" t="s">
        <v>1</v>
      </c>
      <c r="F1195" s="279" t="s">
        <v>201</v>
      </c>
      <c r="G1195" s="277"/>
      <c r="H1195" s="280">
        <v>52.5</v>
      </c>
      <c r="I1195" s="281"/>
      <c r="J1195" s="277"/>
      <c r="K1195" s="277"/>
      <c r="L1195" s="282"/>
      <c r="M1195" s="283"/>
      <c r="N1195" s="284"/>
      <c r="O1195" s="284"/>
      <c r="P1195" s="284"/>
      <c r="Q1195" s="284"/>
      <c r="R1195" s="284"/>
      <c r="S1195" s="284"/>
      <c r="T1195" s="285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86" t="s">
        <v>170</v>
      </c>
      <c r="AU1195" s="286" t="s">
        <v>85</v>
      </c>
      <c r="AV1195" s="13" t="s">
        <v>85</v>
      </c>
      <c r="AW1195" s="13" t="s">
        <v>30</v>
      </c>
      <c r="AX1195" s="13" t="s">
        <v>75</v>
      </c>
      <c r="AY1195" s="286" t="s">
        <v>160</v>
      </c>
    </row>
    <row r="1196" spans="1:51" s="13" customFormat="1" ht="12">
      <c r="A1196" s="13"/>
      <c r="B1196" s="276"/>
      <c r="C1196" s="277"/>
      <c r="D1196" s="272" t="s">
        <v>170</v>
      </c>
      <c r="E1196" s="278" t="s">
        <v>1</v>
      </c>
      <c r="F1196" s="279" t="s">
        <v>945</v>
      </c>
      <c r="G1196" s="277"/>
      <c r="H1196" s="280">
        <v>4340</v>
      </c>
      <c r="I1196" s="281"/>
      <c r="J1196" s="277"/>
      <c r="K1196" s="277"/>
      <c r="L1196" s="282"/>
      <c r="M1196" s="283"/>
      <c r="N1196" s="284"/>
      <c r="O1196" s="284"/>
      <c r="P1196" s="284"/>
      <c r="Q1196" s="284"/>
      <c r="R1196" s="284"/>
      <c r="S1196" s="284"/>
      <c r="T1196" s="285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86" t="s">
        <v>170</v>
      </c>
      <c r="AU1196" s="286" t="s">
        <v>85</v>
      </c>
      <c r="AV1196" s="13" t="s">
        <v>85</v>
      </c>
      <c r="AW1196" s="13" t="s">
        <v>30</v>
      </c>
      <c r="AX1196" s="13" t="s">
        <v>83</v>
      </c>
      <c r="AY1196" s="286" t="s">
        <v>160</v>
      </c>
    </row>
    <row r="1197" spans="1:65" s="2" customFormat="1" ht="16.5" customHeight="1">
      <c r="A1197" s="40"/>
      <c r="B1197" s="41"/>
      <c r="C1197" s="260" t="s">
        <v>946</v>
      </c>
      <c r="D1197" s="260" t="s">
        <v>162</v>
      </c>
      <c r="E1197" s="261" t="s">
        <v>947</v>
      </c>
      <c r="F1197" s="262" t="s">
        <v>948</v>
      </c>
      <c r="G1197" s="263" t="s">
        <v>174</v>
      </c>
      <c r="H1197" s="264">
        <v>21.6</v>
      </c>
      <c r="I1197" s="265"/>
      <c r="J1197" s="266">
        <f>ROUND(I1197*H1197,2)</f>
        <v>0</v>
      </c>
      <c r="K1197" s="262" t="s">
        <v>184</v>
      </c>
      <c r="L1197" s="43"/>
      <c r="M1197" s="267" t="s">
        <v>1</v>
      </c>
      <c r="N1197" s="268" t="s">
        <v>40</v>
      </c>
      <c r="O1197" s="93"/>
      <c r="P1197" s="269">
        <f>O1197*H1197</f>
        <v>0</v>
      </c>
      <c r="Q1197" s="269">
        <v>0</v>
      </c>
      <c r="R1197" s="269">
        <f>Q1197*H1197</f>
        <v>0</v>
      </c>
      <c r="S1197" s="269">
        <v>0</v>
      </c>
      <c r="T1197" s="270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71" t="s">
        <v>166</v>
      </c>
      <c r="AT1197" s="271" t="s">
        <v>162</v>
      </c>
      <c r="AU1197" s="271" t="s">
        <v>85</v>
      </c>
      <c r="AY1197" s="17" t="s">
        <v>160</v>
      </c>
      <c r="BE1197" s="145">
        <f>IF(N1197="základní",J1197,0)</f>
        <v>0</v>
      </c>
      <c r="BF1197" s="145">
        <f>IF(N1197="snížená",J1197,0)</f>
        <v>0</v>
      </c>
      <c r="BG1197" s="145">
        <f>IF(N1197="zákl. přenesená",J1197,0)</f>
        <v>0</v>
      </c>
      <c r="BH1197" s="145">
        <f>IF(N1197="sníž. přenesená",J1197,0)</f>
        <v>0</v>
      </c>
      <c r="BI1197" s="145">
        <f>IF(N1197="nulová",J1197,0)</f>
        <v>0</v>
      </c>
      <c r="BJ1197" s="17" t="s">
        <v>83</v>
      </c>
      <c r="BK1197" s="145">
        <f>ROUND(I1197*H1197,2)</f>
        <v>0</v>
      </c>
      <c r="BL1197" s="17" t="s">
        <v>166</v>
      </c>
      <c r="BM1197" s="271" t="s">
        <v>949</v>
      </c>
    </row>
    <row r="1198" spans="1:47" s="2" customFormat="1" ht="12">
      <c r="A1198" s="40"/>
      <c r="B1198" s="41"/>
      <c r="C1198" s="42"/>
      <c r="D1198" s="272" t="s">
        <v>177</v>
      </c>
      <c r="E1198" s="42"/>
      <c r="F1198" s="287" t="s">
        <v>950</v>
      </c>
      <c r="G1198" s="42"/>
      <c r="H1198" s="42"/>
      <c r="I1198" s="161"/>
      <c r="J1198" s="42"/>
      <c r="K1198" s="42"/>
      <c r="L1198" s="43"/>
      <c r="M1198" s="274"/>
      <c r="N1198" s="275"/>
      <c r="O1198" s="93"/>
      <c r="P1198" s="93"/>
      <c r="Q1198" s="93"/>
      <c r="R1198" s="93"/>
      <c r="S1198" s="93"/>
      <c r="T1198" s="94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T1198" s="17" t="s">
        <v>177</v>
      </c>
      <c r="AU1198" s="17" t="s">
        <v>85</v>
      </c>
    </row>
    <row r="1199" spans="1:47" s="2" customFormat="1" ht="12">
      <c r="A1199" s="40"/>
      <c r="B1199" s="41"/>
      <c r="C1199" s="42"/>
      <c r="D1199" s="272" t="s">
        <v>168</v>
      </c>
      <c r="E1199" s="42"/>
      <c r="F1199" s="273" t="s">
        <v>951</v>
      </c>
      <c r="G1199" s="42"/>
      <c r="H1199" s="42"/>
      <c r="I1199" s="161"/>
      <c r="J1199" s="42"/>
      <c r="K1199" s="42"/>
      <c r="L1199" s="43"/>
      <c r="M1199" s="274"/>
      <c r="N1199" s="275"/>
      <c r="O1199" s="93"/>
      <c r="P1199" s="93"/>
      <c r="Q1199" s="93"/>
      <c r="R1199" s="93"/>
      <c r="S1199" s="93"/>
      <c r="T1199" s="94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T1199" s="17" t="s">
        <v>168</v>
      </c>
      <c r="AU1199" s="17" t="s">
        <v>85</v>
      </c>
    </row>
    <row r="1200" spans="1:51" s="13" customFormat="1" ht="12">
      <c r="A1200" s="13"/>
      <c r="B1200" s="276"/>
      <c r="C1200" s="277"/>
      <c r="D1200" s="272" t="s">
        <v>170</v>
      </c>
      <c r="E1200" s="278" t="s">
        <v>1</v>
      </c>
      <c r="F1200" s="279" t="s">
        <v>952</v>
      </c>
      <c r="G1200" s="277"/>
      <c r="H1200" s="280">
        <v>21.6</v>
      </c>
      <c r="I1200" s="281"/>
      <c r="J1200" s="277"/>
      <c r="K1200" s="277"/>
      <c r="L1200" s="282"/>
      <c r="M1200" s="283"/>
      <c r="N1200" s="284"/>
      <c r="O1200" s="284"/>
      <c r="P1200" s="284"/>
      <c r="Q1200" s="284"/>
      <c r="R1200" s="284"/>
      <c r="S1200" s="284"/>
      <c r="T1200" s="285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86" t="s">
        <v>170</v>
      </c>
      <c r="AU1200" s="286" t="s">
        <v>85</v>
      </c>
      <c r="AV1200" s="13" t="s">
        <v>85</v>
      </c>
      <c r="AW1200" s="13" t="s">
        <v>30</v>
      </c>
      <c r="AX1200" s="13" t="s">
        <v>83</v>
      </c>
      <c r="AY1200" s="286" t="s">
        <v>160</v>
      </c>
    </row>
    <row r="1201" spans="1:65" s="2" customFormat="1" ht="21.75" customHeight="1">
      <c r="A1201" s="40"/>
      <c r="B1201" s="41"/>
      <c r="C1201" s="260" t="s">
        <v>953</v>
      </c>
      <c r="D1201" s="260" t="s">
        <v>162</v>
      </c>
      <c r="E1201" s="261" t="s">
        <v>954</v>
      </c>
      <c r="F1201" s="262" t="s">
        <v>955</v>
      </c>
      <c r="G1201" s="263" t="s">
        <v>174</v>
      </c>
      <c r="H1201" s="264">
        <v>2170</v>
      </c>
      <c r="I1201" s="265"/>
      <c r="J1201" s="266">
        <f>ROUND(I1201*H1201,2)</f>
        <v>0</v>
      </c>
      <c r="K1201" s="262" t="s">
        <v>226</v>
      </c>
      <c r="L1201" s="43"/>
      <c r="M1201" s="267" t="s">
        <v>1</v>
      </c>
      <c r="N1201" s="268" t="s">
        <v>40</v>
      </c>
      <c r="O1201" s="93"/>
      <c r="P1201" s="269">
        <f>O1201*H1201</f>
        <v>0</v>
      </c>
      <c r="Q1201" s="269">
        <v>0</v>
      </c>
      <c r="R1201" s="269">
        <f>Q1201*H1201</f>
        <v>0</v>
      </c>
      <c r="S1201" s="269">
        <v>0</v>
      </c>
      <c r="T1201" s="270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71" t="s">
        <v>166</v>
      </c>
      <c r="AT1201" s="271" t="s">
        <v>162</v>
      </c>
      <c r="AU1201" s="271" t="s">
        <v>85</v>
      </c>
      <c r="AY1201" s="17" t="s">
        <v>160</v>
      </c>
      <c r="BE1201" s="145">
        <f>IF(N1201="základní",J1201,0)</f>
        <v>0</v>
      </c>
      <c r="BF1201" s="145">
        <f>IF(N1201="snížená",J1201,0)</f>
        <v>0</v>
      </c>
      <c r="BG1201" s="145">
        <f>IF(N1201="zákl. přenesená",J1201,0)</f>
        <v>0</v>
      </c>
      <c r="BH1201" s="145">
        <f>IF(N1201="sníž. přenesená",J1201,0)</f>
        <v>0</v>
      </c>
      <c r="BI1201" s="145">
        <f>IF(N1201="nulová",J1201,0)</f>
        <v>0</v>
      </c>
      <c r="BJ1201" s="17" t="s">
        <v>83</v>
      </c>
      <c r="BK1201" s="145">
        <f>ROUND(I1201*H1201,2)</f>
        <v>0</v>
      </c>
      <c r="BL1201" s="17" t="s">
        <v>166</v>
      </c>
      <c r="BM1201" s="271" t="s">
        <v>956</v>
      </c>
    </row>
    <row r="1202" spans="1:47" s="2" customFormat="1" ht="12">
      <c r="A1202" s="40"/>
      <c r="B1202" s="41"/>
      <c r="C1202" s="42"/>
      <c r="D1202" s="272" t="s">
        <v>177</v>
      </c>
      <c r="E1202" s="42"/>
      <c r="F1202" s="287" t="s">
        <v>957</v>
      </c>
      <c r="G1202" s="42"/>
      <c r="H1202" s="42"/>
      <c r="I1202" s="161"/>
      <c r="J1202" s="42"/>
      <c r="K1202" s="42"/>
      <c r="L1202" s="43"/>
      <c r="M1202" s="274"/>
      <c r="N1202" s="275"/>
      <c r="O1202" s="93"/>
      <c r="P1202" s="93"/>
      <c r="Q1202" s="93"/>
      <c r="R1202" s="93"/>
      <c r="S1202" s="93"/>
      <c r="T1202" s="94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T1202" s="17" t="s">
        <v>177</v>
      </c>
      <c r="AU1202" s="17" t="s">
        <v>85</v>
      </c>
    </row>
    <row r="1203" spans="1:51" s="14" customFormat="1" ht="12">
      <c r="A1203" s="14"/>
      <c r="B1203" s="288"/>
      <c r="C1203" s="289"/>
      <c r="D1203" s="272" t="s">
        <v>170</v>
      </c>
      <c r="E1203" s="290" t="s">
        <v>1</v>
      </c>
      <c r="F1203" s="291" t="s">
        <v>192</v>
      </c>
      <c r="G1203" s="289"/>
      <c r="H1203" s="290" t="s">
        <v>1</v>
      </c>
      <c r="I1203" s="292"/>
      <c r="J1203" s="289"/>
      <c r="K1203" s="289"/>
      <c r="L1203" s="293"/>
      <c r="M1203" s="294"/>
      <c r="N1203" s="295"/>
      <c r="O1203" s="295"/>
      <c r="P1203" s="295"/>
      <c r="Q1203" s="295"/>
      <c r="R1203" s="295"/>
      <c r="S1203" s="295"/>
      <c r="T1203" s="296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97" t="s">
        <v>170</v>
      </c>
      <c r="AU1203" s="297" t="s">
        <v>85</v>
      </c>
      <c r="AV1203" s="14" t="s">
        <v>83</v>
      </c>
      <c r="AW1203" s="14" t="s">
        <v>30</v>
      </c>
      <c r="AX1203" s="14" t="s">
        <v>75</v>
      </c>
      <c r="AY1203" s="297" t="s">
        <v>160</v>
      </c>
    </row>
    <row r="1204" spans="1:51" s="13" customFormat="1" ht="12">
      <c r="A1204" s="13"/>
      <c r="B1204" s="276"/>
      <c r="C1204" s="277"/>
      <c r="D1204" s="272" t="s">
        <v>170</v>
      </c>
      <c r="E1204" s="278" t="s">
        <v>1</v>
      </c>
      <c r="F1204" s="279" t="s">
        <v>193</v>
      </c>
      <c r="G1204" s="277"/>
      <c r="H1204" s="280">
        <v>752.5</v>
      </c>
      <c r="I1204" s="281"/>
      <c r="J1204" s="277"/>
      <c r="K1204" s="277"/>
      <c r="L1204" s="282"/>
      <c r="M1204" s="283"/>
      <c r="N1204" s="284"/>
      <c r="O1204" s="284"/>
      <c r="P1204" s="284"/>
      <c r="Q1204" s="284"/>
      <c r="R1204" s="284"/>
      <c r="S1204" s="284"/>
      <c r="T1204" s="285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86" t="s">
        <v>170</v>
      </c>
      <c r="AU1204" s="286" t="s">
        <v>85</v>
      </c>
      <c r="AV1204" s="13" t="s">
        <v>85</v>
      </c>
      <c r="AW1204" s="13" t="s">
        <v>30</v>
      </c>
      <c r="AX1204" s="13" t="s">
        <v>75</v>
      </c>
      <c r="AY1204" s="286" t="s">
        <v>160</v>
      </c>
    </row>
    <row r="1205" spans="1:51" s="14" customFormat="1" ht="12">
      <c r="A1205" s="14"/>
      <c r="B1205" s="288"/>
      <c r="C1205" s="289"/>
      <c r="D1205" s="272" t="s">
        <v>170</v>
      </c>
      <c r="E1205" s="290" t="s">
        <v>1</v>
      </c>
      <c r="F1205" s="291" t="s">
        <v>194</v>
      </c>
      <c r="G1205" s="289"/>
      <c r="H1205" s="290" t="s">
        <v>1</v>
      </c>
      <c r="I1205" s="292"/>
      <c r="J1205" s="289"/>
      <c r="K1205" s="289"/>
      <c r="L1205" s="293"/>
      <c r="M1205" s="294"/>
      <c r="N1205" s="295"/>
      <c r="O1205" s="295"/>
      <c r="P1205" s="295"/>
      <c r="Q1205" s="295"/>
      <c r="R1205" s="295"/>
      <c r="S1205" s="295"/>
      <c r="T1205" s="296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97" t="s">
        <v>170</v>
      </c>
      <c r="AU1205" s="297" t="s">
        <v>85</v>
      </c>
      <c r="AV1205" s="14" t="s">
        <v>83</v>
      </c>
      <c r="AW1205" s="14" t="s">
        <v>30</v>
      </c>
      <c r="AX1205" s="14" t="s">
        <v>75</v>
      </c>
      <c r="AY1205" s="297" t="s">
        <v>160</v>
      </c>
    </row>
    <row r="1206" spans="1:51" s="13" customFormat="1" ht="12">
      <c r="A1206" s="13"/>
      <c r="B1206" s="276"/>
      <c r="C1206" s="277"/>
      <c r="D1206" s="272" t="s">
        <v>170</v>
      </c>
      <c r="E1206" s="278" t="s">
        <v>1</v>
      </c>
      <c r="F1206" s="279" t="s">
        <v>195</v>
      </c>
      <c r="G1206" s="277"/>
      <c r="H1206" s="280">
        <v>70</v>
      </c>
      <c r="I1206" s="281"/>
      <c r="J1206" s="277"/>
      <c r="K1206" s="277"/>
      <c r="L1206" s="282"/>
      <c r="M1206" s="283"/>
      <c r="N1206" s="284"/>
      <c r="O1206" s="284"/>
      <c r="P1206" s="284"/>
      <c r="Q1206" s="284"/>
      <c r="R1206" s="284"/>
      <c r="S1206" s="284"/>
      <c r="T1206" s="285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86" t="s">
        <v>170</v>
      </c>
      <c r="AU1206" s="286" t="s">
        <v>85</v>
      </c>
      <c r="AV1206" s="13" t="s">
        <v>85</v>
      </c>
      <c r="AW1206" s="13" t="s">
        <v>30</v>
      </c>
      <c r="AX1206" s="13" t="s">
        <v>75</v>
      </c>
      <c r="AY1206" s="286" t="s">
        <v>160</v>
      </c>
    </row>
    <row r="1207" spans="1:51" s="14" customFormat="1" ht="12">
      <c r="A1207" s="14"/>
      <c r="B1207" s="288"/>
      <c r="C1207" s="289"/>
      <c r="D1207" s="272" t="s">
        <v>170</v>
      </c>
      <c r="E1207" s="290" t="s">
        <v>1</v>
      </c>
      <c r="F1207" s="291" t="s">
        <v>196</v>
      </c>
      <c r="G1207" s="289"/>
      <c r="H1207" s="290" t="s">
        <v>1</v>
      </c>
      <c r="I1207" s="292"/>
      <c r="J1207" s="289"/>
      <c r="K1207" s="289"/>
      <c r="L1207" s="293"/>
      <c r="M1207" s="294"/>
      <c r="N1207" s="295"/>
      <c r="O1207" s="295"/>
      <c r="P1207" s="295"/>
      <c r="Q1207" s="295"/>
      <c r="R1207" s="295"/>
      <c r="S1207" s="295"/>
      <c r="T1207" s="296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97" t="s">
        <v>170</v>
      </c>
      <c r="AU1207" s="297" t="s">
        <v>85</v>
      </c>
      <c r="AV1207" s="14" t="s">
        <v>83</v>
      </c>
      <c r="AW1207" s="14" t="s">
        <v>30</v>
      </c>
      <c r="AX1207" s="14" t="s">
        <v>75</v>
      </c>
      <c r="AY1207" s="297" t="s">
        <v>160</v>
      </c>
    </row>
    <row r="1208" spans="1:51" s="13" customFormat="1" ht="12">
      <c r="A1208" s="13"/>
      <c r="B1208" s="276"/>
      <c r="C1208" s="277"/>
      <c r="D1208" s="272" t="s">
        <v>170</v>
      </c>
      <c r="E1208" s="278" t="s">
        <v>1</v>
      </c>
      <c r="F1208" s="279" t="s">
        <v>180</v>
      </c>
      <c r="G1208" s="277"/>
      <c r="H1208" s="280">
        <v>17.5</v>
      </c>
      <c r="I1208" s="281"/>
      <c r="J1208" s="277"/>
      <c r="K1208" s="277"/>
      <c r="L1208" s="282"/>
      <c r="M1208" s="283"/>
      <c r="N1208" s="284"/>
      <c r="O1208" s="284"/>
      <c r="P1208" s="284"/>
      <c r="Q1208" s="284"/>
      <c r="R1208" s="284"/>
      <c r="S1208" s="284"/>
      <c r="T1208" s="285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86" t="s">
        <v>170</v>
      </c>
      <c r="AU1208" s="286" t="s">
        <v>85</v>
      </c>
      <c r="AV1208" s="13" t="s">
        <v>85</v>
      </c>
      <c r="AW1208" s="13" t="s">
        <v>30</v>
      </c>
      <c r="AX1208" s="13" t="s">
        <v>75</v>
      </c>
      <c r="AY1208" s="286" t="s">
        <v>160</v>
      </c>
    </row>
    <row r="1209" spans="1:51" s="14" customFormat="1" ht="12">
      <c r="A1209" s="14"/>
      <c r="B1209" s="288"/>
      <c r="C1209" s="289"/>
      <c r="D1209" s="272" t="s">
        <v>170</v>
      </c>
      <c r="E1209" s="290" t="s">
        <v>1</v>
      </c>
      <c r="F1209" s="291" t="s">
        <v>197</v>
      </c>
      <c r="G1209" s="289"/>
      <c r="H1209" s="290" t="s">
        <v>1</v>
      </c>
      <c r="I1209" s="292"/>
      <c r="J1209" s="289"/>
      <c r="K1209" s="289"/>
      <c r="L1209" s="293"/>
      <c r="M1209" s="294"/>
      <c r="N1209" s="295"/>
      <c r="O1209" s="295"/>
      <c r="P1209" s="295"/>
      <c r="Q1209" s="295"/>
      <c r="R1209" s="295"/>
      <c r="S1209" s="295"/>
      <c r="T1209" s="296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97" t="s">
        <v>170</v>
      </c>
      <c r="AU1209" s="297" t="s">
        <v>85</v>
      </c>
      <c r="AV1209" s="14" t="s">
        <v>83</v>
      </c>
      <c r="AW1209" s="14" t="s">
        <v>30</v>
      </c>
      <c r="AX1209" s="14" t="s">
        <v>75</v>
      </c>
      <c r="AY1209" s="297" t="s">
        <v>160</v>
      </c>
    </row>
    <row r="1210" spans="1:51" s="13" customFormat="1" ht="12">
      <c r="A1210" s="13"/>
      <c r="B1210" s="276"/>
      <c r="C1210" s="277"/>
      <c r="D1210" s="272" t="s">
        <v>170</v>
      </c>
      <c r="E1210" s="278" t="s">
        <v>1</v>
      </c>
      <c r="F1210" s="279" t="s">
        <v>195</v>
      </c>
      <c r="G1210" s="277"/>
      <c r="H1210" s="280">
        <v>70</v>
      </c>
      <c r="I1210" s="281"/>
      <c r="J1210" s="277"/>
      <c r="K1210" s="277"/>
      <c r="L1210" s="282"/>
      <c r="M1210" s="283"/>
      <c r="N1210" s="284"/>
      <c r="O1210" s="284"/>
      <c r="P1210" s="284"/>
      <c r="Q1210" s="284"/>
      <c r="R1210" s="284"/>
      <c r="S1210" s="284"/>
      <c r="T1210" s="285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86" t="s">
        <v>170</v>
      </c>
      <c r="AU1210" s="286" t="s">
        <v>85</v>
      </c>
      <c r="AV1210" s="13" t="s">
        <v>85</v>
      </c>
      <c r="AW1210" s="13" t="s">
        <v>30</v>
      </c>
      <c r="AX1210" s="13" t="s">
        <v>75</v>
      </c>
      <c r="AY1210" s="286" t="s">
        <v>160</v>
      </c>
    </row>
    <row r="1211" spans="1:51" s="14" customFormat="1" ht="12">
      <c r="A1211" s="14"/>
      <c r="B1211" s="288"/>
      <c r="C1211" s="289"/>
      <c r="D1211" s="272" t="s">
        <v>170</v>
      </c>
      <c r="E1211" s="290" t="s">
        <v>1</v>
      </c>
      <c r="F1211" s="291" t="s">
        <v>198</v>
      </c>
      <c r="G1211" s="289"/>
      <c r="H1211" s="290" t="s">
        <v>1</v>
      </c>
      <c r="I1211" s="292"/>
      <c r="J1211" s="289"/>
      <c r="K1211" s="289"/>
      <c r="L1211" s="293"/>
      <c r="M1211" s="294"/>
      <c r="N1211" s="295"/>
      <c r="O1211" s="295"/>
      <c r="P1211" s="295"/>
      <c r="Q1211" s="295"/>
      <c r="R1211" s="295"/>
      <c r="S1211" s="295"/>
      <c r="T1211" s="296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97" t="s">
        <v>170</v>
      </c>
      <c r="AU1211" s="297" t="s">
        <v>85</v>
      </c>
      <c r="AV1211" s="14" t="s">
        <v>83</v>
      </c>
      <c r="AW1211" s="14" t="s">
        <v>30</v>
      </c>
      <c r="AX1211" s="14" t="s">
        <v>75</v>
      </c>
      <c r="AY1211" s="297" t="s">
        <v>160</v>
      </c>
    </row>
    <row r="1212" spans="1:51" s="13" customFormat="1" ht="12">
      <c r="A1212" s="13"/>
      <c r="B1212" s="276"/>
      <c r="C1212" s="277"/>
      <c r="D1212" s="272" t="s">
        <v>170</v>
      </c>
      <c r="E1212" s="278" t="s">
        <v>1</v>
      </c>
      <c r="F1212" s="279" t="s">
        <v>199</v>
      </c>
      <c r="G1212" s="277"/>
      <c r="H1212" s="280">
        <v>367.5</v>
      </c>
      <c r="I1212" s="281"/>
      <c r="J1212" s="277"/>
      <c r="K1212" s="277"/>
      <c r="L1212" s="282"/>
      <c r="M1212" s="283"/>
      <c r="N1212" s="284"/>
      <c r="O1212" s="284"/>
      <c r="P1212" s="284"/>
      <c r="Q1212" s="284"/>
      <c r="R1212" s="284"/>
      <c r="S1212" s="284"/>
      <c r="T1212" s="285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86" t="s">
        <v>170</v>
      </c>
      <c r="AU1212" s="286" t="s">
        <v>85</v>
      </c>
      <c r="AV1212" s="13" t="s">
        <v>85</v>
      </c>
      <c r="AW1212" s="13" t="s">
        <v>30</v>
      </c>
      <c r="AX1212" s="13" t="s">
        <v>75</v>
      </c>
      <c r="AY1212" s="286" t="s">
        <v>160</v>
      </c>
    </row>
    <row r="1213" spans="1:51" s="14" customFormat="1" ht="12">
      <c r="A1213" s="14"/>
      <c r="B1213" s="288"/>
      <c r="C1213" s="289"/>
      <c r="D1213" s="272" t="s">
        <v>170</v>
      </c>
      <c r="E1213" s="290" t="s">
        <v>1</v>
      </c>
      <c r="F1213" s="291" t="s">
        <v>200</v>
      </c>
      <c r="G1213" s="289"/>
      <c r="H1213" s="290" t="s">
        <v>1</v>
      </c>
      <c r="I1213" s="292"/>
      <c r="J1213" s="289"/>
      <c r="K1213" s="289"/>
      <c r="L1213" s="293"/>
      <c r="M1213" s="294"/>
      <c r="N1213" s="295"/>
      <c r="O1213" s="295"/>
      <c r="P1213" s="295"/>
      <c r="Q1213" s="295"/>
      <c r="R1213" s="295"/>
      <c r="S1213" s="295"/>
      <c r="T1213" s="296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97" t="s">
        <v>170</v>
      </c>
      <c r="AU1213" s="297" t="s">
        <v>85</v>
      </c>
      <c r="AV1213" s="14" t="s">
        <v>83</v>
      </c>
      <c r="AW1213" s="14" t="s">
        <v>30</v>
      </c>
      <c r="AX1213" s="14" t="s">
        <v>75</v>
      </c>
      <c r="AY1213" s="297" t="s">
        <v>160</v>
      </c>
    </row>
    <row r="1214" spans="1:51" s="13" customFormat="1" ht="12">
      <c r="A1214" s="13"/>
      <c r="B1214" s="276"/>
      <c r="C1214" s="277"/>
      <c r="D1214" s="272" t="s">
        <v>170</v>
      </c>
      <c r="E1214" s="278" t="s">
        <v>1</v>
      </c>
      <c r="F1214" s="279" t="s">
        <v>201</v>
      </c>
      <c r="G1214" s="277"/>
      <c r="H1214" s="280">
        <v>52.5</v>
      </c>
      <c r="I1214" s="281"/>
      <c r="J1214" s="277"/>
      <c r="K1214" s="277"/>
      <c r="L1214" s="282"/>
      <c r="M1214" s="283"/>
      <c r="N1214" s="284"/>
      <c r="O1214" s="284"/>
      <c r="P1214" s="284"/>
      <c r="Q1214" s="284"/>
      <c r="R1214" s="284"/>
      <c r="S1214" s="284"/>
      <c r="T1214" s="285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86" t="s">
        <v>170</v>
      </c>
      <c r="AU1214" s="286" t="s">
        <v>85</v>
      </c>
      <c r="AV1214" s="13" t="s">
        <v>85</v>
      </c>
      <c r="AW1214" s="13" t="s">
        <v>30</v>
      </c>
      <c r="AX1214" s="13" t="s">
        <v>75</v>
      </c>
      <c r="AY1214" s="286" t="s">
        <v>160</v>
      </c>
    </row>
    <row r="1215" spans="1:51" s="14" customFormat="1" ht="12">
      <c r="A1215" s="14"/>
      <c r="B1215" s="288"/>
      <c r="C1215" s="289"/>
      <c r="D1215" s="272" t="s">
        <v>170</v>
      </c>
      <c r="E1215" s="290" t="s">
        <v>1</v>
      </c>
      <c r="F1215" s="291" t="s">
        <v>202</v>
      </c>
      <c r="G1215" s="289"/>
      <c r="H1215" s="290" t="s">
        <v>1</v>
      </c>
      <c r="I1215" s="292"/>
      <c r="J1215" s="289"/>
      <c r="K1215" s="289"/>
      <c r="L1215" s="293"/>
      <c r="M1215" s="294"/>
      <c r="N1215" s="295"/>
      <c r="O1215" s="295"/>
      <c r="P1215" s="295"/>
      <c r="Q1215" s="295"/>
      <c r="R1215" s="295"/>
      <c r="S1215" s="295"/>
      <c r="T1215" s="296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97" t="s">
        <v>170</v>
      </c>
      <c r="AU1215" s="297" t="s">
        <v>85</v>
      </c>
      <c r="AV1215" s="14" t="s">
        <v>83</v>
      </c>
      <c r="AW1215" s="14" t="s">
        <v>30</v>
      </c>
      <c r="AX1215" s="14" t="s">
        <v>75</v>
      </c>
      <c r="AY1215" s="297" t="s">
        <v>160</v>
      </c>
    </row>
    <row r="1216" spans="1:51" s="13" customFormat="1" ht="12">
      <c r="A1216" s="13"/>
      <c r="B1216" s="276"/>
      <c r="C1216" s="277"/>
      <c r="D1216" s="272" t="s">
        <v>170</v>
      </c>
      <c r="E1216" s="278" t="s">
        <v>1</v>
      </c>
      <c r="F1216" s="279" t="s">
        <v>195</v>
      </c>
      <c r="G1216" s="277"/>
      <c r="H1216" s="280">
        <v>70</v>
      </c>
      <c r="I1216" s="281"/>
      <c r="J1216" s="277"/>
      <c r="K1216" s="277"/>
      <c r="L1216" s="282"/>
      <c r="M1216" s="283"/>
      <c r="N1216" s="284"/>
      <c r="O1216" s="284"/>
      <c r="P1216" s="284"/>
      <c r="Q1216" s="284"/>
      <c r="R1216" s="284"/>
      <c r="S1216" s="284"/>
      <c r="T1216" s="285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86" t="s">
        <v>170</v>
      </c>
      <c r="AU1216" s="286" t="s">
        <v>85</v>
      </c>
      <c r="AV1216" s="13" t="s">
        <v>85</v>
      </c>
      <c r="AW1216" s="13" t="s">
        <v>30</v>
      </c>
      <c r="AX1216" s="13" t="s">
        <v>75</v>
      </c>
      <c r="AY1216" s="286" t="s">
        <v>160</v>
      </c>
    </row>
    <row r="1217" spans="1:51" s="14" customFormat="1" ht="12">
      <c r="A1217" s="14"/>
      <c r="B1217" s="288"/>
      <c r="C1217" s="289"/>
      <c r="D1217" s="272" t="s">
        <v>170</v>
      </c>
      <c r="E1217" s="290" t="s">
        <v>1</v>
      </c>
      <c r="F1217" s="291" t="s">
        <v>203</v>
      </c>
      <c r="G1217" s="289"/>
      <c r="H1217" s="290" t="s">
        <v>1</v>
      </c>
      <c r="I1217" s="292"/>
      <c r="J1217" s="289"/>
      <c r="K1217" s="289"/>
      <c r="L1217" s="293"/>
      <c r="M1217" s="294"/>
      <c r="N1217" s="295"/>
      <c r="O1217" s="295"/>
      <c r="P1217" s="295"/>
      <c r="Q1217" s="295"/>
      <c r="R1217" s="295"/>
      <c r="S1217" s="295"/>
      <c r="T1217" s="296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97" t="s">
        <v>170</v>
      </c>
      <c r="AU1217" s="297" t="s">
        <v>85</v>
      </c>
      <c r="AV1217" s="14" t="s">
        <v>83</v>
      </c>
      <c r="AW1217" s="14" t="s">
        <v>30</v>
      </c>
      <c r="AX1217" s="14" t="s">
        <v>75</v>
      </c>
      <c r="AY1217" s="297" t="s">
        <v>160</v>
      </c>
    </row>
    <row r="1218" spans="1:51" s="13" customFormat="1" ht="12">
      <c r="A1218" s="13"/>
      <c r="B1218" s="276"/>
      <c r="C1218" s="277"/>
      <c r="D1218" s="272" t="s">
        <v>170</v>
      </c>
      <c r="E1218" s="278" t="s">
        <v>1</v>
      </c>
      <c r="F1218" s="279" t="s">
        <v>180</v>
      </c>
      <c r="G1218" s="277"/>
      <c r="H1218" s="280">
        <v>17.5</v>
      </c>
      <c r="I1218" s="281"/>
      <c r="J1218" s="277"/>
      <c r="K1218" s="277"/>
      <c r="L1218" s="282"/>
      <c r="M1218" s="283"/>
      <c r="N1218" s="284"/>
      <c r="O1218" s="284"/>
      <c r="P1218" s="284"/>
      <c r="Q1218" s="284"/>
      <c r="R1218" s="284"/>
      <c r="S1218" s="284"/>
      <c r="T1218" s="285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86" t="s">
        <v>170</v>
      </c>
      <c r="AU1218" s="286" t="s">
        <v>85</v>
      </c>
      <c r="AV1218" s="13" t="s">
        <v>85</v>
      </c>
      <c r="AW1218" s="13" t="s">
        <v>30</v>
      </c>
      <c r="AX1218" s="13" t="s">
        <v>75</v>
      </c>
      <c r="AY1218" s="286" t="s">
        <v>160</v>
      </c>
    </row>
    <row r="1219" spans="1:51" s="14" customFormat="1" ht="12">
      <c r="A1219" s="14"/>
      <c r="B1219" s="288"/>
      <c r="C1219" s="289"/>
      <c r="D1219" s="272" t="s">
        <v>170</v>
      </c>
      <c r="E1219" s="290" t="s">
        <v>1</v>
      </c>
      <c r="F1219" s="291" t="s">
        <v>204</v>
      </c>
      <c r="G1219" s="289"/>
      <c r="H1219" s="290" t="s">
        <v>1</v>
      </c>
      <c r="I1219" s="292"/>
      <c r="J1219" s="289"/>
      <c r="K1219" s="289"/>
      <c r="L1219" s="293"/>
      <c r="M1219" s="294"/>
      <c r="N1219" s="295"/>
      <c r="O1219" s="295"/>
      <c r="P1219" s="295"/>
      <c r="Q1219" s="295"/>
      <c r="R1219" s="295"/>
      <c r="S1219" s="295"/>
      <c r="T1219" s="296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97" t="s">
        <v>170</v>
      </c>
      <c r="AU1219" s="297" t="s">
        <v>85</v>
      </c>
      <c r="AV1219" s="14" t="s">
        <v>83</v>
      </c>
      <c r="AW1219" s="14" t="s">
        <v>30</v>
      </c>
      <c r="AX1219" s="14" t="s">
        <v>75</v>
      </c>
      <c r="AY1219" s="297" t="s">
        <v>160</v>
      </c>
    </row>
    <row r="1220" spans="1:51" s="13" customFormat="1" ht="12">
      <c r="A1220" s="13"/>
      <c r="B1220" s="276"/>
      <c r="C1220" s="277"/>
      <c r="D1220" s="272" t="s">
        <v>170</v>
      </c>
      <c r="E1220" s="278" t="s">
        <v>1</v>
      </c>
      <c r="F1220" s="279" t="s">
        <v>205</v>
      </c>
      <c r="G1220" s="277"/>
      <c r="H1220" s="280">
        <v>245</v>
      </c>
      <c r="I1220" s="281"/>
      <c r="J1220" s="277"/>
      <c r="K1220" s="277"/>
      <c r="L1220" s="282"/>
      <c r="M1220" s="283"/>
      <c r="N1220" s="284"/>
      <c r="O1220" s="284"/>
      <c r="P1220" s="284"/>
      <c r="Q1220" s="284"/>
      <c r="R1220" s="284"/>
      <c r="S1220" s="284"/>
      <c r="T1220" s="285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86" t="s">
        <v>170</v>
      </c>
      <c r="AU1220" s="286" t="s">
        <v>85</v>
      </c>
      <c r="AV1220" s="13" t="s">
        <v>85</v>
      </c>
      <c r="AW1220" s="13" t="s">
        <v>30</v>
      </c>
      <c r="AX1220" s="13" t="s">
        <v>75</v>
      </c>
      <c r="AY1220" s="286" t="s">
        <v>160</v>
      </c>
    </row>
    <row r="1221" spans="1:51" s="14" customFormat="1" ht="12">
      <c r="A1221" s="14"/>
      <c r="B1221" s="288"/>
      <c r="C1221" s="289"/>
      <c r="D1221" s="272" t="s">
        <v>170</v>
      </c>
      <c r="E1221" s="290" t="s">
        <v>1</v>
      </c>
      <c r="F1221" s="291" t="s">
        <v>206</v>
      </c>
      <c r="G1221" s="289"/>
      <c r="H1221" s="290" t="s">
        <v>1</v>
      </c>
      <c r="I1221" s="292"/>
      <c r="J1221" s="289"/>
      <c r="K1221" s="289"/>
      <c r="L1221" s="293"/>
      <c r="M1221" s="294"/>
      <c r="N1221" s="295"/>
      <c r="O1221" s="295"/>
      <c r="P1221" s="295"/>
      <c r="Q1221" s="295"/>
      <c r="R1221" s="295"/>
      <c r="S1221" s="295"/>
      <c r="T1221" s="296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97" t="s">
        <v>170</v>
      </c>
      <c r="AU1221" s="297" t="s">
        <v>85</v>
      </c>
      <c r="AV1221" s="14" t="s">
        <v>83</v>
      </c>
      <c r="AW1221" s="14" t="s">
        <v>30</v>
      </c>
      <c r="AX1221" s="14" t="s">
        <v>75</v>
      </c>
      <c r="AY1221" s="297" t="s">
        <v>160</v>
      </c>
    </row>
    <row r="1222" spans="1:51" s="13" customFormat="1" ht="12">
      <c r="A1222" s="13"/>
      <c r="B1222" s="276"/>
      <c r="C1222" s="277"/>
      <c r="D1222" s="272" t="s">
        <v>170</v>
      </c>
      <c r="E1222" s="278" t="s">
        <v>1</v>
      </c>
      <c r="F1222" s="279" t="s">
        <v>207</v>
      </c>
      <c r="G1222" s="277"/>
      <c r="H1222" s="280">
        <v>140</v>
      </c>
      <c r="I1222" s="281"/>
      <c r="J1222" s="277"/>
      <c r="K1222" s="277"/>
      <c r="L1222" s="282"/>
      <c r="M1222" s="283"/>
      <c r="N1222" s="284"/>
      <c r="O1222" s="284"/>
      <c r="P1222" s="284"/>
      <c r="Q1222" s="284"/>
      <c r="R1222" s="284"/>
      <c r="S1222" s="284"/>
      <c r="T1222" s="285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86" t="s">
        <v>170</v>
      </c>
      <c r="AU1222" s="286" t="s">
        <v>85</v>
      </c>
      <c r="AV1222" s="13" t="s">
        <v>85</v>
      </c>
      <c r="AW1222" s="13" t="s">
        <v>30</v>
      </c>
      <c r="AX1222" s="13" t="s">
        <v>75</v>
      </c>
      <c r="AY1222" s="286" t="s">
        <v>160</v>
      </c>
    </row>
    <row r="1223" spans="1:51" s="14" customFormat="1" ht="12">
      <c r="A1223" s="14"/>
      <c r="B1223" s="288"/>
      <c r="C1223" s="289"/>
      <c r="D1223" s="272" t="s">
        <v>170</v>
      </c>
      <c r="E1223" s="290" t="s">
        <v>1</v>
      </c>
      <c r="F1223" s="291" t="s">
        <v>208</v>
      </c>
      <c r="G1223" s="289"/>
      <c r="H1223" s="290" t="s">
        <v>1</v>
      </c>
      <c r="I1223" s="292"/>
      <c r="J1223" s="289"/>
      <c r="K1223" s="289"/>
      <c r="L1223" s="293"/>
      <c r="M1223" s="294"/>
      <c r="N1223" s="295"/>
      <c r="O1223" s="295"/>
      <c r="P1223" s="295"/>
      <c r="Q1223" s="295"/>
      <c r="R1223" s="295"/>
      <c r="S1223" s="295"/>
      <c r="T1223" s="296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97" t="s">
        <v>170</v>
      </c>
      <c r="AU1223" s="297" t="s">
        <v>85</v>
      </c>
      <c r="AV1223" s="14" t="s">
        <v>83</v>
      </c>
      <c r="AW1223" s="14" t="s">
        <v>30</v>
      </c>
      <c r="AX1223" s="14" t="s">
        <v>75</v>
      </c>
      <c r="AY1223" s="297" t="s">
        <v>160</v>
      </c>
    </row>
    <row r="1224" spans="1:51" s="13" customFormat="1" ht="12">
      <c r="A1224" s="13"/>
      <c r="B1224" s="276"/>
      <c r="C1224" s="277"/>
      <c r="D1224" s="272" t="s">
        <v>170</v>
      </c>
      <c r="E1224" s="278" t="s">
        <v>1</v>
      </c>
      <c r="F1224" s="279" t="s">
        <v>180</v>
      </c>
      <c r="G1224" s="277"/>
      <c r="H1224" s="280">
        <v>17.5</v>
      </c>
      <c r="I1224" s="281"/>
      <c r="J1224" s="277"/>
      <c r="K1224" s="277"/>
      <c r="L1224" s="282"/>
      <c r="M1224" s="283"/>
      <c r="N1224" s="284"/>
      <c r="O1224" s="284"/>
      <c r="P1224" s="284"/>
      <c r="Q1224" s="284"/>
      <c r="R1224" s="284"/>
      <c r="S1224" s="284"/>
      <c r="T1224" s="285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86" t="s">
        <v>170</v>
      </c>
      <c r="AU1224" s="286" t="s">
        <v>85</v>
      </c>
      <c r="AV1224" s="13" t="s">
        <v>85</v>
      </c>
      <c r="AW1224" s="13" t="s">
        <v>30</v>
      </c>
      <c r="AX1224" s="13" t="s">
        <v>75</v>
      </c>
      <c r="AY1224" s="286" t="s">
        <v>160</v>
      </c>
    </row>
    <row r="1225" spans="1:51" s="14" customFormat="1" ht="12">
      <c r="A1225" s="14"/>
      <c r="B1225" s="288"/>
      <c r="C1225" s="289"/>
      <c r="D1225" s="272" t="s">
        <v>170</v>
      </c>
      <c r="E1225" s="290" t="s">
        <v>1</v>
      </c>
      <c r="F1225" s="291" t="s">
        <v>209</v>
      </c>
      <c r="G1225" s="289"/>
      <c r="H1225" s="290" t="s">
        <v>1</v>
      </c>
      <c r="I1225" s="292"/>
      <c r="J1225" s="289"/>
      <c r="K1225" s="289"/>
      <c r="L1225" s="293"/>
      <c r="M1225" s="294"/>
      <c r="N1225" s="295"/>
      <c r="O1225" s="295"/>
      <c r="P1225" s="295"/>
      <c r="Q1225" s="295"/>
      <c r="R1225" s="295"/>
      <c r="S1225" s="295"/>
      <c r="T1225" s="296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97" t="s">
        <v>170</v>
      </c>
      <c r="AU1225" s="297" t="s">
        <v>85</v>
      </c>
      <c r="AV1225" s="14" t="s">
        <v>83</v>
      </c>
      <c r="AW1225" s="14" t="s">
        <v>30</v>
      </c>
      <c r="AX1225" s="14" t="s">
        <v>75</v>
      </c>
      <c r="AY1225" s="297" t="s">
        <v>160</v>
      </c>
    </row>
    <row r="1226" spans="1:51" s="13" customFormat="1" ht="12">
      <c r="A1226" s="13"/>
      <c r="B1226" s="276"/>
      <c r="C1226" s="277"/>
      <c r="D1226" s="272" t="s">
        <v>170</v>
      </c>
      <c r="E1226" s="278" t="s">
        <v>1</v>
      </c>
      <c r="F1226" s="279" t="s">
        <v>210</v>
      </c>
      <c r="G1226" s="277"/>
      <c r="H1226" s="280">
        <v>87.5</v>
      </c>
      <c r="I1226" s="281"/>
      <c r="J1226" s="277"/>
      <c r="K1226" s="277"/>
      <c r="L1226" s="282"/>
      <c r="M1226" s="283"/>
      <c r="N1226" s="284"/>
      <c r="O1226" s="284"/>
      <c r="P1226" s="284"/>
      <c r="Q1226" s="284"/>
      <c r="R1226" s="284"/>
      <c r="S1226" s="284"/>
      <c r="T1226" s="285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86" t="s">
        <v>170</v>
      </c>
      <c r="AU1226" s="286" t="s">
        <v>85</v>
      </c>
      <c r="AV1226" s="13" t="s">
        <v>85</v>
      </c>
      <c r="AW1226" s="13" t="s">
        <v>30</v>
      </c>
      <c r="AX1226" s="13" t="s">
        <v>75</v>
      </c>
      <c r="AY1226" s="286" t="s">
        <v>160</v>
      </c>
    </row>
    <row r="1227" spans="1:51" s="14" customFormat="1" ht="12">
      <c r="A1227" s="14"/>
      <c r="B1227" s="288"/>
      <c r="C1227" s="289"/>
      <c r="D1227" s="272" t="s">
        <v>170</v>
      </c>
      <c r="E1227" s="290" t="s">
        <v>1</v>
      </c>
      <c r="F1227" s="291" t="s">
        <v>211</v>
      </c>
      <c r="G1227" s="289"/>
      <c r="H1227" s="290" t="s">
        <v>1</v>
      </c>
      <c r="I1227" s="292"/>
      <c r="J1227" s="289"/>
      <c r="K1227" s="289"/>
      <c r="L1227" s="293"/>
      <c r="M1227" s="294"/>
      <c r="N1227" s="295"/>
      <c r="O1227" s="295"/>
      <c r="P1227" s="295"/>
      <c r="Q1227" s="295"/>
      <c r="R1227" s="295"/>
      <c r="S1227" s="295"/>
      <c r="T1227" s="296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97" t="s">
        <v>170</v>
      </c>
      <c r="AU1227" s="297" t="s">
        <v>85</v>
      </c>
      <c r="AV1227" s="14" t="s">
        <v>83</v>
      </c>
      <c r="AW1227" s="14" t="s">
        <v>30</v>
      </c>
      <c r="AX1227" s="14" t="s">
        <v>75</v>
      </c>
      <c r="AY1227" s="297" t="s">
        <v>160</v>
      </c>
    </row>
    <row r="1228" spans="1:51" s="13" customFormat="1" ht="12">
      <c r="A1228" s="13"/>
      <c r="B1228" s="276"/>
      <c r="C1228" s="277"/>
      <c r="D1228" s="272" t="s">
        <v>170</v>
      </c>
      <c r="E1228" s="278" t="s">
        <v>1</v>
      </c>
      <c r="F1228" s="279" t="s">
        <v>212</v>
      </c>
      <c r="G1228" s="277"/>
      <c r="H1228" s="280">
        <v>210</v>
      </c>
      <c r="I1228" s="281"/>
      <c r="J1228" s="277"/>
      <c r="K1228" s="277"/>
      <c r="L1228" s="282"/>
      <c r="M1228" s="283"/>
      <c r="N1228" s="284"/>
      <c r="O1228" s="284"/>
      <c r="P1228" s="284"/>
      <c r="Q1228" s="284"/>
      <c r="R1228" s="284"/>
      <c r="S1228" s="284"/>
      <c r="T1228" s="285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86" t="s">
        <v>170</v>
      </c>
      <c r="AU1228" s="286" t="s">
        <v>85</v>
      </c>
      <c r="AV1228" s="13" t="s">
        <v>85</v>
      </c>
      <c r="AW1228" s="13" t="s">
        <v>30</v>
      </c>
      <c r="AX1228" s="13" t="s">
        <v>75</v>
      </c>
      <c r="AY1228" s="286" t="s">
        <v>160</v>
      </c>
    </row>
    <row r="1229" spans="1:51" s="14" customFormat="1" ht="12">
      <c r="A1229" s="14"/>
      <c r="B1229" s="288"/>
      <c r="C1229" s="289"/>
      <c r="D1229" s="272" t="s">
        <v>170</v>
      </c>
      <c r="E1229" s="290" t="s">
        <v>1</v>
      </c>
      <c r="F1229" s="291" t="s">
        <v>213</v>
      </c>
      <c r="G1229" s="289"/>
      <c r="H1229" s="290" t="s">
        <v>1</v>
      </c>
      <c r="I1229" s="292"/>
      <c r="J1229" s="289"/>
      <c r="K1229" s="289"/>
      <c r="L1229" s="293"/>
      <c r="M1229" s="294"/>
      <c r="N1229" s="295"/>
      <c r="O1229" s="295"/>
      <c r="P1229" s="295"/>
      <c r="Q1229" s="295"/>
      <c r="R1229" s="295"/>
      <c r="S1229" s="295"/>
      <c r="T1229" s="296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97" t="s">
        <v>170</v>
      </c>
      <c r="AU1229" s="297" t="s">
        <v>85</v>
      </c>
      <c r="AV1229" s="14" t="s">
        <v>83</v>
      </c>
      <c r="AW1229" s="14" t="s">
        <v>30</v>
      </c>
      <c r="AX1229" s="14" t="s">
        <v>75</v>
      </c>
      <c r="AY1229" s="297" t="s">
        <v>160</v>
      </c>
    </row>
    <row r="1230" spans="1:51" s="13" customFormat="1" ht="12">
      <c r="A1230" s="13"/>
      <c r="B1230" s="276"/>
      <c r="C1230" s="277"/>
      <c r="D1230" s="272" t="s">
        <v>170</v>
      </c>
      <c r="E1230" s="278" t="s">
        <v>1</v>
      </c>
      <c r="F1230" s="279" t="s">
        <v>201</v>
      </c>
      <c r="G1230" s="277"/>
      <c r="H1230" s="280">
        <v>52.5</v>
      </c>
      <c r="I1230" s="281"/>
      <c r="J1230" s="277"/>
      <c r="K1230" s="277"/>
      <c r="L1230" s="282"/>
      <c r="M1230" s="283"/>
      <c r="N1230" s="284"/>
      <c r="O1230" s="284"/>
      <c r="P1230" s="284"/>
      <c r="Q1230" s="284"/>
      <c r="R1230" s="284"/>
      <c r="S1230" s="284"/>
      <c r="T1230" s="285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86" t="s">
        <v>170</v>
      </c>
      <c r="AU1230" s="286" t="s">
        <v>85</v>
      </c>
      <c r="AV1230" s="13" t="s">
        <v>85</v>
      </c>
      <c r="AW1230" s="13" t="s">
        <v>30</v>
      </c>
      <c r="AX1230" s="13" t="s">
        <v>75</v>
      </c>
      <c r="AY1230" s="286" t="s">
        <v>160</v>
      </c>
    </row>
    <row r="1231" spans="1:51" s="15" customFormat="1" ht="12">
      <c r="A1231" s="15"/>
      <c r="B1231" s="298"/>
      <c r="C1231" s="299"/>
      <c r="D1231" s="272" t="s">
        <v>170</v>
      </c>
      <c r="E1231" s="300" t="s">
        <v>1</v>
      </c>
      <c r="F1231" s="301" t="s">
        <v>217</v>
      </c>
      <c r="G1231" s="299"/>
      <c r="H1231" s="302">
        <v>2170</v>
      </c>
      <c r="I1231" s="303"/>
      <c r="J1231" s="299"/>
      <c r="K1231" s="299"/>
      <c r="L1231" s="304"/>
      <c r="M1231" s="305"/>
      <c r="N1231" s="306"/>
      <c r="O1231" s="306"/>
      <c r="P1231" s="306"/>
      <c r="Q1231" s="306"/>
      <c r="R1231" s="306"/>
      <c r="S1231" s="306"/>
      <c r="T1231" s="307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T1231" s="308" t="s">
        <v>170</v>
      </c>
      <c r="AU1231" s="308" t="s">
        <v>85</v>
      </c>
      <c r="AV1231" s="15" t="s">
        <v>166</v>
      </c>
      <c r="AW1231" s="15" t="s">
        <v>4</v>
      </c>
      <c r="AX1231" s="15" t="s">
        <v>83</v>
      </c>
      <c r="AY1231" s="308" t="s">
        <v>160</v>
      </c>
    </row>
    <row r="1232" spans="1:65" s="2" customFormat="1" ht="21.75" customHeight="1">
      <c r="A1232" s="40"/>
      <c r="B1232" s="41"/>
      <c r="C1232" s="260" t="s">
        <v>958</v>
      </c>
      <c r="D1232" s="260" t="s">
        <v>162</v>
      </c>
      <c r="E1232" s="261" t="s">
        <v>959</v>
      </c>
      <c r="F1232" s="262" t="s">
        <v>960</v>
      </c>
      <c r="G1232" s="263" t="s">
        <v>174</v>
      </c>
      <c r="H1232" s="264">
        <v>17.5</v>
      </c>
      <c r="I1232" s="265"/>
      <c r="J1232" s="266">
        <f>ROUND(I1232*H1232,2)</f>
        <v>0</v>
      </c>
      <c r="K1232" s="262" t="s">
        <v>1</v>
      </c>
      <c r="L1232" s="43"/>
      <c r="M1232" s="267" t="s">
        <v>1</v>
      </c>
      <c r="N1232" s="268" t="s">
        <v>40</v>
      </c>
      <c r="O1232" s="93"/>
      <c r="P1232" s="269">
        <f>O1232*H1232</f>
        <v>0</v>
      </c>
      <c r="Q1232" s="269">
        <v>0.08425</v>
      </c>
      <c r="R1232" s="269">
        <f>Q1232*H1232</f>
        <v>1.474375</v>
      </c>
      <c r="S1232" s="269">
        <v>0</v>
      </c>
      <c r="T1232" s="270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71" t="s">
        <v>166</v>
      </c>
      <c r="AT1232" s="271" t="s">
        <v>162</v>
      </c>
      <c r="AU1232" s="271" t="s">
        <v>85</v>
      </c>
      <c r="AY1232" s="17" t="s">
        <v>160</v>
      </c>
      <c r="BE1232" s="145">
        <f>IF(N1232="základní",J1232,0)</f>
        <v>0</v>
      </c>
      <c r="BF1232" s="145">
        <f>IF(N1232="snížená",J1232,0)</f>
        <v>0</v>
      </c>
      <c r="BG1232" s="145">
        <f>IF(N1232="zákl. přenesená",J1232,0)</f>
        <v>0</v>
      </c>
      <c r="BH1232" s="145">
        <f>IF(N1232="sníž. přenesená",J1232,0)</f>
        <v>0</v>
      </c>
      <c r="BI1232" s="145">
        <f>IF(N1232="nulová",J1232,0)</f>
        <v>0</v>
      </c>
      <c r="BJ1232" s="17" t="s">
        <v>83</v>
      </c>
      <c r="BK1232" s="145">
        <f>ROUND(I1232*H1232,2)</f>
        <v>0</v>
      </c>
      <c r="BL1232" s="17" t="s">
        <v>166</v>
      </c>
      <c r="BM1232" s="271" t="s">
        <v>961</v>
      </c>
    </row>
    <row r="1233" spans="1:47" s="2" customFormat="1" ht="12">
      <c r="A1233" s="40"/>
      <c r="B1233" s="41"/>
      <c r="C1233" s="42"/>
      <c r="D1233" s="272" t="s">
        <v>177</v>
      </c>
      <c r="E1233" s="42"/>
      <c r="F1233" s="287" t="s">
        <v>962</v>
      </c>
      <c r="G1233" s="42"/>
      <c r="H1233" s="42"/>
      <c r="I1233" s="161"/>
      <c r="J1233" s="42"/>
      <c r="K1233" s="42"/>
      <c r="L1233" s="43"/>
      <c r="M1233" s="274"/>
      <c r="N1233" s="275"/>
      <c r="O1233" s="93"/>
      <c r="P1233" s="93"/>
      <c r="Q1233" s="93"/>
      <c r="R1233" s="93"/>
      <c r="S1233" s="93"/>
      <c r="T1233" s="94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T1233" s="17" t="s">
        <v>177</v>
      </c>
      <c r="AU1233" s="17" t="s">
        <v>85</v>
      </c>
    </row>
    <row r="1234" spans="1:51" s="14" customFormat="1" ht="12">
      <c r="A1234" s="14"/>
      <c r="B1234" s="288"/>
      <c r="C1234" s="289"/>
      <c r="D1234" s="272" t="s">
        <v>170</v>
      </c>
      <c r="E1234" s="290" t="s">
        <v>1</v>
      </c>
      <c r="F1234" s="291" t="s">
        <v>179</v>
      </c>
      <c r="G1234" s="289"/>
      <c r="H1234" s="290" t="s">
        <v>1</v>
      </c>
      <c r="I1234" s="292"/>
      <c r="J1234" s="289"/>
      <c r="K1234" s="289"/>
      <c r="L1234" s="293"/>
      <c r="M1234" s="294"/>
      <c r="N1234" s="295"/>
      <c r="O1234" s="295"/>
      <c r="P1234" s="295"/>
      <c r="Q1234" s="295"/>
      <c r="R1234" s="295"/>
      <c r="S1234" s="295"/>
      <c r="T1234" s="296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97" t="s">
        <v>170</v>
      </c>
      <c r="AU1234" s="297" t="s">
        <v>85</v>
      </c>
      <c r="AV1234" s="14" t="s">
        <v>83</v>
      </c>
      <c r="AW1234" s="14" t="s">
        <v>30</v>
      </c>
      <c r="AX1234" s="14" t="s">
        <v>75</v>
      </c>
      <c r="AY1234" s="297" t="s">
        <v>160</v>
      </c>
    </row>
    <row r="1235" spans="1:51" s="13" customFormat="1" ht="12">
      <c r="A1235" s="13"/>
      <c r="B1235" s="276"/>
      <c r="C1235" s="277"/>
      <c r="D1235" s="272" t="s">
        <v>170</v>
      </c>
      <c r="E1235" s="278" t="s">
        <v>1</v>
      </c>
      <c r="F1235" s="279" t="s">
        <v>180</v>
      </c>
      <c r="G1235" s="277"/>
      <c r="H1235" s="280">
        <v>17.5</v>
      </c>
      <c r="I1235" s="281"/>
      <c r="J1235" s="277"/>
      <c r="K1235" s="277"/>
      <c r="L1235" s="282"/>
      <c r="M1235" s="283"/>
      <c r="N1235" s="284"/>
      <c r="O1235" s="284"/>
      <c r="P1235" s="284"/>
      <c r="Q1235" s="284"/>
      <c r="R1235" s="284"/>
      <c r="S1235" s="284"/>
      <c r="T1235" s="285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86" t="s">
        <v>170</v>
      </c>
      <c r="AU1235" s="286" t="s">
        <v>85</v>
      </c>
      <c r="AV1235" s="13" t="s">
        <v>85</v>
      </c>
      <c r="AW1235" s="13" t="s">
        <v>30</v>
      </c>
      <c r="AX1235" s="13" t="s">
        <v>83</v>
      </c>
      <c r="AY1235" s="286" t="s">
        <v>160</v>
      </c>
    </row>
    <row r="1236" spans="1:65" s="2" customFormat="1" ht="16.5" customHeight="1">
      <c r="A1236" s="40"/>
      <c r="B1236" s="41"/>
      <c r="C1236" s="260" t="s">
        <v>963</v>
      </c>
      <c r="D1236" s="260" t="s">
        <v>162</v>
      </c>
      <c r="E1236" s="261" t="s">
        <v>964</v>
      </c>
      <c r="F1236" s="262" t="s">
        <v>965</v>
      </c>
      <c r="G1236" s="263" t="s">
        <v>243</v>
      </c>
      <c r="H1236" s="264">
        <v>3</v>
      </c>
      <c r="I1236" s="265"/>
      <c r="J1236" s="266">
        <f>ROUND(I1236*H1236,2)</f>
        <v>0</v>
      </c>
      <c r="K1236" s="262" t="s">
        <v>184</v>
      </c>
      <c r="L1236" s="43"/>
      <c r="M1236" s="267" t="s">
        <v>1</v>
      </c>
      <c r="N1236" s="268" t="s">
        <v>40</v>
      </c>
      <c r="O1236" s="93"/>
      <c r="P1236" s="269">
        <f>O1236*H1236</f>
        <v>0</v>
      </c>
      <c r="Q1236" s="269">
        <v>0.0545</v>
      </c>
      <c r="R1236" s="269">
        <f>Q1236*H1236</f>
        <v>0.1635</v>
      </c>
      <c r="S1236" s="269">
        <v>0</v>
      </c>
      <c r="T1236" s="270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71" t="s">
        <v>166</v>
      </c>
      <c r="AT1236" s="271" t="s">
        <v>162</v>
      </c>
      <c r="AU1236" s="271" t="s">
        <v>85</v>
      </c>
      <c r="AY1236" s="17" t="s">
        <v>160</v>
      </c>
      <c r="BE1236" s="145">
        <f>IF(N1236="základní",J1236,0)</f>
        <v>0</v>
      </c>
      <c r="BF1236" s="145">
        <f>IF(N1236="snížená",J1236,0)</f>
        <v>0</v>
      </c>
      <c r="BG1236" s="145">
        <f>IF(N1236="zákl. přenesená",J1236,0)</f>
        <v>0</v>
      </c>
      <c r="BH1236" s="145">
        <f>IF(N1236="sníž. přenesená",J1236,0)</f>
        <v>0</v>
      </c>
      <c r="BI1236" s="145">
        <f>IF(N1236="nulová",J1236,0)</f>
        <v>0</v>
      </c>
      <c r="BJ1236" s="17" t="s">
        <v>83</v>
      </c>
      <c r="BK1236" s="145">
        <f>ROUND(I1236*H1236,2)</f>
        <v>0</v>
      </c>
      <c r="BL1236" s="17" t="s">
        <v>166</v>
      </c>
      <c r="BM1236" s="271" t="s">
        <v>966</v>
      </c>
    </row>
    <row r="1237" spans="1:47" s="2" customFormat="1" ht="12">
      <c r="A1237" s="40"/>
      <c r="B1237" s="41"/>
      <c r="C1237" s="42"/>
      <c r="D1237" s="272" t="s">
        <v>177</v>
      </c>
      <c r="E1237" s="42"/>
      <c r="F1237" s="287" t="s">
        <v>967</v>
      </c>
      <c r="G1237" s="42"/>
      <c r="H1237" s="42"/>
      <c r="I1237" s="161"/>
      <c r="J1237" s="42"/>
      <c r="K1237" s="42"/>
      <c r="L1237" s="43"/>
      <c r="M1237" s="274"/>
      <c r="N1237" s="275"/>
      <c r="O1237" s="93"/>
      <c r="P1237" s="93"/>
      <c r="Q1237" s="93"/>
      <c r="R1237" s="93"/>
      <c r="S1237" s="93"/>
      <c r="T1237" s="94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T1237" s="17" t="s">
        <v>177</v>
      </c>
      <c r="AU1237" s="17" t="s">
        <v>85</v>
      </c>
    </row>
    <row r="1238" spans="1:65" s="2" customFormat="1" ht="16.5" customHeight="1">
      <c r="A1238" s="40"/>
      <c r="B1238" s="41"/>
      <c r="C1238" s="260" t="s">
        <v>968</v>
      </c>
      <c r="D1238" s="260" t="s">
        <v>162</v>
      </c>
      <c r="E1238" s="261" t="s">
        <v>969</v>
      </c>
      <c r="F1238" s="262" t="s">
        <v>970</v>
      </c>
      <c r="G1238" s="263" t="s">
        <v>243</v>
      </c>
      <c r="H1238" s="264">
        <v>2108</v>
      </c>
      <c r="I1238" s="265"/>
      <c r="J1238" s="266">
        <f>ROUND(I1238*H1238,2)</f>
        <v>0</v>
      </c>
      <c r="K1238" s="262" t="s">
        <v>1</v>
      </c>
      <c r="L1238" s="43"/>
      <c r="M1238" s="267" t="s">
        <v>1</v>
      </c>
      <c r="N1238" s="268" t="s">
        <v>40</v>
      </c>
      <c r="O1238" s="93"/>
      <c r="P1238" s="269">
        <f>O1238*H1238</f>
        <v>0</v>
      </c>
      <c r="Q1238" s="269">
        <v>0</v>
      </c>
      <c r="R1238" s="269">
        <f>Q1238*H1238</f>
        <v>0</v>
      </c>
      <c r="S1238" s="269">
        <v>0</v>
      </c>
      <c r="T1238" s="270">
        <f>S1238*H1238</f>
        <v>0</v>
      </c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R1238" s="271" t="s">
        <v>166</v>
      </c>
      <c r="AT1238" s="271" t="s">
        <v>162</v>
      </c>
      <c r="AU1238" s="271" t="s">
        <v>85</v>
      </c>
      <c r="AY1238" s="17" t="s">
        <v>160</v>
      </c>
      <c r="BE1238" s="145">
        <f>IF(N1238="základní",J1238,0)</f>
        <v>0</v>
      </c>
      <c r="BF1238" s="145">
        <f>IF(N1238="snížená",J1238,0)</f>
        <v>0</v>
      </c>
      <c r="BG1238" s="145">
        <f>IF(N1238="zákl. přenesená",J1238,0)</f>
        <v>0</v>
      </c>
      <c r="BH1238" s="145">
        <f>IF(N1238="sníž. přenesená",J1238,0)</f>
        <v>0</v>
      </c>
      <c r="BI1238" s="145">
        <f>IF(N1238="nulová",J1238,0)</f>
        <v>0</v>
      </c>
      <c r="BJ1238" s="17" t="s">
        <v>83</v>
      </c>
      <c r="BK1238" s="145">
        <f>ROUND(I1238*H1238,2)</f>
        <v>0</v>
      </c>
      <c r="BL1238" s="17" t="s">
        <v>166</v>
      </c>
      <c r="BM1238" s="271" t="s">
        <v>971</v>
      </c>
    </row>
    <row r="1239" spans="1:47" s="2" customFormat="1" ht="12">
      <c r="A1239" s="40"/>
      <c r="B1239" s="41"/>
      <c r="C1239" s="42"/>
      <c r="D1239" s="272" t="s">
        <v>177</v>
      </c>
      <c r="E1239" s="42"/>
      <c r="F1239" s="287" t="s">
        <v>972</v>
      </c>
      <c r="G1239" s="42"/>
      <c r="H1239" s="42"/>
      <c r="I1239" s="161"/>
      <c r="J1239" s="42"/>
      <c r="K1239" s="42"/>
      <c r="L1239" s="43"/>
      <c r="M1239" s="274"/>
      <c r="N1239" s="275"/>
      <c r="O1239" s="93"/>
      <c r="P1239" s="93"/>
      <c r="Q1239" s="93"/>
      <c r="R1239" s="93"/>
      <c r="S1239" s="93"/>
      <c r="T1239" s="94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T1239" s="17" t="s">
        <v>177</v>
      </c>
      <c r="AU1239" s="17" t="s">
        <v>85</v>
      </c>
    </row>
    <row r="1240" spans="1:47" s="2" customFormat="1" ht="12">
      <c r="A1240" s="40"/>
      <c r="B1240" s="41"/>
      <c r="C1240" s="42"/>
      <c r="D1240" s="272" t="s">
        <v>168</v>
      </c>
      <c r="E1240" s="42"/>
      <c r="F1240" s="273" t="s">
        <v>973</v>
      </c>
      <c r="G1240" s="42"/>
      <c r="H1240" s="42"/>
      <c r="I1240" s="161"/>
      <c r="J1240" s="42"/>
      <c r="K1240" s="42"/>
      <c r="L1240" s="43"/>
      <c r="M1240" s="274"/>
      <c r="N1240" s="275"/>
      <c r="O1240" s="93"/>
      <c r="P1240" s="93"/>
      <c r="Q1240" s="93"/>
      <c r="R1240" s="93"/>
      <c r="S1240" s="93"/>
      <c r="T1240" s="94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T1240" s="17" t="s">
        <v>168</v>
      </c>
      <c r="AU1240" s="17" t="s">
        <v>85</v>
      </c>
    </row>
    <row r="1241" spans="1:51" s="14" customFormat="1" ht="12">
      <c r="A1241" s="14"/>
      <c r="B1241" s="288"/>
      <c r="C1241" s="289"/>
      <c r="D1241" s="272" t="s">
        <v>170</v>
      </c>
      <c r="E1241" s="290" t="s">
        <v>1</v>
      </c>
      <c r="F1241" s="291" t="s">
        <v>192</v>
      </c>
      <c r="G1241" s="289"/>
      <c r="H1241" s="290" t="s">
        <v>1</v>
      </c>
      <c r="I1241" s="292"/>
      <c r="J1241" s="289"/>
      <c r="K1241" s="289"/>
      <c r="L1241" s="293"/>
      <c r="M1241" s="294"/>
      <c r="N1241" s="295"/>
      <c r="O1241" s="295"/>
      <c r="P1241" s="295"/>
      <c r="Q1241" s="295"/>
      <c r="R1241" s="295"/>
      <c r="S1241" s="295"/>
      <c r="T1241" s="296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97" t="s">
        <v>170</v>
      </c>
      <c r="AU1241" s="297" t="s">
        <v>85</v>
      </c>
      <c r="AV1241" s="14" t="s">
        <v>83</v>
      </c>
      <c r="AW1241" s="14" t="s">
        <v>30</v>
      </c>
      <c r="AX1241" s="14" t="s">
        <v>75</v>
      </c>
      <c r="AY1241" s="297" t="s">
        <v>160</v>
      </c>
    </row>
    <row r="1242" spans="1:51" s="13" customFormat="1" ht="12">
      <c r="A1242" s="13"/>
      <c r="B1242" s="276"/>
      <c r="C1242" s="277"/>
      <c r="D1242" s="272" t="s">
        <v>170</v>
      </c>
      <c r="E1242" s="278" t="s">
        <v>1</v>
      </c>
      <c r="F1242" s="279" t="s">
        <v>974</v>
      </c>
      <c r="G1242" s="277"/>
      <c r="H1242" s="280">
        <v>731</v>
      </c>
      <c r="I1242" s="281"/>
      <c r="J1242" s="277"/>
      <c r="K1242" s="277"/>
      <c r="L1242" s="282"/>
      <c r="M1242" s="283"/>
      <c r="N1242" s="284"/>
      <c r="O1242" s="284"/>
      <c r="P1242" s="284"/>
      <c r="Q1242" s="284"/>
      <c r="R1242" s="284"/>
      <c r="S1242" s="284"/>
      <c r="T1242" s="285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86" t="s">
        <v>170</v>
      </c>
      <c r="AU1242" s="286" t="s">
        <v>85</v>
      </c>
      <c r="AV1242" s="13" t="s">
        <v>85</v>
      </c>
      <c r="AW1242" s="13" t="s">
        <v>30</v>
      </c>
      <c r="AX1242" s="13" t="s">
        <v>75</v>
      </c>
      <c r="AY1242" s="286" t="s">
        <v>160</v>
      </c>
    </row>
    <row r="1243" spans="1:51" s="14" customFormat="1" ht="12">
      <c r="A1243" s="14"/>
      <c r="B1243" s="288"/>
      <c r="C1243" s="289"/>
      <c r="D1243" s="272" t="s">
        <v>170</v>
      </c>
      <c r="E1243" s="290" t="s">
        <v>1</v>
      </c>
      <c r="F1243" s="291" t="s">
        <v>194</v>
      </c>
      <c r="G1243" s="289"/>
      <c r="H1243" s="290" t="s">
        <v>1</v>
      </c>
      <c r="I1243" s="292"/>
      <c r="J1243" s="289"/>
      <c r="K1243" s="289"/>
      <c r="L1243" s="293"/>
      <c r="M1243" s="294"/>
      <c r="N1243" s="295"/>
      <c r="O1243" s="295"/>
      <c r="P1243" s="295"/>
      <c r="Q1243" s="295"/>
      <c r="R1243" s="295"/>
      <c r="S1243" s="295"/>
      <c r="T1243" s="296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97" t="s">
        <v>170</v>
      </c>
      <c r="AU1243" s="297" t="s">
        <v>85</v>
      </c>
      <c r="AV1243" s="14" t="s">
        <v>83</v>
      </c>
      <c r="AW1243" s="14" t="s">
        <v>30</v>
      </c>
      <c r="AX1243" s="14" t="s">
        <v>75</v>
      </c>
      <c r="AY1243" s="297" t="s">
        <v>160</v>
      </c>
    </row>
    <row r="1244" spans="1:51" s="13" customFormat="1" ht="12">
      <c r="A1244" s="13"/>
      <c r="B1244" s="276"/>
      <c r="C1244" s="277"/>
      <c r="D1244" s="272" t="s">
        <v>170</v>
      </c>
      <c r="E1244" s="278" t="s">
        <v>1</v>
      </c>
      <c r="F1244" s="279" t="s">
        <v>975</v>
      </c>
      <c r="G1244" s="277"/>
      <c r="H1244" s="280">
        <v>68</v>
      </c>
      <c r="I1244" s="281"/>
      <c r="J1244" s="277"/>
      <c r="K1244" s="277"/>
      <c r="L1244" s="282"/>
      <c r="M1244" s="283"/>
      <c r="N1244" s="284"/>
      <c r="O1244" s="284"/>
      <c r="P1244" s="284"/>
      <c r="Q1244" s="284"/>
      <c r="R1244" s="284"/>
      <c r="S1244" s="284"/>
      <c r="T1244" s="285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86" t="s">
        <v>170</v>
      </c>
      <c r="AU1244" s="286" t="s">
        <v>85</v>
      </c>
      <c r="AV1244" s="13" t="s">
        <v>85</v>
      </c>
      <c r="AW1244" s="13" t="s">
        <v>30</v>
      </c>
      <c r="AX1244" s="13" t="s">
        <v>75</v>
      </c>
      <c r="AY1244" s="286" t="s">
        <v>160</v>
      </c>
    </row>
    <row r="1245" spans="1:51" s="14" customFormat="1" ht="12">
      <c r="A1245" s="14"/>
      <c r="B1245" s="288"/>
      <c r="C1245" s="289"/>
      <c r="D1245" s="272" t="s">
        <v>170</v>
      </c>
      <c r="E1245" s="290" t="s">
        <v>1</v>
      </c>
      <c r="F1245" s="291" t="s">
        <v>196</v>
      </c>
      <c r="G1245" s="289"/>
      <c r="H1245" s="290" t="s">
        <v>1</v>
      </c>
      <c r="I1245" s="292"/>
      <c r="J1245" s="289"/>
      <c r="K1245" s="289"/>
      <c r="L1245" s="293"/>
      <c r="M1245" s="294"/>
      <c r="N1245" s="295"/>
      <c r="O1245" s="295"/>
      <c r="P1245" s="295"/>
      <c r="Q1245" s="295"/>
      <c r="R1245" s="295"/>
      <c r="S1245" s="295"/>
      <c r="T1245" s="296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97" t="s">
        <v>170</v>
      </c>
      <c r="AU1245" s="297" t="s">
        <v>85</v>
      </c>
      <c r="AV1245" s="14" t="s">
        <v>83</v>
      </c>
      <c r="AW1245" s="14" t="s">
        <v>30</v>
      </c>
      <c r="AX1245" s="14" t="s">
        <v>75</v>
      </c>
      <c r="AY1245" s="297" t="s">
        <v>160</v>
      </c>
    </row>
    <row r="1246" spans="1:51" s="13" customFormat="1" ht="12">
      <c r="A1246" s="13"/>
      <c r="B1246" s="276"/>
      <c r="C1246" s="277"/>
      <c r="D1246" s="272" t="s">
        <v>170</v>
      </c>
      <c r="E1246" s="278" t="s">
        <v>1</v>
      </c>
      <c r="F1246" s="279" t="s">
        <v>976</v>
      </c>
      <c r="G1246" s="277"/>
      <c r="H1246" s="280">
        <v>17</v>
      </c>
      <c r="I1246" s="281"/>
      <c r="J1246" s="277"/>
      <c r="K1246" s="277"/>
      <c r="L1246" s="282"/>
      <c r="M1246" s="283"/>
      <c r="N1246" s="284"/>
      <c r="O1246" s="284"/>
      <c r="P1246" s="284"/>
      <c r="Q1246" s="284"/>
      <c r="R1246" s="284"/>
      <c r="S1246" s="284"/>
      <c r="T1246" s="285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86" t="s">
        <v>170</v>
      </c>
      <c r="AU1246" s="286" t="s">
        <v>85</v>
      </c>
      <c r="AV1246" s="13" t="s">
        <v>85</v>
      </c>
      <c r="AW1246" s="13" t="s">
        <v>30</v>
      </c>
      <c r="AX1246" s="13" t="s">
        <v>75</v>
      </c>
      <c r="AY1246" s="286" t="s">
        <v>160</v>
      </c>
    </row>
    <row r="1247" spans="1:51" s="14" customFormat="1" ht="12">
      <c r="A1247" s="14"/>
      <c r="B1247" s="288"/>
      <c r="C1247" s="289"/>
      <c r="D1247" s="272" t="s">
        <v>170</v>
      </c>
      <c r="E1247" s="290" t="s">
        <v>1</v>
      </c>
      <c r="F1247" s="291" t="s">
        <v>197</v>
      </c>
      <c r="G1247" s="289"/>
      <c r="H1247" s="290" t="s">
        <v>1</v>
      </c>
      <c r="I1247" s="292"/>
      <c r="J1247" s="289"/>
      <c r="K1247" s="289"/>
      <c r="L1247" s="293"/>
      <c r="M1247" s="294"/>
      <c r="N1247" s="295"/>
      <c r="O1247" s="295"/>
      <c r="P1247" s="295"/>
      <c r="Q1247" s="295"/>
      <c r="R1247" s="295"/>
      <c r="S1247" s="295"/>
      <c r="T1247" s="296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97" t="s">
        <v>170</v>
      </c>
      <c r="AU1247" s="297" t="s">
        <v>85</v>
      </c>
      <c r="AV1247" s="14" t="s">
        <v>83</v>
      </c>
      <c r="AW1247" s="14" t="s">
        <v>30</v>
      </c>
      <c r="AX1247" s="14" t="s">
        <v>75</v>
      </c>
      <c r="AY1247" s="297" t="s">
        <v>160</v>
      </c>
    </row>
    <row r="1248" spans="1:51" s="13" customFormat="1" ht="12">
      <c r="A1248" s="13"/>
      <c r="B1248" s="276"/>
      <c r="C1248" s="277"/>
      <c r="D1248" s="272" t="s">
        <v>170</v>
      </c>
      <c r="E1248" s="278" t="s">
        <v>1</v>
      </c>
      <c r="F1248" s="279" t="s">
        <v>975</v>
      </c>
      <c r="G1248" s="277"/>
      <c r="H1248" s="280">
        <v>68</v>
      </c>
      <c r="I1248" s="281"/>
      <c r="J1248" s="277"/>
      <c r="K1248" s="277"/>
      <c r="L1248" s="282"/>
      <c r="M1248" s="283"/>
      <c r="N1248" s="284"/>
      <c r="O1248" s="284"/>
      <c r="P1248" s="284"/>
      <c r="Q1248" s="284"/>
      <c r="R1248" s="284"/>
      <c r="S1248" s="284"/>
      <c r="T1248" s="285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86" t="s">
        <v>170</v>
      </c>
      <c r="AU1248" s="286" t="s">
        <v>85</v>
      </c>
      <c r="AV1248" s="13" t="s">
        <v>85</v>
      </c>
      <c r="AW1248" s="13" t="s">
        <v>30</v>
      </c>
      <c r="AX1248" s="13" t="s">
        <v>75</v>
      </c>
      <c r="AY1248" s="286" t="s">
        <v>160</v>
      </c>
    </row>
    <row r="1249" spans="1:51" s="14" customFormat="1" ht="12">
      <c r="A1249" s="14"/>
      <c r="B1249" s="288"/>
      <c r="C1249" s="289"/>
      <c r="D1249" s="272" t="s">
        <v>170</v>
      </c>
      <c r="E1249" s="290" t="s">
        <v>1</v>
      </c>
      <c r="F1249" s="291" t="s">
        <v>198</v>
      </c>
      <c r="G1249" s="289"/>
      <c r="H1249" s="290" t="s">
        <v>1</v>
      </c>
      <c r="I1249" s="292"/>
      <c r="J1249" s="289"/>
      <c r="K1249" s="289"/>
      <c r="L1249" s="293"/>
      <c r="M1249" s="294"/>
      <c r="N1249" s="295"/>
      <c r="O1249" s="295"/>
      <c r="P1249" s="295"/>
      <c r="Q1249" s="295"/>
      <c r="R1249" s="295"/>
      <c r="S1249" s="295"/>
      <c r="T1249" s="296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97" t="s">
        <v>170</v>
      </c>
      <c r="AU1249" s="297" t="s">
        <v>85</v>
      </c>
      <c r="AV1249" s="14" t="s">
        <v>83</v>
      </c>
      <c r="AW1249" s="14" t="s">
        <v>30</v>
      </c>
      <c r="AX1249" s="14" t="s">
        <v>75</v>
      </c>
      <c r="AY1249" s="297" t="s">
        <v>160</v>
      </c>
    </row>
    <row r="1250" spans="1:51" s="13" customFormat="1" ht="12">
      <c r="A1250" s="13"/>
      <c r="B1250" s="276"/>
      <c r="C1250" s="277"/>
      <c r="D1250" s="272" t="s">
        <v>170</v>
      </c>
      <c r="E1250" s="278" t="s">
        <v>1</v>
      </c>
      <c r="F1250" s="279" t="s">
        <v>977</v>
      </c>
      <c r="G1250" s="277"/>
      <c r="H1250" s="280">
        <v>357</v>
      </c>
      <c r="I1250" s="281"/>
      <c r="J1250" s="277"/>
      <c r="K1250" s="277"/>
      <c r="L1250" s="282"/>
      <c r="M1250" s="283"/>
      <c r="N1250" s="284"/>
      <c r="O1250" s="284"/>
      <c r="P1250" s="284"/>
      <c r="Q1250" s="284"/>
      <c r="R1250" s="284"/>
      <c r="S1250" s="284"/>
      <c r="T1250" s="285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86" t="s">
        <v>170</v>
      </c>
      <c r="AU1250" s="286" t="s">
        <v>85</v>
      </c>
      <c r="AV1250" s="13" t="s">
        <v>85</v>
      </c>
      <c r="AW1250" s="13" t="s">
        <v>30</v>
      </c>
      <c r="AX1250" s="13" t="s">
        <v>75</v>
      </c>
      <c r="AY1250" s="286" t="s">
        <v>160</v>
      </c>
    </row>
    <row r="1251" spans="1:51" s="14" customFormat="1" ht="12">
      <c r="A1251" s="14"/>
      <c r="B1251" s="288"/>
      <c r="C1251" s="289"/>
      <c r="D1251" s="272" t="s">
        <v>170</v>
      </c>
      <c r="E1251" s="290" t="s">
        <v>1</v>
      </c>
      <c r="F1251" s="291" t="s">
        <v>200</v>
      </c>
      <c r="G1251" s="289"/>
      <c r="H1251" s="290" t="s">
        <v>1</v>
      </c>
      <c r="I1251" s="292"/>
      <c r="J1251" s="289"/>
      <c r="K1251" s="289"/>
      <c r="L1251" s="293"/>
      <c r="M1251" s="294"/>
      <c r="N1251" s="295"/>
      <c r="O1251" s="295"/>
      <c r="P1251" s="295"/>
      <c r="Q1251" s="295"/>
      <c r="R1251" s="295"/>
      <c r="S1251" s="295"/>
      <c r="T1251" s="296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97" t="s">
        <v>170</v>
      </c>
      <c r="AU1251" s="297" t="s">
        <v>85</v>
      </c>
      <c r="AV1251" s="14" t="s">
        <v>83</v>
      </c>
      <c r="AW1251" s="14" t="s">
        <v>30</v>
      </c>
      <c r="AX1251" s="14" t="s">
        <v>75</v>
      </c>
      <c r="AY1251" s="297" t="s">
        <v>160</v>
      </c>
    </row>
    <row r="1252" spans="1:51" s="13" customFormat="1" ht="12">
      <c r="A1252" s="13"/>
      <c r="B1252" s="276"/>
      <c r="C1252" s="277"/>
      <c r="D1252" s="272" t="s">
        <v>170</v>
      </c>
      <c r="E1252" s="278" t="s">
        <v>1</v>
      </c>
      <c r="F1252" s="279" t="s">
        <v>978</v>
      </c>
      <c r="G1252" s="277"/>
      <c r="H1252" s="280">
        <v>51</v>
      </c>
      <c r="I1252" s="281"/>
      <c r="J1252" s="277"/>
      <c r="K1252" s="277"/>
      <c r="L1252" s="282"/>
      <c r="M1252" s="283"/>
      <c r="N1252" s="284"/>
      <c r="O1252" s="284"/>
      <c r="P1252" s="284"/>
      <c r="Q1252" s="284"/>
      <c r="R1252" s="284"/>
      <c r="S1252" s="284"/>
      <c r="T1252" s="285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86" t="s">
        <v>170</v>
      </c>
      <c r="AU1252" s="286" t="s">
        <v>85</v>
      </c>
      <c r="AV1252" s="13" t="s">
        <v>85</v>
      </c>
      <c r="AW1252" s="13" t="s">
        <v>30</v>
      </c>
      <c r="AX1252" s="13" t="s">
        <v>75</v>
      </c>
      <c r="AY1252" s="286" t="s">
        <v>160</v>
      </c>
    </row>
    <row r="1253" spans="1:51" s="14" customFormat="1" ht="12">
      <c r="A1253" s="14"/>
      <c r="B1253" s="288"/>
      <c r="C1253" s="289"/>
      <c r="D1253" s="272" t="s">
        <v>170</v>
      </c>
      <c r="E1253" s="290" t="s">
        <v>1</v>
      </c>
      <c r="F1253" s="291" t="s">
        <v>202</v>
      </c>
      <c r="G1253" s="289"/>
      <c r="H1253" s="290" t="s">
        <v>1</v>
      </c>
      <c r="I1253" s="292"/>
      <c r="J1253" s="289"/>
      <c r="K1253" s="289"/>
      <c r="L1253" s="293"/>
      <c r="M1253" s="294"/>
      <c r="N1253" s="295"/>
      <c r="O1253" s="295"/>
      <c r="P1253" s="295"/>
      <c r="Q1253" s="295"/>
      <c r="R1253" s="295"/>
      <c r="S1253" s="295"/>
      <c r="T1253" s="296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97" t="s">
        <v>170</v>
      </c>
      <c r="AU1253" s="297" t="s">
        <v>85</v>
      </c>
      <c r="AV1253" s="14" t="s">
        <v>83</v>
      </c>
      <c r="AW1253" s="14" t="s">
        <v>30</v>
      </c>
      <c r="AX1253" s="14" t="s">
        <v>75</v>
      </c>
      <c r="AY1253" s="297" t="s">
        <v>160</v>
      </c>
    </row>
    <row r="1254" spans="1:51" s="13" customFormat="1" ht="12">
      <c r="A1254" s="13"/>
      <c r="B1254" s="276"/>
      <c r="C1254" s="277"/>
      <c r="D1254" s="272" t="s">
        <v>170</v>
      </c>
      <c r="E1254" s="278" t="s">
        <v>1</v>
      </c>
      <c r="F1254" s="279" t="s">
        <v>975</v>
      </c>
      <c r="G1254" s="277"/>
      <c r="H1254" s="280">
        <v>68</v>
      </c>
      <c r="I1254" s="281"/>
      <c r="J1254" s="277"/>
      <c r="K1254" s="277"/>
      <c r="L1254" s="282"/>
      <c r="M1254" s="283"/>
      <c r="N1254" s="284"/>
      <c r="O1254" s="284"/>
      <c r="P1254" s="284"/>
      <c r="Q1254" s="284"/>
      <c r="R1254" s="284"/>
      <c r="S1254" s="284"/>
      <c r="T1254" s="285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86" t="s">
        <v>170</v>
      </c>
      <c r="AU1254" s="286" t="s">
        <v>85</v>
      </c>
      <c r="AV1254" s="13" t="s">
        <v>85</v>
      </c>
      <c r="AW1254" s="13" t="s">
        <v>30</v>
      </c>
      <c r="AX1254" s="13" t="s">
        <v>75</v>
      </c>
      <c r="AY1254" s="286" t="s">
        <v>160</v>
      </c>
    </row>
    <row r="1255" spans="1:51" s="14" customFormat="1" ht="12">
      <c r="A1255" s="14"/>
      <c r="B1255" s="288"/>
      <c r="C1255" s="289"/>
      <c r="D1255" s="272" t="s">
        <v>170</v>
      </c>
      <c r="E1255" s="290" t="s">
        <v>1</v>
      </c>
      <c r="F1255" s="291" t="s">
        <v>203</v>
      </c>
      <c r="G1255" s="289"/>
      <c r="H1255" s="290" t="s">
        <v>1</v>
      </c>
      <c r="I1255" s="292"/>
      <c r="J1255" s="289"/>
      <c r="K1255" s="289"/>
      <c r="L1255" s="293"/>
      <c r="M1255" s="294"/>
      <c r="N1255" s="295"/>
      <c r="O1255" s="295"/>
      <c r="P1255" s="295"/>
      <c r="Q1255" s="295"/>
      <c r="R1255" s="295"/>
      <c r="S1255" s="295"/>
      <c r="T1255" s="296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97" t="s">
        <v>170</v>
      </c>
      <c r="AU1255" s="297" t="s">
        <v>85</v>
      </c>
      <c r="AV1255" s="14" t="s">
        <v>83</v>
      </c>
      <c r="AW1255" s="14" t="s">
        <v>30</v>
      </c>
      <c r="AX1255" s="14" t="s">
        <v>75</v>
      </c>
      <c r="AY1255" s="297" t="s">
        <v>160</v>
      </c>
    </row>
    <row r="1256" spans="1:51" s="13" customFormat="1" ht="12">
      <c r="A1256" s="13"/>
      <c r="B1256" s="276"/>
      <c r="C1256" s="277"/>
      <c r="D1256" s="272" t="s">
        <v>170</v>
      </c>
      <c r="E1256" s="278" t="s">
        <v>1</v>
      </c>
      <c r="F1256" s="279" t="s">
        <v>976</v>
      </c>
      <c r="G1256" s="277"/>
      <c r="H1256" s="280">
        <v>17</v>
      </c>
      <c r="I1256" s="281"/>
      <c r="J1256" s="277"/>
      <c r="K1256" s="277"/>
      <c r="L1256" s="282"/>
      <c r="M1256" s="283"/>
      <c r="N1256" s="284"/>
      <c r="O1256" s="284"/>
      <c r="P1256" s="284"/>
      <c r="Q1256" s="284"/>
      <c r="R1256" s="284"/>
      <c r="S1256" s="284"/>
      <c r="T1256" s="285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86" t="s">
        <v>170</v>
      </c>
      <c r="AU1256" s="286" t="s">
        <v>85</v>
      </c>
      <c r="AV1256" s="13" t="s">
        <v>85</v>
      </c>
      <c r="AW1256" s="13" t="s">
        <v>30</v>
      </c>
      <c r="AX1256" s="13" t="s">
        <v>75</v>
      </c>
      <c r="AY1256" s="286" t="s">
        <v>160</v>
      </c>
    </row>
    <row r="1257" spans="1:51" s="14" customFormat="1" ht="12">
      <c r="A1257" s="14"/>
      <c r="B1257" s="288"/>
      <c r="C1257" s="289"/>
      <c r="D1257" s="272" t="s">
        <v>170</v>
      </c>
      <c r="E1257" s="290" t="s">
        <v>1</v>
      </c>
      <c r="F1257" s="291" t="s">
        <v>204</v>
      </c>
      <c r="G1257" s="289"/>
      <c r="H1257" s="290" t="s">
        <v>1</v>
      </c>
      <c r="I1257" s="292"/>
      <c r="J1257" s="289"/>
      <c r="K1257" s="289"/>
      <c r="L1257" s="293"/>
      <c r="M1257" s="294"/>
      <c r="N1257" s="295"/>
      <c r="O1257" s="295"/>
      <c r="P1257" s="295"/>
      <c r="Q1257" s="295"/>
      <c r="R1257" s="295"/>
      <c r="S1257" s="295"/>
      <c r="T1257" s="296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97" t="s">
        <v>170</v>
      </c>
      <c r="AU1257" s="297" t="s">
        <v>85</v>
      </c>
      <c r="AV1257" s="14" t="s">
        <v>83</v>
      </c>
      <c r="AW1257" s="14" t="s">
        <v>30</v>
      </c>
      <c r="AX1257" s="14" t="s">
        <v>75</v>
      </c>
      <c r="AY1257" s="297" t="s">
        <v>160</v>
      </c>
    </row>
    <row r="1258" spans="1:51" s="13" customFormat="1" ht="12">
      <c r="A1258" s="13"/>
      <c r="B1258" s="276"/>
      <c r="C1258" s="277"/>
      <c r="D1258" s="272" t="s">
        <v>170</v>
      </c>
      <c r="E1258" s="278" t="s">
        <v>1</v>
      </c>
      <c r="F1258" s="279" t="s">
        <v>979</v>
      </c>
      <c r="G1258" s="277"/>
      <c r="H1258" s="280">
        <v>238</v>
      </c>
      <c r="I1258" s="281"/>
      <c r="J1258" s="277"/>
      <c r="K1258" s="277"/>
      <c r="L1258" s="282"/>
      <c r="M1258" s="283"/>
      <c r="N1258" s="284"/>
      <c r="O1258" s="284"/>
      <c r="P1258" s="284"/>
      <c r="Q1258" s="284"/>
      <c r="R1258" s="284"/>
      <c r="S1258" s="284"/>
      <c r="T1258" s="285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86" t="s">
        <v>170</v>
      </c>
      <c r="AU1258" s="286" t="s">
        <v>85</v>
      </c>
      <c r="AV1258" s="13" t="s">
        <v>85</v>
      </c>
      <c r="AW1258" s="13" t="s">
        <v>30</v>
      </c>
      <c r="AX1258" s="13" t="s">
        <v>75</v>
      </c>
      <c r="AY1258" s="286" t="s">
        <v>160</v>
      </c>
    </row>
    <row r="1259" spans="1:51" s="14" customFormat="1" ht="12">
      <c r="A1259" s="14"/>
      <c r="B1259" s="288"/>
      <c r="C1259" s="289"/>
      <c r="D1259" s="272" t="s">
        <v>170</v>
      </c>
      <c r="E1259" s="290" t="s">
        <v>1</v>
      </c>
      <c r="F1259" s="291" t="s">
        <v>206</v>
      </c>
      <c r="G1259" s="289"/>
      <c r="H1259" s="290" t="s">
        <v>1</v>
      </c>
      <c r="I1259" s="292"/>
      <c r="J1259" s="289"/>
      <c r="K1259" s="289"/>
      <c r="L1259" s="293"/>
      <c r="M1259" s="294"/>
      <c r="N1259" s="295"/>
      <c r="O1259" s="295"/>
      <c r="P1259" s="295"/>
      <c r="Q1259" s="295"/>
      <c r="R1259" s="295"/>
      <c r="S1259" s="295"/>
      <c r="T1259" s="296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97" t="s">
        <v>170</v>
      </c>
      <c r="AU1259" s="297" t="s">
        <v>85</v>
      </c>
      <c r="AV1259" s="14" t="s">
        <v>83</v>
      </c>
      <c r="AW1259" s="14" t="s">
        <v>30</v>
      </c>
      <c r="AX1259" s="14" t="s">
        <v>75</v>
      </c>
      <c r="AY1259" s="297" t="s">
        <v>160</v>
      </c>
    </row>
    <row r="1260" spans="1:51" s="13" customFormat="1" ht="12">
      <c r="A1260" s="13"/>
      <c r="B1260" s="276"/>
      <c r="C1260" s="277"/>
      <c r="D1260" s="272" t="s">
        <v>170</v>
      </c>
      <c r="E1260" s="278" t="s">
        <v>1</v>
      </c>
      <c r="F1260" s="279" t="s">
        <v>980</v>
      </c>
      <c r="G1260" s="277"/>
      <c r="H1260" s="280">
        <v>136</v>
      </c>
      <c r="I1260" s="281"/>
      <c r="J1260" s="277"/>
      <c r="K1260" s="277"/>
      <c r="L1260" s="282"/>
      <c r="M1260" s="283"/>
      <c r="N1260" s="284"/>
      <c r="O1260" s="284"/>
      <c r="P1260" s="284"/>
      <c r="Q1260" s="284"/>
      <c r="R1260" s="284"/>
      <c r="S1260" s="284"/>
      <c r="T1260" s="285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86" t="s">
        <v>170</v>
      </c>
      <c r="AU1260" s="286" t="s">
        <v>85</v>
      </c>
      <c r="AV1260" s="13" t="s">
        <v>85</v>
      </c>
      <c r="AW1260" s="13" t="s">
        <v>30</v>
      </c>
      <c r="AX1260" s="13" t="s">
        <v>75</v>
      </c>
      <c r="AY1260" s="286" t="s">
        <v>160</v>
      </c>
    </row>
    <row r="1261" spans="1:51" s="14" customFormat="1" ht="12">
      <c r="A1261" s="14"/>
      <c r="B1261" s="288"/>
      <c r="C1261" s="289"/>
      <c r="D1261" s="272" t="s">
        <v>170</v>
      </c>
      <c r="E1261" s="290" t="s">
        <v>1</v>
      </c>
      <c r="F1261" s="291" t="s">
        <v>208</v>
      </c>
      <c r="G1261" s="289"/>
      <c r="H1261" s="290" t="s">
        <v>1</v>
      </c>
      <c r="I1261" s="292"/>
      <c r="J1261" s="289"/>
      <c r="K1261" s="289"/>
      <c r="L1261" s="293"/>
      <c r="M1261" s="294"/>
      <c r="N1261" s="295"/>
      <c r="O1261" s="295"/>
      <c r="P1261" s="295"/>
      <c r="Q1261" s="295"/>
      <c r="R1261" s="295"/>
      <c r="S1261" s="295"/>
      <c r="T1261" s="296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97" t="s">
        <v>170</v>
      </c>
      <c r="AU1261" s="297" t="s">
        <v>85</v>
      </c>
      <c r="AV1261" s="14" t="s">
        <v>83</v>
      </c>
      <c r="AW1261" s="14" t="s">
        <v>30</v>
      </c>
      <c r="AX1261" s="14" t="s">
        <v>75</v>
      </c>
      <c r="AY1261" s="297" t="s">
        <v>160</v>
      </c>
    </row>
    <row r="1262" spans="1:51" s="13" customFormat="1" ht="12">
      <c r="A1262" s="13"/>
      <c r="B1262" s="276"/>
      <c r="C1262" s="277"/>
      <c r="D1262" s="272" t="s">
        <v>170</v>
      </c>
      <c r="E1262" s="278" t="s">
        <v>1</v>
      </c>
      <c r="F1262" s="279" t="s">
        <v>976</v>
      </c>
      <c r="G1262" s="277"/>
      <c r="H1262" s="280">
        <v>17</v>
      </c>
      <c r="I1262" s="281"/>
      <c r="J1262" s="277"/>
      <c r="K1262" s="277"/>
      <c r="L1262" s="282"/>
      <c r="M1262" s="283"/>
      <c r="N1262" s="284"/>
      <c r="O1262" s="284"/>
      <c r="P1262" s="284"/>
      <c r="Q1262" s="284"/>
      <c r="R1262" s="284"/>
      <c r="S1262" s="284"/>
      <c r="T1262" s="285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86" t="s">
        <v>170</v>
      </c>
      <c r="AU1262" s="286" t="s">
        <v>85</v>
      </c>
      <c r="AV1262" s="13" t="s">
        <v>85</v>
      </c>
      <c r="AW1262" s="13" t="s">
        <v>30</v>
      </c>
      <c r="AX1262" s="13" t="s">
        <v>75</v>
      </c>
      <c r="AY1262" s="286" t="s">
        <v>160</v>
      </c>
    </row>
    <row r="1263" spans="1:51" s="14" customFormat="1" ht="12">
      <c r="A1263" s="14"/>
      <c r="B1263" s="288"/>
      <c r="C1263" s="289"/>
      <c r="D1263" s="272" t="s">
        <v>170</v>
      </c>
      <c r="E1263" s="290" t="s">
        <v>1</v>
      </c>
      <c r="F1263" s="291" t="s">
        <v>209</v>
      </c>
      <c r="G1263" s="289"/>
      <c r="H1263" s="290" t="s">
        <v>1</v>
      </c>
      <c r="I1263" s="292"/>
      <c r="J1263" s="289"/>
      <c r="K1263" s="289"/>
      <c r="L1263" s="293"/>
      <c r="M1263" s="294"/>
      <c r="N1263" s="295"/>
      <c r="O1263" s="295"/>
      <c r="P1263" s="295"/>
      <c r="Q1263" s="295"/>
      <c r="R1263" s="295"/>
      <c r="S1263" s="295"/>
      <c r="T1263" s="296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97" t="s">
        <v>170</v>
      </c>
      <c r="AU1263" s="297" t="s">
        <v>85</v>
      </c>
      <c r="AV1263" s="14" t="s">
        <v>83</v>
      </c>
      <c r="AW1263" s="14" t="s">
        <v>30</v>
      </c>
      <c r="AX1263" s="14" t="s">
        <v>75</v>
      </c>
      <c r="AY1263" s="297" t="s">
        <v>160</v>
      </c>
    </row>
    <row r="1264" spans="1:51" s="13" customFormat="1" ht="12">
      <c r="A1264" s="13"/>
      <c r="B1264" s="276"/>
      <c r="C1264" s="277"/>
      <c r="D1264" s="272" t="s">
        <v>170</v>
      </c>
      <c r="E1264" s="278" t="s">
        <v>1</v>
      </c>
      <c r="F1264" s="279" t="s">
        <v>981</v>
      </c>
      <c r="G1264" s="277"/>
      <c r="H1264" s="280">
        <v>85</v>
      </c>
      <c r="I1264" s="281"/>
      <c r="J1264" s="277"/>
      <c r="K1264" s="277"/>
      <c r="L1264" s="282"/>
      <c r="M1264" s="283"/>
      <c r="N1264" s="284"/>
      <c r="O1264" s="284"/>
      <c r="P1264" s="284"/>
      <c r="Q1264" s="284"/>
      <c r="R1264" s="284"/>
      <c r="S1264" s="284"/>
      <c r="T1264" s="285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86" t="s">
        <v>170</v>
      </c>
      <c r="AU1264" s="286" t="s">
        <v>85</v>
      </c>
      <c r="AV1264" s="13" t="s">
        <v>85</v>
      </c>
      <c r="AW1264" s="13" t="s">
        <v>30</v>
      </c>
      <c r="AX1264" s="13" t="s">
        <v>75</v>
      </c>
      <c r="AY1264" s="286" t="s">
        <v>160</v>
      </c>
    </row>
    <row r="1265" spans="1:51" s="14" customFormat="1" ht="12">
      <c r="A1265" s="14"/>
      <c r="B1265" s="288"/>
      <c r="C1265" s="289"/>
      <c r="D1265" s="272" t="s">
        <v>170</v>
      </c>
      <c r="E1265" s="290" t="s">
        <v>1</v>
      </c>
      <c r="F1265" s="291" t="s">
        <v>211</v>
      </c>
      <c r="G1265" s="289"/>
      <c r="H1265" s="290" t="s">
        <v>1</v>
      </c>
      <c r="I1265" s="292"/>
      <c r="J1265" s="289"/>
      <c r="K1265" s="289"/>
      <c r="L1265" s="293"/>
      <c r="M1265" s="294"/>
      <c r="N1265" s="295"/>
      <c r="O1265" s="295"/>
      <c r="P1265" s="295"/>
      <c r="Q1265" s="295"/>
      <c r="R1265" s="295"/>
      <c r="S1265" s="295"/>
      <c r="T1265" s="296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97" t="s">
        <v>170</v>
      </c>
      <c r="AU1265" s="297" t="s">
        <v>85</v>
      </c>
      <c r="AV1265" s="14" t="s">
        <v>83</v>
      </c>
      <c r="AW1265" s="14" t="s">
        <v>30</v>
      </c>
      <c r="AX1265" s="14" t="s">
        <v>75</v>
      </c>
      <c r="AY1265" s="297" t="s">
        <v>160</v>
      </c>
    </row>
    <row r="1266" spans="1:51" s="13" customFormat="1" ht="12">
      <c r="A1266" s="13"/>
      <c r="B1266" s="276"/>
      <c r="C1266" s="277"/>
      <c r="D1266" s="272" t="s">
        <v>170</v>
      </c>
      <c r="E1266" s="278" t="s">
        <v>1</v>
      </c>
      <c r="F1266" s="279" t="s">
        <v>982</v>
      </c>
      <c r="G1266" s="277"/>
      <c r="H1266" s="280">
        <v>204</v>
      </c>
      <c r="I1266" s="281"/>
      <c r="J1266" s="277"/>
      <c r="K1266" s="277"/>
      <c r="L1266" s="282"/>
      <c r="M1266" s="283"/>
      <c r="N1266" s="284"/>
      <c r="O1266" s="284"/>
      <c r="P1266" s="284"/>
      <c r="Q1266" s="284"/>
      <c r="R1266" s="284"/>
      <c r="S1266" s="284"/>
      <c r="T1266" s="285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86" t="s">
        <v>170</v>
      </c>
      <c r="AU1266" s="286" t="s">
        <v>85</v>
      </c>
      <c r="AV1266" s="13" t="s">
        <v>85</v>
      </c>
      <c r="AW1266" s="13" t="s">
        <v>30</v>
      </c>
      <c r="AX1266" s="13" t="s">
        <v>75</v>
      </c>
      <c r="AY1266" s="286" t="s">
        <v>160</v>
      </c>
    </row>
    <row r="1267" spans="1:51" s="14" customFormat="1" ht="12">
      <c r="A1267" s="14"/>
      <c r="B1267" s="288"/>
      <c r="C1267" s="289"/>
      <c r="D1267" s="272" t="s">
        <v>170</v>
      </c>
      <c r="E1267" s="290" t="s">
        <v>1</v>
      </c>
      <c r="F1267" s="291" t="s">
        <v>213</v>
      </c>
      <c r="G1267" s="289"/>
      <c r="H1267" s="290" t="s">
        <v>1</v>
      </c>
      <c r="I1267" s="292"/>
      <c r="J1267" s="289"/>
      <c r="K1267" s="289"/>
      <c r="L1267" s="293"/>
      <c r="M1267" s="294"/>
      <c r="N1267" s="295"/>
      <c r="O1267" s="295"/>
      <c r="P1267" s="295"/>
      <c r="Q1267" s="295"/>
      <c r="R1267" s="295"/>
      <c r="S1267" s="295"/>
      <c r="T1267" s="296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97" t="s">
        <v>170</v>
      </c>
      <c r="AU1267" s="297" t="s">
        <v>85</v>
      </c>
      <c r="AV1267" s="14" t="s">
        <v>83</v>
      </c>
      <c r="AW1267" s="14" t="s">
        <v>30</v>
      </c>
      <c r="AX1267" s="14" t="s">
        <v>75</v>
      </c>
      <c r="AY1267" s="297" t="s">
        <v>160</v>
      </c>
    </row>
    <row r="1268" spans="1:51" s="13" customFormat="1" ht="12">
      <c r="A1268" s="13"/>
      <c r="B1268" s="276"/>
      <c r="C1268" s="277"/>
      <c r="D1268" s="272" t="s">
        <v>170</v>
      </c>
      <c r="E1268" s="278" t="s">
        <v>1</v>
      </c>
      <c r="F1268" s="279" t="s">
        <v>978</v>
      </c>
      <c r="G1268" s="277"/>
      <c r="H1268" s="280">
        <v>51</v>
      </c>
      <c r="I1268" s="281"/>
      <c r="J1268" s="277"/>
      <c r="K1268" s="277"/>
      <c r="L1268" s="282"/>
      <c r="M1268" s="283"/>
      <c r="N1268" s="284"/>
      <c r="O1268" s="284"/>
      <c r="P1268" s="284"/>
      <c r="Q1268" s="284"/>
      <c r="R1268" s="284"/>
      <c r="S1268" s="284"/>
      <c r="T1268" s="285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86" t="s">
        <v>170</v>
      </c>
      <c r="AU1268" s="286" t="s">
        <v>85</v>
      </c>
      <c r="AV1268" s="13" t="s">
        <v>85</v>
      </c>
      <c r="AW1268" s="13" t="s">
        <v>30</v>
      </c>
      <c r="AX1268" s="13" t="s">
        <v>75</v>
      </c>
      <c r="AY1268" s="286" t="s">
        <v>160</v>
      </c>
    </row>
    <row r="1269" spans="1:51" s="15" customFormat="1" ht="12">
      <c r="A1269" s="15"/>
      <c r="B1269" s="298"/>
      <c r="C1269" s="299"/>
      <c r="D1269" s="272" t="s">
        <v>170</v>
      </c>
      <c r="E1269" s="300" t="s">
        <v>1</v>
      </c>
      <c r="F1269" s="301" t="s">
        <v>217</v>
      </c>
      <c r="G1269" s="299"/>
      <c r="H1269" s="302">
        <v>2108</v>
      </c>
      <c r="I1269" s="303"/>
      <c r="J1269" s="299"/>
      <c r="K1269" s="299"/>
      <c r="L1269" s="304"/>
      <c r="M1269" s="305"/>
      <c r="N1269" s="306"/>
      <c r="O1269" s="306"/>
      <c r="P1269" s="306"/>
      <c r="Q1269" s="306"/>
      <c r="R1269" s="306"/>
      <c r="S1269" s="306"/>
      <c r="T1269" s="307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T1269" s="308" t="s">
        <v>170</v>
      </c>
      <c r="AU1269" s="308" t="s">
        <v>85</v>
      </c>
      <c r="AV1269" s="15" t="s">
        <v>166</v>
      </c>
      <c r="AW1269" s="15" t="s">
        <v>4</v>
      </c>
      <c r="AX1269" s="15" t="s">
        <v>83</v>
      </c>
      <c r="AY1269" s="308" t="s">
        <v>160</v>
      </c>
    </row>
    <row r="1270" spans="1:65" s="2" customFormat="1" ht="16.5" customHeight="1">
      <c r="A1270" s="40"/>
      <c r="B1270" s="41"/>
      <c r="C1270" s="260" t="s">
        <v>983</v>
      </c>
      <c r="D1270" s="260" t="s">
        <v>162</v>
      </c>
      <c r="E1270" s="261" t="s">
        <v>984</v>
      </c>
      <c r="F1270" s="262" t="s">
        <v>985</v>
      </c>
      <c r="G1270" s="263" t="s">
        <v>296</v>
      </c>
      <c r="H1270" s="264">
        <v>14</v>
      </c>
      <c r="I1270" s="265"/>
      <c r="J1270" s="266">
        <f>ROUND(I1270*H1270,2)</f>
        <v>0</v>
      </c>
      <c r="K1270" s="262" t="s">
        <v>1</v>
      </c>
      <c r="L1270" s="43"/>
      <c r="M1270" s="267" t="s">
        <v>1</v>
      </c>
      <c r="N1270" s="268" t="s">
        <v>40</v>
      </c>
      <c r="O1270" s="93"/>
      <c r="P1270" s="269">
        <f>O1270*H1270</f>
        <v>0</v>
      </c>
      <c r="Q1270" s="269">
        <v>0.00026</v>
      </c>
      <c r="R1270" s="269">
        <f>Q1270*H1270</f>
        <v>0.0036399999999999996</v>
      </c>
      <c r="S1270" s="269">
        <v>0</v>
      </c>
      <c r="T1270" s="270">
        <f>S1270*H1270</f>
        <v>0</v>
      </c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R1270" s="271" t="s">
        <v>166</v>
      </c>
      <c r="AT1270" s="271" t="s">
        <v>162</v>
      </c>
      <c r="AU1270" s="271" t="s">
        <v>85</v>
      </c>
      <c r="AY1270" s="17" t="s">
        <v>160</v>
      </c>
      <c r="BE1270" s="145">
        <f>IF(N1270="základní",J1270,0)</f>
        <v>0</v>
      </c>
      <c r="BF1270" s="145">
        <f>IF(N1270="snížená",J1270,0)</f>
        <v>0</v>
      </c>
      <c r="BG1270" s="145">
        <f>IF(N1270="zákl. přenesená",J1270,0)</f>
        <v>0</v>
      </c>
      <c r="BH1270" s="145">
        <f>IF(N1270="sníž. přenesená",J1270,0)</f>
        <v>0</v>
      </c>
      <c r="BI1270" s="145">
        <f>IF(N1270="nulová",J1270,0)</f>
        <v>0</v>
      </c>
      <c r="BJ1270" s="17" t="s">
        <v>83</v>
      </c>
      <c r="BK1270" s="145">
        <f>ROUND(I1270*H1270,2)</f>
        <v>0</v>
      </c>
      <c r="BL1270" s="17" t="s">
        <v>166</v>
      </c>
      <c r="BM1270" s="271" t="s">
        <v>986</v>
      </c>
    </row>
    <row r="1271" spans="1:47" s="2" customFormat="1" ht="12">
      <c r="A1271" s="40"/>
      <c r="B1271" s="41"/>
      <c r="C1271" s="42"/>
      <c r="D1271" s="272" t="s">
        <v>177</v>
      </c>
      <c r="E1271" s="42"/>
      <c r="F1271" s="287" t="s">
        <v>987</v>
      </c>
      <c r="G1271" s="42"/>
      <c r="H1271" s="42"/>
      <c r="I1271" s="161"/>
      <c r="J1271" s="42"/>
      <c r="K1271" s="42"/>
      <c r="L1271" s="43"/>
      <c r="M1271" s="274"/>
      <c r="N1271" s="275"/>
      <c r="O1271" s="93"/>
      <c r="P1271" s="93"/>
      <c r="Q1271" s="93"/>
      <c r="R1271" s="93"/>
      <c r="S1271" s="93"/>
      <c r="T1271" s="94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T1271" s="17" t="s">
        <v>177</v>
      </c>
      <c r="AU1271" s="17" t="s">
        <v>85</v>
      </c>
    </row>
    <row r="1272" spans="1:51" s="13" customFormat="1" ht="12">
      <c r="A1272" s="13"/>
      <c r="B1272" s="276"/>
      <c r="C1272" s="277"/>
      <c r="D1272" s="272" t="s">
        <v>170</v>
      </c>
      <c r="E1272" s="278" t="s">
        <v>1</v>
      </c>
      <c r="F1272" s="279" t="s">
        <v>270</v>
      </c>
      <c r="G1272" s="277"/>
      <c r="H1272" s="280">
        <v>14</v>
      </c>
      <c r="I1272" s="281"/>
      <c r="J1272" s="277"/>
      <c r="K1272" s="277"/>
      <c r="L1272" s="282"/>
      <c r="M1272" s="283"/>
      <c r="N1272" s="284"/>
      <c r="O1272" s="284"/>
      <c r="P1272" s="284"/>
      <c r="Q1272" s="284"/>
      <c r="R1272" s="284"/>
      <c r="S1272" s="284"/>
      <c r="T1272" s="285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86" t="s">
        <v>170</v>
      </c>
      <c r="AU1272" s="286" t="s">
        <v>85</v>
      </c>
      <c r="AV1272" s="13" t="s">
        <v>85</v>
      </c>
      <c r="AW1272" s="13" t="s">
        <v>30</v>
      </c>
      <c r="AX1272" s="13" t="s">
        <v>83</v>
      </c>
      <c r="AY1272" s="286" t="s">
        <v>160</v>
      </c>
    </row>
    <row r="1273" spans="1:63" s="12" customFormat="1" ht="22.8" customHeight="1">
      <c r="A1273" s="12"/>
      <c r="B1273" s="244"/>
      <c r="C1273" s="245"/>
      <c r="D1273" s="246" t="s">
        <v>74</v>
      </c>
      <c r="E1273" s="258" t="s">
        <v>235</v>
      </c>
      <c r="F1273" s="258" t="s">
        <v>988</v>
      </c>
      <c r="G1273" s="245"/>
      <c r="H1273" s="245"/>
      <c r="I1273" s="248"/>
      <c r="J1273" s="259">
        <f>BK1273</f>
        <v>0</v>
      </c>
      <c r="K1273" s="245"/>
      <c r="L1273" s="250"/>
      <c r="M1273" s="251"/>
      <c r="N1273" s="252"/>
      <c r="O1273" s="252"/>
      <c r="P1273" s="253">
        <f>SUM(P1274:P1530)</f>
        <v>0</v>
      </c>
      <c r="Q1273" s="252"/>
      <c r="R1273" s="253">
        <f>SUM(R1274:R1530)</f>
        <v>1001.0207999999999</v>
      </c>
      <c r="S1273" s="252"/>
      <c r="T1273" s="254">
        <f>SUM(T1274:T1530)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255" t="s">
        <v>83</v>
      </c>
      <c r="AT1273" s="256" t="s">
        <v>74</v>
      </c>
      <c r="AU1273" s="256" t="s">
        <v>83</v>
      </c>
      <c r="AY1273" s="255" t="s">
        <v>160</v>
      </c>
      <c r="BK1273" s="257">
        <f>SUM(BK1274:BK1530)</f>
        <v>0</v>
      </c>
    </row>
    <row r="1274" spans="1:65" s="2" customFormat="1" ht="33" customHeight="1">
      <c r="A1274" s="40"/>
      <c r="B1274" s="41"/>
      <c r="C1274" s="260" t="s">
        <v>989</v>
      </c>
      <c r="D1274" s="260" t="s">
        <v>162</v>
      </c>
      <c r="E1274" s="261" t="s">
        <v>990</v>
      </c>
      <c r="F1274" s="262" t="s">
        <v>991</v>
      </c>
      <c r="G1274" s="263" t="s">
        <v>243</v>
      </c>
      <c r="H1274" s="264">
        <v>4664</v>
      </c>
      <c r="I1274" s="265"/>
      <c r="J1274" s="266">
        <f>ROUND(I1274*H1274,2)</f>
        <v>0</v>
      </c>
      <c r="K1274" s="262" t="s">
        <v>1</v>
      </c>
      <c r="L1274" s="43"/>
      <c r="M1274" s="267" t="s">
        <v>1</v>
      </c>
      <c r="N1274" s="268" t="s">
        <v>40</v>
      </c>
      <c r="O1274" s="93"/>
      <c r="P1274" s="269">
        <f>O1274*H1274</f>
        <v>0</v>
      </c>
      <c r="Q1274" s="269">
        <v>0</v>
      </c>
      <c r="R1274" s="269">
        <f>Q1274*H1274</f>
        <v>0</v>
      </c>
      <c r="S1274" s="269">
        <v>0</v>
      </c>
      <c r="T1274" s="270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71" t="s">
        <v>166</v>
      </c>
      <c r="AT1274" s="271" t="s">
        <v>162</v>
      </c>
      <c r="AU1274" s="271" t="s">
        <v>85</v>
      </c>
      <c r="AY1274" s="17" t="s">
        <v>160</v>
      </c>
      <c r="BE1274" s="145">
        <f>IF(N1274="základní",J1274,0)</f>
        <v>0</v>
      </c>
      <c r="BF1274" s="145">
        <f>IF(N1274="snížená",J1274,0)</f>
        <v>0</v>
      </c>
      <c r="BG1274" s="145">
        <f>IF(N1274="zákl. přenesená",J1274,0)</f>
        <v>0</v>
      </c>
      <c r="BH1274" s="145">
        <f>IF(N1274="sníž. přenesená",J1274,0)</f>
        <v>0</v>
      </c>
      <c r="BI1274" s="145">
        <f>IF(N1274="nulová",J1274,0)</f>
        <v>0</v>
      </c>
      <c r="BJ1274" s="17" t="s">
        <v>83</v>
      </c>
      <c r="BK1274" s="145">
        <f>ROUND(I1274*H1274,2)</f>
        <v>0</v>
      </c>
      <c r="BL1274" s="17" t="s">
        <v>166</v>
      </c>
      <c r="BM1274" s="271" t="s">
        <v>992</v>
      </c>
    </row>
    <row r="1275" spans="1:47" s="2" customFormat="1" ht="12">
      <c r="A1275" s="40"/>
      <c r="B1275" s="41"/>
      <c r="C1275" s="42"/>
      <c r="D1275" s="272" t="s">
        <v>177</v>
      </c>
      <c r="E1275" s="42"/>
      <c r="F1275" s="287" t="s">
        <v>991</v>
      </c>
      <c r="G1275" s="42"/>
      <c r="H1275" s="42"/>
      <c r="I1275" s="161"/>
      <c r="J1275" s="42"/>
      <c r="K1275" s="42"/>
      <c r="L1275" s="43"/>
      <c r="M1275" s="274"/>
      <c r="N1275" s="275"/>
      <c r="O1275" s="93"/>
      <c r="P1275" s="93"/>
      <c r="Q1275" s="93"/>
      <c r="R1275" s="93"/>
      <c r="S1275" s="93"/>
      <c r="T1275" s="94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7" t="s">
        <v>177</v>
      </c>
      <c r="AU1275" s="17" t="s">
        <v>85</v>
      </c>
    </row>
    <row r="1276" spans="1:51" s="13" customFormat="1" ht="12">
      <c r="A1276" s="13"/>
      <c r="B1276" s="276"/>
      <c r="C1276" s="277"/>
      <c r="D1276" s="272" t="s">
        <v>170</v>
      </c>
      <c r="E1276" s="278" t="s">
        <v>1</v>
      </c>
      <c r="F1276" s="279" t="s">
        <v>993</v>
      </c>
      <c r="G1276" s="277"/>
      <c r="H1276" s="280">
        <v>4664</v>
      </c>
      <c r="I1276" s="281"/>
      <c r="J1276" s="277"/>
      <c r="K1276" s="277"/>
      <c r="L1276" s="282"/>
      <c r="M1276" s="283"/>
      <c r="N1276" s="284"/>
      <c r="O1276" s="284"/>
      <c r="P1276" s="284"/>
      <c r="Q1276" s="284"/>
      <c r="R1276" s="284"/>
      <c r="S1276" s="284"/>
      <c r="T1276" s="285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86" t="s">
        <v>170</v>
      </c>
      <c r="AU1276" s="286" t="s">
        <v>85</v>
      </c>
      <c r="AV1276" s="13" t="s">
        <v>85</v>
      </c>
      <c r="AW1276" s="13" t="s">
        <v>30</v>
      </c>
      <c r="AX1276" s="13" t="s">
        <v>83</v>
      </c>
      <c r="AY1276" s="286" t="s">
        <v>160</v>
      </c>
    </row>
    <row r="1277" spans="1:65" s="2" customFormat="1" ht="33" customHeight="1">
      <c r="A1277" s="40"/>
      <c r="B1277" s="41"/>
      <c r="C1277" s="260" t="s">
        <v>994</v>
      </c>
      <c r="D1277" s="260" t="s">
        <v>162</v>
      </c>
      <c r="E1277" s="261" t="s">
        <v>995</v>
      </c>
      <c r="F1277" s="262" t="s">
        <v>996</v>
      </c>
      <c r="G1277" s="263" t="s">
        <v>243</v>
      </c>
      <c r="H1277" s="264">
        <v>4664</v>
      </c>
      <c r="I1277" s="265"/>
      <c r="J1277" s="266">
        <f>ROUND(I1277*H1277,2)</f>
        <v>0</v>
      </c>
      <c r="K1277" s="262" t="s">
        <v>1</v>
      </c>
      <c r="L1277" s="43"/>
      <c r="M1277" s="267" t="s">
        <v>1</v>
      </c>
      <c r="N1277" s="268" t="s">
        <v>40</v>
      </c>
      <c r="O1277" s="93"/>
      <c r="P1277" s="269">
        <f>O1277*H1277</f>
        <v>0</v>
      </c>
      <c r="Q1277" s="269">
        <v>0</v>
      </c>
      <c r="R1277" s="269">
        <f>Q1277*H1277</f>
        <v>0</v>
      </c>
      <c r="S1277" s="269">
        <v>0</v>
      </c>
      <c r="T1277" s="270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71" t="s">
        <v>166</v>
      </c>
      <c r="AT1277" s="271" t="s">
        <v>162</v>
      </c>
      <c r="AU1277" s="271" t="s">
        <v>85</v>
      </c>
      <c r="AY1277" s="17" t="s">
        <v>160</v>
      </c>
      <c r="BE1277" s="145">
        <f>IF(N1277="základní",J1277,0)</f>
        <v>0</v>
      </c>
      <c r="BF1277" s="145">
        <f>IF(N1277="snížená",J1277,0)</f>
        <v>0</v>
      </c>
      <c r="BG1277" s="145">
        <f>IF(N1277="zákl. přenesená",J1277,0)</f>
        <v>0</v>
      </c>
      <c r="BH1277" s="145">
        <f>IF(N1277="sníž. přenesená",J1277,0)</f>
        <v>0</v>
      </c>
      <c r="BI1277" s="145">
        <f>IF(N1277="nulová",J1277,0)</f>
        <v>0</v>
      </c>
      <c r="BJ1277" s="17" t="s">
        <v>83</v>
      </c>
      <c r="BK1277" s="145">
        <f>ROUND(I1277*H1277,2)</f>
        <v>0</v>
      </c>
      <c r="BL1277" s="17" t="s">
        <v>166</v>
      </c>
      <c r="BM1277" s="271" t="s">
        <v>997</v>
      </c>
    </row>
    <row r="1278" spans="1:47" s="2" customFormat="1" ht="12">
      <c r="A1278" s="40"/>
      <c r="B1278" s="41"/>
      <c r="C1278" s="42"/>
      <c r="D1278" s="272" t="s">
        <v>177</v>
      </c>
      <c r="E1278" s="42"/>
      <c r="F1278" s="287" t="s">
        <v>998</v>
      </c>
      <c r="G1278" s="42"/>
      <c r="H1278" s="42"/>
      <c r="I1278" s="161"/>
      <c r="J1278" s="42"/>
      <c r="K1278" s="42"/>
      <c r="L1278" s="43"/>
      <c r="M1278" s="274"/>
      <c r="N1278" s="275"/>
      <c r="O1278" s="93"/>
      <c r="P1278" s="93"/>
      <c r="Q1278" s="93"/>
      <c r="R1278" s="93"/>
      <c r="S1278" s="93"/>
      <c r="T1278" s="94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T1278" s="17" t="s">
        <v>177</v>
      </c>
      <c r="AU1278" s="17" t="s">
        <v>85</v>
      </c>
    </row>
    <row r="1279" spans="1:47" s="2" customFormat="1" ht="12">
      <c r="A1279" s="40"/>
      <c r="B1279" s="41"/>
      <c r="C1279" s="42"/>
      <c r="D1279" s="272" t="s">
        <v>168</v>
      </c>
      <c r="E1279" s="42"/>
      <c r="F1279" s="273" t="s">
        <v>999</v>
      </c>
      <c r="G1279" s="42"/>
      <c r="H1279" s="42"/>
      <c r="I1279" s="161"/>
      <c r="J1279" s="42"/>
      <c r="K1279" s="42"/>
      <c r="L1279" s="43"/>
      <c r="M1279" s="274"/>
      <c r="N1279" s="275"/>
      <c r="O1279" s="93"/>
      <c r="P1279" s="93"/>
      <c r="Q1279" s="93"/>
      <c r="R1279" s="93"/>
      <c r="S1279" s="93"/>
      <c r="T1279" s="94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T1279" s="17" t="s">
        <v>168</v>
      </c>
      <c r="AU1279" s="17" t="s">
        <v>85</v>
      </c>
    </row>
    <row r="1280" spans="1:65" s="2" customFormat="1" ht="21.75" customHeight="1">
      <c r="A1280" s="40"/>
      <c r="B1280" s="41"/>
      <c r="C1280" s="309" t="s">
        <v>1000</v>
      </c>
      <c r="D1280" s="309" t="s">
        <v>404</v>
      </c>
      <c r="E1280" s="310" t="s">
        <v>1001</v>
      </c>
      <c r="F1280" s="311" t="s">
        <v>1002</v>
      </c>
      <c r="G1280" s="312" t="s">
        <v>243</v>
      </c>
      <c r="H1280" s="313">
        <v>4664</v>
      </c>
      <c r="I1280" s="314"/>
      <c r="J1280" s="315">
        <f>ROUND(I1280*H1280,2)</f>
        <v>0</v>
      </c>
      <c r="K1280" s="311" t="s">
        <v>1</v>
      </c>
      <c r="L1280" s="316"/>
      <c r="M1280" s="317" t="s">
        <v>1</v>
      </c>
      <c r="N1280" s="318" t="s">
        <v>40</v>
      </c>
      <c r="O1280" s="93"/>
      <c r="P1280" s="269">
        <f>O1280*H1280</f>
        <v>0</v>
      </c>
      <c r="Q1280" s="269">
        <v>0.02047</v>
      </c>
      <c r="R1280" s="269">
        <f>Q1280*H1280</f>
        <v>95.47207999999999</v>
      </c>
      <c r="S1280" s="269">
        <v>0</v>
      </c>
      <c r="T1280" s="270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71" t="s">
        <v>235</v>
      </c>
      <c r="AT1280" s="271" t="s">
        <v>404</v>
      </c>
      <c r="AU1280" s="271" t="s">
        <v>85</v>
      </c>
      <c r="AY1280" s="17" t="s">
        <v>160</v>
      </c>
      <c r="BE1280" s="145">
        <f>IF(N1280="základní",J1280,0)</f>
        <v>0</v>
      </c>
      <c r="BF1280" s="145">
        <f>IF(N1280="snížená",J1280,0)</f>
        <v>0</v>
      </c>
      <c r="BG1280" s="145">
        <f>IF(N1280="zákl. přenesená",J1280,0)</f>
        <v>0</v>
      </c>
      <c r="BH1280" s="145">
        <f>IF(N1280="sníž. přenesená",J1280,0)</f>
        <v>0</v>
      </c>
      <c r="BI1280" s="145">
        <f>IF(N1280="nulová",J1280,0)</f>
        <v>0</v>
      </c>
      <c r="BJ1280" s="17" t="s">
        <v>83</v>
      </c>
      <c r="BK1280" s="145">
        <f>ROUND(I1280*H1280,2)</f>
        <v>0</v>
      </c>
      <c r="BL1280" s="17" t="s">
        <v>166</v>
      </c>
      <c r="BM1280" s="271" t="s">
        <v>1003</v>
      </c>
    </row>
    <row r="1281" spans="1:47" s="2" customFormat="1" ht="12">
      <c r="A1281" s="40"/>
      <c r="B1281" s="41"/>
      <c r="C1281" s="42"/>
      <c r="D1281" s="272" t="s">
        <v>177</v>
      </c>
      <c r="E1281" s="42"/>
      <c r="F1281" s="287" t="s">
        <v>1002</v>
      </c>
      <c r="G1281" s="42"/>
      <c r="H1281" s="42"/>
      <c r="I1281" s="161"/>
      <c r="J1281" s="42"/>
      <c r="K1281" s="42"/>
      <c r="L1281" s="43"/>
      <c r="M1281" s="274"/>
      <c r="N1281" s="275"/>
      <c r="O1281" s="93"/>
      <c r="P1281" s="93"/>
      <c r="Q1281" s="93"/>
      <c r="R1281" s="93"/>
      <c r="S1281" s="93"/>
      <c r="T1281" s="94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T1281" s="17" t="s">
        <v>177</v>
      </c>
      <c r="AU1281" s="17" t="s">
        <v>85</v>
      </c>
    </row>
    <row r="1282" spans="1:47" s="2" customFormat="1" ht="12">
      <c r="A1282" s="40"/>
      <c r="B1282" s="41"/>
      <c r="C1282" s="42"/>
      <c r="D1282" s="272" t="s">
        <v>168</v>
      </c>
      <c r="E1282" s="42"/>
      <c r="F1282" s="273" t="s">
        <v>1004</v>
      </c>
      <c r="G1282" s="42"/>
      <c r="H1282" s="42"/>
      <c r="I1282" s="161"/>
      <c r="J1282" s="42"/>
      <c r="K1282" s="42"/>
      <c r="L1282" s="43"/>
      <c r="M1282" s="274"/>
      <c r="N1282" s="275"/>
      <c r="O1282" s="93"/>
      <c r="P1282" s="93"/>
      <c r="Q1282" s="93"/>
      <c r="R1282" s="93"/>
      <c r="S1282" s="93"/>
      <c r="T1282" s="94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T1282" s="17" t="s">
        <v>168</v>
      </c>
      <c r="AU1282" s="17" t="s">
        <v>85</v>
      </c>
    </row>
    <row r="1283" spans="1:65" s="2" customFormat="1" ht="33" customHeight="1">
      <c r="A1283" s="40"/>
      <c r="B1283" s="41"/>
      <c r="C1283" s="260" t="s">
        <v>1005</v>
      </c>
      <c r="D1283" s="260" t="s">
        <v>162</v>
      </c>
      <c r="E1283" s="261" t="s">
        <v>1006</v>
      </c>
      <c r="F1283" s="262" t="s">
        <v>1007</v>
      </c>
      <c r="G1283" s="263" t="s">
        <v>243</v>
      </c>
      <c r="H1283" s="264">
        <v>3194</v>
      </c>
      <c r="I1283" s="265"/>
      <c r="J1283" s="266">
        <f>ROUND(I1283*H1283,2)</f>
        <v>0</v>
      </c>
      <c r="K1283" s="262" t="s">
        <v>1</v>
      </c>
      <c r="L1283" s="43"/>
      <c r="M1283" s="267" t="s">
        <v>1</v>
      </c>
      <c r="N1283" s="268" t="s">
        <v>40</v>
      </c>
      <c r="O1283" s="93"/>
      <c r="P1283" s="269">
        <f>O1283*H1283</f>
        <v>0</v>
      </c>
      <c r="Q1283" s="269">
        <v>0</v>
      </c>
      <c r="R1283" s="269">
        <f>Q1283*H1283</f>
        <v>0</v>
      </c>
      <c r="S1283" s="269">
        <v>0</v>
      </c>
      <c r="T1283" s="270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71" t="s">
        <v>166</v>
      </c>
      <c r="AT1283" s="271" t="s">
        <v>162</v>
      </c>
      <c r="AU1283" s="271" t="s">
        <v>85</v>
      </c>
      <c r="AY1283" s="17" t="s">
        <v>160</v>
      </c>
      <c r="BE1283" s="145">
        <f>IF(N1283="základní",J1283,0)</f>
        <v>0</v>
      </c>
      <c r="BF1283" s="145">
        <f>IF(N1283="snížená",J1283,0)</f>
        <v>0</v>
      </c>
      <c r="BG1283" s="145">
        <f>IF(N1283="zákl. přenesená",J1283,0)</f>
        <v>0</v>
      </c>
      <c r="BH1283" s="145">
        <f>IF(N1283="sníž. přenesená",J1283,0)</f>
        <v>0</v>
      </c>
      <c r="BI1283" s="145">
        <f>IF(N1283="nulová",J1283,0)</f>
        <v>0</v>
      </c>
      <c r="BJ1283" s="17" t="s">
        <v>83</v>
      </c>
      <c r="BK1283" s="145">
        <f>ROUND(I1283*H1283,2)</f>
        <v>0</v>
      </c>
      <c r="BL1283" s="17" t="s">
        <v>166</v>
      </c>
      <c r="BM1283" s="271" t="s">
        <v>1008</v>
      </c>
    </row>
    <row r="1284" spans="1:47" s="2" customFormat="1" ht="12">
      <c r="A1284" s="40"/>
      <c r="B1284" s="41"/>
      <c r="C1284" s="42"/>
      <c r="D1284" s="272" t="s">
        <v>177</v>
      </c>
      <c r="E1284" s="42"/>
      <c r="F1284" s="287" t="s">
        <v>1009</v>
      </c>
      <c r="G1284" s="42"/>
      <c r="H1284" s="42"/>
      <c r="I1284" s="161"/>
      <c r="J1284" s="42"/>
      <c r="K1284" s="42"/>
      <c r="L1284" s="43"/>
      <c r="M1284" s="274"/>
      <c r="N1284" s="275"/>
      <c r="O1284" s="93"/>
      <c r="P1284" s="93"/>
      <c r="Q1284" s="93"/>
      <c r="R1284" s="93"/>
      <c r="S1284" s="93"/>
      <c r="T1284" s="94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7" t="s">
        <v>177</v>
      </c>
      <c r="AU1284" s="17" t="s">
        <v>85</v>
      </c>
    </row>
    <row r="1285" spans="1:51" s="13" customFormat="1" ht="12">
      <c r="A1285" s="13"/>
      <c r="B1285" s="276"/>
      <c r="C1285" s="277"/>
      <c r="D1285" s="272" t="s">
        <v>170</v>
      </c>
      <c r="E1285" s="278" t="s">
        <v>1</v>
      </c>
      <c r="F1285" s="279" t="s">
        <v>1010</v>
      </c>
      <c r="G1285" s="277"/>
      <c r="H1285" s="280">
        <v>3194</v>
      </c>
      <c r="I1285" s="281"/>
      <c r="J1285" s="277"/>
      <c r="K1285" s="277"/>
      <c r="L1285" s="282"/>
      <c r="M1285" s="283"/>
      <c r="N1285" s="284"/>
      <c r="O1285" s="284"/>
      <c r="P1285" s="284"/>
      <c r="Q1285" s="284"/>
      <c r="R1285" s="284"/>
      <c r="S1285" s="284"/>
      <c r="T1285" s="285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86" t="s">
        <v>170</v>
      </c>
      <c r="AU1285" s="286" t="s">
        <v>85</v>
      </c>
      <c r="AV1285" s="13" t="s">
        <v>85</v>
      </c>
      <c r="AW1285" s="13" t="s">
        <v>30</v>
      </c>
      <c r="AX1285" s="13" t="s">
        <v>83</v>
      </c>
      <c r="AY1285" s="286" t="s">
        <v>160</v>
      </c>
    </row>
    <row r="1286" spans="1:65" s="2" customFormat="1" ht="16.5" customHeight="1">
      <c r="A1286" s="40"/>
      <c r="B1286" s="41"/>
      <c r="C1286" s="260" t="s">
        <v>1011</v>
      </c>
      <c r="D1286" s="260" t="s">
        <v>162</v>
      </c>
      <c r="E1286" s="261" t="s">
        <v>1012</v>
      </c>
      <c r="F1286" s="262" t="s">
        <v>1013</v>
      </c>
      <c r="G1286" s="263" t="s">
        <v>243</v>
      </c>
      <c r="H1286" s="264">
        <v>3699</v>
      </c>
      <c r="I1286" s="265"/>
      <c r="J1286" s="266">
        <f>ROUND(I1286*H1286,2)</f>
        <v>0</v>
      </c>
      <c r="K1286" s="262" t="s">
        <v>1</v>
      </c>
      <c r="L1286" s="43"/>
      <c r="M1286" s="267" t="s">
        <v>1</v>
      </c>
      <c r="N1286" s="268" t="s">
        <v>40</v>
      </c>
      <c r="O1286" s="93"/>
      <c r="P1286" s="269">
        <f>O1286*H1286</f>
        <v>0</v>
      </c>
      <c r="Q1286" s="269">
        <v>0</v>
      </c>
      <c r="R1286" s="269">
        <f>Q1286*H1286</f>
        <v>0</v>
      </c>
      <c r="S1286" s="269">
        <v>0</v>
      </c>
      <c r="T1286" s="270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71" t="s">
        <v>166</v>
      </c>
      <c r="AT1286" s="271" t="s">
        <v>162</v>
      </c>
      <c r="AU1286" s="271" t="s">
        <v>85</v>
      </c>
      <c r="AY1286" s="17" t="s">
        <v>160</v>
      </c>
      <c r="BE1286" s="145">
        <f>IF(N1286="základní",J1286,0)</f>
        <v>0</v>
      </c>
      <c r="BF1286" s="145">
        <f>IF(N1286="snížená",J1286,0)</f>
        <v>0</v>
      </c>
      <c r="BG1286" s="145">
        <f>IF(N1286="zákl. přenesená",J1286,0)</f>
        <v>0</v>
      </c>
      <c r="BH1286" s="145">
        <f>IF(N1286="sníž. přenesená",J1286,0)</f>
        <v>0</v>
      </c>
      <c r="BI1286" s="145">
        <f>IF(N1286="nulová",J1286,0)</f>
        <v>0</v>
      </c>
      <c r="BJ1286" s="17" t="s">
        <v>83</v>
      </c>
      <c r="BK1286" s="145">
        <f>ROUND(I1286*H1286,2)</f>
        <v>0</v>
      </c>
      <c r="BL1286" s="17" t="s">
        <v>166</v>
      </c>
      <c r="BM1286" s="271" t="s">
        <v>1014</v>
      </c>
    </row>
    <row r="1287" spans="1:47" s="2" customFormat="1" ht="12">
      <c r="A1287" s="40"/>
      <c r="B1287" s="41"/>
      <c r="C1287" s="42"/>
      <c r="D1287" s="272" t="s">
        <v>177</v>
      </c>
      <c r="E1287" s="42"/>
      <c r="F1287" s="287" t="s">
        <v>1015</v>
      </c>
      <c r="G1287" s="42"/>
      <c r="H1287" s="42"/>
      <c r="I1287" s="161"/>
      <c r="J1287" s="42"/>
      <c r="K1287" s="42"/>
      <c r="L1287" s="43"/>
      <c r="M1287" s="274"/>
      <c r="N1287" s="275"/>
      <c r="O1287" s="93"/>
      <c r="P1287" s="93"/>
      <c r="Q1287" s="93"/>
      <c r="R1287" s="93"/>
      <c r="S1287" s="93"/>
      <c r="T1287" s="94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T1287" s="17" t="s">
        <v>177</v>
      </c>
      <c r="AU1287" s="17" t="s">
        <v>85</v>
      </c>
    </row>
    <row r="1288" spans="1:47" s="2" customFormat="1" ht="12">
      <c r="A1288" s="40"/>
      <c r="B1288" s="41"/>
      <c r="C1288" s="42"/>
      <c r="D1288" s="272" t="s">
        <v>168</v>
      </c>
      <c r="E1288" s="42"/>
      <c r="F1288" s="273" t="s">
        <v>999</v>
      </c>
      <c r="G1288" s="42"/>
      <c r="H1288" s="42"/>
      <c r="I1288" s="161"/>
      <c r="J1288" s="42"/>
      <c r="K1288" s="42"/>
      <c r="L1288" s="43"/>
      <c r="M1288" s="274"/>
      <c r="N1288" s="275"/>
      <c r="O1288" s="93"/>
      <c r="P1288" s="93"/>
      <c r="Q1288" s="93"/>
      <c r="R1288" s="93"/>
      <c r="S1288" s="93"/>
      <c r="T1288" s="94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T1288" s="17" t="s">
        <v>168</v>
      </c>
      <c r="AU1288" s="17" t="s">
        <v>85</v>
      </c>
    </row>
    <row r="1289" spans="1:51" s="13" customFormat="1" ht="12">
      <c r="A1289" s="13"/>
      <c r="B1289" s="276"/>
      <c r="C1289" s="277"/>
      <c r="D1289" s="272" t="s">
        <v>170</v>
      </c>
      <c r="E1289" s="278" t="s">
        <v>1</v>
      </c>
      <c r="F1289" s="279" t="s">
        <v>1016</v>
      </c>
      <c r="G1289" s="277"/>
      <c r="H1289" s="280">
        <v>3699</v>
      </c>
      <c r="I1289" s="281"/>
      <c r="J1289" s="277"/>
      <c r="K1289" s="277"/>
      <c r="L1289" s="282"/>
      <c r="M1289" s="283"/>
      <c r="N1289" s="284"/>
      <c r="O1289" s="284"/>
      <c r="P1289" s="284"/>
      <c r="Q1289" s="284"/>
      <c r="R1289" s="284"/>
      <c r="S1289" s="284"/>
      <c r="T1289" s="285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86" t="s">
        <v>170</v>
      </c>
      <c r="AU1289" s="286" t="s">
        <v>85</v>
      </c>
      <c r="AV1289" s="13" t="s">
        <v>85</v>
      </c>
      <c r="AW1289" s="13" t="s">
        <v>30</v>
      </c>
      <c r="AX1289" s="13" t="s">
        <v>83</v>
      </c>
      <c r="AY1289" s="286" t="s">
        <v>160</v>
      </c>
    </row>
    <row r="1290" spans="1:65" s="2" customFormat="1" ht="21.75" customHeight="1">
      <c r="A1290" s="40"/>
      <c r="B1290" s="41"/>
      <c r="C1290" s="309" t="s">
        <v>1017</v>
      </c>
      <c r="D1290" s="309" t="s">
        <v>404</v>
      </c>
      <c r="E1290" s="310" t="s">
        <v>1018</v>
      </c>
      <c r="F1290" s="311" t="s">
        <v>1019</v>
      </c>
      <c r="G1290" s="312" t="s">
        <v>243</v>
      </c>
      <c r="H1290" s="313">
        <v>3699</v>
      </c>
      <c r="I1290" s="314"/>
      <c r="J1290" s="315">
        <f>ROUND(I1290*H1290,2)</f>
        <v>0</v>
      </c>
      <c r="K1290" s="311" t="s">
        <v>184</v>
      </c>
      <c r="L1290" s="316"/>
      <c r="M1290" s="317" t="s">
        <v>1</v>
      </c>
      <c r="N1290" s="318" t="s">
        <v>40</v>
      </c>
      <c r="O1290" s="93"/>
      <c r="P1290" s="269">
        <f>O1290*H1290</f>
        <v>0</v>
      </c>
      <c r="Q1290" s="269">
        <v>0.02914</v>
      </c>
      <c r="R1290" s="269">
        <f>Q1290*H1290</f>
        <v>107.78886</v>
      </c>
      <c r="S1290" s="269">
        <v>0</v>
      </c>
      <c r="T1290" s="270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71" t="s">
        <v>235</v>
      </c>
      <c r="AT1290" s="271" t="s">
        <v>404</v>
      </c>
      <c r="AU1290" s="271" t="s">
        <v>85</v>
      </c>
      <c r="AY1290" s="17" t="s">
        <v>160</v>
      </c>
      <c r="BE1290" s="145">
        <f>IF(N1290="základní",J1290,0)</f>
        <v>0</v>
      </c>
      <c r="BF1290" s="145">
        <f>IF(N1290="snížená",J1290,0)</f>
        <v>0</v>
      </c>
      <c r="BG1290" s="145">
        <f>IF(N1290="zákl. přenesená",J1290,0)</f>
        <v>0</v>
      </c>
      <c r="BH1290" s="145">
        <f>IF(N1290="sníž. přenesená",J1290,0)</f>
        <v>0</v>
      </c>
      <c r="BI1290" s="145">
        <f>IF(N1290="nulová",J1290,0)</f>
        <v>0</v>
      </c>
      <c r="BJ1290" s="17" t="s">
        <v>83</v>
      </c>
      <c r="BK1290" s="145">
        <f>ROUND(I1290*H1290,2)</f>
        <v>0</v>
      </c>
      <c r="BL1290" s="17" t="s">
        <v>166</v>
      </c>
      <c r="BM1290" s="271" t="s">
        <v>1020</v>
      </c>
    </row>
    <row r="1291" spans="1:47" s="2" customFormat="1" ht="12">
      <c r="A1291" s="40"/>
      <c r="B1291" s="41"/>
      <c r="C1291" s="42"/>
      <c r="D1291" s="272" t="s">
        <v>177</v>
      </c>
      <c r="E1291" s="42"/>
      <c r="F1291" s="287" t="s">
        <v>1019</v>
      </c>
      <c r="G1291" s="42"/>
      <c r="H1291" s="42"/>
      <c r="I1291" s="161"/>
      <c r="J1291" s="42"/>
      <c r="K1291" s="42"/>
      <c r="L1291" s="43"/>
      <c r="M1291" s="274"/>
      <c r="N1291" s="275"/>
      <c r="O1291" s="93"/>
      <c r="P1291" s="93"/>
      <c r="Q1291" s="93"/>
      <c r="R1291" s="93"/>
      <c r="S1291" s="93"/>
      <c r="T1291" s="94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T1291" s="17" t="s">
        <v>177</v>
      </c>
      <c r="AU1291" s="17" t="s">
        <v>85</v>
      </c>
    </row>
    <row r="1292" spans="1:47" s="2" customFormat="1" ht="12">
      <c r="A1292" s="40"/>
      <c r="B1292" s="41"/>
      <c r="C1292" s="42"/>
      <c r="D1292" s="272" t="s">
        <v>168</v>
      </c>
      <c r="E1292" s="42"/>
      <c r="F1292" s="273" t="s">
        <v>1021</v>
      </c>
      <c r="G1292" s="42"/>
      <c r="H1292" s="42"/>
      <c r="I1292" s="161"/>
      <c r="J1292" s="42"/>
      <c r="K1292" s="42"/>
      <c r="L1292" s="43"/>
      <c r="M1292" s="274"/>
      <c r="N1292" s="275"/>
      <c r="O1292" s="93"/>
      <c r="P1292" s="93"/>
      <c r="Q1292" s="93"/>
      <c r="R1292" s="93"/>
      <c r="S1292" s="93"/>
      <c r="T1292" s="94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T1292" s="17" t="s">
        <v>168</v>
      </c>
      <c r="AU1292" s="17" t="s">
        <v>85</v>
      </c>
    </row>
    <row r="1293" spans="1:65" s="2" customFormat="1" ht="16.5" customHeight="1">
      <c r="A1293" s="40"/>
      <c r="B1293" s="41"/>
      <c r="C1293" s="309" t="s">
        <v>1022</v>
      </c>
      <c r="D1293" s="309" t="s">
        <v>404</v>
      </c>
      <c r="E1293" s="310" t="s">
        <v>1023</v>
      </c>
      <c r="F1293" s="311" t="s">
        <v>1024</v>
      </c>
      <c r="G1293" s="312" t="s">
        <v>243</v>
      </c>
      <c r="H1293" s="313">
        <v>505</v>
      </c>
      <c r="I1293" s="314"/>
      <c r="J1293" s="315">
        <f>ROUND(I1293*H1293,2)</f>
        <v>0</v>
      </c>
      <c r="K1293" s="311" t="s">
        <v>1</v>
      </c>
      <c r="L1293" s="316"/>
      <c r="M1293" s="317" t="s">
        <v>1</v>
      </c>
      <c r="N1293" s="318" t="s">
        <v>40</v>
      </c>
      <c r="O1293" s="93"/>
      <c r="P1293" s="269">
        <f>O1293*H1293</f>
        <v>0</v>
      </c>
      <c r="Q1293" s="269">
        <v>0</v>
      </c>
      <c r="R1293" s="269">
        <f>Q1293*H1293</f>
        <v>0</v>
      </c>
      <c r="S1293" s="269">
        <v>0</v>
      </c>
      <c r="T1293" s="270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71" t="s">
        <v>235</v>
      </c>
      <c r="AT1293" s="271" t="s">
        <v>404</v>
      </c>
      <c r="AU1293" s="271" t="s">
        <v>85</v>
      </c>
      <c r="AY1293" s="17" t="s">
        <v>160</v>
      </c>
      <c r="BE1293" s="145">
        <f>IF(N1293="základní",J1293,0)</f>
        <v>0</v>
      </c>
      <c r="BF1293" s="145">
        <f>IF(N1293="snížená",J1293,0)</f>
        <v>0</v>
      </c>
      <c r="BG1293" s="145">
        <f>IF(N1293="zákl. přenesená",J1293,0)</f>
        <v>0</v>
      </c>
      <c r="BH1293" s="145">
        <f>IF(N1293="sníž. přenesená",J1293,0)</f>
        <v>0</v>
      </c>
      <c r="BI1293" s="145">
        <f>IF(N1293="nulová",J1293,0)</f>
        <v>0</v>
      </c>
      <c r="BJ1293" s="17" t="s">
        <v>83</v>
      </c>
      <c r="BK1293" s="145">
        <f>ROUND(I1293*H1293,2)</f>
        <v>0</v>
      </c>
      <c r="BL1293" s="17" t="s">
        <v>166</v>
      </c>
      <c r="BM1293" s="271" t="s">
        <v>1025</v>
      </c>
    </row>
    <row r="1294" spans="1:47" s="2" customFormat="1" ht="12">
      <c r="A1294" s="40"/>
      <c r="B1294" s="41"/>
      <c r="C1294" s="42"/>
      <c r="D1294" s="272" t="s">
        <v>177</v>
      </c>
      <c r="E1294" s="42"/>
      <c r="F1294" s="287" t="s">
        <v>1024</v>
      </c>
      <c r="G1294" s="42"/>
      <c r="H1294" s="42"/>
      <c r="I1294" s="161"/>
      <c r="J1294" s="42"/>
      <c r="K1294" s="42"/>
      <c r="L1294" s="43"/>
      <c r="M1294" s="274"/>
      <c r="N1294" s="275"/>
      <c r="O1294" s="93"/>
      <c r="P1294" s="93"/>
      <c r="Q1294" s="93"/>
      <c r="R1294" s="93"/>
      <c r="S1294" s="93"/>
      <c r="T1294" s="94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T1294" s="17" t="s">
        <v>177</v>
      </c>
      <c r="AU1294" s="17" t="s">
        <v>85</v>
      </c>
    </row>
    <row r="1295" spans="1:51" s="13" customFormat="1" ht="12">
      <c r="A1295" s="13"/>
      <c r="B1295" s="276"/>
      <c r="C1295" s="277"/>
      <c r="D1295" s="272" t="s">
        <v>170</v>
      </c>
      <c r="E1295" s="278" t="s">
        <v>1</v>
      </c>
      <c r="F1295" s="279" t="s">
        <v>1026</v>
      </c>
      <c r="G1295" s="277"/>
      <c r="H1295" s="280">
        <v>505</v>
      </c>
      <c r="I1295" s="281"/>
      <c r="J1295" s="277"/>
      <c r="K1295" s="277"/>
      <c r="L1295" s="282"/>
      <c r="M1295" s="283"/>
      <c r="N1295" s="284"/>
      <c r="O1295" s="284"/>
      <c r="P1295" s="284"/>
      <c r="Q1295" s="284"/>
      <c r="R1295" s="284"/>
      <c r="S1295" s="284"/>
      <c r="T1295" s="285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86" t="s">
        <v>170</v>
      </c>
      <c r="AU1295" s="286" t="s">
        <v>85</v>
      </c>
      <c r="AV1295" s="13" t="s">
        <v>85</v>
      </c>
      <c r="AW1295" s="13" t="s">
        <v>30</v>
      </c>
      <c r="AX1295" s="13" t="s">
        <v>83</v>
      </c>
      <c r="AY1295" s="286" t="s">
        <v>160</v>
      </c>
    </row>
    <row r="1296" spans="1:65" s="2" customFormat="1" ht="16.5" customHeight="1">
      <c r="A1296" s="40"/>
      <c r="B1296" s="41"/>
      <c r="C1296" s="260" t="s">
        <v>1027</v>
      </c>
      <c r="D1296" s="260" t="s">
        <v>162</v>
      </c>
      <c r="E1296" s="261" t="s">
        <v>1028</v>
      </c>
      <c r="F1296" s="262" t="s">
        <v>1029</v>
      </c>
      <c r="G1296" s="263" t="s">
        <v>243</v>
      </c>
      <c r="H1296" s="264">
        <v>1071</v>
      </c>
      <c r="I1296" s="265"/>
      <c r="J1296" s="266">
        <f>ROUND(I1296*H1296,2)</f>
        <v>0</v>
      </c>
      <c r="K1296" s="262" t="s">
        <v>1</v>
      </c>
      <c r="L1296" s="43"/>
      <c r="M1296" s="267" t="s">
        <v>1</v>
      </c>
      <c r="N1296" s="268" t="s">
        <v>40</v>
      </c>
      <c r="O1296" s="93"/>
      <c r="P1296" s="269">
        <f>O1296*H1296</f>
        <v>0</v>
      </c>
      <c r="Q1296" s="269">
        <v>0</v>
      </c>
      <c r="R1296" s="269">
        <f>Q1296*H1296</f>
        <v>0</v>
      </c>
      <c r="S1296" s="269">
        <v>0</v>
      </c>
      <c r="T1296" s="270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71" t="s">
        <v>166</v>
      </c>
      <c r="AT1296" s="271" t="s">
        <v>162</v>
      </c>
      <c r="AU1296" s="271" t="s">
        <v>85</v>
      </c>
      <c r="AY1296" s="17" t="s">
        <v>160</v>
      </c>
      <c r="BE1296" s="145">
        <f>IF(N1296="základní",J1296,0)</f>
        <v>0</v>
      </c>
      <c r="BF1296" s="145">
        <f>IF(N1296="snížená",J1296,0)</f>
        <v>0</v>
      </c>
      <c r="BG1296" s="145">
        <f>IF(N1296="zákl. přenesená",J1296,0)</f>
        <v>0</v>
      </c>
      <c r="BH1296" s="145">
        <f>IF(N1296="sníž. přenesená",J1296,0)</f>
        <v>0</v>
      </c>
      <c r="BI1296" s="145">
        <f>IF(N1296="nulová",J1296,0)</f>
        <v>0</v>
      </c>
      <c r="BJ1296" s="17" t="s">
        <v>83</v>
      </c>
      <c r="BK1296" s="145">
        <f>ROUND(I1296*H1296,2)</f>
        <v>0</v>
      </c>
      <c r="BL1296" s="17" t="s">
        <v>166</v>
      </c>
      <c r="BM1296" s="271" t="s">
        <v>1030</v>
      </c>
    </row>
    <row r="1297" spans="1:47" s="2" customFormat="1" ht="12">
      <c r="A1297" s="40"/>
      <c r="B1297" s="41"/>
      <c r="C1297" s="42"/>
      <c r="D1297" s="272" t="s">
        <v>177</v>
      </c>
      <c r="E1297" s="42"/>
      <c r="F1297" s="287" t="s">
        <v>1031</v>
      </c>
      <c r="G1297" s="42"/>
      <c r="H1297" s="42"/>
      <c r="I1297" s="161"/>
      <c r="J1297" s="42"/>
      <c r="K1297" s="42"/>
      <c r="L1297" s="43"/>
      <c r="M1297" s="274"/>
      <c r="N1297" s="275"/>
      <c r="O1297" s="93"/>
      <c r="P1297" s="93"/>
      <c r="Q1297" s="93"/>
      <c r="R1297" s="93"/>
      <c r="S1297" s="93"/>
      <c r="T1297" s="94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T1297" s="17" t="s">
        <v>177</v>
      </c>
      <c r="AU1297" s="17" t="s">
        <v>85</v>
      </c>
    </row>
    <row r="1298" spans="1:51" s="13" customFormat="1" ht="12">
      <c r="A1298" s="13"/>
      <c r="B1298" s="276"/>
      <c r="C1298" s="277"/>
      <c r="D1298" s="272" t="s">
        <v>170</v>
      </c>
      <c r="E1298" s="278" t="s">
        <v>1</v>
      </c>
      <c r="F1298" s="279" t="s">
        <v>1032</v>
      </c>
      <c r="G1298" s="277"/>
      <c r="H1298" s="280">
        <v>107</v>
      </c>
      <c r="I1298" s="281"/>
      <c r="J1298" s="277"/>
      <c r="K1298" s="277"/>
      <c r="L1298" s="282"/>
      <c r="M1298" s="283"/>
      <c r="N1298" s="284"/>
      <c r="O1298" s="284"/>
      <c r="P1298" s="284"/>
      <c r="Q1298" s="284"/>
      <c r="R1298" s="284"/>
      <c r="S1298" s="284"/>
      <c r="T1298" s="285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86" t="s">
        <v>170</v>
      </c>
      <c r="AU1298" s="286" t="s">
        <v>85</v>
      </c>
      <c r="AV1298" s="13" t="s">
        <v>85</v>
      </c>
      <c r="AW1298" s="13" t="s">
        <v>30</v>
      </c>
      <c r="AX1298" s="13" t="s">
        <v>75</v>
      </c>
      <c r="AY1298" s="286" t="s">
        <v>160</v>
      </c>
    </row>
    <row r="1299" spans="1:51" s="13" customFormat="1" ht="12">
      <c r="A1299" s="13"/>
      <c r="B1299" s="276"/>
      <c r="C1299" s="277"/>
      <c r="D1299" s="272" t="s">
        <v>170</v>
      </c>
      <c r="E1299" s="278" t="s">
        <v>1</v>
      </c>
      <c r="F1299" s="279" t="s">
        <v>1033</v>
      </c>
      <c r="G1299" s="277"/>
      <c r="H1299" s="280">
        <v>101</v>
      </c>
      <c r="I1299" s="281"/>
      <c r="J1299" s="277"/>
      <c r="K1299" s="277"/>
      <c r="L1299" s="282"/>
      <c r="M1299" s="283"/>
      <c r="N1299" s="284"/>
      <c r="O1299" s="284"/>
      <c r="P1299" s="284"/>
      <c r="Q1299" s="284"/>
      <c r="R1299" s="284"/>
      <c r="S1299" s="284"/>
      <c r="T1299" s="285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86" t="s">
        <v>170</v>
      </c>
      <c r="AU1299" s="286" t="s">
        <v>85</v>
      </c>
      <c r="AV1299" s="13" t="s">
        <v>85</v>
      </c>
      <c r="AW1299" s="13" t="s">
        <v>30</v>
      </c>
      <c r="AX1299" s="13" t="s">
        <v>75</v>
      </c>
      <c r="AY1299" s="286" t="s">
        <v>160</v>
      </c>
    </row>
    <row r="1300" spans="1:51" s="13" customFormat="1" ht="12">
      <c r="A1300" s="13"/>
      <c r="B1300" s="276"/>
      <c r="C1300" s="277"/>
      <c r="D1300" s="272" t="s">
        <v>170</v>
      </c>
      <c r="E1300" s="278" t="s">
        <v>1</v>
      </c>
      <c r="F1300" s="279" t="s">
        <v>1034</v>
      </c>
      <c r="G1300" s="277"/>
      <c r="H1300" s="280">
        <v>174</v>
      </c>
      <c r="I1300" s="281"/>
      <c r="J1300" s="277"/>
      <c r="K1300" s="277"/>
      <c r="L1300" s="282"/>
      <c r="M1300" s="283"/>
      <c r="N1300" s="284"/>
      <c r="O1300" s="284"/>
      <c r="P1300" s="284"/>
      <c r="Q1300" s="284"/>
      <c r="R1300" s="284"/>
      <c r="S1300" s="284"/>
      <c r="T1300" s="285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86" t="s">
        <v>170</v>
      </c>
      <c r="AU1300" s="286" t="s">
        <v>85</v>
      </c>
      <c r="AV1300" s="13" t="s">
        <v>85</v>
      </c>
      <c r="AW1300" s="13" t="s">
        <v>30</v>
      </c>
      <c r="AX1300" s="13" t="s">
        <v>75</v>
      </c>
      <c r="AY1300" s="286" t="s">
        <v>160</v>
      </c>
    </row>
    <row r="1301" spans="1:51" s="13" customFormat="1" ht="12">
      <c r="A1301" s="13"/>
      <c r="B1301" s="276"/>
      <c r="C1301" s="277"/>
      <c r="D1301" s="272" t="s">
        <v>170</v>
      </c>
      <c r="E1301" s="278" t="s">
        <v>1</v>
      </c>
      <c r="F1301" s="279" t="s">
        <v>1035</v>
      </c>
      <c r="G1301" s="277"/>
      <c r="H1301" s="280">
        <v>125</v>
      </c>
      <c r="I1301" s="281"/>
      <c r="J1301" s="277"/>
      <c r="K1301" s="277"/>
      <c r="L1301" s="282"/>
      <c r="M1301" s="283"/>
      <c r="N1301" s="284"/>
      <c r="O1301" s="284"/>
      <c r="P1301" s="284"/>
      <c r="Q1301" s="284"/>
      <c r="R1301" s="284"/>
      <c r="S1301" s="284"/>
      <c r="T1301" s="285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86" t="s">
        <v>170</v>
      </c>
      <c r="AU1301" s="286" t="s">
        <v>85</v>
      </c>
      <c r="AV1301" s="13" t="s">
        <v>85</v>
      </c>
      <c r="AW1301" s="13" t="s">
        <v>30</v>
      </c>
      <c r="AX1301" s="13" t="s">
        <v>75</v>
      </c>
      <c r="AY1301" s="286" t="s">
        <v>160</v>
      </c>
    </row>
    <row r="1302" spans="1:51" s="13" customFormat="1" ht="12">
      <c r="A1302" s="13"/>
      <c r="B1302" s="276"/>
      <c r="C1302" s="277"/>
      <c r="D1302" s="272" t="s">
        <v>170</v>
      </c>
      <c r="E1302" s="278" t="s">
        <v>1</v>
      </c>
      <c r="F1302" s="279" t="s">
        <v>1036</v>
      </c>
      <c r="G1302" s="277"/>
      <c r="H1302" s="280">
        <v>100</v>
      </c>
      <c r="I1302" s="281"/>
      <c r="J1302" s="277"/>
      <c r="K1302" s="277"/>
      <c r="L1302" s="282"/>
      <c r="M1302" s="283"/>
      <c r="N1302" s="284"/>
      <c r="O1302" s="284"/>
      <c r="P1302" s="284"/>
      <c r="Q1302" s="284"/>
      <c r="R1302" s="284"/>
      <c r="S1302" s="284"/>
      <c r="T1302" s="285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86" t="s">
        <v>170</v>
      </c>
      <c r="AU1302" s="286" t="s">
        <v>85</v>
      </c>
      <c r="AV1302" s="13" t="s">
        <v>85</v>
      </c>
      <c r="AW1302" s="13" t="s">
        <v>30</v>
      </c>
      <c r="AX1302" s="13" t="s">
        <v>75</v>
      </c>
      <c r="AY1302" s="286" t="s">
        <v>160</v>
      </c>
    </row>
    <row r="1303" spans="1:51" s="13" customFormat="1" ht="12">
      <c r="A1303" s="13"/>
      <c r="B1303" s="276"/>
      <c r="C1303" s="277"/>
      <c r="D1303" s="272" t="s">
        <v>170</v>
      </c>
      <c r="E1303" s="278" t="s">
        <v>1</v>
      </c>
      <c r="F1303" s="279" t="s">
        <v>1037</v>
      </c>
      <c r="G1303" s="277"/>
      <c r="H1303" s="280">
        <v>115</v>
      </c>
      <c r="I1303" s="281"/>
      <c r="J1303" s="277"/>
      <c r="K1303" s="277"/>
      <c r="L1303" s="282"/>
      <c r="M1303" s="283"/>
      <c r="N1303" s="284"/>
      <c r="O1303" s="284"/>
      <c r="P1303" s="284"/>
      <c r="Q1303" s="284"/>
      <c r="R1303" s="284"/>
      <c r="S1303" s="284"/>
      <c r="T1303" s="285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86" t="s">
        <v>170</v>
      </c>
      <c r="AU1303" s="286" t="s">
        <v>85</v>
      </c>
      <c r="AV1303" s="13" t="s">
        <v>85</v>
      </c>
      <c r="AW1303" s="13" t="s">
        <v>30</v>
      </c>
      <c r="AX1303" s="13" t="s">
        <v>75</v>
      </c>
      <c r="AY1303" s="286" t="s">
        <v>160</v>
      </c>
    </row>
    <row r="1304" spans="1:51" s="13" customFormat="1" ht="12">
      <c r="A1304" s="13"/>
      <c r="B1304" s="276"/>
      <c r="C1304" s="277"/>
      <c r="D1304" s="272" t="s">
        <v>170</v>
      </c>
      <c r="E1304" s="278" t="s">
        <v>1</v>
      </c>
      <c r="F1304" s="279" t="s">
        <v>1038</v>
      </c>
      <c r="G1304" s="277"/>
      <c r="H1304" s="280">
        <v>74</v>
      </c>
      <c r="I1304" s="281"/>
      <c r="J1304" s="277"/>
      <c r="K1304" s="277"/>
      <c r="L1304" s="282"/>
      <c r="M1304" s="283"/>
      <c r="N1304" s="284"/>
      <c r="O1304" s="284"/>
      <c r="P1304" s="284"/>
      <c r="Q1304" s="284"/>
      <c r="R1304" s="284"/>
      <c r="S1304" s="284"/>
      <c r="T1304" s="285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86" t="s">
        <v>170</v>
      </c>
      <c r="AU1304" s="286" t="s">
        <v>85</v>
      </c>
      <c r="AV1304" s="13" t="s">
        <v>85</v>
      </c>
      <c r="AW1304" s="13" t="s">
        <v>30</v>
      </c>
      <c r="AX1304" s="13" t="s">
        <v>75</v>
      </c>
      <c r="AY1304" s="286" t="s">
        <v>160</v>
      </c>
    </row>
    <row r="1305" spans="1:51" s="13" customFormat="1" ht="12">
      <c r="A1305" s="13"/>
      <c r="B1305" s="276"/>
      <c r="C1305" s="277"/>
      <c r="D1305" s="272" t="s">
        <v>170</v>
      </c>
      <c r="E1305" s="278" t="s">
        <v>1</v>
      </c>
      <c r="F1305" s="279" t="s">
        <v>1039</v>
      </c>
      <c r="G1305" s="277"/>
      <c r="H1305" s="280">
        <v>75</v>
      </c>
      <c r="I1305" s="281"/>
      <c r="J1305" s="277"/>
      <c r="K1305" s="277"/>
      <c r="L1305" s="282"/>
      <c r="M1305" s="283"/>
      <c r="N1305" s="284"/>
      <c r="O1305" s="284"/>
      <c r="P1305" s="284"/>
      <c r="Q1305" s="284"/>
      <c r="R1305" s="284"/>
      <c r="S1305" s="284"/>
      <c r="T1305" s="285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86" t="s">
        <v>170</v>
      </c>
      <c r="AU1305" s="286" t="s">
        <v>85</v>
      </c>
      <c r="AV1305" s="13" t="s">
        <v>85</v>
      </c>
      <c r="AW1305" s="13" t="s">
        <v>30</v>
      </c>
      <c r="AX1305" s="13" t="s">
        <v>75</v>
      </c>
      <c r="AY1305" s="286" t="s">
        <v>160</v>
      </c>
    </row>
    <row r="1306" spans="1:51" s="14" customFormat="1" ht="12">
      <c r="A1306" s="14"/>
      <c r="B1306" s="288"/>
      <c r="C1306" s="289"/>
      <c r="D1306" s="272" t="s">
        <v>170</v>
      </c>
      <c r="E1306" s="290" t="s">
        <v>1</v>
      </c>
      <c r="F1306" s="291" t="s">
        <v>1040</v>
      </c>
      <c r="G1306" s="289"/>
      <c r="H1306" s="290" t="s">
        <v>1</v>
      </c>
      <c r="I1306" s="292"/>
      <c r="J1306" s="289"/>
      <c r="K1306" s="289"/>
      <c r="L1306" s="293"/>
      <c r="M1306" s="294"/>
      <c r="N1306" s="295"/>
      <c r="O1306" s="295"/>
      <c r="P1306" s="295"/>
      <c r="Q1306" s="295"/>
      <c r="R1306" s="295"/>
      <c r="S1306" s="295"/>
      <c r="T1306" s="296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97" t="s">
        <v>170</v>
      </c>
      <c r="AU1306" s="297" t="s">
        <v>85</v>
      </c>
      <c r="AV1306" s="14" t="s">
        <v>83</v>
      </c>
      <c r="AW1306" s="14" t="s">
        <v>30</v>
      </c>
      <c r="AX1306" s="14" t="s">
        <v>75</v>
      </c>
      <c r="AY1306" s="297" t="s">
        <v>160</v>
      </c>
    </row>
    <row r="1307" spans="1:51" s="13" customFormat="1" ht="12">
      <c r="A1307" s="13"/>
      <c r="B1307" s="276"/>
      <c r="C1307" s="277"/>
      <c r="D1307" s="272" t="s">
        <v>170</v>
      </c>
      <c r="E1307" s="278" t="s">
        <v>1</v>
      </c>
      <c r="F1307" s="279" t="s">
        <v>1041</v>
      </c>
      <c r="G1307" s="277"/>
      <c r="H1307" s="280">
        <v>200</v>
      </c>
      <c r="I1307" s="281"/>
      <c r="J1307" s="277"/>
      <c r="K1307" s="277"/>
      <c r="L1307" s="282"/>
      <c r="M1307" s="283"/>
      <c r="N1307" s="284"/>
      <c r="O1307" s="284"/>
      <c r="P1307" s="284"/>
      <c r="Q1307" s="284"/>
      <c r="R1307" s="284"/>
      <c r="S1307" s="284"/>
      <c r="T1307" s="285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86" t="s">
        <v>170</v>
      </c>
      <c r="AU1307" s="286" t="s">
        <v>85</v>
      </c>
      <c r="AV1307" s="13" t="s">
        <v>85</v>
      </c>
      <c r="AW1307" s="13" t="s">
        <v>30</v>
      </c>
      <c r="AX1307" s="13" t="s">
        <v>75</v>
      </c>
      <c r="AY1307" s="286" t="s">
        <v>160</v>
      </c>
    </row>
    <row r="1308" spans="1:51" s="15" customFormat="1" ht="12">
      <c r="A1308" s="15"/>
      <c r="B1308" s="298"/>
      <c r="C1308" s="299"/>
      <c r="D1308" s="272" t="s">
        <v>170</v>
      </c>
      <c r="E1308" s="300" t="s">
        <v>1</v>
      </c>
      <c r="F1308" s="301" t="s">
        <v>217</v>
      </c>
      <c r="G1308" s="299"/>
      <c r="H1308" s="302">
        <v>1071</v>
      </c>
      <c r="I1308" s="303"/>
      <c r="J1308" s="299"/>
      <c r="K1308" s="299"/>
      <c r="L1308" s="304"/>
      <c r="M1308" s="305"/>
      <c r="N1308" s="306"/>
      <c r="O1308" s="306"/>
      <c r="P1308" s="306"/>
      <c r="Q1308" s="306"/>
      <c r="R1308" s="306"/>
      <c r="S1308" s="306"/>
      <c r="T1308" s="307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308" t="s">
        <v>170</v>
      </c>
      <c r="AU1308" s="308" t="s">
        <v>85</v>
      </c>
      <c r="AV1308" s="15" t="s">
        <v>166</v>
      </c>
      <c r="AW1308" s="15" t="s">
        <v>30</v>
      </c>
      <c r="AX1308" s="15" t="s">
        <v>83</v>
      </c>
      <c r="AY1308" s="308" t="s">
        <v>160</v>
      </c>
    </row>
    <row r="1309" spans="1:65" s="2" customFormat="1" ht="16.5" customHeight="1">
      <c r="A1309" s="40"/>
      <c r="B1309" s="41"/>
      <c r="C1309" s="260" t="s">
        <v>1042</v>
      </c>
      <c r="D1309" s="260" t="s">
        <v>162</v>
      </c>
      <c r="E1309" s="261" t="s">
        <v>1043</v>
      </c>
      <c r="F1309" s="262" t="s">
        <v>1044</v>
      </c>
      <c r="G1309" s="263" t="s">
        <v>243</v>
      </c>
      <c r="H1309" s="264">
        <v>314</v>
      </c>
      <c r="I1309" s="265"/>
      <c r="J1309" s="266">
        <f>ROUND(I1309*H1309,2)</f>
        <v>0</v>
      </c>
      <c r="K1309" s="262" t="s">
        <v>1</v>
      </c>
      <c r="L1309" s="43"/>
      <c r="M1309" s="267" t="s">
        <v>1</v>
      </c>
      <c r="N1309" s="268" t="s">
        <v>40</v>
      </c>
      <c r="O1309" s="93"/>
      <c r="P1309" s="269">
        <f>O1309*H1309</f>
        <v>0</v>
      </c>
      <c r="Q1309" s="269">
        <v>0.00079</v>
      </c>
      <c r="R1309" s="269">
        <f>Q1309*H1309</f>
        <v>0.24806</v>
      </c>
      <c r="S1309" s="269">
        <v>0</v>
      </c>
      <c r="T1309" s="270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71" t="s">
        <v>166</v>
      </c>
      <c r="AT1309" s="271" t="s">
        <v>162</v>
      </c>
      <c r="AU1309" s="271" t="s">
        <v>85</v>
      </c>
      <c r="AY1309" s="17" t="s">
        <v>160</v>
      </c>
      <c r="BE1309" s="145">
        <f>IF(N1309="základní",J1309,0)</f>
        <v>0</v>
      </c>
      <c r="BF1309" s="145">
        <f>IF(N1309="snížená",J1309,0)</f>
        <v>0</v>
      </c>
      <c r="BG1309" s="145">
        <f>IF(N1309="zákl. přenesená",J1309,0)</f>
        <v>0</v>
      </c>
      <c r="BH1309" s="145">
        <f>IF(N1309="sníž. přenesená",J1309,0)</f>
        <v>0</v>
      </c>
      <c r="BI1309" s="145">
        <f>IF(N1309="nulová",J1309,0)</f>
        <v>0</v>
      </c>
      <c r="BJ1309" s="17" t="s">
        <v>83</v>
      </c>
      <c r="BK1309" s="145">
        <f>ROUND(I1309*H1309,2)</f>
        <v>0</v>
      </c>
      <c r="BL1309" s="17" t="s">
        <v>166</v>
      </c>
      <c r="BM1309" s="271" t="s">
        <v>1045</v>
      </c>
    </row>
    <row r="1310" spans="1:47" s="2" customFormat="1" ht="12">
      <c r="A1310" s="40"/>
      <c r="B1310" s="41"/>
      <c r="C1310" s="42"/>
      <c r="D1310" s="272" t="s">
        <v>177</v>
      </c>
      <c r="E1310" s="42"/>
      <c r="F1310" s="287" t="s">
        <v>1046</v>
      </c>
      <c r="G1310" s="42"/>
      <c r="H1310" s="42"/>
      <c r="I1310" s="161"/>
      <c r="J1310" s="42"/>
      <c r="K1310" s="42"/>
      <c r="L1310" s="43"/>
      <c r="M1310" s="274"/>
      <c r="N1310" s="275"/>
      <c r="O1310" s="93"/>
      <c r="P1310" s="93"/>
      <c r="Q1310" s="93"/>
      <c r="R1310" s="93"/>
      <c r="S1310" s="93"/>
      <c r="T1310" s="94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T1310" s="17" t="s">
        <v>177</v>
      </c>
      <c r="AU1310" s="17" t="s">
        <v>85</v>
      </c>
    </row>
    <row r="1311" spans="1:47" s="2" customFormat="1" ht="12">
      <c r="A1311" s="40"/>
      <c r="B1311" s="41"/>
      <c r="C1311" s="42"/>
      <c r="D1311" s="272" t="s">
        <v>168</v>
      </c>
      <c r="E1311" s="42"/>
      <c r="F1311" s="273" t="s">
        <v>1047</v>
      </c>
      <c r="G1311" s="42"/>
      <c r="H1311" s="42"/>
      <c r="I1311" s="161"/>
      <c r="J1311" s="42"/>
      <c r="K1311" s="42"/>
      <c r="L1311" s="43"/>
      <c r="M1311" s="274"/>
      <c r="N1311" s="275"/>
      <c r="O1311" s="93"/>
      <c r="P1311" s="93"/>
      <c r="Q1311" s="93"/>
      <c r="R1311" s="93"/>
      <c r="S1311" s="93"/>
      <c r="T1311" s="94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T1311" s="17" t="s">
        <v>168</v>
      </c>
      <c r="AU1311" s="17" t="s">
        <v>85</v>
      </c>
    </row>
    <row r="1312" spans="1:51" s="13" customFormat="1" ht="12">
      <c r="A1312" s="13"/>
      <c r="B1312" s="276"/>
      <c r="C1312" s="277"/>
      <c r="D1312" s="272" t="s">
        <v>170</v>
      </c>
      <c r="E1312" s="278" t="s">
        <v>1</v>
      </c>
      <c r="F1312" s="279" t="s">
        <v>1048</v>
      </c>
      <c r="G1312" s="277"/>
      <c r="H1312" s="280">
        <v>314</v>
      </c>
      <c r="I1312" s="281"/>
      <c r="J1312" s="277"/>
      <c r="K1312" s="277"/>
      <c r="L1312" s="282"/>
      <c r="M1312" s="283"/>
      <c r="N1312" s="284"/>
      <c r="O1312" s="284"/>
      <c r="P1312" s="284"/>
      <c r="Q1312" s="284"/>
      <c r="R1312" s="284"/>
      <c r="S1312" s="284"/>
      <c r="T1312" s="285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86" t="s">
        <v>170</v>
      </c>
      <c r="AU1312" s="286" t="s">
        <v>85</v>
      </c>
      <c r="AV1312" s="13" t="s">
        <v>85</v>
      </c>
      <c r="AW1312" s="13" t="s">
        <v>30</v>
      </c>
      <c r="AX1312" s="13" t="s">
        <v>83</v>
      </c>
      <c r="AY1312" s="286" t="s">
        <v>160</v>
      </c>
    </row>
    <row r="1313" spans="1:65" s="2" customFormat="1" ht="16.5" customHeight="1">
      <c r="A1313" s="40"/>
      <c r="B1313" s="41"/>
      <c r="C1313" s="309" t="s">
        <v>1049</v>
      </c>
      <c r="D1313" s="309" t="s">
        <v>404</v>
      </c>
      <c r="E1313" s="310" t="s">
        <v>1050</v>
      </c>
      <c r="F1313" s="311" t="s">
        <v>1051</v>
      </c>
      <c r="G1313" s="312" t="s">
        <v>165</v>
      </c>
      <c r="H1313" s="313">
        <v>314</v>
      </c>
      <c r="I1313" s="314"/>
      <c r="J1313" s="315">
        <f>ROUND(I1313*H1313,2)</f>
        <v>0</v>
      </c>
      <c r="K1313" s="311" t="s">
        <v>1</v>
      </c>
      <c r="L1313" s="316"/>
      <c r="M1313" s="317" t="s">
        <v>1</v>
      </c>
      <c r="N1313" s="318" t="s">
        <v>40</v>
      </c>
      <c r="O1313" s="93"/>
      <c r="P1313" s="269">
        <f>O1313*H1313</f>
        <v>0</v>
      </c>
      <c r="Q1313" s="269">
        <v>0.0986</v>
      </c>
      <c r="R1313" s="269">
        <f>Q1313*H1313</f>
        <v>30.960399999999996</v>
      </c>
      <c r="S1313" s="269">
        <v>0</v>
      </c>
      <c r="T1313" s="270">
        <f>S1313*H1313</f>
        <v>0</v>
      </c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R1313" s="271" t="s">
        <v>235</v>
      </c>
      <c r="AT1313" s="271" t="s">
        <v>404</v>
      </c>
      <c r="AU1313" s="271" t="s">
        <v>85</v>
      </c>
      <c r="AY1313" s="17" t="s">
        <v>160</v>
      </c>
      <c r="BE1313" s="145">
        <f>IF(N1313="základní",J1313,0)</f>
        <v>0</v>
      </c>
      <c r="BF1313" s="145">
        <f>IF(N1313="snížená",J1313,0)</f>
        <v>0</v>
      </c>
      <c r="BG1313" s="145">
        <f>IF(N1313="zákl. přenesená",J1313,0)</f>
        <v>0</v>
      </c>
      <c r="BH1313" s="145">
        <f>IF(N1313="sníž. přenesená",J1313,0)</f>
        <v>0</v>
      </c>
      <c r="BI1313" s="145">
        <f>IF(N1313="nulová",J1313,0)</f>
        <v>0</v>
      </c>
      <c r="BJ1313" s="17" t="s">
        <v>83</v>
      </c>
      <c r="BK1313" s="145">
        <f>ROUND(I1313*H1313,2)</f>
        <v>0</v>
      </c>
      <c r="BL1313" s="17" t="s">
        <v>166</v>
      </c>
      <c r="BM1313" s="271" t="s">
        <v>1052</v>
      </c>
    </row>
    <row r="1314" spans="1:47" s="2" customFormat="1" ht="12">
      <c r="A1314" s="40"/>
      <c r="B1314" s="41"/>
      <c r="C1314" s="42"/>
      <c r="D1314" s="272" t="s">
        <v>168</v>
      </c>
      <c r="E1314" s="42"/>
      <c r="F1314" s="273" t="s">
        <v>1053</v>
      </c>
      <c r="G1314" s="42"/>
      <c r="H1314" s="42"/>
      <c r="I1314" s="161"/>
      <c r="J1314" s="42"/>
      <c r="K1314" s="42"/>
      <c r="L1314" s="43"/>
      <c r="M1314" s="274"/>
      <c r="N1314" s="275"/>
      <c r="O1314" s="93"/>
      <c r="P1314" s="93"/>
      <c r="Q1314" s="93"/>
      <c r="R1314" s="93"/>
      <c r="S1314" s="93"/>
      <c r="T1314" s="94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T1314" s="17" t="s">
        <v>168</v>
      </c>
      <c r="AU1314" s="17" t="s">
        <v>85</v>
      </c>
    </row>
    <row r="1315" spans="1:51" s="13" customFormat="1" ht="12">
      <c r="A1315" s="13"/>
      <c r="B1315" s="276"/>
      <c r="C1315" s="277"/>
      <c r="D1315" s="272" t="s">
        <v>170</v>
      </c>
      <c r="E1315" s="278" t="s">
        <v>1</v>
      </c>
      <c r="F1315" s="279" t="s">
        <v>1048</v>
      </c>
      <c r="G1315" s="277"/>
      <c r="H1315" s="280">
        <v>314</v>
      </c>
      <c r="I1315" s="281"/>
      <c r="J1315" s="277"/>
      <c r="K1315" s="277"/>
      <c r="L1315" s="282"/>
      <c r="M1315" s="283"/>
      <c r="N1315" s="284"/>
      <c r="O1315" s="284"/>
      <c r="P1315" s="284"/>
      <c r="Q1315" s="284"/>
      <c r="R1315" s="284"/>
      <c r="S1315" s="284"/>
      <c r="T1315" s="285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86" t="s">
        <v>170</v>
      </c>
      <c r="AU1315" s="286" t="s">
        <v>85</v>
      </c>
      <c r="AV1315" s="13" t="s">
        <v>85</v>
      </c>
      <c r="AW1315" s="13" t="s">
        <v>30</v>
      </c>
      <c r="AX1315" s="13" t="s">
        <v>75</v>
      </c>
      <c r="AY1315" s="286" t="s">
        <v>160</v>
      </c>
    </row>
    <row r="1316" spans="1:65" s="2" customFormat="1" ht="16.5" customHeight="1">
      <c r="A1316" s="40"/>
      <c r="B1316" s="41"/>
      <c r="C1316" s="260" t="s">
        <v>1054</v>
      </c>
      <c r="D1316" s="260" t="s">
        <v>162</v>
      </c>
      <c r="E1316" s="261" t="s">
        <v>1055</v>
      </c>
      <c r="F1316" s="262" t="s">
        <v>1056</v>
      </c>
      <c r="G1316" s="263" t="s">
        <v>243</v>
      </c>
      <c r="H1316" s="264">
        <v>176</v>
      </c>
      <c r="I1316" s="265"/>
      <c r="J1316" s="266">
        <f>ROUND(I1316*H1316,2)</f>
        <v>0</v>
      </c>
      <c r="K1316" s="262" t="s">
        <v>184</v>
      </c>
      <c r="L1316" s="43"/>
      <c r="M1316" s="267" t="s">
        <v>1</v>
      </c>
      <c r="N1316" s="268" t="s">
        <v>40</v>
      </c>
      <c r="O1316" s="93"/>
      <c r="P1316" s="269">
        <f>O1316*H1316</f>
        <v>0</v>
      </c>
      <c r="Q1316" s="269">
        <v>0.00079</v>
      </c>
      <c r="R1316" s="269">
        <f>Q1316*H1316</f>
        <v>0.13904</v>
      </c>
      <c r="S1316" s="269">
        <v>0</v>
      </c>
      <c r="T1316" s="270">
        <f>S1316*H1316</f>
        <v>0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71" t="s">
        <v>166</v>
      </c>
      <c r="AT1316" s="271" t="s">
        <v>162</v>
      </c>
      <c r="AU1316" s="271" t="s">
        <v>85</v>
      </c>
      <c r="AY1316" s="17" t="s">
        <v>160</v>
      </c>
      <c r="BE1316" s="145">
        <f>IF(N1316="základní",J1316,0)</f>
        <v>0</v>
      </c>
      <c r="BF1316" s="145">
        <f>IF(N1316="snížená",J1316,0)</f>
        <v>0</v>
      </c>
      <c r="BG1316" s="145">
        <f>IF(N1316="zákl. přenesená",J1316,0)</f>
        <v>0</v>
      </c>
      <c r="BH1316" s="145">
        <f>IF(N1316="sníž. přenesená",J1316,0)</f>
        <v>0</v>
      </c>
      <c r="BI1316" s="145">
        <f>IF(N1316="nulová",J1316,0)</f>
        <v>0</v>
      </c>
      <c r="BJ1316" s="17" t="s">
        <v>83</v>
      </c>
      <c r="BK1316" s="145">
        <f>ROUND(I1316*H1316,2)</f>
        <v>0</v>
      </c>
      <c r="BL1316" s="17" t="s">
        <v>166</v>
      </c>
      <c r="BM1316" s="271" t="s">
        <v>1057</v>
      </c>
    </row>
    <row r="1317" spans="1:47" s="2" customFormat="1" ht="12">
      <c r="A1317" s="40"/>
      <c r="B1317" s="41"/>
      <c r="C1317" s="42"/>
      <c r="D1317" s="272" t="s">
        <v>177</v>
      </c>
      <c r="E1317" s="42"/>
      <c r="F1317" s="287" t="s">
        <v>1056</v>
      </c>
      <c r="G1317" s="42"/>
      <c r="H1317" s="42"/>
      <c r="I1317" s="161"/>
      <c r="J1317" s="42"/>
      <c r="K1317" s="42"/>
      <c r="L1317" s="43"/>
      <c r="M1317" s="274"/>
      <c r="N1317" s="275"/>
      <c r="O1317" s="93"/>
      <c r="P1317" s="93"/>
      <c r="Q1317" s="93"/>
      <c r="R1317" s="93"/>
      <c r="S1317" s="93"/>
      <c r="T1317" s="94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T1317" s="17" t="s">
        <v>177</v>
      </c>
      <c r="AU1317" s="17" t="s">
        <v>85</v>
      </c>
    </row>
    <row r="1318" spans="1:47" s="2" customFormat="1" ht="12">
      <c r="A1318" s="40"/>
      <c r="B1318" s="41"/>
      <c r="C1318" s="42"/>
      <c r="D1318" s="272" t="s">
        <v>168</v>
      </c>
      <c r="E1318" s="42"/>
      <c r="F1318" s="273" t="s">
        <v>1047</v>
      </c>
      <c r="G1318" s="42"/>
      <c r="H1318" s="42"/>
      <c r="I1318" s="161"/>
      <c r="J1318" s="42"/>
      <c r="K1318" s="42"/>
      <c r="L1318" s="43"/>
      <c r="M1318" s="274"/>
      <c r="N1318" s="275"/>
      <c r="O1318" s="93"/>
      <c r="P1318" s="93"/>
      <c r="Q1318" s="93"/>
      <c r="R1318" s="93"/>
      <c r="S1318" s="93"/>
      <c r="T1318" s="94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T1318" s="17" t="s">
        <v>168</v>
      </c>
      <c r="AU1318" s="17" t="s">
        <v>85</v>
      </c>
    </row>
    <row r="1319" spans="1:65" s="2" customFormat="1" ht="16.5" customHeight="1">
      <c r="A1319" s="40"/>
      <c r="B1319" s="41"/>
      <c r="C1319" s="309" t="s">
        <v>1058</v>
      </c>
      <c r="D1319" s="309" t="s">
        <v>404</v>
      </c>
      <c r="E1319" s="310" t="s">
        <v>1059</v>
      </c>
      <c r="F1319" s="311" t="s">
        <v>1060</v>
      </c>
      <c r="G1319" s="312" t="s">
        <v>165</v>
      </c>
      <c r="H1319" s="313">
        <v>176</v>
      </c>
      <c r="I1319" s="314"/>
      <c r="J1319" s="315">
        <f>ROUND(I1319*H1319,2)</f>
        <v>0</v>
      </c>
      <c r="K1319" s="311" t="s">
        <v>1</v>
      </c>
      <c r="L1319" s="316"/>
      <c r="M1319" s="317" t="s">
        <v>1</v>
      </c>
      <c r="N1319" s="318" t="s">
        <v>40</v>
      </c>
      <c r="O1319" s="93"/>
      <c r="P1319" s="269">
        <f>O1319*H1319</f>
        <v>0</v>
      </c>
      <c r="Q1319" s="269">
        <v>0.02815</v>
      </c>
      <c r="R1319" s="269">
        <f>Q1319*H1319</f>
        <v>4.954400000000001</v>
      </c>
      <c r="S1319" s="269">
        <v>0</v>
      </c>
      <c r="T1319" s="270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71" t="s">
        <v>235</v>
      </c>
      <c r="AT1319" s="271" t="s">
        <v>404</v>
      </c>
      <c r="AU1319" s="271" t="s">
        <v>85</v>
      </c>
      <c r="AY1319" s="17" t="s">
        <v>160</v>
      </c>
      <c r="BE1319" s="145">
        <f>IF(N1319="základní",J1319,0)</f>
        <v>0</v>
      </c>
      <c r="BF1319" s="145">
        <f>IF(N1319="snížená",J1319,0)</f>
        <v>0</v>
      </c>
      <c r="BG1319" s="145">
        <f>IF(N1319="zákl. přenesená",J1319,0)</f>
        <v>0</v>
      </c>
      <c r="BH1319" s="145">
        <f>IF(N1319="sníž. přenesená",J1319,0)</f>
        <v>0</v>
      </c>
      <c r="BI1319" s="145">
        <f>IF(N1319="nulová",J1319,0)</f>
        <v>0</v>
      </c>
      <c r="BJ1319" s="17" t="s">
        <v>83</v>
      </c>
      <c r="BK1319" s="145">
        <f>ROUND(I1319*H1319,2)</f>
        <v>0</v>
      </c>
      <c r="BL1319" s="17" t="s">
        <v>166</v>
      </c>
      <c r="BM1319" s="271" t="s">
        <v>1061</v>
      </c>
    </row>
    <row r="1320" spans="1:47" s="2" customFormat="1" ht="12">
      <c r="A1320" s="40"/>
      <c r="B1320" s="41"/>
      <c r="C1320" s="42"/>
      <c r="D1320" s="272" t="s">
        <v>177</v>
      </c>
      <c r="E1320" s="42"/>
      <c r="F1320" s="287" t="s">
        <v>1060</v>
      </c>
      <c r="G1320" s="42"/>
      <c r="H1320" s="42"/>
      <c r="I1320" s="161"/>
      <c r="J1320" s="42"/>
      <c r="K1320" s="42"/>
      <c r="L1320" s="43"/>
      <c r="M1320" s="274"/>
      <c r="N1320" s="275"/>
      <c r="O1320" s="93"/>
      <c r="P1320" s="93"/>
      <c r="Q1320" s="93"/>
      <c r="R1320" s="93"/>
      <c r="S1320" s="93"/>
      <c r="T1320" s="94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T1320" s="17" t="s">
        <v>177</v>
      </c>
      <c r="AU1320" s="17" t="s">
        <v>85</v>
      </c>
    </row>
    <row r="1321" spans="1:47" s="2" customFormat="1" ht="12">
      <c r="A1321" s="40"/>
      <c r="B1321" s="41"/>
      <c r="C1321" s="42"/>
      <c r="D1321" s="272" t="s">
        <v>168</v>
      </c>
      <c r="E1321" s="42"/>
      <c r="F1321" s="273" t="s">
        <v>1062</v>
      </c>
      <c r="G1321" s="42"/>
      <c r="H1321" s="42"/>
      <c r="I1321" s="161"/>
      <c r="J1321" s="42"/>
      <c r="K1321" s="42"/>
      <c r="L1321" s="43"/>
      <c r="M1321" s="274"/>
      <c r="N1321" s="275"/>
      <c r="O1321" s="93"/>
      <c r="P1321" s="93"/>
      <c r="Q1321" s="93"/>
      <c r="R1321" s="93"/>
      <c r="S1321" s="93"/>
      <c r="T1321" s="94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T1321" s="17" t="s">
        <v>168</v>
      </c>
      <c r="AU1321" s="17" t="s">
        <v>85</v>
      </c>
    </row>
    <row r="1322" spans="1:51" s="13" customFormat="1" ht="12">
      <c r="A1322" s="13"/>
      <c r="B1322" s="276"/>
      <c r="C1322" s="277"/>
      <c r="D1322" s="272" t="s">
        <v>170</v>
      </c>
      <c r="E1322" s="278" t="s">
        <v>1</v>
      </c>
      <c r="F1322" s="279" t="s">
        <v>1063</v>
      </c>
      <c r="G1322" s="277"/>
      <c r="H1322" s="280">
        <v>176</v>
      </c>
      <c r="I1322" s="281"/>
      <c r="J1322" s="277"/>
      <c r="K1322" s="277"/>
      <c r="L1322" s="282"/>
      <c r="M1322" s="283"/>
      <c r="N1322" s="284"/>
      <c r="O1322" s="284"/>
      <c r="P1322" s="284"/>
      <c r="Q1322" s="284"/>
      <c r="R1322" s="284"/>
      <c r="S1322" s="284"/>
      <c r="T1322" s="285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86" t="s">
        <v>170</v>
      </c>
      <c r="AU1322" s="286" t="s">
        <v>85</v>
      </c>
      <c r="AV1322" s="13" t="s">
        <v>85</v>
      </c>
      <c r="AW1322" s="13" t="s">
        <v>30</v>
      </c>
      <c r="AX1322" s="13" t="s">
        <v>83</v>
      </c>
      <c r="AY1322" s="286" t="s">
        <v>160</v>
      </c>
    </row>
    <row r="1323" spans="1:65" s="2" customFormat="1" ht="21.75" customHeight="1">
      <c r="A1323" s="40"/>
      <c r="B1323" s="41"/>
      <c r="C1323" s="260" t="s">
        <v>1064</v>
      </c>
      <c r="D1323" s="260" t="s">
        <v>162</v>
      </c>
      <c r="E1323" s="261" t="s">
        <v>1065</v>
      </c>
      <c r="F1323" s="262" t="s">
        <v>1066</v>
      </c>
      <c r="G1323" s="263" t="s">
        <v>243</v>
      </c>
      <c r="H1323" s="264">
        <v>1505</v>
      </c>
      <c r="I1323" s="265"/>
      <c r="J1323" s="266">
        <f>ROUND(I1323*H1323,2)</f>
        <v>0</v>
      </c>
      <c r="K1323" s="262" t="s">
        <v>175</v>
      </c>
      <c r="L1323" s="43"/>
      <c r="M1323" s="267" t="s">
        <v>1</v>
      </c>
      <c r="N1323" s="268" t="s">
        <v>40</v>
      </c>
      <c r="O1323" s="93"/>
      <c r="P1323" s="269">
        <f>O1323*H1323</f>
        <v>0</v>
      </c>
      <c r="Q1323" s="269">
        <v>0</v>
      </c>
      <c r="R1323" s="269">
        <f>Q1323*H1323</f>
        <v>0</v>
      </c>
      <c r="S1323" s="269">
        <v>0</v>
      </c>
      <c r="T1323" s="270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71" t="s">
        <v>166</v>
      </c>
      <c r="AT1323" s="271" t="s">
        <v>162</v>
      </c>
      <c r="AU1323" s="271" t="s">
        <v>85</v>
      </c>
      <c r="AY1323" s="17" t="s">
        <v>160</v>
      </c>
      <c r="BE1323" s="145">
        <f>IF(N1323="základní",J1323,0)</f>
        <v>0</v>
      </c>
      <c r="BF1323" s="145">
        <f>IF(N1323="snížená",J1323,0)</f>
        <v>0</v>
      </c>
      <c r="BG1323" s="145">
        <f>IF(N1323="zákl. přenesená",J1323,0)</f>
        <v>0</v>
      </c>
      <c r="BH1323" s="145">
        <f>IF(N1323="sníž. přenesená",J1323,0)</f>
        <v>0</v>
      </c>
      <c r="BI1323" s="145">
        <f>IF(N1323="nulová",J1323,0)</f>
        <v>0</v>
      </c>
      <c r="BJ1323" s="17" t="s">
        <v>83</v>
      </c>
      <c r="BK1323" s="145">
        <f>ROUND(I1323*H1323,2)</f>
        <v>0</v>
      </c>
      <c r="BL1323" s="17" t="s">
        <v>166</v>
      </c>
      <c r="BM1323" s="271" t="s">
        <v>1067</v>
      </c>
    </row>
    <row r="1324" spans="1:47" s="2" customFormat="1" ht="12">
      <c r="A1324" s="40"/>
      <c r="B1324" s="41"/>
      <c r="C1324" s="42"/>
      <c r="D1324" s="272" t="s">
        <v>177</v>
      </c>
      <c r="E1324" s="42"/>
      <c r="F1324" s="287" t="s">
        <v>1068</v>
      </c>
      <c r="G1324" s="42"/>
      <c r="H1324" s="42"/>
      <c r="I1324" s="161"/>
      <c r="J1324" s="42"/>
      <c r="K1324" s="42"/>
      <c r="L1324" s="43"/>
      <c r="M1324" s="274"/>
      <c r="N1324" s="275"/>
      <c r="O1324" s="93"/>
      <c r="P1324" s="93"/>
      <c r="Q1324" s="93"/>
      <c r="R1324" s="93"/>
      <c r="S1324" s="93"/>
      <c r="T1324" s="94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T1324" s="17" t="s">
        <v>177</v>
      </c>
      <c r="AU1324" s="17" t="s">
        <v>85</v>
      </c>
    </row>
    <row r="1325" spans="1:51" s="13" customFormat="1" ht="12">
      <c r="A1325" s="13"/>
      <c r="B1325" s="276"/>
      <c r="C1325" s="277"/>
      <c r="D1325" s="272" t="s">
        <v>170</v>
      </c>
      <c r="E1325" s="278" t="s">
        <v>1</v>
      </c>
      <c r="F1325" s="279" t="s">
        <v>1069</v>
      </c>
      <c r="G1325" s="277"/>
      <c r="H1325" s="280">
        <v>1505</v>
      </c>
      <c r="I1325" s="281"/>
      <c r="J1325" s="277"/>
      <c r="K1325" s="277"/>
      <c r="L1325" s="282"/>
      <c r="M1325" s="283"/>
      <c r="N1325" s="284"/>
      <c r="O1325" s="284"/>
      <c r="P1325" s="284"/>
      <c r="Q1325" s="284"/>
      <c r="R1325" s="284"/>
      <c r="S1325" s="284"/>
      <c r="T1325" s="285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86" t="s">
        <v>170</v>
      </c>
      <c r="AU1325" s="286" t="s">
        <v>85</v>
      </c>
      <c r="AV1325" s="13" t="s">
        <v>85</v>
      </c>
      <c r="AW1325" s="13" t="s">
        <v>30</v>
      </c>
      <c r="AX1325" s="13" t="s">
        <v>75</v>
      </c>
      <c r="AY1325" s="286" t="s">
        <v>160</v>
      </c>
    </row>
    <row r="1326" spans="1:65" s="2" customFormat="1" ht="16.5" customHeight="1">
      <c r="A1326" s="40"/>
      <c r="B1326" s="41"/>
      <c r="C1326" s="309" t="s">
        <v>1070</v>
      </c>
      <c r="D1326" s="309" t="s">
        <v>404</v>
      </c>
      <c r="E1326" s="310" t="s">
        <v>1071</v>
      </c>
      <c r="F1326" s="311" t="s">
        <v>1072</v>
      </c>
      <c r="G1326" s="312" t="s">
        <v>243</v>
      </c>
      <c r="H1326" s="313">
        <v>1505</v>
      </c>
      <c r="I1326" s="314"/>
      <c r="J1326" s="315">
        <f>ROUND(I1326*H1326,2)</f>
        <v>0</v>
      </c>
      <c r="K1326" s="311" t="s">
        <v>175</v>
      </c>
      <c r="L1326" s="316"/>
      <c r="M1326" s="317" t="s">
        <v>1</v>
      </c>
      <c r="N1326" s="318" t="s">
        <v>40</v>
      </c>
      <c r="O1326" s="93"/>
      <c r="P1326" s="269">
        <f>O1326*H1326</f>
        <v>0</v>
      </c>
      <c r="Q1326" s="269">
        <v>0.00048</v>
      </c>
      <c r="R1326" s="269">
        <f>Q1326*H1326</f>
        <v>0.7224</v>
      </c>
      <c r="S1326" s="269">
        <v>0</v>
      </c>
      <c r="T1326" s="270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71" t="s">
        <v>235</v>
      </c>
      <c r="AT1326" s="271" t="s">
        <v>404</v>
      </c>
      <c r="AU1326" s="271" t="s">
        <v>85</v>
      </c>
      <c r="AY1326" s="17" t="s">
        <v>160</v>
      </c>
      <c r="BE1326" s="145">
        <f>IF(N1326="základní",J1326,0)</f>
        <v>0</v>
      </c>
      <c r="BF1326" s="145">
        <f>IF(N1326="snížená",J1326,0)</f>
        <v>0</v>
      </c>
      <c r="BG1326" s="145">
        <f>IF(N1326="zákl. přenesená",J1326,0)</f>
        <v>0</v>
      </c>
      <c r="BH1326" s="145">
        <f>IF(N1326="sníž. přenesená",J1326,0)</f>
        <v>0</v>
      </c>
      <c r="BI1326" s="145">
        <f>IF(N1326="nulová",J1326,0)</f>
        <v>0</v>
      </c>
      <c r="BJ1326" s="17" t="s">
        <v>83</v>
      </c>
      <c r="BK1326" s="145">
        <f>ROUND(I1326*H1326,2)</f>
        <v>0</v>
      </c>
      <c r="BL1326" s="17" t="s">
        <v>166</v>
      </c>
      <c r="BM1326" s="271" t="s">
        <v>1073</v>
      </c>
    </row>
    <row r="1327" spans="1:47" s="2" customFormat="1" ht="12">
      <c r="A1327" s="40"/>
      <c r="B1327" s="41"/>
      <c r="C1327" s="42"/>
      <c r="D1327" s="272" t="s">
        <v>177</v>
      </c>
      <c r="E1327" s="42"/>
      <c r="F1327" s="287" t="s">
        <v>1074</v>
      </c>
      <c r="G1327" s="42"/>
      <c r="H1327" s="42"/>
      <c r="I1327" s="161"/>
      <c r="J1327" s="42"/>
      <c r="K1327" s="42"/>
      <c r="L1327" s="43"/>
      <c r="M1327" s="274"/>
      <c r="N1327" s="275"/>
      <c r="O1327" s="93"/>
      <c r="P1327" s="93"/>
      <c r="Q1327" s="93"/>
      <c r="R1327" s="93"/>
      <c r="S1327" s="93"/>
      <c r="T1327" s="94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T1327" s="17" t="s">
        <v>177</v>
      </c>
      <c r="AU1327" s="17" t="s">
        <v>85</v>
      </c>
    </row>
    <row r="1328" spans="1:51" s="13" customFormat="1" ht="12">
      <c r="A1328" s="13"/>
      <c r="B1328" s="276"/>
      <c r="C1328" s="277"/>
      <c r="D1328" s="272" t="s">
        <v>170</v>
      </c>
      <c r="E1328" s="278" t="s">
        <v>1</v>
      </c>
      <c r="F1328" s="279" t="s">
        <v>1075</v>
      </c>
      <c r="G1328" s="277"/>
      <c r="H1328" s="280">
        <v>1505</v>
      </c>
      <c r="I1328" s="281"/>
      <c r="J1328" s="277"/>
      <c r="K1328" s="277"/>
      <c r="L1328" s="282"/>
      <c r="M1328" s="283"/>
      <c r="N1328" s="284"/>
      <c r="O1328" s="284"/>
      <c r="P1328" s="284"/>
      <c r="Q1328" s="284"/>
      <c r="R1328" s="284"/>
      <c r="S1328" s="284"/>
      <c r="T1328" s="285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86" t="s">
        <v>170</v>
      </c>
      <c r="AU1328" s="286" t="s">
        <v>85</v>
      </c>
      <c r="AV1328" s="13" t="s">
        <v>85</v>
      </c>
      <c r="AW1328" s="13" t="s">
        <v>30</v>
      </c>
      <c r="AX1328" s="13" t="s">
        <v>75</v>
      </c>
      <c r="AY1328" s="286" t="s">
        <v>160</v>
      </c>
    </row>
    <row r="1329" spans="1:65" s="2" customFormat="1" ht="16.5" customHeight="1">
      <c r="A1329" s="40"/>
      <c r="B1329" s="41"/>
      <c r="C1329" s="260" t="s">
        <v>1076</v>
      </c>
      <c r="D1329" s="260" t="s">
        <v>162</v>
      </c>
      <c r="E1329" s="261" t="s">
        <v>1077</v>
      </c>
      <c r="F1329" s="262" t="s">
        <v>1078</v>
      </c>
      <c r="G1329" s="263" t="s">
        <v>165</v>
      </c>
      <c r="H1329" s="264">
        <v>46</v>
      </c>
      <c r="I1329" s="265"/>
      <c r="J1329" s="266">
        <f>ROUND(I1329*H1329,2)</f>
        <v>0</v>
      </c>
      <c r="K1329" s="262" t="s">
        <v>1</v>
      </c>
      <c r="L1329" s="43"/>
      <c r="M1329" s="267" t="s">
        <v>1</v>
      </c>
      <c r="N1329" s="268" t="s">
        <v>40</v>
      </c>
      <c r="O1329" s="93"/>
      <c r="P1329" s="269">
        <f>O1329*H1329</f>
        <v>0</v>
      </c>
      <c r="Q1329" s="269">
        <v>0.0001</v>
      </c>
      <c r="R1329" s="269">
        <f>Q1329*H1329</f>
        <v>0.0046</v>
      </c>
      <c r="S1329" s="269">
        <v>0</v>
      </c>
      <c r="T1329" s="270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71" t="s">
        <v>166</v>
      </c>
      <c r="AT1329" s="271" t="s">
        <v>162</v>
      </c>
      <c r="AU1329" s="271" t="s">
        <v>85</v>
      </c>
      <c r="AY1329" s="17" t="s">
        <v>160</v>
      </c>
      <c r="BE1329" s="145">
        <f>IF(N1329="základní",J1329,0)</f>
        <v>0</v>
      </c>
      <c r="BF1329" s="145">
        <f>IF(N1329="snížená",J1329,0)</f>
        <v>0</v>
      </c>
      <c r="BG1329" s="145">
        <f>IF(N1329="zákl. přenesená",J1329,0)</f>
        <v>0</v>
      </c>
      <c r="BH1329" s="145">
        <f>IF(N1329="sníž. přenesená",J1329,0)</f>
        <v>0</v>
      </c>
      <c r="BI1329" s="145">
        <f>IF(N1329="nulová",J1329,0)</f>
        <v>0</v>
      </c>
      <c r="BJ1329" s="17" t="s">
        <v>83</v>
      </c>
      <c r="BK1329" s="145">
        <f>ROUND(I1329*H1329,2)</f>
        <v>0</v>
      </c>
      <c r="BL1329" s="17" t="s">
        <v>166</v>
      </c>
      <c r="BM1329" s="271" t="s">
        <v>1079</v>
      </c>
    </row>
    <row r="1330" spans="1:47" s="2" customFormat="1" ht="12">
      <c r="A1330" s="40"/>
      <c r="B1330" s="41"/>
      <c r="C1330" s="42"/>
      <c r="D1330" s="272" t="s">
        <v>168</v>
      </c>
      <c r="E1330" s="42"/>
      <c r="F1330" s="273" t="s">
        <v>1080</v>
      </c>
      <c r="G1330" s="42"/>
      <c r="H1330" s="42"/>
      <c r="I1330" s="161"/>
      <c r="J1330" s="42"/>
      <c r="K1330" s="42"/>
      <c r="L1330" s="43"/>
      <c r="M1330" s="274"/>
      <c r="N1330" s="275"/>
      <c r="O1330" s="93"/>
      <c r="P1330" s="93"/>
      <c r="Q1330" s="93"/>
      <c r="R1330" s="93"/>
      <c r="S1330" s="93"/>
      <c r="T1330" s="94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T1330" s="17" t="s">
        <v>168</v>
      </c>
      <c r="AU1330" s="17" t="s">
        <v>85</v>
      </c>
    </row>
    <row r="1331" spans="1:65" s="2" customFormat="1" ht="16.5" customHeight="1">
      <c r="A1331" s="40"/>
      <c r="B1331" s="41"/>
      <c r="C1331" s="309" t="s">
        <v>1081</v>
      </c>
      <c r="D1331" s="309" t="s">
        <v>404</v>
      </c>
      <c r="E1331" s="310" t="s">
        <v>1082</v>
      </c>
      <c r="F1331" s="311" t="s">
        <v>1083</v>
      </c>
      <c r="G1331" s="312" t="s">
        <v>165</v>
      </c>
      <c r="H1331" s="313">
        <v>46</v>
      </c>
      <c r="I1331" s="314"/>
      <c r="J1331" s="315">
        <f>ROUND(I1331*H1331,2)</f>
        <v>0</v>
      </c>
      <c r="K1331" s="311" t="s">
        <v>1</v>
      </c>
      <c r="L1331" s="316"/>
      <c r="M1331" s="317" t="s">
        <v>1</v>
      </c>
      <c r="N1331" s="318" t="s">
        <v>40</v>
      </c>
      <c r="O1331" s="93"/>
      <c r="P1331" s="269">
        <f>O1331*H1331</f>
        <v>0</v>
      </c>
      <c r="Q1331" s="269">
        <v>0.00249</v>
      </c>
      <c r="R1331" s="269">
        <f>Q1331*H1331</f>
        <v>0.11454</v>
      </c>
      <c r="S1331" s="269">
        <v>0</v>
      </c>
      <c r="T1331" s="270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71" t="s">
        <v>235</v>
      </c>
      <c r="AT1331" s="271" t="s">
        <v>404</v>
      </c>
      <c r="AU1331" s="271" t="s">
        <v>85</v>
      </c>
      <c r="AY1331" s="17" t="s">
        <v>160</v>
      </c>
      <c r="BE1331" s="145">
        <f>IF(N1331="základní",J1331,0)</f>
        <v>0</v>
      </c>
      <c r="BF1331" s="145">
        <f>IF(N1331="snížená",J1331,0)</f>
        <v>0</v>
      </c>
      <c r="BG1331" s="145">
        <f>IF(N1331="zákl. přenesená",J1331,0)</f>
        <v>0</v>
      </c>
      <c r="BH1331" s="145">
        <f>IF(N1331="sníž. přenesená",J1331,0)</f>
        <v>0</v>
      </c>
      <c r="BI1331" s="145">
        <f>IF(N1331="nulová",J1331,0)</f>
        <v>0</v>
      </c>
      <c r="BJ1331" s="17" t="s">
        <v>83</v>
      </c>
      <c r="BK1331" s="145">
        <f>ROUND(I1331*H1331,2)</f>
        <v>0</v>
      </c>
      <c r="BL1331" s="17" t="s">
        <v>166</v>
      </c>
      <c r="BM1331" s="271" t="s">
        <v>1084</v>
      </c>
    </row>
    <row r="1332" spans="1:65" s="2" customFormat="1" ht="16.5" customHeight="1">
      <c r="A1332" s="40"/>
      <c r="B1332" s="41"/>
      <c r="C1332" s="260" t="s">
        <v>1085</v>
      </c>
      <c r="D1332" s="260" t="s">
        <v>162</v>
      </c>
      <c r="E1332" s="261" t="s">
        <v>1086</v>
      </c>
      <c r="F1332" s="262" t="s">
        <v>1087</v>
      </c>
      <c r="G1332" s="263" t="s">
        <v>165</v>
      </c>
      <c r="H1332" s="264">
        <v>92</v>
      </c>
      <c r="I1332" s="265"/>
      <c r="J1332" s="266">
        <f>ROUND(I1332*H1332,2)</f>
        <v>0</v>
      </c>
      <c r="K1332" s="262" t="s">
        <v>1</v>
      </c>
      <c r="L1332" s="43"/>
      <c r="M1332" s="267" t="s">
        <v>1</v>
      </c>
      <c r="N1332" s="268" t="s">
        <v>40</v>
      </c>
      <c r="O1332" s="93"/>
      <c r="P1332" s="269">
        <f>O1332*H1332</f>
        <v>0</v>
      </c>
      <c r="Q1332" s="269">
        <v>0.0001</v>
      </c>
      <c r="R1332" s="269">
        <f>Q1332*H1332</f>
        <v>0.0092</v>
      </c>
      <c r="S1332" s="269">
        <v>0</v>
      </c>
      <c r="T1332" s="270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71" t="s">
        <v>166</v>
      </c>
      <c r="AT1332" s="271" t="s">
        <v>162</v>
      </c>
      <c r="AU1332" s="271" t="s">
        <v>85</v>
      </c>
      <c r="AY1332" s="17" t="s">
        <v>160</v>
      </c>
      <c r="BE1332" s="145">
        <f>IF(N1332="základní",J1332,0)</f>
        <v>0</v>
      </c>
      <c r="BF1332" s="145">
        <f>IF(N1332="snížená",J1332,0)</f>
        <v>0</v>
      </c>
      <c r="BG1332" s="145">
        <f>IF(N1332="zákl. přenesená",J1332,0)</f>
        <v>0</v>
      </c>
      <c r="BH1332" s="145">
        <f>IF(N1332="sníž. přenesená",J1332,0)</f>
        <v>0</v>
      </c>
      <c r="BI1332" s="145">
        <f>IF(N1332="nulová",J1332,0)</f>
        <v>0</v>
      </c>
      <c r="BJ1332" s="17" t="s">
        <v>83</v>
      </c>
      <c r="BK1332" s="145">
        <f>ROUND(I1332*H1332,2)</f>
        <v>0</v>
      </c>
      <c r="BL1332" s="17" t="s">
        <v>166</v>
      </c>
      <c r="BM1332" s="271" t="s">
        <v>1088</v>
      </c>
    </row>
    <row r="1333" spans="1:47" s="2" customFormat="1" ht="12">
      <c r="A1333" s="40"/>
      <c r="B1333" s="41"/>
      <c r="C1333" s="42"/>
      <c r="D1333" s="272" t="s">
        <v>168</v>
      </c>
      <c r="E1333" s="42"/>
      <c r="F1333" s="273" t="s">
        <v>1089</v>
      </c>
      <c r="G1333" s="42"/>
      <c r="H1333" s="42"/>
      <c r="I1333" s="161"/>
      <c r="J1333" s="42"/>
      <c r="K1333" s="42"/>
      <c r="L1333" s="43"/>
      <c r="M1333" s="274"/>
      <c r="N1333" s="275"/>
      <c r="O1333" s="93"/>
      <c r="P1333" s="93"/>
      <c r="Q1333" s="93"/>
      <c r="R1333" s="93"/>
      <c r="S1333" s="93"/>
      <c r="T1333" s="94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T1333" s="17" t="s">
        <v>168</v>
      </c>
      <c r="AU1333" s="17" t="s">
        <v>85</v>
      </c>
    </row>
    <row r="1334" spans="1:51" s="13" customFormat="1" ht="12">
      <c r="A1334" s="13"/>
      <c r="B1334" s="276"/>
      <c r="C1334" s="277"/>
      <c r="D1334" s="272" t="s">
        <v>170</v>
      </c>
      <c r="E1334" s="278" t="s">
        <v>1</v>
      </c>
      <c r="F1334" s="279" t="s">
        <v>1090</v>
      </c>
      <c r="G1334" s="277"/>
      <c r="H1334" s="280">
        <v>92</v>
      </c>
      <c r="I1334" s="281"/>
      <c r="J1334" s="277"/>
      <c r="K1334" s="277"/>
      <c r="L1334" s="282"/>
      <c r="M1334" s="283"/>
      <c r="N1334" s="284"/>
      <c r="O1334" s="284"/>
      <c r="P1334" s="284"/>
      <c r="Q1334" s="284"/>
      <c r="R1334" s="284"/>
      <c r="S1334" s="284"/>
      <c r="T1334" s="285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86" t="s">
        <v>170</v>
      </c>
      <c r="AU1334" s="286" t="s">
        <v>85</v>
      </c>
      <c r="AV1334" s="13" t="s">
        <v>85</v>
      </c>
      <c r="AW1334" s="13" t="s">
        <v>30</v>
      </c>
      <c r="AX1334" s="13" t="s">
        <v>83</v>
      </c>
      <c r="AY1334" s="286" t="s">
        <v>160</v>
      </c>
    </row>
    <row r="1335" spans="1:65" s="2" customFormat="1" ht="16.5" customHeight="1">
      <c r="A1335" s="40"/>
      <c r="B1335" s="41"/>
      <c r="C1335" s="309" t="s">
        <v>1091</v>
      </c>
      <c r="D1335" s="309" t="s">
        <v>404</v>
      </c>
      <c r="E1335" s="310" t="s">
        <v>1092</v>
      </c>
      <c r="F1335" s="311" t="s">
        <v>1093</v>
      </c>
      <c r="G1335" s="312" t="s">
        <v>165</v>
      </c>
      <c r="H1335" s="313">
        <v>92</v>
      </c>
      <c r="I1335" s="314"/>
      <c r="J1335" s="315">
        <f>ROUND(I1335*H1335,2)</f>
        <v>0</v>
      </c>
      <c r="K1335" s="311" t="s">
        <v>1</v>
      </c>
      <c r="L1335" s="316"/>
      <c r="M1335" s="317" t="s">
        <v>1</v>
      </c>
      <c r="N1335" s="318" t="s">
        <v>40</v>
      </c>
      <c r="O1335" s="93"/>
      <c r="P1335" s="269">
        <f>O1335*H1335</f>
        <v>0</v>
      </c>
      <c r="Q1335" s="269">
        <v>0.0012</v>
      </c>
      <c r="R1335" s="269">
        <f>Q1335*H1335</f>
        <v>0.11039999999999998</v>
      </c>
      <c r="S1335" s="269">
        <v>0</v>
      </c>
      <c r="T1335" s="270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71" t="s">
        <v>235</v>
      </c>
      <c r="AT1335" s="271" t="s">
        <v>404</v>
      </c>
      <c r="AU1335" s="271" t="s">
        <v>85</v>
      </c>
      <c r="AY1335" s="17" t="s">
        <v>160</v>
      </c>
      <c r="BE1335" s="145">
        <f>IF(N1335="základní",J1335,0)</f>
        <v>0</v>
      </c>
      <c r="BF1335" s="145">
        <f>IF(N1335="snížená",J1335,0)</f>
        <v>0</v>
      </c>
      <c r="BG1335" s="145">
        <f>IF(N1335="zákl. přenesená",J1335,0)</f>
        <v>0</v>
      </c>
      <c r="BH1335" s="145">
        <f>IF(N1335="sníž. přenesená",J1335,0)</f>
        <v>0</v>
      </c>
      <c r="BI1335" s="145">
        <f>IF(N1335="nulová",J1335,0)</f>
        <v>0</v>
      </c>
      <c r="BJ1335" s="17" t="s">
        <v>83</v>
      </c>
      <c r="BK1335" s="145">
        <f>ROUND(I1335*H1335,2)</f>
        <v>0</v>
      </c>
      <c r="BL1335" s="17" t="s">
        <v>166</v>
      </c>
      <c r="BM1335" s="271" t="s">
        <v>1094</v>
      </c>
    </row>
    <row r="1336" spans="1:65" s="2" customFormat="1" ht="16.5" customHeight="1">
      <c r="A1336" s="40"/>
      <c r="B1336" s="41"/>
      <c r="C1336" s="260" t="s">
        <v>1095</v>
      </c>
      <c r="D1336" s="260" t="s">
        <v>162</v>
      </c>
      <c r="E1336" s="261" t="s">
        <v>1096</v>
      </c>
      <c r="F1336" s="262" t="s">
        <v>1097</v>
      </c>
      <c r="G1336" s="263" t="s">
        <v>165</v>
      </c>
      <c r="H1336" s="264">
        <v>88</v>
      </c>
      <c r="I1336" s="265"/>
      <c r="J1336" s="266">
        <f>ROUND(I1336*H1336,2)</f>
        <v>0</v>
      </c>
      <c r="K1336" s="262" t="s">
        <v>1</v>
      </c>
      <c r="L1336" s="43"/>
      <c r="M1336" s="267" t="s">
        <v>1</v>
      </c>
      <c r="N1336" s="268" t="s">
        <v>40</v>
      </c>
      <c r="O1336" s="93"/>
      <c r="P1336" s="269">
        <f>O1336*H1336</f>
        <v>0</v>
      </c>
      <c r="Q1336" s="269">
        <v>0.0001</v>
      </c>
      <c r="R1336" s="269">
        <f>Q1336*H1336</f>
        <v>0.0088</v>
      </c>
      <c r="S1336" s="269">
        <v>0</v>
      </c>
      <c r="T1336" s="270">
        <f>S1336*H1336</f>
        <v>0</v>
      </c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R1336" s="271" t="s">
        <v>166</v>
      </c>
      <c r="AT1336" s="271" t="s">
        <v>162</v>
      </c>
      <c r="AU1336" s="271" t="s">
        <v>85</v>
      </c>
      <c r="AY1336" s="17" t="s">
        <v>160</v>
      </c>
      <c r="BE1336" s="145">
        <f>IF(N1336="základní",J1336,0)</f>
        <v>0</v>
      </c>
      <c r="BF1336" s="145">
        <f>IF(N1336="snížená",J1336,0)</f>
        <v>0</v>
      </c>
      <c r="BG1336" s="145">
        <f>IF(N1336="zákl. přenesená",J1336,0)</f>
        <v>0</v>
      </c>
      <c r="BH1336" s="145">
        <f>IF(N1336="sníž. přenesená",J1336,0)</f>
        <v>0</v>
      </c>
      <c r="BI1336" s="145">
        <f>IF(N1336="nulová",J1336,0)</f>
        <v>0</v>
      </c>
      <c r="BJ1336" s="17" t="s">
        <v>83</v>
      </c>
      <c r="BK1336" s="145">
        <f>ROUND(I1336*H1336,2)</f>
        <v>0</v>
      </c>
      <c r="BL1336" s="17" t="s">
        <v>166</v>
      </c>
      <c r="BM1336" s="271" t="s">
        <v>1098</v>
      </c>
    </row>
    <row r="1337" spans="1:47" s="2" customFormat="1" ht="12">
      <c r="A1337" s="40"/>
      <c r="B1337" s="41"/>
      <c r="C1337" s="42"/>
      <c r="D1337" s="272" t="s">
        <v>168</v>
      </c>
      <c r="E1337" s="42"/>
      <c r="F1337" s="273" t="s">
        <v>1080</v>
      </c>
      <c r="G1337" s="42"/>
      <c r="H1337" s="42"/>
      <c r="I1337" s="161"/>
      <c r="J1337" s="42"/>
      <c r="K1337" s="42"/>
      <c r="L1337" s="43"/>
      <c r="M1337" s="274"/>
      <c r="N1337" s="275"/>
      <c r="O1337" s="93"/>
      <c r="P1337" s="93"/>
      <c r="Q1337" s="93"/>
      <c r="R1337" s="93"/>
      <c r="S1337" s="93"/>
      <c r="T1337" s="94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T1337" s="17" t="s">
        <v>168</v>
      </c>
      <c r="AU1337" s="17" t="s">
        <v>85</v>
      </c>
    </row>
    <row r="1338" spans="1:65" s="2" customFormat="1" ht="16.5" customHeight="1">
      <c r="A1338" s="40"/>
      <c r="B1338" s="41"/>
      <c r="C1338" s="309" t="s">
        <v>1099</v>
      </c>
      <c r="D1338" s="309" t="s">
        <v>404</v>
      </c>
      <c r="E1338" s="310" t="s">
        <v>1100</v>
      </c>
      <c r="F1338" s="311" t="s">
        <v>1101</v>
      </c>
      <c r="G1338" s="312" t="s">
        <v>165</v>
      </c>
      <c r="H1338" s="313">
        <v>88</v>
      </c>
      <c r="I1338" s="314"/>
      <c r="J1338" s="315">
        <f>ROUND(I1338*H1338,2)</f>
        <v>0</v>
      </c>
      <c r="K1338" s="311" t="s">
        <v>184</v>
      </c>
      <c r="L1338" s="316"/>
      <c r="M1338" s="317" t="s">
        <v>1</v>
      </c>
      <c r="N1338" s="318" t="s">
        <v>40</v>
      </c>
      <c r="O1338" s="93"/>
      <c r="P1338" s="269">
        <f>O1338*H1338</f>
        <v>0</v>
      </c>
      <c r="Q1338" s="269">
        <v>0.00287</v>
      </c>
      <c r="R1338" s="269">
        <f>Q1338*H1338</f>
        <v>0.25256</v>
      </c>
      <c r="S1338" s="269">
        <v>0</v>
      </c>
      <c r="T1338" s="270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71" t="s">
        <v>235</v>
      </c>
      <c r="AT1338" s="271" t="s">
        <v>404</v>
      </c>
      <c r="AU1338" s="271" t="s">
        <v>85</v>
      </c>
      <c r="AY1338" s="17" t="s">
        <v>160</v>
      </c>
      <c r="BE1338" s="145">
        <f>IF(N1338="základní",J1338,0)</f>
        <v>0</v>
      </c>
      <c r="BF1338" s="145">
        <f>IF(N1338="snížená",J1338,0)</f>
        <v>0</v>
      </c>
      <c r="BG1338" s="145">
        <f>IF(N1338="zákl. přenesená",J1338,0)</f>
        <v>0</v>
      </c>
      <c r="BH1338" s="145">
        <f>IF(N1338="sníž. přenesená",J1338,0)</f>
        <v>0</v>
      </c>
      <c r="BI1338" s="145">
        <f>IF(N1338="nulová",J1338,0)</f>
        <v>0</v>
      </c>
      <c r="BJ1338" s="17" t="s">
        <v>83</v>
      </c>
      <c r="BK1338" s="145">
        <f>ROUND(I1338*H1338,2)</f>
        <v>0</v>
      </c>
      <c r="BL1338" s="17" t="s">
        <v>166</v>
      </c>
      <c r="BM1338" s="271" t="s">
        <v>1102</v>
      </c>
    </row>
    <row r="1339" spans="1:65" s="2" customFormat="1" ht="16.5" customHeight="1">
      <c r="A1339" s="40"/>
      <c r="B1339" s="41"/>
      <c r="C1339" s="260" t="s">
        <v>1103</v>
      </c>
      <c r="D1339" s="260" t="s">
        <v>162</v>
      </c>
      <c r="E1339" s="261" t="s">
        <v>1104</v>
      </c>
      <c r="F1339" s="262" t="s">
        <v>1105</v>
      </c>
      <c r="G1339" s="263" t="s">
        <v>165</v>
      </c>
      <c r="H1339" s="264">
        <v>176</v>
      </c>
      <c r="I1339" s="265"/>
      <c r="J1339" s="266">
        <f>ROUND(I1339*H1339,2)</f>
        <v>0</v>
      </c>
      <c r="K1339" s="262" t="s">
        <v>1</v>
      </c>
      <c r="L1339" s="43"/>
      <c r="M1339" s="267" t="s">
        <v>1</v>
      </c>
      <c r="N1339" s="268" t="s">
        <v>40</v>
      </c>
      <c r="O1339" s="93"/>
      <c r="P1339" s="269">
        <f>O1339*H1339</f>
        <v>0</v>
      </c>
      <c r="Q1339" s="269">
        <v>0.0001</v>
      </c>
      <c r="R1339" s="269">
        <f>Q1339*H1339</f>
        <v>0.0176</v>
      </c>
      <c r="S1339" s="269">
        <v>0</v>
      </c>
      <c r="T1339" s="270">
        <f>S1339*H1339</f>
        <v>0</v>
      </c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R1339" s="271" t="s">
        <v>166</v>
      </c>
      <c r="AT1339" s="271" t="s">
        <v>162</v>
      </c>
      <c r="AU1339" s="271" t="s">
        <v>85</v>
      </c>
      <c r="AY1339" s="17" t="s">
        <v>160</v>
      </c>
      <c r="BE1339" s="145">
        <f>IF(N1339="základní",J1339,0)</f>
        <v>0</v>
      </c>
      <c r="BF1339" s="145">
        <f>IF(N1339="snížená",J1339,0)</f>
        <v>0</v>
      </c>
      <c r="BG1339" s="145">
        <f>IF(N1339="zákl. přenesená",J1339,0)</f>
        <v>0</v>
      </c>
      <c r="BH1339" s="145">
        <f>IF(N1339="sníž. přenesená",J1339,0)</f>
        <v>0</v>
      </c>
      <c r="BI1339" s="145">
        <f>IF(N1339="nulová",J1339,0)</f>
        <v>0</v>
      </c>
      <c r="BJ1339" s="17" t="s">
        <v>83</v>
      </c>
      <c r="BK1339" s="145">
        <f>ROUND(I1339*H1339,2)</f>
        <v>0</v>
      </c>
      <c r="BL1339" s="17" t="s">
        <v>166</v>
      </c>
      <c r="BM1339" s="271" t="s">
        <v>1106</v>
      </c>
    </row>
    <row r="1340" spans="1:47" s="2" customFormat="1" ht="12">
      <c r="A1340" s="40"/>
      <c r="B1340" s="41"/>
      <c r="C1340" s="42"/>
      <c r="D1340" s="272" t="s">
        <v>168</v>
      </c>
      <c r="E1340" s="42"/>
      <c r="F1340" s="273" t="s">
        <v>1089</v>
      </c>
      <c r="G1340" s="42"/>
      <c r="H1340" s="42"/>
      <c r="I1340" s="161"/>
      <c r="J1340" s="42"/>
      <c r="K1340" s="42"/>
      <c r="L1340" s="43"/>
      <c r="M1340" s="274"/>
      <c r="N1340" s="275"/>
      <c r="O1340" s="93"/>
      <c r="P1340" s="93"/>
      <c r="Q1340" s="93"/>
      <c r="R1340" s="93"/>
      <c r="S1340" s="93"/>
      <c r="T1340" s="94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T1340" s="17" t="s">
        <v>168</v>
      </c>
      <c r="AU1340" s="17" t="s">
        <v>85</v>
      </c>
    </row>
    <row r="1341" spans="1:51" s="13" customFormat="1" ht="12">
      <c r="A1341" s="13"/>
      <c r="B1341" s="276"/>
      <c r="C1341" s="277"/>
      <c r="D1341" s="272" t="s">
        <v>170</v>
      </c>
      <c r="E1341" s="278" t="s">
        <v>1</v>
      </c>
      <c r="F1341" s="279" t="s">
        <v>1107</v>
      </c>
      <c r="G1341" s="277"/>
      <c r="H1341" s="280">
        <v>176</v>
      </c>
      <c r="I1341" s="281"/>
      <c r="J1341" s="277"/>
      <c r="K1341" s="277"/>
      <c r="L1341" s="282"/>
      <c r="M1341" s="283"/>
      <c r="N1341" s="284"/>
      <c r="O1341" s="284"/>
      <c r="P1341" s="284"/>
      <c r="Q1341" s="284"/>
      <c r="R1341" s="284"/>
      <c r="S1341" s="284"/>
      <c r="T1341" s="285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86" t="s">
        <v>170</v>
      </c>
      <c r="AU1341" s="286" t="s">
        <v>85</v>
      </c>
      <c r="AV1341" s="13" t="s">
        <v>85</v>
      </c>
      <c r="AW1341" s="13" t="s">
        <v>30</v>
      </c>
      <c r="AX1341" s="13" t="s">
        <v>83</v>
      </c>
      <c r="AY1341" s="286" t="s">
        <v>160</v>
      </c>
    </row>
    <row r="1342" spans="1:65" s="2" customFormat="1" ht="16.5" customHeight="1">
      <c r="A1342" s="40"/>
      <c r="B1342" s="41"/>
      <c r="C1342" s="309" t="s">
        <v>1108</v>
      </c>
      <c r="D1342" s="309" t="s">
        <v>404</v>
      </c>
      <c r="E1342" s="310" t="s">
        <v>1109</v>
      </c>
      <c r="F1342" s="311" t="s">
        <v>1110</v>
      </c>
      <c r="G1342" s="312" t="s">
        <v>165</v>
      </c>
      <c r="H1342" s="313">
        <v>176</v>
      </c>
      <c r="I1342" s="314"/>
      <c r="J1342" s="315">
        <f>ROUND(I1342*H1342,2)</f>
        <v>0</v>
      </c>
      <c r="K1342" s="311" t="s">
        <v>1</v>
      </c>
      <c r="L1342" s="316"/>
      <c r="M1342" s="317" t="s">
        <v>1</v>
      </c>
      <c r="N1342" s="318" t="s">
        <v>40</v>
      </c>
      <c r="O1342" s="93"/>
      <c r="P1342" s="269">
        <f>O1342*H1342</f>
        <v>0</v>
      </c>
      <c r="Q1342" s="269">
        <v>0.00184</v>
      </c>
      <c r="R1342" s="269">
        <f>Q1342*H1342</f>
        <v>0.32384</v>
      </c>
      <c r="S1342" s="269">
        <v>0</v>
      </c>
      <c r="T1342" s="270">
        <f>S1342*H1342</f>
        <v>0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71" t="s">
        <v>235</v>
      </c>
      <c r="AT1342" s="271" t="s">
        <v>404</v>
      </c>
      <c r="AU1342" s="271" t="s">
        <v>85</v>
      </c>
      <c r="AY1342" s="17" t="s">
        <v>160</v>
      </c>
      <c r="BE1342" s="145">
        <f>IF(N1342="základní",J1342,0)</f>
        <v>0</v>
      </c>
      <c r="BF1342" s="145">
        <f>IF(N1342="snížená",J1342,0)</f>
        <v>0</v>
      </c>
      <c r="BG1342" s="145">
        <f>IF(N1342="zákl. přenesená",J1342,0)</f>
        <v>0</v>
      </c>
      <c r="BH1342" s="145">
        <f>IF(N1342="sníž. přenesená",J1342,0)</f>
        <v>0</v>
      </c>
      <c r="BI1342" s="145">
        <f>IF(N1342="nulová",J1342,0)</f>
        <v>0</v>
      </c>
      <c r="BJ1342" s="17" t="s">
        <v>83</v>
      </c>
      <c r="BK1342" s="145">
        <f>ROUND(I1342*H1342,2)</f>
        <v>0</v>
      </c>
      <c r="BL1342" s="17" t="s">
        <v>166</v>
      </c>
      <c r="BM1342" s="271" t="s">
        <v>1111</v>
      </c>
    </row>
    <row r="1343" spans="1:65" s="2" customFormat="1" ht="16.5" customHeight="1">
      <c r="A1343" s="40"/>
      <c r="B1343" s="41"/>
      <c r="C1343" s="260" t="s">
        <v>1112</v>
      </c>
      <c r="D1343" s="260" t="s">
        <v>162</v>
      </c>
      <c r="E1343" s="261" t="s">
        <v>1113</v>
      </c>
      <c r="F1343" s="262" t="s">
        <v>1114</v>
      </c>
      <c r="G1343" s="263" t="s">
        <v>165</v>
      </c>
      <c r="H1343" s="264">
        <v>28</v>
      </c>
      <c r="I1343" s="265"/>
      <c r="J1343" s="266">
        <f>ROUND(I1343*H1343,2)</f>
        <v>0</v>
      </c>
      <c r="K1343" s="262" t="s">
        <v>1</v>
      </c>
      <c r="L1343" s="43"/>
      <c r="M1343" s="267" t="s">
        <v>1</v>
      </c>
      <c r="N1343" s="268" t="s">
        <v>40</v>
      </c>
      <c r="O1343" s="93"/>
      <c r="P1343" s="269">
        <f>O1343*H1343</f>
        <v>0</v>
      </c>
      <c r="Q1343" s="269">
        <v>0</v>
      </c>
      <c r="R1343" s="269">
        <f>Q1343*H1343</f>
        <v>0</v>
      </c>
      <c r="S1343" s="269">
        <v>0</v>
      </c>
      <c r="T1343" s="270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71" t="s">
        <v>166</v>
      </c>
      <c r="AT1343" s="271" t="s">
        <v>162</v>
      </c>
      <c r="AU1343" s="271" t="s">
        <v>85</v>
      </c>
      <c r="AY1343" s="17" t="s">
        <v>160</v>
      </c>
      <c r="BE1343" s="145">
        <f>IF(N1343="základní",J1343,0)</f>
        <v>0</v>
      </c>
      <c r="BF1343" s="145">
        <f>IF(N1343="snížená",J1343,0)</f>
        <v>0</v>
      </c>
      <c r="BG1343" s="145">
        <f>IF(N1343="zákl. přenesená",J1343,0)</f>
        <v>0</v>
      </c>
      <c r="BH1343" s="145">
        <f>IF(N1343="sníž. přenesená",J1343,0)</f>
        <v>0</v>
      </c>
      <c r="BI1343" s="145">
        <f>IF(N1343="nulová",J1343,0)</f>
        <v>0</v>
      </c>
      <c r="BJ1343" s="17" t="s">
        <v>83</v>
      </c>
      <c r="BK1343" s="145">
        <f>ROUND(I1343*H1343,2)</f>
        <v>0</v>
      </c>
      <c r="BL1343" s="17" t="s">
        <v>166</v>
      </c>
      <c r="BM1343" s="271" t="s">
        <v>1115</v>
      </c>
    </row>
    <row r="1344" spans="1:47" s="2" customFormat="1" ht="12">
      <c r="A1344" s="40"/>
      <c r="B1344" s="41"/>
      <c r="C1344" s="42"/>
      <c r="D1344" s="272" t="s">
        <v>168</v>
      </c>
      <c r="E1344" s="42"/>
      <c r="F1344" s="273" t="s">
        <v>1116</v>
      </c>
      <c r="G1344" s="42"/>
      <c r="H1344" s="42"/>
      <c r="I1344" s="161"/>
      <c r="J1344" s="42"/>
      <c r="K1344" s="42"/>
      <c r="L1344" s="43"/>
      <c r="M1344" s="274"/>
      <c r="N1344" s="275"/>
      <c r="O1344" s="93"/>
      <c r="P1344" s="93"/>
      <c r="Q1344" s="93"/>
      <c r="R1344" s="93"/>
      <c r="S1344" s="93"/>
      <c r="T1344" s="94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T1344" s="17" t="s">
        <v>168</v>
      </c>
      <c r="AU1344" s="17" t="s">
        <v>85</v>
      </c>
    </row>
    <row r="1345" spans="1:51" s="13" customFormat="1" ht="12">
      <c r="A1345" s="13"/>
      <c r="B1345" s="276"/>
      <c r="C1345" s="277"/>
      <c r="D1345" s="272" t="s">
        <v>170</v>
      </c>
      <c r="E1345" s="278" t="s">
        <v>1</v>
      </c>
      <c r="F1345" s="279" t="s">
        <v>1117</v>
      </c>
      <c r="G1345" s="277"/>
      <c r="H1345" s="280">
        <v>28</v>
      </c>
      <c r="I1345" s="281"/>
      <c r="J1345" s="277"/>
      <c r="K1345" s="277"/>
      <c r="L1345" s="282"/>
      <c r="M1345" s="283"/>
      <c r="N1345" s="284"/>
      <c r="O1345" s="284"/>
      <c r="P1345" s="284"/>
      <c r="Q1345" s="284"/>
      <c r="R1345" s="284"/>
      <c r="S1345" s="284"/>
      <c r="T1345" s="285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86" t="s">
        <v>170</v>
      </c>
      <c r="AU1345" s="286" t="s">
        <v>85</v>
      </c>
      <c r="AV1345" s="13" t="s">
        <v>85</v>
      </c>
      <c r="AW1345" s="13" t="s">
        <v>30</v>
      </c>
      <c r="AX1345" s="13" t="s">
        <v>83</v>
      </c>
      <c r="AY1345" s="286" t="s">
        <v>160</v>
      </c>
    </row>
    <row r="1346" spans="1:65" s="2" customFormat="1" ht="16.5" customHeight="1">
      <c r="A1346" s="40"/>
      <c r="B1346" s="41"/>
      <c r="C1346" s="309" t="s">
        <v>1118</v>
      </c>
      <c r="D1346" s="309" t="s">
        <v>404</v>
      </c>
      <c r="E1346" s="310" t="s">
        <v>1119</v>
      </c>
      <c r="F1346" s="311" t="s">
        <v>1120</v>
      </c>
      <c r="G1346" s="312" t="s">
        <v>165</v>
      </c>
      <c r="H1346" s="313">
        <v>28</v>
      </c>
      <c r="I1346" s="314"/>
      <c r="J1346" s="315">
        <f>ROUND(I1346*H1346,2)</f>
        <v>0</v>
      </c>
      <c r="K1346" s="311" t="s">
        <v>1</v>
      </c>
      <c r="L1346" s="316"/>
      <c r="M1346" s="317" t="s">
        <v>1</v>
      </c>
      <c r="N1346" s="318" t="s">
        <v>40</v>
      </c>
      <c r="O1346" s="93"/>
      <c r="P1346" s="269">
        <f>O1346*H1346</f>
        <v>0</v>
      </c>
      <c r="Q1346" s="269">
        <v>0.0025</v>
      </c>
      <c r="R1346" s="269">
        <f>Q1346*H1346</f>
        <v>0.07</v>
      </c>
      <c r="S1346" s="269">
        <v>0</v>
      </c>
      <c r="T1346" s="270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71" t="s">
        <v>235</v>
      </c>
      <c r="AT1346" s="271" t="s">
        <v>404</v>
      </c>
      <c r="AU1346" s="271" t="s">
        <v>85</v>
      </c>
      <c r="AY1346" s="17" t="s">
        <v>160</v>
      </c>
      <c r="BE1346" s="145">
        <f>IF(N1346="základní",J1346,0)</f>
        <v>0</v>
      </c>
      <c r="BF1346" s="145">
        <f>IF(N1346="snížená",J1346,0)</f>
        <v>0</v>
      </c>
      <c r="BG1346" s="145">
        <f>IF(N1346="zákl. přenesená",J1346,0)</f>
        <v>0</v>
      </c>
      <c r="BH1346" s="145">
        <f>IF(N1346="sníž. přenesená",J1346,0)</f>
        <v>0</v>
      </c>
      <c r="BI1346" s="145">
        <f>IF(N1346="nulová",J1346,0)</f>
        <v>0</v>
      </c>
      <c r="BJ1346" s="17" t="s">
        <v>83</v>
      </c>
      <c r="BK1346" s="145">
        <f>ROUND(I1346*H1346,2)</f>
        <v>0</v>
      </c>
      <c r="BL1346" s="17" t="s">
        <v>166</v>
      </c>
      <c r="BM1346" s="271" t="s">
        <v>1121</v>
      </c>
    </row>
    <row r="1347" spans="1:65" s="2" customFormat="1" ht="16.5" customHeight="1">
      <c r="A1347" s="40"/>
      <c r="B1347" s="41"/>
      <c r="C1347" s="260" t="s">
        <v>1122</v>
      </c>
      <c r="D1347" s="260" t="s">
        <v>162</v>
      </c>
      <c r="E1347" s="261" t="s">
        <v>1123</v>
      </c>
      <c r="F1347" s="262" t="s">
        <v>1124</v>
      </c>
      <c r="G1347" s="263" t="s">
        <v>819</v>
      </c>
      <c r="H1347" s="264">
        <v>301</v>
      </c>
      <c r="I1347" s="265"/>
      <c r="J1347" s="266">
        <f>ROUND(I1347*H1347,2)</f>
        <v>0</v>
      </c>
      <c r="K1347" s="262" t="s">
        <v>1</v>
      </c>
      <c r="L1347" s="43"/>
      <c r="M1347" s="267" t="s">
        <v>1</v>
      </c>
      <c r="N1347" s="268" t="s">
        <v>40</v>
      </c>
      <c r="O1347" s="93"/>
      <c r="P1347" s="269">
        <f>O1347*H1347</f>
        <v>0</v>
      </c>
      <c r="Q1347" s="269">
        <v>0</v>
      </c>
      <c r="R1347" s="269">
        <f>Q1347*H1347</f>
        <v>0</v>
      </c>
      <c r="S1347" s="269">
        <v>0</v>
      </c>
      <c r="T1347" s="270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71" t="s">
        <v>166</v>
      </c>
      <c r="AT1347" s="271" t="s">
        <v>162</v>
      </c>
      <c r="AU1347" s="271" t="s">
        <v>85</v>
      </c>
      <c r="AY1347" s="17" t="s">
        <v>160</v>
      </c>
      <c r="BE1347" s="145">
        <f>IF(N1347="základní",J1347,0)</f>
        <v>0</v>
      </c>
      <c r="BF1347" s="145">
        <f>IF(N1347="snížená",J1347,0)</f>
        <v>0</v>
      </c>
      <c r="BG1347" s="145">
        <f>IF(N1347="zákl. přenesená",J1347,0)</f>
        <v>0</v>
      </c>
      <c r="BH1347" s="145">
        <f>IF(N1347="sníž. přenesená",J1347,0)</f>
        <v>0</v>
      </c>
      <c r="BI1347" s="145">
        <f>IF(N1347="nulová",J1347,0)</f>
        <v>0</v>
      </c>
      <c r="BJ1347" s="17" t="s">
        <v>83</v>
      </c>
      <c r="BK1347" s="145">
        <f>ROUND(I1347*H1347,2)</f>
        <v>0</v>
      </c>
      <c r="BL1347" s="17" t="s">
        <v>166</v>
      </c>
      <c r="BM1347" s="271" t="s">
        <v>1125</v>
      </c>
    </row>
    <row r="1348" spans="1:47" s="2" customFormat="1" ht="12">
      <c r="A1348" s="40"/>
      <c r="B1348" s="41"/>
      <c r="C1348" s="42"/>
      <c r="D1348" s="272" t="s">
        <v>168</v>
      </c>
      <c r="E1348" s="42"/>
      <c r="F1348" s="273" t="s">
        <v>1126</v>
      </c>
      <c r="G1348" s="42"/>
      <c r="H1348" s="42"/>
      <c r="I1348" s="161"/>
      <c r="J1348" s="42"/>
      <c r="K1348" s="42"/>
      <c r="L1348" s="43"/>
      <c r="M1348" s="274"/>
      <c r="N1348" s="275"/>
      <c r="O1348" s="93"/>
      <c r="P1348" s="93"/>
      <c r="Q1348" s="93"/>
      <c r="R1348" s="93"/>
      <c r="S1348" s="93"/>
      <c r="T1348" s="94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T1348" s="17" t="s">
        <v>168</v>
      </c>
      <c r="AU1348" s="17" t="s">
        <v>85</v>
      </c>
    </row>
    <row r="1349" spans="1:51" s="13" customFormat="1" ht="12">
      <c r="A1349" s="13"/>
      <c r="B1349" s="276"/>
      <c r="C1349" s="277"/>
      <c r="D1349" s="272" t="s">
        <v>170</v>
      </c>
      <c r="E1349" s="278" t="s">
        <v>1</v>
      </c>
      <c r="F1349" s="279" t="s">
        <v>1127</v>
      </c>
      <c r="G1349" s="277"/>
      <c r="H1349" s="280">
        <v>301</v>
      </c>
      <c r="I1349" s="281"/>
      <c r="J1349" s="277"/>
      <c r="K1349" s="277"/>
      <c r="L1349" s="282"/>
      <c r="M1349" s="283"/>
      <c r="N1349" s="284"/>
      <c r="O1349" s="284"/>
      <c r="P1349" s="284"/>
      <c r="Q1349" s="284"/>
      <c r="R1349" s="284"/>
      <c r="S1349" s="284"/>
      <c r="T1349" s="285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86" t="s">
        <v>170</v>
      </c>
      <c r="AU1349" s="286" t="s">
        <v>85</v>
      </c>
      <c r="AV1349" s="13" t="s">
        <v>85</v>
      </c>
      <c r="AW1349" s="13" t="s">
        <v>30</v>
      </c>
      <c r="AX1349" s="13" t="s">
        <v>83</v>
      </c>
      <c r="AY1349" s="286" t="s">
        <v>160</v>
      </c>
    </row>
    <row r="1350" spans="1:65" s="2" customFormat="1" ht="16.5" customHeight="1">
      <c r="A1350" s="40"/>
      <c r="B1350" s="41"/>
      <c r="C1350" s="260" t="s">
        <v>1128</v>
      </c>
      <c r="D1350" s="260" t="s">
        <v>162</v>
      </c>
      <c r="E1350" s="261" t="s">
        <v>1129</v>
      </c>
      <c r="F1350" s="262" t="s">
        <v>1130</v>
      </c>
      <c r="G1350" s="263" t="s">
        <v>165</v>
      </c>
      <c r="H1350" s="264">
        <v>165</v>
      </c>
      <c r="I1350" s="265"/>
      <c r="J1350" s="266">
        <f>ROUND(I1350*H1350,2)</f>
        <v>0</v>
      </c>
      <c r="K1350" s="262" t="s">
        <v>1</v>
      </c>
      <c r="L1350" s="43"/>
      <c r="M1350" s="267" t="s">
        <v>1</v>
      </c>
      <c r="N1350" s="268" t="s">
        <v>40</v>
      </c>
      <c r="O1350" s="93"/>
      <c r="P1350" s="269">
        <f>O1350*H1350</f>
        <v>0</v>
      </c>
      <c r="Q1350" s="269">
        <v>0.00016</v>
      </c>
      <c r="R1350" s="269">
        <f>Q1350*H1350</f>
        <v>0.026400000000000003</v>
      </c>
      <c r="S1350" s="269">
        <v>0</v>
      </c>
      <c r="T1350" s="270">
        <f>S1350*H1350</f>
        <v>0</v>
      </c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R1350" s="271" t="s">
        <v>166</v>
      </c>
      <c r="AT1350" s="271" t="s">
        <v>162</v>
      </c>
      <c r="AU1350" s="271" t="s">
        <v>85</v>
      </c>
      <c r="AY1350" s="17" t="s">
        <v>160</v>
      </c>
      <c r="BE1350" s="145">
        <f>IF(N1350="základní",J1350,0)</f>
        <v>0</v>
      </c>
      <c r="BF1350" s="145">
        <f>IF(N1350="snížená",J1350,0)</f>
        <v>0</v>
      </c>
      <c r="BG1350" s="145">
        <f>IF(N1350="zákl. přenesená",J1350,0)</f>
        <v>0</v>
      </c>
      <c r="BH1350" s="145">
        <f>IF(N1350="sníž. přenesená",J1350,0)</f>
        <v>0</v>
      </c>
      <c r="BI1350" s="145">
        <f>IF(N1350="nulová",J1350,0)</f>
        <v>0</v>
      </c>
      <c r="BJ1350" s="17" t="s">
        <v>83</v>
      </c>
      <c r="BK1350" s="145">
        <f>ROUND(I1350*H1350,2)</f>
        <v>0</v>
      </c>
      <c r="BL1350" s="17" t="s">
        <v>166</v>
      </c>
      <c r="BM1350" s="271" t="s">
        <v>1131</v>
      </c>
    </row>
    <row r="1351" spans="1:47" s="2" customFormat="1" ht="12">
      <c r="A1351" s="40"/>
      <c r="B1351" s="41"/>
      <c r="C1351" s="42"/>
      <c r="D1351" s="272" t="s">
        <v>177</v>
      </c>
      <c r="E1351" s="42"/>
      <c r="F1351" s="287" t="s">
        <v>1130</v>
      </c>
      <c r="G1351" s="42"/>
      <c r="H1351" s="42"/>
      <c r="I1351" s="161"/>
      <c r="J1351" s="42"/>
      <c r="K1351" s="42"/>
      <c r="L1351" s="43"/>
      <c r="M1351" s="274"/>
      <c r="N1351" s="275"/>
      <c r="O1351" s="93"/>
      <c r="P1351" s="93"/>
      <c r="Q1351" s="93"/>
      <c r="R1351" s="93"/>
      <c r="S1351" s="93"/>
      <c r="T1351" s="94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T1351" s="17" t="s">
        <v>177</v>
      </c>
      <c r="AU1351" s="17" t="s">
        <v>85</v>
      </c>
    </row>
    <row r="1352" spans="1:47" s="2" customFormat="1" ht="12">
      <c r="A1352" s="40"/>
      <c r="B1352" s="41"/>
      <c r="C1352" s="42"/>
      <c r="D1352" s="272" t="s">
        <v>168</v>
      </c>
      <c r="E1352" s="42"/>
      <c r="F1352" s="273" t="s">
        <v>1132</v>
      </c>
      <c r="G1352" s="42"/>
      <c r="H1352" s="42"/>
      <c r="I1352" s="161"/>
      <c r="J1352" s="42"/>
      <c r="K1352" s="42"/>
      <c r="L1352" s="43"/>
      <c r="M1352" s="274"/>
      <c r="N1352" s="275"/>
      <c r="O1352" s="93"/>
      <c r="P1352" s="93"/>
      <c r="Q1352" s="93"/>
      <c r="R1352" s="93"/>
      <c r="S1352" s="93"/>
      <c r="T1352" s="94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T1352" s="17" t="s">
        <v>168</v>
      </c>
      <c r="AU1352" s="17" t="s">
        <v>85</v>
      </c>
    </row>
    <row r="1353" spans="1:65" s="2" customFormat="1" ht="16.5" customHeight="1">
      <c r="A1353" s="40"/>
      <c r="B1353" s="41"/>
      <c r="C1353" s="260" t="s">
        <v>1133</v>
      </c>
      <c r="D1353" s="260" t="s">
        <v>162</v>
      </c>
      <c r="E1353" s="261" t="s">
        <v>1134</v>
      </c>
      <c r="F1353" s="262" t="s">
        <v>1135</v>
      </c>
      <c r="G1353" s="263" t="s">
        <v>165</v>
      </c>
      <c r="H1353" s="264">
        <v>73</v>
      </c>
      <c r="I1353" s="265"/>
      <c r="J1353" s="266">
        <f>ROUND(I1353*H1353,2)</f>
        <v>0</v>
      </c>
      <c r="K1353" s="262" t="s">
        <v>1</v>
      </c>
      <c r="L1353" s="43"/>
      <c r="M1353" s="267" t="s">
        <v>1</v>
      </c>
      <c r="N1353" s="268" t="s">
        <v>40</v>
      </c>
      <c r="O1353" s="93"/>
      <c r="P1353" s="269">
        <f>O1353*H1353</f>
        <v>0</v>
      </c>
      <c r="Q1353" s="269">
        <v>0.0001</v>
      </c>
      <c r="R1353" s="269">
        <f>Q1353*H1353</f>
        <v>0.0073</v>
      </c>
      <c r="S1353" s="269">
        <v>0</v>
      </c>
      <c r="T1353" s="270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71" t="s">
        <v>166</v>
      </c>
      <c r="AT1353" s="271" t="s">
        <v>162</v>
      </c>
      <c r="AU1353" s="271" t="s">
        <v>85</v>
      </c>
      <c r="AY1353" s="17" t="s">
        <v>160</v>
      </c>
      <c r="BE1353" s="145">
        <f>IF(N1353="základní",J1353,0)</f>
        <v>0</v>
      </c>
      <c r="BF1353" s="145">
        <f>IF(N1353="snížená",J1353,0)</f>
        <v>0</v>
      </c>
      <c r="BG1353" s="145">
        <f>IF(N1353="zákl. přenesená",J1353,0)</f>
        <v>0</v>
      </c>
      <c r="BH1353" s="145">
        <f>IF(N1353="sníž. přenesená",J1353,0)</f>
        <v>0</v>
      </c>
      <c r="BI1353" s="145">
        <f>IF(N1353="nulová",J1353,0)</f>
        <v>0</v>
      </c>
      <c r="BJ1353" s="17" t="s">
        <v>83</v>
      </c>
      <c r="BK1353" s="145">
        <f>ROUND(I1353*H1353,2)</f>
        <v>0</v>
      </c>
      <c r="BL1353" s="17" t="s">
        <v>166</v>
      </c>
      <c r="BM1353" s="271" t="s">
        <v>1136</v>
      </c>
    </row>
    <row r="1354" spans="1:47" s="2" customFormat="1" ht="12">
      <c r="A1354" s="40"/>
      <c r="B1354" s="41"/>
      <c r="C1354" s="42"/>
      <c r="D1354" s="272" t="s">
        <v>177</v>
      </c>
      <c r="E1354" s="42"/>
      <c r="F1354" s="287" t="s">
        <v>1137</v>
      </c>
      <c r="G1354" s="42"/>
      <c r="H1354" s="42"/>
      <c r="I1354" s="161"/>
      <c r="J1354" s="42"/>
      <c r="K1354" s="42"/>
      <c r="L1354" s="43"/>
      <c r="M1354" s="274"/>
      <c r="N1354" s="275"/>
      <c r="O1354" s="93"/>
      <c r="P1354" s="93"/>
      <c r="Q1354" s="93"/>
      <c r="R1354" s="93"/>
      <c r="S1354" s="93"/>
      <c r="T1354" s="94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T1354" s="17" t="s">
        <v>177</v>
      </c>
      <c r="AU1354" s="17" t="s">
        <v>85</v>
      </c>
    </row>
    <row r="1355" spans="1:47" s="2" customFormat="1" ht="12">
      <c r="A1355" s="40"/>
      <c r="B1355" s="41"/>
      <c r="C1355" s="42"/>
      <c r="D1355" s="272" t="s">
        <v>168</v>
      </c>
      <c r="E1355" s="42"/>
      <c r="F1355" s="273" t="s">
        <v>1138</v>
      </c>
      <c r="G1355" s="42"/>
      <c r="H1355" s="42"/>
      <c r="I1355" s="161"/>
      <c r="J1355" s="42"/>
      <c r="K1355" s="42"/>
      <c r="L1355" s="43"/>
      <c r="M1355" s="274"/>
      <c r="N1355" s="275"/>
      <c r="O1355" s="93"/>
      <c r="P1355" s="93"/>
      <c r="Q1355" s="93"/>
      <c r="R1355" s="93"/>
      <c r="S1355" s="93"/>
      <c r="T1355" s="94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T1355" s="17" t="s">
        <v>168</v>
      </c>
      <c r="AU1355" s="17" t="s">
        <v>85</v>
      </c>
    </row>
    <row r="1356" spans="1:51" s="13" customFormat="1" ht="12">
      <c r="A1356" s="13"/>
      <c r="B1356" s="276"/>
      <c r="C1356" s="277"/>
      <c r="D1356" s="272" t="s">
        <v>170</v>
      </c>
      <c r="E1356" s="278" t="s">
        <v>1</v>
      </c>
      <c r="F1356" s="279" t="s">
        <v>1139</v>
      </c>
      <c r="G1356" s="277"/>
      <c r="H1356" s="280">
        <v>73</v>
      </c>
      <c r="I1356" s="281"/>
      <c r="J1356" s="277"/>
      <c r="K1356" s="277"/>
      <c r="L1356" s="282"/>
      <c r="M1356" s="283"/>
      <c r="N1356" s="284"/>
      <c r="O1356" s="284"/>
      <c r="P1356" s="284"/>
      <c r="Q1356" s="284"/>
      <c r="R1356" s="284"/>
      <c r="S1356" s="284"/>
      <c r="T1356" s="285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86" t="s">
        <v>170</v>
      </c>
      <c r="AU1356" s="286" t="s">
        <v>85</v>
      </c>
      <c r="AV1356" s="13" t="s">
        <v>85</v>
      </c>
      <c r="AW1356" s="13" t="s">
        <v>30</v>
      </c>
      <c r="AX1356" s="13" t="s">
        <v>83</v>
      </c>
      <c r="AY1356" s="286" t="s">
        <v>160</v>
      </c>
    </row>
    <row r="1357" spans="1:65" s="2" customFormat="1" ht="21.75" customHeight="1">
      <c r="A1357" s="40"/>
      <c r="B1357" s="41"/>
      <c r="C1357" s="309" t="s">
        <v>1140</v>
      </c>
      <c r="D1357" s="309" t="s">
        <v>404</v>
      </c>
      <c r="E1357" s="310" t="s">
        <v>1141</v>
      </c>
      <c r="F1357" s="311" t="s">
        <v>1142</v>
      </c>
      <c r="G1357" s="312" t="s">
        <v>165</v>
      </c>
      <c r="H1357" s="313">
        <v>41</v>
      </c>
      <c r="I1357" s="314"/>
      <c r="J1357" s="315">
        <f>ROUND(I1357*H1357,2)</f>
        <v>0</v>
      </c>
      <c r="K1357" s="311" t="s">
        <v>1</v>
      </c>
      <c r="L1357" s="316"/>
      <c r="M1357" s="317" t="s">
        <v>1</v>
      </c>
      <c r="N1357" s="318" t="s">
        <v>40</v>
      </c>
      <c r="O1357" s="93"/>
      <c r="P1357" s="269">
        <f>O1357*H1357</f>
        <v>0</v>
      </c>
      <c r="Q1357" s="269">
        <v>0.0028</v>
      </c>
      <c r="R1357" s="269">
        <f>Q1357*H1357</f>
        <v>0.1148</v>
      </c>
      <c r="S1357" s="269">
        <v>0</v>
      </c>
      <c r="T1357" s="270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71" t="s">
        <v>235</v>
      </c>
      <c r="AT1357" s="271" t="s">
        <v>404</v>
      </c>
      <c r="AU1357" s="271" t="s">
        <v>85</v>
      </c>
      <c r="AY1357" s="17" t="s">
        <v>160</v>
      </c>
      <c r="BE1357" s="145">
        <f>IF(N1357="základní",J1357,0)</f>
        <v>0</v>
      </c>
      <c r="BF1357" s="145">
        <f>IF(N1357="snížená",J1357,0)</f>
        <v>0</v>
      </c>
      <c r="BG1357" s="145">
        <f>IF(N1357="zákl. přenesená",J1357,0)</f>
        <v>0</v>
      </c>
      <c r="BH1357" s="145">
        <f>IF(N1357="sníž. přenesená",J1357,0)</f>
        <v>0</v>
      </c>
      <c r="BI1357" s="145">
        <f>IF(N1357="nulová",J1357,0)</f>
        <v>0</v>
      </c>
      <c r="BJ1357" s="17" t="s">
        <v>83</v>
      </c>
      <c r="BK1357" s="145">
        <f>ROUND(I1357*H1357,2)</f>
        <v>0</v>
      </c>
      <c r="BL1357" s="17" t="s">
        <v>166</v>
      </c>
      <c r="BM1357" s="271" t="s">
        <v>1143</v>
      </c>
    </row>
    <row r="1358" spans="1:47" s="2" customFormat="1" ht="12">
      <c r="A1358" s="40"/>
      <c r="B1358" s="41"/>
      <c r="C1358" s="42"/>
      <c r="D1358" s="272" t="s">
        <v>177</v>
      </c>
      <c r="E1358" s="42"/>
      <c r="F1358" s="287" t="s">
        <v>1142</v>
      </c>
      <c r="G1358" s="42"/>
      <c r="H1358" s="42"/>
      <c r="I1358" s="161"/>
      <c r="J1358" s="42"/>
      <c r="K1358" s="42"/>
      <c r="L1358" s="43"/>
      <c r="M1358" s="274"/>
      <c r="N1358" s="275"/>
      <c r="O1358" s="93"/>
      <c r="P1358" s="93"/>
      <c r="Q1358" s="93"/>
      <c r="R1358" s="93"/>
      <c r="S1358" s="93"/>
      <c r="T1358" s="94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T1358" s="17" t="s">
        <v>177</v>
      </c>
      <c r="AU1358" s="17" t="s">
        <v>85</v>
      </c>
    </row>
    <row r="1359" spans="1:47" s="2" customFormat="1" ht="12">
      <c r="A1359" s="40"/>
      <c r="B1359" s="41"/>
      <c r="C1359" s="42"/>
      <c r="D1359" s="272" t="s">
        <v>168</v>
      </c>
      <c r="E1359" s="42"/>
      <c r="F1359" s="273" t="s">
        <v>1138</v>
      </c>
      <c r="G1359" s="42"/>
      <c r="H1359" s="42"/>
      <c r="I1359" s="161"/>
      <c r="J1359" s="42"/>
      <c r="K1359" s="42"/>
      <c r="L1359" s="43"/>
      <c r="M1359" s="274"/>
      <c r="N1359" s="275"/>
      <c r="O1359" s="93"/>
      <c r="P1359" s="93"/>
      <c r="Q1359" s="93"/>
      <c r="R1359" s="93"/>
      <c r="S1359" s="93"/>
      <c r="T1359" s="94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T1359" s="17" t="s">
        <v>168</v>
      </c>
      <c r="AU1359" s="17" t="s">
        <v>85</v>
      </c>
    </row>
    <row r="1360" spans="1:51" s="13" customFormat="1" ht="12">
      <c r="A1360" s="13"/>
      <c r="B1360" s="276"/>
      <c r="C1360" s="277"/>
      <c r="D1360" s="272" t="s">
        <v>170</v>
      </c>
      <c r="E1360" s="278" t="s">
        <v>1</v>
      </c>
      <c r="F1360" s="279" t="s">
        <v>1144</v>
      </c>
      <c r="G1360" s="277"/>
      <c r="H1360" s="280">
        <v>2</v>
      </c>
      <c r="I1360" s="281"/>
      <c r="J1360" s="277"/>
      <c r="K1360" s="277"/>
      <c r="L1360" s="282"/>
      <c r="M1360" s="283"/>
      <c r="N1360" s="284"/>
      <c r="O1360" s="284"/>
      <c r="P1360" s="284"/>
      <c r="Q1360" s="284"/>
      <c r="R1360" s="284"/>
      <c r="S1360" s="284"/>
      <c r="T1360" s="285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86" t="s">
        <v>170</v>
      </c>
      <c r="AU1360" s="286" t="s">
        <v>85</v>
      </c>
      <c r="AV1360" s="13" t="s">
        <v>85</v>
      </c>
      <c r="AW1360" s="13" t="s">
        <v>30</v>
      </c>
      <c r="AX1360" s="13" t="s">
        <v>75</v>
      </c>
      <c r="AY1360" s="286" t="s">
        <v>160</v>
      </c>
    </row>
    <row r="1361" spans="1:51" s="13" customFormat="1" ht="12">
      <c r="A1361" s="13"/>
      <c r="B1361" s="276"/>
      <c r="C1361" s="277"/>
      <c r="D1361" s="272" t="s">
        <v>170</v>
      </c>
      <c r="E1361" s="278" t="s">
        <v>1</v>
      </c>
      <c r="F1361" s="279" t="s">
        <v>1145</v>
      </c>
      <c r="G1361" s="277"/>
      <c r="H1361" s="280">
        <v>1</v>
      </c>
      <c r="I1361" s="281"/>
      <c r="J1361" s="277"/>
      <c r="K1361" s="277"/>
      <c r="L1361" s="282"/>
      <c r="M1361" s="283"/>
      <c r="N1361" s="284"/>
      <c r="O1361" s="284"/>
      <c r="P1361" s="284"/>
      <c r="Q1361" s="284"/>
      <c r="R1361" s="284"/>
      <c r="S1361" s="284"/>
      <c r="T1361" s="285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86" t="s">
        <v>170</v>
      </c>
      <c r="AU1361" s="286" t="s">
        <v>85</v>
      </c>
      <c r="AV1361" s="13" t="s">
        <v>85</v>
      </c>
      <c r="AW1361" s="13" t="s">
        <v>30</v>
      </c>
      <c r="AX1361" s="13" t="s">
        <v>75</v>
      </c>
      <c r="AY1361" s="286" t="s">
        <v>160</v>
      </c>
    </row>
    <row r="1362" spans="1:51" s="13" customFormat="1" ht="12">
      <c r="A1362" s="13"/>
      <c r="B1362" s="276"/>
      <c r="C1362" s="277"/>
      <c r="D1362" s="272" t="s">
        <v>170</v>
      </c>
      <c r="E1362" s="278" t="s">
        <v>1</v>
      </c>
      <c r="F1362" s="279" t="s">
        <v>1146</v>
      </c>
      <c r="G1362" s="277"/>
      <c r="H1362" s="280">
        <v>3</v>
      </c>
      <c r="I1362" s="281"/>
      <c r="J1362" s="277"/>
      <c r="K1362" s="277"/>
      <c r="L1362" s="282"/>
      <c r="M1362" s="283"/>
      <c r="N1362" s="284"/>
      <c r="O1362" s="284"/>
      <c r="P1362" s="284"/>
      <c r="Q1362" s="284"/>
      <c r="R1362" s="284"/>
      <c r="S1362" s="284"/>
      <c r="T1362" s="285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86" t="s">
        <v>170</v>
      </c>
      <c r="AU1362" s="286" t="s">
        <v>85</v>
      </c>
      <c r="AV1362" s="13" t="s">
        <v>85</v>
      </c>
      <c r="AW1362" s="13" t="s">
        <v>30</v>
      </c>
      <c r="AX1362" s="13" t="s">
        <v>75</v>
      </c>
      <c r="AY1362" s="286" t="s">
        <v>160</v>
      </c>
    </row>
    <row r="1363" spans="1:51" s="13" customFormat="1" ht="12">
      <c r="A1363" s="13"/>
      <c r="B1363" s="276"/>
      <c r="C1363" s="277"/>
      <c r="D1363" s="272" t="s">
        <v>170</v>
      </c>
      <c r="E1363" s="278" t="s">
        <v>1</v>
      </c>
      <c r="F1363" s="279" t="s">
        <v>1147</v>
      </c>
      <c r="G1363" s="277"/>
      <c r="H1363" s="280">
        <v>2</v>
      </c>
      <c r="I1363" s="281"/>
      <c r="J1363" s="277"/>
      <c r="K1363" s="277"/>
      <c r="L1363" s="282"/>
      <c r="M1363" s="283"/>
      <c r="N1363" s="284"/>
      <c r="O1363" s="284"/>
      <c r="P1363" s="284"/>
      <c r="Q1363" s="284"/>
      <c r="R1363" s="284"/>
      <c r="S1363" s="284"/>
      <c r="T1363" s="285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86" t="s">
        <v>170</v>
      </c>
      <c r="AU1363" s="286" t="s">
        <v>85</v>
      </c>
      <c r="AV1363" s="13" t="s">
        <v>85</v>
      </c>
      <c r="AW1363" s="13" t="s">
        <v>30</v>
      </c>
      <c r="AX1363" s="13" t="s">
        <v>75</v>
      </c>
      <c r="AY1363" s="286" t="s">
        <v>160</v>
      </c>
    </row>
    <row r="1364" spans="1:51" s="13" customFormat="1" ht="12">
      <c r="A1364" s="13"/>
      <c r="B1364" s="276"/>
      <c r="C1364" s="277"/>
      <c r="D1364" s="272" t="s">
        <v>170</v>
      </c>
      <c r="E1364" s="278" t="s">
        <v>1</v>
      </c>
      <c r="F1364" s="279" t="s">
        <v>1148</v>
      </c>
      <c r="G1364" s="277"/>
      <c r="H1364" s="280">
        <v>2</v>
      </c>
      <c r="I1364" s="281"/>
      <c r="J1364" s="277"/>
      <c r="K1364" s="277"/>
      <c r="L1364" s="282"/>
      <c r="M1364" s="283"/>
      <c r="N1364" s="284"/>
      <c r="O1364" s="284"/>
      <c r="P1364" s="284"/>
      <c r="Q1364" s="284"/>
      <c r="R1364" s="284"/>
      <c r="S1364" s="284"/>
      <c r="T1364" s="285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86" t="s">
        <v>170</v>
      </c>
      <c r="AU1364" s="286" t="s">
        <v>85</v>
      </c>
      <c r="AV1364" s="13" t="s">
        <v>85</v>
      </c>
      <c r="AW1364" s="13" t="s">
        <v>30</v>
      </c>
      <c r="AX1364" s="13" t="s">
        <v>75</v>
      </c>
      <c r="AY1364" s="286" t="s">
        <v>160</v>
      </c>
    </row>
    <row r="1365" spans="1:51" s="13" customFormat="1" ht="12">
      <c r="A1365" s="13"/>
      <c r="B1365" s="276"/>
      <c r="C1365" s="277"/>
      <c r="D1365" s="272" t="s">
        <v>170</v>
      </c>
      <c r="E1365" s="278" t="s">
        <v>1</v>
      </c>
      <c r="F1365" s="279" t="s">
        <v>1149</v>
      </c>
      <c r="G1365" s="277"/>
      <c r="H1365" s="280">
        <v>6</v>
      </c>
      <c r="I1365" s="281"/>
      <c r="J1365" s="277"/>
      <c r="K1365" s="277"/>
      <c r="L1365" s="282"/>
      <c r="M1365" s="283"/>
      <c r="N1365" s="284"/>
      <c r="O1365" s="284"/>
      <c r="P1365" s="284"/>
      <c r="Q1365" s="284"/>
      <c r="R1365" s="284"/>
      <c r="S1365" s="284"/>
      <c r="T1365" s="285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86" t="s">
        <v>170</v>
      </c>
      <c r="AU1365" s="286" t="s">
        <v>85</v>
      </c>
      <c r="AV1365" s="13" t="s">
        <v>85</v>
      </c>
      <c r="AW1365" s="13" t="s">
        <v>30</v>
      </c>
      <c r="AX1365" s="13" t="s">
        <v>75</v>
      </c>
      <c r="AY1365" s="286" t="s">
        <v>160</v>
      </c>
    </row>
    <row r="1366" spans="1:51" s="13" customFormat="1" ht="12">
      <c r="A1366" s="13"/>
      <c r="B1366" s="276"/>
      <c r="C1366" s="277"/>
      <c r="D1366" s="272" t="s">
        <v>170</v>
      </c>
      <c r="E1366" s="278" t="s">
        <v>1</v>
      </c>
      <c r="F1366" s="279" t="s">
        <v>1150</v>
      </c>
      <c r="G1366" s="277"/>
      <c r="H1366" s="280">
        <v>1</v>
      </c>
      <c r="I1366" s="281"/>
      <c r="J1366" s="277"/>
      <c r="K1366" s="277"/>
      <c r="L1366" s="282"/>
      <c r="M1366" s="283"/>
      <c r="N1366" s="284"/>
      <c r="O1366" s="284"/>
      <c r="P1366" s="284"/>
      <c r="Q1366" s="284"/>
      <c r="R1366" s="284"/>
      <c r="S1366" s="284"/>
      <c r="T1366" s="285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86" t="s">
        <v>170</v>
      </c>
      <c r="AU1366" s="286" t="s">
        <v>85</v>
      </c>
      <c r="AV1366" s="13" t="s">
        <v>85</v>
      </c>
      <c r="AW1366" s="13" t="s">
        <v>30</v>
      </c>
      <c r="AX1366" s="13" t="s">
        <v>75</v>
      </c>
      <c r="AY1366" s="286" t="s">
        <v>160</v>
      </c>
    </row>
    <row r="1367" spans="1:51" s="13" customFormat="1" ht="12">
      <c r="A1367" s="13"/>
      <c r="B1367" s="276"/>
      <c r="C1367" s="277"/>
      <c r="D1367" s="272" t="s">
        <v>170</v>
      </c>
      <c r="E1367" s="278" t="s">
        <v>1</v>
      </c>
      <c r="F1367" s="279" t="s">
        <v>1151</v>
      </c>
      <c r="G1367" s="277"/>
      <c r="H1367" s="280">
        <v>1</v>
      </c>
      <c r="I1367" s="281"/>
      <c r="J1367" s="277"/>
      <c r="K1367" s="277"/>
      <c r="L1367" s="282"/>
      <c r="M1367" s="283"/>
      <c r="N1367" s="284"/>
      <c r="O1367" s="284"/>
      <c r="P1367" s="284"/>
      <c r="Q1367" s="284"/>
      <c r="R1367" s="284"/>
      <c r="S1367" s="284"/>
      <c r="T1367" s="285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86" t="s">
        <v>170</v>
      </c>
      <c r="AU1367" s="286" t="s">
        <v>85</v>
      </c>
      <c r="AV1367" s="13" t="s">
        <v>85</v>
      </c>
      <c r="AW1367" s="13" t="s">
        <v>30</v>
      </c>
      <c r="AX1367" s="13" t="s">
        <v>75</v>
      </c>
      <c r="AY1367" s="286" t="s">
        <v>160</v>
      </c>
    </row>
    <row r="1368" spans="1:51" s="13" customFormat="1" ht="12">
      <c r="A1368" s="13"/>
      <c r="B1368" s="276"/>
      <c r="C1368" s="277"/>
      <c r="D1368" s="272" t="s">
        <v>170</v>
      </c>
      <c r="E1368" s="278" t="s">
        <v>1</v>
      </c>
      <c r="F1368" s="279" t="s">
        <v>1152</v>
      </c>
      <c r="G1368" s="277"/>
      <c r="H1368" s="280">
        <v>3</v>
      </c>
      <c r="I1368" s="281"/>
      <c r="J1368" s="277"/>
      <c r="K1368" s="277"/>
      <c r="L1368" s="282"/>
      <c r="M1368" s="283"/>
      <c r="N1368" s="284"/>
      <c r="O1368" s="284"/>
      <c r="P1368" s="284"/>
      <c r="Q1368" s="284"/>
      <c r="R1368" s="284"/>
      <c r="S1368" s="284"/>
      <c r="T1368" s="285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86" t="s">
        <v>170</v>
      </c>
      <c r="AU1368" s="286" t="s">
        <v>85</v>
      </c>
      <c r="AV1368" s="13" t="s">
        <v>85</v>
      </c>
      <c r="AW1368" s="13" t="s">
        <v>30</v>
      </c>
      <c r="AX1368" s="13" t="s">
        <v>75</v>
      </c>
      <c r="AY1368" s="286" t="s">
        <v>160</v>
      </c>
    </row>
    <row r="1369" spans="1:51" s="13" customFormat="1" ht="12">
      <c r="A1369" s="13"/>
      <c r="B1369" s="276"/>
      <c r="C1369" s="277"/>
      <c r="D1369" s="272" t="s">
        <v>170</v>
      </c>
      <c r="E1369" s="278" t="s">
        <v>1</v>
      </c>
      <c r="F1369" s="279" t="s">
        <v>1153</v>
      </c>
      <c r="G1369" s="277"/>
      <c r="H1369" s="280">
        <v>2</v>
      </c>
      <c r="I1369" s="281"/>
      <c r="J1369" s="277"/>
      <c r="K1369" s="277"/>
      <c r="L1369" s="282"/>
      <c r="M1369" s="283"/>
      <c r="N1369" s="284"/>
      <c r="O1369" s="284"/>
      <c r="P1369" s="284"/>
      <c r="Q1369" s="284"/>
      <c r="R1369" s="284"/>
      <c r="S1369" s="284"/>
      <c r="T1369" s="285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86" t="s">
        <v>170</v>
      </c>
      <c r="AU1369" s="286" t="s">
        <v>85</v>
      </c>
      <c r="AV1369" s="13" t="s">
        <v>85</v>
      </c>
      <c r="AW1369" s="13" t="s">
        <v>30</v>
      </c>
      <c r="AX1369" s="13" t="s">
        <v>75</v>
      </c>
      <c r="AY1369" s="286" t="s">
        <v>160</v>
      </c>
    </row>
    <row r="1370" spans="1:51" s="13" customFormat="1" ht="12">
      <c r="A1370" s="13"/>
      <c r="B1370" s="276"/>
      <c r="C1370" s="277"/>
      <c r="D1370" s="272" t="s">
        <v>170</v>
      </c>
      <c r="E1370" s="278" t="s">
        <v>1</v>
      </c>
      <c r="F1370" s="279" t="s">
        <v>1154</v>
      </c>
      <c r="G1370" s="277"/>
      <c r="H1370" s="280">
        <v>3</v>
      </c>
      <c r="I1370" s="281"/>
      <c r="J1370" s="277"/>
      <c r="K1370" s="277"/>
      <c r="L1370" s="282"/>
      <c r="M1370" s="283"/>
      <c r="N1370" s="284"/>
      <c r="O1370" s="284"/>
      <c r="P1370" s="284"/>
      <c r="Q1370" s="284"/>
      <c r="R1370" s="284"/>
      <c r="S1370" s="284"/>
      <c r="T1370" s="285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86" t="s">
        <v>170</v>
      </c>
      <c r="AU1370" s="286" t="s">
        <v>85</v>
      </c>
      <c r="AV1370" s="13" t="s">
        <v>85</v>
      </c>
      <c r="AW1370" s="13" t="s">
        <v>30</v>
      </c>
      <c r="AX1370" s="13" t="s">
        <v>75</v>
      </c>
      <c r="AY1370" s="286" t="s">
        <v>160</v>
      </c>
    </row>
    <row r="1371" spans="1:51" s="13" customFormat="1" ht="12">
      <c r="A1371" s="13"/>
      <c r="B1371" s="276"/>
      <c r="C1371" s="277"/>
      <c r="D1371" s="272" t="s">
        <v>170</v>
      </c>
      <c r="E1371" s="278" t="s">
        <v>1</v>
      </c>
      <c r="F1371" s="279" t="s">
        <v>1155</v>
      </c>
      <c r="G1371" s="277"/>
      <c r="H1371" s="280">
        <v>2</v>
      </c>
      <c r="I1371" s="281"/>
      <c r="J1371" s="277"/>
      <c r="K1371" s="277"/>
      <c r="L1371" s="282"/>
      <c r="M1371" s="283"/>
      <c r="N1371" s="284"/>
      <c r="O1371" s="284"/>
      <c r="P1371" s="284"/>
      <c r="Q1371" s="284"/>
      <c r="R1371" s="284"/>
      <c r="S1371" s="284"/>
      <c r="T1371" s="285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86" t="s">
        <v>170</v>
      </c>
      <c r="AU1371" s="286" t="s">
        <v>85</v>
      </c>
      <c r="AV1371" s="13" t="s">
        <v>85</v>
      </c>
      <c r="AW1371" s="13" t="s">
        <v>30</v>
      </c>
      <c r="AX1371" s="13" t="s">
        <v>75</v>
      </c>
      <c r="AY1371" s="286" t="s">
        <v>160</v>
      </c>
    </row>
    <row r="1372" spans="1:51" s="13" customFormat="1" ht="12">
      <c r="A1372" s="13"/>
      <c r="B1372" s="276"/>
      <c r="C1372" s="277"/>
      <c r="D1372" s="272" t="s">
        <v>170</v>
      </c>
      <c r="E1372" s="278" t="s">
        <v>1</v>
      </c>
      <c r="F1372" s="279" t="s">
        <v>1156</v>
      </c>
      <c r="G1372" s="277"/>
      <c r="H1372" s="280">
        <v>5</v>
      </c>
      <c r="I1372" s="281"/>
      <c r="J1372" s="277"/>
      <c r="K1372" s="277"/>
      <c r="L1372" s="282"/>
      <c r="M1372" s="283"/>
      <c r="N1372" s="284"/>
      <c r="O1372" s="284"/>
      <c r="P1372" s="284"/>
      <c r="Q1372" s="284"/>
      <c r="R1372" s="284"/>
      <c r="S1372" s="284"/>
      <c r="T1372" s="285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86" t="s">
        <v>170</v>
      </c>
      <c r="AU1372" s="286" t="s">
        <v>85</v>
      </c>
      <c r="AV1372" s="13" t="s">
        <v>85</v>
      </c>
      <c r="AW1372" s="13" t="s">
        <v>30</v>
      </c>
      <c r="AX1372" s="13" t="s">
        <v>75</v>
      </c>
      <c r="AY1372" s="286" t="s">
        <v>160</v>
      </c>
    </row>
    <row r="1373" spans="1:51" s="13" customFormat="1" ht="12">
      <c r="A1373" s="13"/>
      <c r="B1373" s="276"/>
      <c r="C1373" s="277"/>
      <c r="D1373" s="272" t="s">
        <v>170</v>
      </c>
      <c r="E1373" s="278" t="s">
        <v>1</v>
      </c>
      <c r="F1373" s="279" t="s">
        <v>1157</v>
      </c>
      <c r="G1373" s="277"/>
      <c r="H1373" s="280">
        <v>4</v>
      </c>
      <c r="I1373" s="281"/>
      <c r="J1373" s="277"/>
      <c r="K1373" s="277"/>
      <c r="L1373" s="282"/>
      <c r="M1373" s="283"/>
      <c r="N1373" s="284"/>
      <c r="O1373" s="284"/>
      <c r="P1373" s="284"/>
      <c r="Q1373" s="284"/>
      <c r="R1373" s="284"/>
      <c r="S1373" s="284"/>
      <c r="T1373" s="285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86" t="s">
        <v>170</v>
      </c>
      <c r="AU1373" s="286" t="s">
        <v>85</v>
      </c>
      <c r="AV1373" s="13" t="s">
        <v>85</v>
      </c>
      <c r="AW1373" s="13" t="s">
        <v>30</v>
      </c>
      <c r="AX1373" s="13" t="s">
        <v>75</v>
      </c>
      <c r="AY1373" s="286" t="s">
        <v>160</v>
      </c>
    </row>
    <row r="1374" spans="1:51" s="13" customFormat="1" ht="12">
      <c r="A1374" s="13"/>
      <c r="B1374" s="276"/>
      <c r="C1374" s="277"/>
      <c r="D1374" s="272" t="s">
        <v>170</v>
      </c>
      <c r="E1374" s="278" t="s">
        <v>1</v>
      </c>
      <c r="F1374" s="279" t="s">
        <v>1158</v>
      </c>
      <c r="G1374" s="277"/>
      <c r="H1374" s="280">
        <v>1</v>
      </c>
      <c r="I1374" s="281"/>
      <c r="J1374" s="277"/>
      <c r="K1374" s="277"/>
      <c r="L1374" s="282"/>
      <c r="M1374" s="283"/>
      <c r="N1374" s="284"/>
      <c r="O1374" s="284"/>
      <c r="P1374" s="284"/>
      <c r="Q1374" s="284"/>
      <c r="R1374" s="284"/>
      <c r="S1374" s="284"/>
      <c r="T1374" s="285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86" t="s">
        <v>170</v>
      </c>
      <c r="AU1374" s="286" t="s">
        <v>85</v>
      </c>
      <c r="AV1374" s="13" t="s">
        <v>85</v>
      </c>
      <c r="AW1374" s="13" t="s">
        <v>30</v>
      </c>
      <c r="AX1374" s="13" t="s">
        <v>75</v>
      </c>
      <c r="AY1374" s="286" t="s">
        <v>160</v>
      </c>
    </row>
    <row r="1375" spans="1:51" s="13" customFormat="1" ht="12">
      <c r="A1375" s="13"/>
      <c r="B1375" s="276"/>
      <c r="C1375" s="277"/>
      <c r="D1375" s="272" t="s">
        <v>170</v>
      </c>
      <c r="E1375" s="278" t="s">
        <v>1</v>
      </c>
      <c r="F1375" s="279" t="s">
        <v>1159</v>
      </c>
      <c r="G1375" s="277"/>
      <c r="H1375" s="280">
        <v>1</v>
      </c>
      <c r="I1375" s="281"/>
      <c r="J1375" s="277"/>
      <c r="K1375" s="277"/>
      <c r="L1375" s="282"/>
      <c r="M1375" s="283"/>
      <c r="N1375" s="284"/>
      <c r="O1375" s="284"/>
      <c r="P1375" s="284"/>
      <c r="Q1375" s="284"/>
      <c r="R1375" s="284"/>
      <c r="S1375" s="284"/>
      <c r="T1375" s="285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86" t="s">
        <v>170</v>
      </c>
      <c r="AU1375" s="286" t="s">
        <v>85</v>
      </c>
      <c r="AV1375" s="13" t="s">
        <v>85</v>
      </c>
      <c r="AW1375" s="13" t="s">
        <v>30</v>
      </c>
      <c r="AX1375" s="13" t="s">
        <v>75</v>
      </c>
      <c r="AY1375" s="286" t="s">
        <v>160</v>
      </c>
    </row>
    <row r="1376" spans="1:51" s="13" customFormat="1" ht="12">
      <c r="A1376" s="13"/>
      <c r="B1376" s="276"/>
      <c r="C1376" s="277"/>
      <c r="D1376" s="272" t="s">
        <v>170</v>
      </c>
      <c r="E1376" s="278" t="s">
        <v>1</v>
      </c>
      <c r="F1376" s="279" t="s">
        <v>1160</v>
      </c>
      <c r="G1376" s="277"/>
      <c r="H1376" s="280">
        <v>2</v>
      </c>
      <c r="I1376" s="281"/>
      <c r="J1376" s="277"/>
      <c r="K1376" s="277"/>
      <c r="L1376" s="282"/>
      <c r="M1376" s="283"/>
      <c r="N1376" s="284"/>
      <c r="O1376" s="284"/>
      <c r="P1376" s="284"/>
      <c r="Q1376" s="284"/>
      <c r="R1376" s="284"/>
      <c r="S1376" s="284"/>
      <c r="T1376" s="285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86" t="s">
        <v>170</v>
      </c>
      <c r="AU1376" s="286" t="s">
        <v>85</v>
      </c>
      <c r="AV1376" s="13" t="s">
        <v>85</v>
      </c>
      <c r="AW1376" s="13" t="s">
        <v>30</v>
      </c>
      <c r="AX1376" s="13" t="s">
        <v>75</v>
      </c>
      <c r="AY1376" s="286" t="s">
        <v>160</v>
      </c>
    </row>
    <row r="1377" spans="1:65" s="2" customFormat="1" ht="21.75" customHeight="1">
      <c r="A1377" s="40"/>
      <c r="B1377" s="41"/>
      <c r="C1377" s="309" t="s">
        <v>1161</v>
      </c>
      <c r="D1377" s="309" t="s">
        <v>404</v>
      </c>
      <c r="E1377" s="310" t="s">
        <v>1162</v>
      </c>
      <c r="F1377" s="311" t="s">
        <v>1163</v>
      </c>
      <c r="G1377" s="312" t="s">
        <v>165</v>
      </c>
      <c r="H1377" s="313">
        <v>32</v>
      </c>
      <c r="I1377" s="314"/>
      <c r="J1377" s="315">
        <f>ROUND(I1377*H1377,2)</f>
        <v>0</v>
      </c>
      <c r="K1377" s="311" t="s">
        <v>1</v>
      </c>
      <c r="L1377" s="316"/>
      <c r="M1377" s="317" t="s">
        <v>1</v>
      </c>
      <c r="N1377" s="318" t="s">
        <v>40</v>
      </c>
      <c r="O1377" s="93"/>
      <c r="P1377" s="269">
        <f>O1377*H1377</f>
        <v>0</v>
      </c>
      <c r="Q1377" s="269">
        <v>0.0048</v>
      </c>
      <c r="R1377" s="269">
        <f>Q1377*H1377</f>
        <v>0.1536</v>
      </c>
      <c r="S1377" s="269">
        <v>0</v>
      </c>
      <c r="T1377" s="270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71" t="s">
        <v>235</v>
      </c>
      <c r="AT1377" s="271" t="s">
        <v>404</v>
      </c>
      <c r="AU1377" s="271" t="s">
        <v>85</v>
      </c>
      <c r="AY1377" s="17" t="s">
        <v>160</v>
      </c>
      <c r="BE1377" s="145">
        <f>IF(N1377="základní",J1377,0)</f>
        <v>0</v>
      </c>
      <c r="BF1377" s="145">
        <f>IF(N1377="snížená",J1377,0)</f>
        <v>0</v>
      </c>
      <c r="BG1377" s="145">
        <f>IF(N1377="zákl. přenesená",J1377,0)</f>
        <v>0</v>
      </c>
      <c r="BH1377" s="145">
        <f>IF(N1377="sníž. přenesená",J1377,0)</f>
        <v>0</v>
      </c>
      <c r="BI1377" s="145">
        <f>IF(N1377="nulová",J1377,0)</f>
        <v>0</v>
      </c>
      <c r="BJ1377" s="17" t="s">
        <v>83</v>
      </c>
      <c r="BK1377" s="145">
        <f>ROUND(I1377*H1377,2)</f>
        <v>0</v>
      </c>
      <c r="BL1377" s="17" t="s">
        <v>166</v>
      </c>
      <c r="BM1377" s="271" t="s">
        <v>1164</v>
      </c>
    </row>
    <row r="1378" spans="1:47" s="2" customFormat="1" ht="12">
      <c r="A1378" s="40"/>
      <c r="B1378" s="41"/>
      <c r="C1378" s="42"/>
      <c r="D1378" s="272" t="s">
        <v>168</v>
      </c>
      <c r="E1378" s="42"/>
      <c r="F1378" s="273" t="s">
        <v>1165</v>
      </c>
      <c r="G1378" s="42"/>
      <c r="H1378" s="42"/>
      <c r="I1378" s="161"/>
      <c r="J1378" s="42"/>
      <c r="K1378" s="42"/>
      <c r="L1378" s="43"/>
      <c r="M1378" s="274"/>
      <c r="N1378" s="275"/>
      <c r="O1378" s="93"/>
      <c r="P1378" s="93"/>
      <c r="Q1378" s="93"/>
      <c r="R1378" s="93"/>
      <c r="S1378" s="93"/>
      <c r="T1378" s="94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T1378" s="17" t="s">
        <v>168</v>
      </c>
      <c r="AU1378" s="17" t="s">
        <v>85</v>
      </c>
    </row>
    <row r="1379" spans="1:51" s="13" customFormat="1" ht="12">
      <c r="A1379" s="13"/>
      <c r="B1379" s="276"/>
      <c r="C1379" s="277"/>
      <c r="D1379" s="272" t="s">
        <v>170</v>
      </c>
      <c r="E1379" s="278" t="s">
        <v>1</v>
      </c>
      <c r="F1379" s="279" t="s">
        <v>1166</v>
      </c>
      <c r="G1379" s="277"/>
      <c r="H1379" s="280">
        <v>32</v>
      </c>
      <c r="I1379" s="281"/>
      <c r="J1379" s="277"/>
      <c r="K1379" s="277"/>
      <c r="L1379" s="282"/>
      <c r="M1379" s="283"/>
      <c r="N1379" s="284"/>
      <c r="O1379" s="284"/>
      <c r="P1379" s="284"/>
      <c r="Q1379" s="284"/>
      <c r="R1379" s="284"/>
      <c r="S1379" s="284"/>
      <c r="T1379" s="285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86" t="s">
        <v>170</v>
      </c>
      <c r="AU1379" s="286" t="s">
        <v>85</v>
      </c>
      <c r="AV1379" s="13" t="s">
        <v>85</v>
      </c>
      <c r="AW1379" s="13" t="s">
        <v>30</v>
      </c>
      <c r="AX1379" s="13" t="s">
        <v>75</v>
      </c>
      <c r="AY1379" s="286" t="s">
        <v>160</v>
      </c>
    </row>
    <row r="1380" spans="1:65" s="2" customFormat="1" ht="16.5" customHeight="1">
      <c r="A1380" s="40"/>
      <c r="B1380" s="41"/>
      <c r="C1380" s="260" t="s">
        <v>1167</v>
      </c>
      <c r="D1380" s="260" t="s">
        <v>162</v>
      </c>
      <c r="E1380" s="261" t="s">
        <v>1168</v>
      </c>
      <c r="F1380" s="262" t="s">
        <v>1169</v>
      </c>
      <c r="G1380" s="263" t="s">
        <v>296</v>
      </c>
      <c r="H1380" s="264">
        <v>26</v>
      </c>
      <c r="I1380" s="265"/>
      <c r="J1380" s="266">
        <f>ROUND(I1380*H1380,2)</f>
        <v>0</v>
      </c>
      <c r="K1380" s="262" t="s">
        <v>1</v>
      </c>
      <c r="L1380" s="43"/>
      <c r="M1380" s="267" t="s">
        <v>1</v>
      </c>
      <c r="N1380" s="268" t="s">
        <v>40</v>
      </c>
      <c r="O1380" s="93"/>
      <c r="P1380" s="269">
        <f>O1380*H1380</f>
        <v>0</v>
      </c>
      <c r="Q1380" s="269">
        <v>0</v>
      </c>
      <c r="R1380" s="269">
        <f>Q1380*H1380</f>
        <v>0</v>
      </c>
      <c r="S1380" s="269">
        <v>0</v>
      </c>
      <c r="T1380" s="270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71" t="s">
        <v>166</v>
      </c>
      <c r="AT1380" s="271" t="s">
        <v>162</v>
      </c>
      <c r="AU1380" s="271" t="s">
        <v>85</v>
      </c>
      <c r="AY1380" s="17" t="s">
        <v>160</v>
      </c>
      <c r="BE1380" s="145">
        <f>IF(N1380="základní",J1380,0)</f>
        <v>0</v>
      </c>
      <c r="BF1380" s="145">
        <f>IF(N1380="snížená",J1380,0)</f>
        <v>0</v>
      </c>
      <c r="BG1380" s="145">
        <f>IF(N1380="zákl. přenesená",J1380,0)</f>
        <v>0</v>
      </c>
      <c r="BH1380" s="145">
        <f>IF(N1380="sníž. přenesená",J1380,0)</f>
        <v>0</v>
      </c>
      <c r="BI1380" s="145">
        <f>IF(N1380="nulová",J1380,0)</f>
        <v>0</v>
      </c>
      <c r="BJ1380" s="17" t="s">
        <v>83</v>
      </c>
      <c r="BK1380" s="145">
        <f>ROUND(I1380*H1380,2)</f>
        <v>0</v>
      </c>
      <c r="BL1380" s="17" t="s">
        <v>166</v>
      </c>
      <c r="BM1380" s="271" t="s">
        <v>1170</v>
      </c>
    </row>
    <row r="1381" spans="1:47" s="2" customFormat="1" ht="12">
      <c r="A1381" s="40"/>
      <c r="B1381" s="41"/>
      <c r="C1381" s="42"/>
      <c r="D1381" s="272" t="s">
        <v>177</v>
      </c>
      <c r="E1381" s="42"/>
      <c r="F1381" s="287" t="s">
        <v>1169</v>
      </c>
      <c r="G1381" s="42"/>
      <c r="H1381" s="42"/>
      <c r="I1381" s="161"/>
      <c r="J1381" s="42"/>
      <c r="K1381" s="42"/>
      <c r="L1381" s="43"/>
      <c r="M1381" s="274"/>
      <c r="N1381" s="275"/>
      <c r="O1381" s="93"/>
      <c r="P1381" s="93"/>
      <c r="Q1381" s="93"/>
      <c r="R1381" s="93"/>
      <c r="S1381" s="93"/>
      <c r="T1381" s="94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T1381" s="17" t="s">
        <v>177</v>
      </c>
      <c r="AU1381" s="17" t="s">
        <v>85</v>
      </c>
    </row>
    <row r="1382" spans="1:51" s="13" customFormat="1" ht="12">
      <c r="A1382" s="13"/>
      <c r="B1382" s="276"/>
      <c r="C1382" s="277"/>
      <c r="D1382" s="272" t="s">
        <v>170</v>
      </c>
      <c r="E1382" s="278" t="s">
        <v>1</v>
      </c>
      <c r="F1382" s="279" t="s">
        <v>1171</v>
      </c>
      <c r="G1382" s="277"/>
      <c r="H1382" s="280">
        <v>16</v>
      </c>
      <c r="I1382" s="281"/>
      <c r="J1382" s="277"/>
      <c r="K1382" s="277"/>
      <c r="L1382" s="282"/>
      <c r="M1382" s="283"/>
      <c r="N1382" s="284"/>
      <c r="O1382" s="284"/>
      <c r="P1382" s="284"/>
      <c r="Q1382" s="284"/>
      <c r="R1382" s="284"/>
      <c r="S1382" s="284"/>
      <c r="T1382" s="285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86" t="s">
        <v>170</v>
      </c>
      <c r="AU1382" s="286" t="s">
        <v>85</v>
      </c>
      <c r="AV1382" s="13" t="s">
        <v>85</v>
      </c>
      <c r="AW1382" s="13" t="s">
        <v>30</v>
      </c>
      <c r="AX1382" s="13" t="s">
        <v>75</v>
      </c>
      <c r="AY1382" s="286" t="s">
        <v>160</v>
      </c>
    </row>
    <row r="1383" spans="1:51" s="13" customFormat="1" ht="12">
      <c r="A1383" s="13"/>
      <c r="B1383" s="276"/>
      <c r="C1383" s="277"/>
      <c r="D1383" s="272" t="s">
        <v>170</v>
      </c>
      <c r="E1383" s="278" t="s">
        <v>1</v>
      </c>
      <c r="F1383" s="279" t="s">
        <v>1172</v>
      </c>
      <c r="G1383" s="277"/>
      <c r="H1383" s="280">
        <v>5</v>
      </c>
      <c r="I1383" s="281"/>
      <c r="J1383" s="277"/>
      <c r="K1383" s="277"/>
      <c r="L1383" s="282"/>
      <c r="M1383" s="283"/>
      <c r="N1383" s="284"/>
      <c r="O1383" s="284"/>
      <c r="P1383" s="284"/>
      <c r="Q1383" s="284"/>
      <c r="R1383" s="284"/>
      <c r="S1383" s="284"/>
      <c r="T1383" s="285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86" t="s">
        <v>170</v>
      </c>
      <c r="AU1383" s="286" t="s">
        <v>85</v>
      </c>
      <c r="AV1383" s="13" t="s">
        <v>85</v>
      </c>
      <c r="AW1383" s="13" t="s">
        <v>30</v>
      </c>
      <c r="AX1383" s="13" t="s">
        <v>75</v>
      </c>
      <c r="AY1383" s="286" t="s">
        <v>160</v>
      </c>
    </row>
    <row r="1384" spans="1:51" s="13" customFormat="1" ht="12">
      <c r="A1384" s="13"/>
      <c r="B1384" s="276"/>
      <c r="C1384" s="277"/>
      <c r="D1384" s="272" t="s">
        <v>170</v>
      </c>
      <c r="E1384" s="278" t="s">
        <v>1</v>
      </c>
      <c r="F1384" s="279" t="s">
        <v>1173</v>
      </c>
      <c r="G1384" s="277"/>
      <c r="H1384" s="280">
        <v>5</v>
      </c>
      <c r="I1384" s="281"/>
      <c r="J1384" s="277"/>
      <c r="K1384" s="277"/>
      <c r="L1384" s="282"/>
      <c r="M1384" s="283"/>
      <c r="N1384" s="284"/>
      <c r="O1384" s="284"/>
      <c r="P1384" s="284"/>
      <c r="Q1384" s="284"/>
      <c r="R1384" s="284"/>
      <c r="S1384" s="284"/>
      <c r="T1384" s="285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86" t="s">
        <v>170</v>
      </c>
      <c r="AU1384" s="286" t="s">
        <v>85</v>
      </c>
      <c r="AV1384" s="13" t="s">
        <v>85</v>
      </c>
      <c r="AW1384" s="13" t="s">
        <v>30</v>
      </c>
      <c r="AX1384" s="13" t="s">
        <v>75</v>
      </c>
      <c r="AY1384" s="286" t="s">
        <v>160</v>
      </c>
    </row>
    <row r="1385" spans="1:51" s="15" customFormat="1" ht="12">
      <c r="A1385" s="15"/>
      <c r="B1385" s="298"/>
      <c r="C1385" s="299"/>
      <c r="D1385" s="272" t="s">
        <v>170</v>
      </c>
      <c r="E1385" s="300" t="s">
        <v>1</v>
      </c>
      <c r="F1385" s="301" t="s">
        <v>217</v>
      </c>
      <c r="G1385" s="299"/>
      <c r="H1385" s="302">
        <v>26</v>
      </c>
      <c r="I1385" s="303"/>
      <c r="J1385" s="299"/>
      <c r="K1385" s="299"/>
      <c r="L1385" s="304"/>
      <c r="M1385" s="305"/>
      <c r="N1385" s="306"/>
      <c r="O1385" s="306"/>
      <c r="P1385" s="306"/>
      <c r="Q1385" s="306"/>
      <c r="R1385" s="306"/>
      <c r="S1385" s="306"/>
      <c r="T1385" s="307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308" t="s">
        <v>170</v>
      </c>
      <c r="AU1385" s="308" t="s">
        <v>85</v>
      </c>
      <c r="AV1385" s="15" t="s">
        <v>166</v>
      </c>
      <c r="AW1385" s="15" t="s">
        <v>30</v>
      </c>
      <c r="AX1385" s="15" t="s">
        <v>83</v>
      </c>
      <c r="AY1385" s="308" t="s">
        <v>160</v>
      </c>
    </row>
    <row r="1386" spans="1:65" s="2" customFormat="1" ht="16.5" customHeight="1">
      <c r="A1386" s="40"/>
      <c r="B1386" s="41"/>
      <c r="C1386" s="309" t="s">
        <v>1174</v>
      </c>
      <c r="D1386" s="309" t="s">
        <v>404</v>
      </c>
      <c r="E1386" s="310" t="s">
        <v>1175</v>
      </c>
      <c r="F1386" s="311" t="s">
        <v>1176</v>
      </c>
      <c r="G1386" s="312" t="s">
        <v>165</v>
      </c>
      <c r="H1386" s="313">
        <v>26</v>
      </c>
      <c r="I1386" s="314"/>
      <c r="J1386" s="315">
        <f>ROUND(I1386*H1386,2)</f>
        <v>0</v>
      </c>
      <c r="K1386" s="311" t="s">
        <v>184</v>
      </c>
      <c r="L1386" s="316"/>
      <c r="M1386" s="317" t="s">
        <v>1</v>
      </c>
      <c r="N1386" s="318" t="s">
        <v>40</v>
      </c>
      <c r="O1386" s="93"/>
      <c r="P1386" s="269">
        <f>O1386*H1386</f>
        <v>0</v>
      </c>
      <c r="Q1386" s="269">
        <v>0.74</v>
      </c>
      <c r="R1386" s="269">
        <f>Q1386*H1386</f>
        <v>19.24</v>
      </c>
      <c r="S1386" s="269">
        <v>0</v>
      </c>
      <c r="T1386" s="270">
        <f>S1386*H1386</f>
        <v>0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71" t="s">
        <v>235</v>
      </c>
      <c r="AT1386" s="271" t="s">
        <v>404</v>
      </c>
      <c r="AU1386" s="271" t="s">
        <v>85</v>
      </c>
      <c r="AY1386" s="17" t="s">
        <v>160</v>
      </c>
      <c r="BE1386" s="145">
        <f>IF(N1386="základní",J1386,0)</f>
        <v>0</v>
      </c>
      <c r="BF1386" s="145">
        <f>IF(N1386="snížená",J1386,0)</f>
        <v>0</v>
      </c>
      <c r="BG1386" s="145">
        <f>IF(N1386="zákl. přenesená",J1386,0)</f>
        <v>0</v>
      </c>
      <c r="BH1386" s="145">
        <f>IF(N1386="sníž. přenesená",J1386,0)</f>
        <v>0</v>
      </c>
      <c r="BI1386" s="145">
        <f>IF(N1386="nulová",J1386,0)</f>
        <v>0</v>
      </c>
      <c r="BJ1386" s="17" t="s">
        <v>83</v>
      </c>
      <c r="BK1386" s="145">
        <f>ROUND(I1386*H1386,2)</f>
        <v>0</v>
      </c>
      <c r="BL1386" s="17" t="s">
        <v>166</v>
      </c>
      <c r="BM1386" s="271" t="s">
        <v>1177</v>
      </c>
    </row>
    <row r="1387" spans="1:47" s="2" customFormat="1" ht="12">
      <c r="A1387" s="40"/>
      <c r="B1387" s="41"/>
      <c r="C1387" s="42"/>
      <c r="D1387" s="272" t="s">
        <v>177</v>
      </c>
      <c r="E1387" s="42"/>
      <c r="F1387" s="287" t="s">
        <v>1176</v>
      </c>
      <c r="G1387" s="42"/>
      <c r="H1387" s="42"/>
      <c r="I1387" s="161"/>
      <c r="J1387" s="42"/>
      <c r="K1387" s="42"/>
      <c r="L1387" s="43"/>
      <c r="M1387" s="274"/>
      <c r="N1387" s="275"/>
      <c r="O1387" s="93"/>
      <c r="P1387" s="93"/>
      <c r="Q1387" s="93"/>
      <c r="R1387" s="93"/>
      <c r="S1387" s="93"/>
      <c r="T1387" s="94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T1387" s="17" t="s">
        <v>177</v>
      </c>
      <c r="AU1387" s="17" t="s">
        <v>85</v>
      </c>
    </row>
    <row r="1388" spans="1:65" s="2" customFormat="1" ht="21.75" customHeight="1">
      <c r="A1388" s="40"/>
      <c r="B1388" s="41"/>
      <c r="C1388" s="260" t="s">
        <v>1178</v>
      </c>
      <c r="D1388" s="260" t="s">
        <v>162</v>
      </c>
      <c r="E1388" s="261" t="s">
        <v>1179</v>
      </c>
      <c r="F1388" s="262" t="s">
        <v>1180</v>
      </c>
      <c r="G1388" s="263" t="s">
        <v>165</v>
      </c>
      <c r="H1388" s="264">
        <v>2</v>
      </c>
      <c r="I1388" s="265"/>
      <c r="J1388" s="266">
        <f>ROUND(I1388*H1388,2)</f>
        <v>0</v>
      </c>
      <c r="K1388" s="262" t="s">
        <v>175</v>
      </c>
      <c r="L1388" s="43"/>
      <c r="M1388" s="267" t="s">
        <v>1</v>
      </c>
      <c r="N1388" s="268" t="s">
        <v>40</v>
      </c>
      <c r="O1388" s="93"/>
      <c r="P1388" s="269">
        <f>O1388*H1388</f>
        <v>0</v>
      </c>
      <c r="Q1388" s="269">
        <v>0.10833</v>
      </c>
      <c r="R1388" s="269">
        <f>Q1388*H1388</f>
        <v>0.21666</v>
      </c>
      <c r="S1388" s="269">
        <v>0</v>
      </c>
      <c r="T1388" s="270">
        <f>S1388*H1388</f>
        <v>0</v>
      </c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R1388" s="271" t="s">
        <v>166</v>
      </c>
      <c r="AT1388" s="271" t="s">
        <v>162</v>
      </c>
      <c r="AU1388" s="271" t="s">
        <v>85</v>
      </c>
      <c r="AY1388" s="17" t="s">
        <v>160</v>
      </c>
      <c r="BE1388" s="145">
        <f>IF(N1388="základní",J1388,0)</f>
        <v>0</v>
      </c>
      <c r="BF1388" s="145">
        <f>IF(N1388="snížená",J1388,0)</f>
        <v>0</v>
      </c>
      <c r="BG1388" s="145">
        <f>IF(N1388="zákl. přenesená",J1388,0)</f>
        <v>0</v>
      </c>
      <c r="BH1388" s="145">
        <f>IF(N1388="sníž. přenesená",J1388,0)</f>
        <v>0</v>
      </c>
      <c r="BI1388" s="145">
        <f>IF(N1388="nulová",J1388,0)</f>
        <v>0</v>
      </c>
      <c r="BJ1388" s="17" t="s">
        <v>83</v>
      </c>
      <c r="BK1388" s="145">
        <f>ROUND(I1388*H1388,2)</f>
        <v>0</v>
      </c>
      <c r="BL1388" s="17" t="s">
        <v>166</v>
      </c>
      <c r="BM1388" s="271" t="s">
        <v>1181</v>
      </c>
    </row>
    <row r="1389" spans="1:47" s="2" customFormat="1" ht="12">
      <c r="A1389" s="40"/>
      <c r="B1389" s="41"/>
      <c r="C1389" s="42"/>
      <c r="D1389" s="272" t="s">
        <v>177</v>
      </c>
      <c r="E1389" s="42"/>
      <c r="F1389" s="287" t="s">
        <v>1182</v>
      </c>
      <c r="G1389" s="42"/>
      <c r="H1389" s="42"/>
      <c r="I1389" s="161"/>
      <c r="J1389" s="42"/>
      <c r="K1389" s="42"/>
      <c r="L1389" s="43"/>
      <c r="M1389" s="274"/>
      <c r="N1389" s="275"/>
      <c r="O1389" s="93"/>
      <c r="P1389" s="93"/>
      <c r="Q1389" s="93"/>
      <c r="R1389" s="93"/>
      <c r="S1389" s="93"/>
      <c r="T1389" s="94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T1389" s="17" t="s">
        <v>177</v>
      </c>
      <c r="AU1389" s="17" t="s">
        <v>85</v>
      </c>
    </row>
    <row r="1390" spans="1:65" s="2" customFormat="1" ht="21.75" customHeight="1">
      <c r="A1390" s="40"/>
      <c r="B1390" s="41"/>
      <c r="C1390" s="260" t="s">
        <v>1183</v>
      </c>
      <c r="D1390" s="260" t="s">
        <v>162</v>
      </c>
      <c r="E1390" s="261" t="s">
        <v>1184</v>
      </c>
      <c r="F1390" s="262" t="s">
        <v>1185</v>
      </c>
      <c r="G1390" s="263" t="s">
        <v>165</v>
      </c>
      <c r="H1390" s="264">
        <v>2</v>
      </c>
      <c r="I1390" s="265"/>
      <c r="J1390" s="266">
        <f>ROUND(I1390*H1390,2)</f>
        <v>0</v>
      </c>
      <c r="K1390" s="262" t="s">
        <v>184</v>
      </c>
      <c r="L1390" s="43"/>
      <c r="M1390" s="267" t="s">
        <v>1</v>
      </c>
      <c r="N1390" s="268" t="s">
        <v>40</v>
      </c>
      <c r="O1390" s="93"/>
      <c r="P1390" s="269">
        <f>O1390*H1390</f>
        <v>0</v>
      </c>
      <c r="Q1390" s="269">
        <v>0.02424</v>
      </c>
      <c r="R1390" s="269">
        <f>Q1390*H1390</f>
        <v>0.04848</v>
      </c>
      <c r="S1390" s="269">
        <v>0</v>
      </c>
      <c r="T1390" s="270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71" t="s">
        <v>166</v>
      </c>
      <c r="AT1390" s="271" t="s">
        <v>162</v>
      </c>
      <c r="AU1390" s="271" t="s">
        <v>85</v>
      </c>
      <c r="AY1390" s="17" t="s">
        <v>160</v>
      </c>
      <c r="BE1390" s="145">
        <f>IF(N1390="základní",J1390,0)</f>
        <v>0</v>
      </c>
      <c r="BF1390" s="145">
        <f>IF(N1390="snížená",J1390,0)</f>
        <v>0</v>
      </c>
      <c r="BG1390" s="145">
        <f>IF(N1390="zákl. přenesená",J1390,0)</f>
        <v>0</v>
      </c>
      <c r="BH1390" s="145">
        <f>IF(N1390="sníž. přenesená",J1390,0)</f>
        <v>0</v>
      </c>
      <c r="BI1390" s="145">
        <f>IF(N1390="nulová",J1390,0)</f>
        <v>0</v>
      </c>
      <c r="BJ1390" s="17" t="s">
        <v>83</v>
      </c>
      <c r="BK1390" s="145">
        <f>ROUND(I1390*H1390,2)</f>
        <v>0</v>
      </c>
      <c r="BL1390" s="17" t="s">
        <v>166</v>
      </c>
      <c r="BM1390" s="271" t="s">
        <v>1186</v>
      </c>
    </row>
    <row r="1391" spans="1:47" s="2" customFormat="1" ht="12">
      <c r="A1391" s="40"/>
      <c r="B1391" s="41"/>
      <c r="C1391" s="42"/>
      <c r="D1391" s="272" t="s">
        <v>177</v>
      </c>
      <c r="E1391" s="42"/>
      <c r="F1391" s="287" t="s">
        <v>1187</v>
      </c>
      <c r="G1391" s="42"/>
      <c r="H1391" s="42"/>
      <c r="I1391" s="161"/>
      <c r="J1391" s="42"/>
      <c r="K1391" s="42"/>
      <c r="L1391" s="43"/>
      <c r="M1391" s="274"/>
      <c r="N1391" s="275"/>
      <c r="O1391" s="93"/>
      <c r="P1391" s="93"/>
      <c r="Q1391" s="93"/>
      <c r="R1391" s="93"/>
      <c r="S1391" s="93"/>
      <c r="T1391" s="94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T1391" s="17" t="s">
        <v>177</v>
      </c>
      <c r="AU1391" s="17" t="s">
        <v>85</v>
      </c>
    </row>
    <row r="1392" spans="1:65" s="2" customFormat="1" ht="21.75" customHeight="1">
      <c r="A1392" s="40"/>
      <c r="B1392" s="41"/>
      <c r="C1392" s="260" t="s">
        <v>1188</v>
      </c>
      <c r="D1392" s="260" t="s">
        <v>162</v>
      </c>
      <c r="E1392" s="261" t="s">
        <v>1189</v>
      </c>
      <c r="F1392" s="262" t="s">
        <v>1190</v>
      </c>
      <c r="G1392" s="263" t="s">
        <v>165</v>
      </c>
      <c r="H1392" s="264">
        <v>2</v>
      </c>
      <c r="I1392" s="265"/>
      <c r="J1392" s="266">
        <f>ROUND(I1392*H1392,2)</f>
        <v>0</v>
      </c>
      <c r="K1392" s="262" t="s">
        <v>175</v>
      </c>
      <c r="L1392" s="43"/>
      <c r="M1392" s="267" t="s">
        <v>1</v>
      </c>
      <c r="N1392" s="268" t="s">
        <v>40</v>
      </c>
      <c r="O1392" s="93"/>
      <c r="P1392" s="269">
        <f>O1392*H1392</f>
        <v>0</v>
      </c>
      <c r="Q1392" s="269">
        <v>0</v>
      </c>
      <c r="R1392" s="269">
        <f>Q1392*H1392</f>
        <v>0</v>
      </c>
      <c r="S1392" s="269">
        <v>0</v>
      </c>
      <c r="T1392" s="270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71" t="s">
        <v>166</v>
      </c>
      <c r="AT1392" s="271" t="s">
        <v>162</v>
      </c>
      <c r="AU1392" s="271" t="s">
        <v>85</v>
      </c>
      <c r="AY1392" s="17" t="s">
        <v>160</v>
      </c>
      <c r="BE1392" s="145">
        <f>IF(N1392="základní",J1392,0)</f>
        <v>0</v>
      </c>
      <c r="BF1392" s="145">
        <f>IF(N1392="snížená",J1392,0)</f>
        <v>0</v>
      </c>
      <c r="BG1392" s="145">
        <f>IF(N1392="zákl. přenesená",J1392,0)</f>
        <v>0</v>
      </c>
      <c r="BH1392" s="145">
        <f>IF(N1392="sníž. přenesená",J1392,0)</f>
        <v>0</v>
      </c>
      <c r="BI1392" s="145">
        <f>IF(N1392="nulová",J1392,0)</f>
        <v>0</v>
      </c>
      <c r="BJ1392" s="17" t="s">
        <v>83</v>
      </c>
      <c r="BK1392" s="145">
        <f>ROUND(I1392*H1392,2)</f>
        <v>0</v>
      </c>
      <c r="BL1392" s="17" t="s">
        <v>166</v>
      </c>
      <c r="BM1392" s="271" t="s">
        <v>1191</v>
      </c>
    </row>
    <row r="1393" spans="1:47" s="2" customFormat="1" ht="12">
      <c r="A1393" s="40"/>
      <c r="B1393" s="41"/>
      <c r="C1393" s="42"/>
      <c r="D1393" s="272" t="s">
        <v>177</v>
      </c>
      <c r="E1393" s="42"/>
      <c r="F1393" s="287" t="s">
        <v>1192</v>
      </c>
      <c r="G1393" s="42"/>
      <c r="H1393" s="42"/>
      <c r="I1393" s="161"/>
      <c r="J1393" s="42"/>
      <c r="K1393" s="42"/>
      <c r="L1393" s="43"/>
      <c r="M1393" s="274"/>
      <c r="N1393" s="275"/>
      <c r="O1393" s="93"/>
      <c r="P1393" s="93"/>
      <c r="Q1393" s="93"/>
      <c r="R1393" s="93"/>
      <c r="S1393" s="93"/>
      <c r="T1393" s="94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T1393" s="17" t="s">
        <v>177</v>
      </c>
      <c r="AU1393" s="17" t="s">
        <v>85</v>
      </c>
    </row>
    <row r="1394" spans="1:65" s="2" customFormat="1" ht="21.75" customHeight="1">
      <c r="A1394" s="40"/>
      <c r="B1394" s="41"/>
      <c r="C1394" s="260" t="s">
        <v>1193</v>
      </c>
      <c r="D1394" s="260" t="s">
        <v>162</v>
      </c>
      <c r="E1394" s="261" t="s">
        <v>1194</v>
      </c>
      <c r="F1394" s="262" t="s">
        <v>1195</v>
      </c>
      <c r="G1394" s="263" t="s">
        <v>165</v>
      </c>
      <c r="H1394" s="264">
        <v>2</v>
      </c>
      <c r="I1394" s="265"/>
      <c r="J1394" s="266">
        <f>ROUND(I1394*H1394,2)</f>
        <v>0</v>
      </c>
      <c r="K1394" s="262" t="s">
        <v>184</v>
      </c>
      <c r="L1394" s="43"/>
      <c r="M1394" s="267" t="s">
        <v>1</v>
      </c>
      <c r="N1394" s="268" t="s">
        <v>40</v>
      </c>
      <c r="O1394" s="93"/>
      <c r="P1394" s="269">
        <f>O1394*H1394</f>
        <v>0</v>
      </c>
      <c r="Q1394" s="269">
        <v>0.21008</v>
      </c>
      <c r="R1394" s="269">
        <f>Q1394*H1394</f>
        <v>0.42016</v>
      </c>
      <c r="S1394" s="269">
        <v>0</v>
      </c>
      <c r="T1394" s="270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71" t="s">
        <v>166</v>
      </c>
      <c r="AT1394" s="271" t="s">
        <v>162</v>
      </c>
      <c r="AU1394" s="271" t="s">
        <v>85</v>
      </c>
      <c r="AY1394" s="17" t="s">
        <v>160</v>
      </c>
      <c r="BE1394" s="145">
        <f>IF(N1394="základní",J1394,0)</f>
        <v>0</v>
      </c>
      <c r="BF1394" s="145">
        <f>IF(N1394="snížená",J1394,0)</f>
        <v>0</v>
      </c>
      <c r="BG1394" s="145">
        <f>IF(N1394="zákl. přenesená",J1394,0)</f>
        <v>0</v>
      </c>
      <c r="BH1394" s="145">
        <f>IF(N1394="sníž. přenesená",J1394,0)</f>
        <v>0</v>
      </c>
      <c r="BI1394" s="145">
        <f>IF(N1394="nulová",J1394,0)</f>
        <v>0</v>
      </c>
      <c r="BJ1394" s="17" t="s">
        <v>83</v>
      </c>
      <c r="BK1394" s="145">
        <f>ROUND(I1394*H1394,2)</f>
        <v>0</v>
      </c>
      <c r="BL1394" s="17" t="s">
        <v>166</v>
      </c>
      <c r="BM1394" s="271" t="s">
        <v>1196</v>
      </c>
    </row>
    <row r="1395" spans="1:47" s="2" customFormat="1" ht="12">
      <c r="A1395" s="40"/>
      <c r="B1395" s="41"/>
      <c r="C1395" s="42"/>
      <c r="D1395" s="272" t="s">
        <v>177</v>
      </c>
      <c r="E1395" s="42"/>
      <c r="F1395" s="287" t="s">
        <v>1197</v>
      </c>
      <c r="G1395" s="42"/>
      <c r="H1395" s="42"/>
      <c r="I1395" s="161"/>
      <c r="J1395" s="42"/>
      <c r="K1395" s="42"/>
      <c r="L1395" s="43"/>
      <c r="M1395" s="274"/>
      <c r="N1395" s="275"/>
      <c r="O1395" s="93"/>
      <c r="P1395" s="93"/>
      <c r="Q1395" s="93"/>
      <c r="R1395" s="93"/>
      <c r="S1395" s="93"/>
      <c r="T1395" s="94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T1395" s="17" t="s">
        <v>177</v>
      </c>
      <c r="AU1395" s="17" t="s">
        <v>85</v>
      </c>
    </row>
    <row r="1396" spans="1:65" s="2" customFormat="1" ht="21.75" customHeight="1">
      <c r="A1396" s="40"/>
      <c r="B1396" s="41"/>
      <c r="C1396" s="260" t="s">
        <v>1198</v>
      </c>
      <c r="D1396" s="260" t="s">
        <v>162</v>
      </c>
      <c r="E1396" s="261" t="s">
        <v>1199</v>
      </c>
      <c r="F1396" s="262" t="s">
        <v>1200</v>
      </c>
      <c r="G1396" s="263" t="s">
        <v>165</v>
      </c>
      <c r="H1396" s="264">
        <v>4</v>
      </c>
      <c r="I1396" s="265"/>
      <c r="J1396" s="266">
        <f>ROUND(I1396*H1396,2)</f>
        <v>0</v>
      </c>
      <c r="K1396" s="262" t="s">
        <v>184</v>
      </c>
      <c r="L1396" s="43"/>
      <c r="M1396" s="267" t="s">
        <v>1</v>
      </c>
      <c r="N1396" s="268" t="s">
        <v>40</v>
      </c>
      <c r="O1396" s="93"/>
      <c r="P1396" s="269">
        <f>O1396*H1396</f>
        <v>0</v>
      </c>
      <c r="Q1396" s="269">
        <v>0.2153</v>
      </c>
      <c r="R1396" s="269">
        <f>Q1396*H1396</f>
        <v>0.8612</v>
      </c>
      <c r="S1396" s="269">
        <v>0</v>
      </c>
      <c r="T1396" s="270">
        <f>S1396*H1396</f>
        <v>0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71" t="s">
        <v>166</v>
      </c>
      <c r="AT1396" s="271" t="s">
        <v>162</v>
      </c>
      <c r="AU1396" s="271" t="s">
        <v>85</v>
      </c>
      <c r="AY1396" s="17" t="s">
        <v>160</v>
      </c>
      <c r="BE1396" s="145">
        <f>IF(N1396="základní",J1396,0)</f>
        <v>0</v>
      </c>
      <c r="BF1396" s="145">
        <f>IF(N1396="snížená",J1396,0)</f>
        <v>0</v>
      </c>
      <c r="BG1396" s="145">
        <f>IF(N1396="zákl. přenesená",J1396,0)</f>
        <v>0</v>
      </c>
      <c r="BH1396" s="145">
        <f>IF(N1396="sníž. přenesená",J1396,0)</f>
        <v>0</v>
      </c>
      <c r="BI1396" s="145">
        <f>IF(N1396="nulová",J1396,0)</f>
        <v>0</v>
      </c>
      <c r="BJ1396" s="17" t="s">
        <v>83</v>
      </c>
      <c r="BK1396" s="145">
        <f>ROUND(I1396*H1396,2)</f>
        <v>0</v>
      </c>
      <c r="BL1396" s="17" t="s">
        <v>166</v>
      </c>
      <c r="BM1396" s="271" t="s">
        <v>1201</v>
      </c>
    </row>
    <row r="1397" spans="1:47" s="2" customFormat="1" ht="12">
      <c r="A1397" s="40"/>
      <c r="B1397" s="41"/>
      <c r="C1397" s="42"/>
      <c r="D1397" s="272" t="s">
        <v>177</v>
      </c>
      <c r="E1397" s="42"/>
      <c r="F1397" s="287" t="s">
        <v>1202</v>
      </c>
      <c r="G1397" s="42"/>
      <c r="H1397" s="42"/>
      <c r="I1397" s="161"/>
      <c r="J1397" s="42"/>
      <c r="K1397" s="42"/>
      <c r="L1397" s="43"/>
      <c r="M1397" s="274"/>
      <c r="N1397" s="275"/>
      <c r="O1397" s="93"/>
      <c r="P1397" s="93"/>
      <c r="Q1397" s="93"/>
      <c r="R1397" s="93"/>
      <c r="S1397" s="93"/>
      <c r="T1397" s="94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T1397" s="17" t="s">
        <v>177</v>
      </c>
      <c r="AU1397" s="17" t="s">
        <v>85</v>
      </c>
    </row>
    <row r="1398" spans="1:51" s="13" customFormat="1" ht="12">
      <c r="A1398" s="13"/>
      <c r="B1398" s="276"/>
      <c r="C1398" s="277"/>
      <c r="D1398" s="272" t="s">
        <v>170</v>
      </c>
      <c r="E1398" s="278" t="s">
        <v>1</v>
      </c>
      <c r="F1398" s="279" t="s">
        <v>166</v>
      </c>
      <c r="G1398" s="277"/>
      <c r="H1398" s="280">
        <v>4</v>
      </c>
      <c r="I1398" s="281"/>
      <c r="J1398" s="277"/>
      <c r="K1398" s="277"/>
      <c r="L1398" s="282"/>
      <c r="M1398" s="283"/>
      <c r="N1398" s="284"/>
      <c r="O1398" s="284"/>
      <c r="P1398" s="284"/>
      <c r="Q1398" s="284"/>
      <c r="R1398" s="284"/>
      <c r="S1398" s="284"/>
      <c r="T1398" s="285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86" t="s">
        <v>170</v>
      </c>
      <c r="AU1398" s="286" t="s">
        <v>85</v>
      </c>
      <c r="AV1398" s="13" t="s">
        <v>85</v>
      </c>
      <c r="AW1398" s="13" t="s">
        <v>30</v>
      </c>
      <c r="AX1398" s="13" t="s">
        <v>83</v>
      </c>
      <c r="AY1398" s="286" t="s">
        <v>160</v>
      </c>
    </row>
    <row r="1399" spans="1:65" s="2" customFormat="1" ht="21.75" customHeight="1">
      <c r="A1399" s="40"/>
      <c r="B1399" s="41"/>
      <c r="C1399" s="260" t="s">
        <v>1203</v>
      </c>
      <c r="D1399" s="260" t="s">
        <v>162</v>
      </c>
      <c r="E1399" s="261" t="s">
        <v>1204</v>
      </c>
      <c r="F1399" s="262" t="s">
        <v>1205</v>
      </c>
      <c r="G1399" s="263" t="s">
        <v>165</v>
      </c>
      <c r="H1399" s="264">
        <v>6</v>
      </c>
      <c r="I1399" s="265"/>
      <c r="J1399" s="266">
        <f>ROUND(I1399*H1399,2)</f>
        <v>0</v>
      </c>
      <c r="K1399" s="262" t="s">
        <v>1</v>
      </c>
      <c r="L1399" s="43"/>
      <c r="M1399" s="267" t="s">
        <v>1</v>
      </c>
      <c r="N1399" s="268" t="s">
        <v>40</v>
      </c>
      <c r="O1399" s="93"/>
      <c r="P1399" s="269">
        <f>O1399*H1399</f>
        <v>0</v>
      </c>
      <c r="Q1399" s="269">
        <v>0.23147</v>
      </c>
      <c r="R1399" s="269">
        <f>Q1399*H1399</f>
        <v>1.38882</v>
      </c>
      <c r="S1399" s="269">
        <v>0</v>
      </c>
      <c r="T1399" s="270">
        <f>S1399*H1399</f>
        <v>0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71" t="s">
        <v>166</v>
      </c>
      <c r="AT1399" s="271" t="s">
        <v>162</v>
      </c>
      <c r="AU1399" s="271" t="s">
        <v>85</v>
      </c>
      <c r="AY1399" s="17" t="s">
        <v>160</v>
      </c>
      <c r="BE1399" s="145">
        <f>IF(N1399="základní",J1399,0)</f>
        <v>0</v>
      </c>
      <c r="BF1399" s="145">
        <f>IF(N1399="snížená",J1399,0)</f>
        <v>0</v>
      </c>
      <c r="BG1399" s="145">
        <f>IF(N1399="zákl. přenesená",J1399,0)</f>
        <v>0</v>
      </c>
      <c r="BH1399" s="145">
        <f>IF(N1399="sníž. přenesená",J1399,0)</f>
        <v>0</v>
      </c>
      <c r="BI1399" s="145">
        <f>IF(N1399="nulová",J1399,0)</f>
        <v>0</v>
      </c>
      <c r="BJ1399" s="17" t="s">
        <v>83</v>
      </c>
      <c r="BK1399" s="145">
        <f>ROUND(I1399*H1399,2)</f>
        <v>0</v>
      </c>
      <c r="BL1399" s="17" t="s">
        <v>166</v>
      </c>
      <c r="BM1399" s="271" t="s">
        <v>1206</v>
      </c>
    </row>
    <row r="1400" spans="1:47" s="2" customFormat="1" ht="12">
      <c r="A1400" s="40"/>
      <c r="B1400" s="41"/>
      <c r="C1400" s="42"/>
      <c r="D1400" s="272" t="s">
        <v>177</v>
      </c>
      <c r="E1400" s="42"/>
      <c r="F1400" s="287" t="s">
        <v>1205</v>
      </c>
      <c r="G1400" s="42"/>
      <c r="H1400" s="42"/>
      <c r="I1400" s="161"/>
      <c r="J1400" s="42"/>
      <c r="K1400" s="42"/>
      <c r="L1400" s="43"/>
      <c r="M1400" s="274"/>
      <c r="N1400" s="275"/>
      <c r="O1400" s="93"/>
      <c r="P1400" s="93"/>
      <c r="Q1400" s="93"/>
      <c r="R1400" s="93"/>
      <c r="S1400" s="93"/>
      <c r="T1400" s="94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T1400" s="17" t="s">
        <v>177</v>
      </c>
      <c r="AU1400" s="17" t="s">
        <v>85</v>
      </c>
    </row>
    <row r="1401" spans="1:65" s="2" customFormat="1" ht="21.75" customHeight="1">
      <c r="A1401" s="40"/>
      <c r="B1401" s="41"/>
      <c r="C1401" s="260" t="s">
        <v>1207</v>
      </c>
      <c r="D1401" s="260" t="s">
        <v>162</v>
      </c>
      <c r="E1401" s="261" t="s">
        <v>1208</v>
      </c>
      <c r="F1401" s="262" t="s">
        <v>1209</v>
      </c>
      <c r="G1401" s="263" t="s">
        <v>165</v>
      </c>
      <c r="H1401" s="264">
        <v>2</v>
      </c>
      <c r="I1401" s="265"/>
      <c r="J1401" s="266">
        <f>ROUND(I1401*H1401,2)</f>
        <v>0</v>
      </c>
      <c r="K1401" s="262" t="s">
        <v>184</v>
      </c>
      <c r="L1401" s="43"/>
      <c r="M1401" s="267" t="s">
        <v>1</v>
      </c>
      <c r="N1401" s="268" t="s">
        <v>40</v>
      </c>
      <c r="O1401" s="93"/>
      <c r="P1401" s="269">
        <f>O1401*H1401</f>
        <v>0</v>
      </c>
      <c r="Q1401" s="269">
        <v>0.05289</v>
      </c>
      <c r="R1401" s="269">
        <f>Q1401*H1401</f>
        <v>0.10578</v>
      </c>
      <c r="S1401" s="269">
        <v>0</v>
      </c>
      <c r="T1401" s="270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71" t="s">
        <v>166</v>
      </c>
      <c r="AT1401" s="271" t="s">
        <v>162</v>
      </c>
      <c r="AU1401" s="271" t="s">
        <v>85</v>
      </c>
      <c r="AY1401" s="17" t="s">
        <v>160</v>
      </c>
      <c r="BE1401" s="145">
        <f>IF(N1401="základní",J1401,0)</f>
        <v>0</v>
      </c>
      <c r="BF1401" s="145">
        <f>IF(N1401="snížená",J1401,0)</f>
        <v>0</v>
      </c>
      <c r="BG1401" s="145">
        <f>IF(N1401="zákl. přenesená",J1401,0)</f>
        <v>0</v>
      </c>
      <c r="BH1401" s="145">
        <f>IF(N1401="sníž. přenesená",J1401,0)</f>
        <v>0</v>
      </c>
      <c r="BI1401" s="145">
        <f>IF(N1401="nulová",J1401,0)</f>
        <v>0</v>
      </c>
      <c r="BJ1401" s="17" t="s">
        <v>83</v>
      </c>
      <c r="BK1401" s="145">
        <f>ROUND(I1401*H1401,2)</f>
        <v>0</v>
      </c>
      <c r="BL1401" s="17" t="s">
        <v>166</v>
      </c>
      <c r="BM1401" s="271" t="s">
        <v>1210</v>
      </c>
    </row>
    <row r="1402" spans="1:47" s="2" customFormat="1" ht="12">
      <c r="A1402" s="40"/>
      <c r="B1402" s="41"/>
      <c r="C1402" s="42"/>
      <c r="D1402" s="272" t="s">
        <v>177</v>
      </c>
      <c r="E1402" s="42"/>
      <c r="F1402" s="287" t="s">
        <v>1211</v>
      </c>
      <c r="G1402" s="42"/>
      <c r="H1402" s="42"/>
      <c r="I1402" s="161"/>
      <c r="J1402" s="42"/>
      <c r="K1402" s="42"/>
      <c r="L1402" s="43"/>
      <c r="M1402" s="274"/>
      <c r="N1402" s="275"/>
      <c r="O1402" s="93"/>
      <c r="P1402" s="93"/>
      <c r="Q1402" s="93"/>
      <c r="R1402" s="93"/>
      <c r="S1402" s="93"/>
      <c r="T1402" s="94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T1402" s="17" t="s">
        <v>177</v>
      </c>
      <c r="AU1402" s="17" t="s">
        <v>85</v>
      </c>
    </row>
    <row r="1403" spans="1:51" s="13" customFormat="1" ht="12">
      <c r="A1403" s="13"/>
      <c r="B1403" s="276"/>
      <c r="C1403" s="277"/>
      <c r="D1403" s="272" t="s">
        <v>170</v>
      </c>
      <c r="E1403" s="278" t="s">
        <v>1</v>
      </c>
      <c r="F1403" s="279" t="s">
        <v>85</v>
      </c>
      <c r="G1403" s="277"/>
      <c r="H1403" s="280">
        <v>2</v>
      </c>
      <c r="I1403" s="281"/>
      <c r="J1403" s="277"/>
      <c r="K1403" s="277"/>
      <c r="L1403" s="282"/>
      <c r="M1403" s="283"/>
      <c r="N1403" s="284"/>
      <c r="O1403" s="284"/>
      <c r="P1403" s="284"/>
      <c r="Q1403" s="284"/>
      <c r="R1403" s="284"/>
      <c r="S1403" s="284"/>
      <c r="T1403" s="285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86" t="s">
        <v>170</v>
      </c>
      <c r="AU1403" s="286" t="s">
        <v>85</v>
      </c>
      <c r="AV1403" s="13" t="s">
        <v>85</v>
      </c>
      <c r="AW1403" s="13" t="s">
        <v>30</v>
      </c>
      <c r="AX1403" s="13" t="s">
        <v>83</v>
      </c>
      <c r="AY1403" s="286" t="s">
        <v>160</v>
      </c>
    </row>
    <row r="1404" spans="1:65" s="2" customFormat="1" ht="21.75" customHeight="1">
      <c r="A1404" s="40"/>
      <c r="B1404" s="41"/>
      <c r="C1404" s="260" t="s">
        <v>1212</v>
      </c>
      <c r="D1404" s="260" t="s">
        <v>162</v>
      </c>
      <c r="E1404" s="261" t="s">
        <v>1213</v>
      </c>
      <c r="F1404" s="262" t="s">
        <v>1214</v>
      </c>
      <c r="G1404" s="263" t="s">
        <v>165</v>
      </c>
      <c r="H1404" s="264">
        <v>8</v>
      </c>
      <c r="I1404" s="265"/>
      <c r="J1404" s="266">
        <f>ROUND(I1404*H1404,2)</f>
        <v>0</v>
      </c>
      <c r="K1404" s="262" t="s">
        <v>184</v>
      </c>
      <c r="L1404" s="43"/>
      <c r="M1404" s="267" t="s">
        <v>1</v>
      </c>
      <c r="N1404" s="268" t="s">
        <v>40</v>
      </c>
      <c r="O1404" s="93"/>
      <c r="P1404" s="269">
        <f>O1404*H1404</f>
        <v>0</v>
      </c>
      <c r="Q1404" s="269">
        <v>0.09496</v>
      </c>
      <c r="R1404" s="269">
        <f>Q1404*H1404</f>
        <v>0.75968</v>
      </c>
      <c r="S1404" s="269">
        <v>0</v>
      </c>
      <c r="T1404" s="270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71" t="s">
        <v>166</v>
      </c>
      <c r="AT1404" s="271" t="s">
        <v>162</v>
      </c>
      <c r="AU1404" s="271" t="s">
        <v>85</v>
      </c>
      <c r="AY1404" s="17" t="s">
        <v>160</v>
      </c>
      <c r="BE1404" s="145">
        <f>IF(N1404="základní",J1404,0)</f>
        <v>0</v>
      </c>
      <c r="BF1404" s="145">
        <f>IF(N1404="snížená",J1404,0)</f>
        <v>0</v>
      </c>
      <c r="BG1404" s="145">
        <f>IF(N1404="zákl. přenesená",J1404,0)</f>
        <v>0</v>
      </c>
      <c r="BH1404" s="145">
        <f>IF(N1404="sníž. přenesená",J1404,0)</f>
        <v>0</v>
      </c>
      <c r="BI1404" s="145">
        <f>IF(N1404="nulová",J1404,0)</f>
        <v>0</v>
      </c>
      <c r="BJ1404" s="17" t="s">
        <v>83</v>
      </c>
      <c r="BK1404" s="145">
        <f>ROUND(I1404*H1404,2)</f>
        <v>0</v>
      </c>
      <c r="BL1404" s="17" t="s">
        <v>166</v>
      </c>
      <c r="BM1404" s="271" t="s">
        <v>1215</v>
      </c>
    </row>
    <row r="1405" spans="1:47" s="2" customFormat="1" ht="12">
      <c r="A1405" s="40"/>
      <c r="B1405" s="41"/>
      <c r="C1405" s="42"/>
      <c r="D1405" s="272" t="s">
        <v>177</v>
      </c>
      <c r="E1405" s="42"/>
      <c r="F1405" s="287" t="s">
        <v>1216</v>
      </c>
      <c r="G1405" s="42"/>
      <c r="H1405" s="42"/>
      <c r="I1405" s="161"/>
      <c r="J1405" s="42"/>
      <c r="K1405" s="42"/>
      <c r="L1405" s="43"/>
      <c r="M1405" s="274"/>
      <c r="N1405" s="275"/>
      <c r="O1405" s="93"/>
      <c r="P1405" s="93"/>
      <c r="Q1405" s="93"/>
      <c r="R1405" s="93"/>
      <c r="S1405" s="93"/>
      <c r="T1405" s="94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T1405" s="17" t="s">
        <v>177</v>
      </c>
      <c r="AU1405" s="17" t="s">
        <v>85</v>
      </c>
    </row>
    <row r="1406" spans="1:51" s="13" customFormat="1" ht="12">
      <c r="A1406" s="13"/>
      <c r="B1406" s="276"/>
      <c r="C1406" s="277"/>
      <c r="D1406" s="272" t="s">
        <v>170</v>
      </c>
      <c r="E1406" s="278" t="s">
        <v>1</v>
      </c>
      <c r="F1406" s="279" t="s">
        <v>235</v>
      </c>
      <c r="G1406" s="277"/>
      <c r="H1406" s="280">
        <v>8</v>
      </c>
      <c r="I1406" s="281"/>
      <c r="J1406" s="277"/>
      <c r="K1406" s="277"/>
      <c r="L1406" s="282"/>
      <c r="M1406" s="283"/>
      <c r="N1406" s="284"/>
      <c r="O1406" s="284"/>
      <c r="P1406" s="284"/>
      <c r="Q1406" s="284"/>
      <c r="R1406" s="284"/>
      <c r="S1406" s="284"/>
      <c r="T1406" s="285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86" t="s">
        <v>170</v>
      </c>
      <c r="AU1406" s="286" t="s">
        <v>85</v>
      </c>
      <c r="AV1406" s="13" t="s">
        <v>85</v>
      </c>
      <c r="AW1406" s="13" t="s">
        <v>30</v>
      </c>
      <c r="AX1406" s="13" t="s">
        <v>83</v>
      </c>
      <c r="AY1406" s="286" t="s">
        <v>160</v>
      </c>
    </row>
    <row r="1407" spans="1:65" s="2" customFormat="1" ht="21.75" customHeight="1">
      <c r="A1407" s="40"/>
      <c r="B1407" s="41"/>
      <c r="C1407" s="260" t="s">
        <v>1217</v>
      </c>
      <c r="D1407" s="260" t="s">
        <v>162</v>
      </c>
      <c r="E1407" s="261" t="s">
        <v>1218</v>
      </c>
      <c r="F1407" s="262" t="s">
        <v>1219</v>
      </c>
      <c r="G1407" s="263" t="s">
        <v>165</v>
      </c>
      <c r="H1407" s="264">
        <v>10</v>
      </c>
      <c r="I1407" s="265"/>
      <c r="J1407" s="266">
        <f>ROUND(I1407*H1407,2)</f>
        <v>0</v>
      </c>
      <c r="K1407" s="262" t="s">
        <v>184</v>
      </c>
      <c r="L1407" s="43"/>
      <c r="M1407" s="267" t="s">
        <v>1</v>
      </c>
      <c r="N1407" s="268" t="s">
        <v>40</v>
      </c>
      <c r="O1407" s="93"/>
      <c r="P1407" s="269">
        <f>O1407*H1407</f>
        <v>0</v>
      </c>
      <c r="Q1407" s="269">
        <v>0</v>
      </c>
      <c r="R1407" s="269">
        <f>Q1407*H1407</f>
        <v>0</v>
      </c>
      <c r="S1407" s="269">
        <v>0</v>
      </c>
      <c r="T1407" s="270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71" t="s">
        <v>166</v>
      </c>
      <c r="AT1407" s="271" t="s">
        <v>162</v>
      </c>
      <c r="AU1407" s="271" t="s">
        <v>85</v>
      </c>
      <c r="AY1407" s="17" t="s">
        <v>160</v>
      </c>
      <c r="BE1407" s="145">
        <f>IF(N1407="základní",J1407,0)</f>
        <v>0</v>
      </c>
      <c r="BF1407" s="145">
        <f>IF(N1407="snížená",J1407,0)</f>
        <v>0</v>
      </c>
      <c r="BG1407" s="145">
        <f>IF(N1407="zákl. přenesená",J1407,0)</f>
        <v>0</v>
      </c>
      <c r="BH1407" s="145">
        <f>IF(N1407="sníž. přenesená",J1407,0)</f>
        <v>0</v>
      </c>
      <c r="BI1407" s="145">
        <f>IF(N1407="nulová",J1407,0)</f>
        <v>0</v>
      </c>
      <c r="BJ1407" s="17" t="s">
        <v>83</v>
      </c>
      <c r="BK1407" s="145">
        <f>ROUND(I1407*H1407,2)</f>
        <v>0</v>
      </c>
      <c r="BL1407" s="17" t="s">
        <v>166</v>
      </c>
      <c r="BM1407" s="271" t="s">
        <v>1220</v>
      </c>
    </row>
    <row r="1408" spans="1:47" s="2" customFormat="1" ht="12">
      <c r="A1408" s="40"/>
      <c r="B1408" s="41"/>
      <c r="C1408" s="42"/>
      <c r="D1408" s="272" t="s">
        <v>177</v>
      </c>
      <c r="E1408" s="42"/>
      <c r="F1408" s="287" t="s">
        <v>1221</v>
      </c>
      <c r="G1408" s="42"/>
      <c r="H1408" s="42"/>
      <c r="I1408" s="161"/>
      <c r="J1408" s="42"/>
      <c r="K1408" s="42"/>
      <c r="L1408" s="43"/>
      <c r="M1408" s="274"/>
      <c r="N1408" s="275"/>
      <c r="O1408" s="93"/>
      <c r="P1408" s="93"/>
      <c r="Q1408" s="93"/>
      <c r="R1408" s="93"/>
      <c r="S1408" s="93"/>
      <c r="T1408" s="94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7" t="s">
        <v>177</v>
      </c>
      <c r="AU1408" s="17" t="s">
        <v>85</v>
      </c>
    </row>
    <row r="1409" spans="1:51" s="13" customFormat="1" ht="12">
      <c r="A1409" s="13"/>
      <c r="B1409" s="276"/>
      <c r="C1409" s="277"/>
      <c r="D1409" s="272" t="s">
        <v>170</v>
      </c>
      <c r="E1409" s="278" t="s">
        <v>1</v>
      </c>
      <c r="F1409" s="279" t="s">
        <v>246</v>
      </c>
      <c r="G1409" s="277"/>
      <c r="H1409" s="280">
        <v>10</v>
      </c>
      <c r="I1409" s="281"/>
      <c r="J1409" s="277"/>
      <c r="K1409" s="277"/>
      <c r="L1409" s="282"/>
      <c r="M1409" s="283"/>
      <c r="N1409" s="284"/>
      <c r="O1409" s="284"/>
      <c r="P1409" s="284"/>
      <c r="Q1409" s="284"/>
      <c r="R1409" s="284"/>
      <c r="S1409" s="284"/>
      <c r="T1409" s="285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86" t="s">
        <v>170</v>
      </c>
      <c r="AU1409" s="286" t="s">
        <v>85</v>
      </c>
      <c r="AV1409" s="13" t="s">
        <v>85</v>
      </c>
      <c r="AW1409" s="13" t="s">
        <v>30</v>
      </c>
      <c r="AX1409" s="13" t="s">
        <v>83</v>
      </c>
      <c r="AY1409" s="286" t="s">
        <v>160</v>
      </c>
    </row>
    <row r="1410" spans="1:65" s="2" customFormat="1" ht="21.75" customHeight="1">
      <c r="A1410" s="40"/>
      <c r="B1410" s="41"/>
      <c r="C1410" s="260" t="s">
        <v>1222</v>
      </c>
      <c r="D1410" s="260" t="s">
        <v>162</v>
      </c>
      <c r="E1410" s="261" t="s">
        <v>1223</v>
      </c>
      <c r="F1410" s="262" t="s">
        <v>1224</v>
      </c>
      <c r="G1410" s="263" t="s">
        <v>165</v>
      </c>
      <c r="H1410" s="264">
        <v>4</v>
      </c>
      <c r="I1410" s="265"/>
      <c r="J1410" s="266">
        <f>ROUND(I1410*H1410,2)</f>
        <v>0</v>
      </c>
      <c r="K1410" s="262" t="s">
        <v>184</v>
      </c>
      <c r="L1410" s="43"/>
      <c r="M1410" s="267" t="s">
        <v>1</v>
      </c>
      <c r="N1410" s="268" t="s">
        <v>40</v>
      </c>
      <c r="O1410" s="93"/>
      <c r="P1410" s="269">
        <f>O1410*H1410</f>
        <v>0</v>
      </c>
      <c r="Q1410" s="269">
        <v>0.08483</v>
      </c>
      <c r="R1410" s="269">
        <f>Q1410*H1410</f>
        <v>0.33932</v>
      </c>
      <c r="S1410" s="269">
        <v>0</v>
      </c>
      <c r="T1410" s="270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71" t="s">
        <v>166</v>
      </c>
      <c r="AT1410" s="271" t="s">
        <v>162</v>
      </c>
      <c r="AU1410" s="271" t="s">
        <v>85</v>
      </c>
      <c r="AY1410" s="17" t="s">
        <v>160</v>
      </c>
      <c r="BE1410" s="145">
        <f>IF(N1410="základní",J1410,0)</f>
        <v>0</v>
      </c>
      <c r="BF1410" s="145">
        <f>IF(N1410="snížená",J1410,0)</f>
        <v>0</v>
      </c>
      <c r="BG1410" s="145">
        <f>IF(N1410="zákl. přenesená",J1410,0)</f>
        <v>0</v>
      </c>
      <c r="BH1410" s="145">
        <f>IF(N1410="sníž. přenesená",J1410,0)</f>
        <v>0</v>
      </c>
      <c r="BI1410" s="145">
        <f>IF(N1410="nulová",J1410,0)</f>
        <v>0</v>
      </c>
      <c r="BJ1410" s="17" t="s">
        <v>83</v>
      </c>
      <c r="BK1410" s="145">
        <f>ROUND(I1410*H1410,2)</f>
        <v>0</v>
      </c>
      <c r="BL1410" s="17" t="s">
        <v>166</v>
      </c>
      <c r="BM1410" s="271" t="s">
        <v>1225</v>
      </c>
    </row>
    <row r="1411" spans="1:47" s="2" customFormat="1" ht="12">
      <c r="A1411" s="40"/>
      <c r="B1411" s="41"/>
      <c r="C1411" s="42"/>
      <c r="D1411" s="272" t="s">
        <v>177</v>
      </c>
      <c r="E1411" s="42"/>
      <c r="F1411" s="287" t="s">
        <v>1226</v>
      </c>
      <c r="G1411" s="42"/>
      <c r="H1411" s="42"/>
      <c r="I1411" s="161"/>
      <c r="J1411" s="42"/>
      <c r="K1411" s="42"/>
      <c r="L1411" s="43"/>
      <c r="M1411" s="274"/>
      <c r="N1411" s="275"/>
      <c r="O1411" s="93"/>
      <c r="P1411" s="93"/>
      <c r="Q1411" s="93"/>
      <c r="R1411" s="93"/>
      <c r="S1411" s="93"/>
      <c r="T1411" s="94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T1411" s="17" t="s">
        <v>177</v>
      </c>
      <c r="AU1411" s="17" t="s">
        <v>85</v>
      </c>
    </row>
    <row r="1412" spans="1:51" s="13" customFormat="1" ht="12">
      <c r="A1412" s="13"/>
      <c r="B1412" s="276"/>
      <c r="C1412" s="277"/>
      <c r="D1412" s="272" t="s">
        <v>170</v>
      </c>
      <c r="E1412" s="278" t="s">
        <v>1</v>
      </c>
      <c r="F1412" s="279" t="s">
        <v>166</v>
      </c>
      <c r="G1412" s="277"/>
      <c r="H1412" s="280">
        <v>4</v>
      </c>
      <c r="I1412" s="281"/>
      <c r="J1412" s="277"/>
      <c r="K1412" s="277"/>
      <c r="L1412" s="282"/>
      <c r="M1412" s="283"/>
      <c r="N1412" s="284"/>
      <c r="O1412" s="284"/>
      <c r="P1412" s="284"/>
      <c r="Q1412" s="284"/>
      <c r="R1412" s="284"/>
      <c r="S1412" s="284"/>
      <c r="T1412" s="285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86" t="s">
        <v>170</v>
      </c>
      <c r="AU1412" s="286" t="s">
        <v>85</v>
      </c>
      <c r="AV1412" s="13" t="s">
        <v>85</v>
      </c>
      <c r="AW1412" s="13" t="s">
        <v>30</v>
      </c>
      <c r="AX1412" s="13" t="s">
        <v>83</v>
      </c>
      <c r="AY1412" s="286" t="s">
        <v>160</v>
      </c>
    </row>
    <row r="1413" spans="1:65" s="2" customFormat="1" ht="21.75" customHeight="1">
      <c r="A1413" s="40"/>
      <c r="B1413" s="41"/>
      <c r="C1413" s="260" t="s">
        <v>1227</v>
      </c>
      <c r="D1413" s="260" t="s">
        <v>162</v>
      </c>
      <c r="E1413" s="261" t="s">
        <v>1228</v>
      </c>
      <c r="F1413" s="262" t="s">
        <v>1229</v>
      </c>
      <c r="G1413" s="263" t="s">
        <v>165</v>
      </c>
      <c r="H1413" s="264">
        <v>6</v>
      </c>
      <c r="I1413" s="265"/>
      <c r="J1413" s="266">
        <f>ROUND(I1413*H1413,2)</f>
        <v>0</v>
      </c>
      <c r="K1413" s="262" t="s">
        <v>184</v>
      </c>
      <c r="L1413" s="43"/>
      <c r="M1413" s="267" t="s">
        <v>1</v>
      </c>
      <c r="N1413" s="268" t="s">
        <v>40</v>
      </c>
      <c r="O1413" s="93"/>
      <c r="P1413" s="269">
        <f>O1413*H1413</f>
        <v>0</v>
      </c>
      <c r="Q1413" s="269">
        <v>0.23734</v>
      </c>
      <c r="R1413" s="269">
        <f>Q1413*H1413</f>
        <v>1.42404</v>
      </c>
      <c r="S1413" s="269">
        <v>0</v>
      </c>
      <c r="T1413" s="270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71" t="s">
        <v>166</v>
      </c>
      <c r="AT1413" s="271" t="s">
        <v>162</v>
      </c>
      <c r="AU1413" s="271" t="s">
        <v>85</v>
      </c>
      <c r="AY1413" s="17" t="s">
        <v>160</v>
      </c>
      <c r="BE1413" s="145">
        <f>IF(N1413="základní",J1413,0)</f>
        <v>0</v>
      </c>
      <c r="BF1413" s="145">
        <f>IF(N1413="snížená",J1413,0)</f>
        <v>0</v>
      </c>
      <c r="BG1413" s="145">
        <f>IF(N1413="zákl. přenesená",J1413,0)</f>
        <v>0</v>
      </c>
      <c r="BH1413" s="145">
        <f>IF(N1413="sníž. přenesená",J1413,0)</f>
        <v>0</v>
      </c>
      <c r="BI1413" s="145">
        <f>IF(N1413="nulová",J1413,0)</f>
        <v>0</v>
      </c>
      <c r="BJ1413" s="17" t="s">
        <v>83</v>
      </c>
      <c r="BK1413" s="145">
        <f>ROUND(I1413*H1413,2)</f>
        <v>0</v>
      </c>
      <c r="BL1413" s="17" t="s">
        <v>166</v>
      </c>
      <c r="BM1413" s="271" t="s">
        <v>1230</v>
      </c>
    </row>
    <row r="1414" spans="1:47" s="2" customFormat="1" ht="12">
      <c r="A1414" s="40"/>
      <c r="B1414" s="41"/>
      <c r="C1414" s="42"/>
      <c r="D1414" s="272" t="s">
        <v>177</v>
      </c>
      <c r="E1414" s="42"/>
      <c r="F1414" s="287" t="s">
        <v>1231</v>
      </c>
      <c r="G1414" s="42"/>
      <c r="H1414" s="42"/>
      <c r="I1414" s="161"/>
      <c r="J1414" s="42"/>
      <c r="K1414" s="42"/>
      <c r="L1414" s="43"/>
      <c r="M1414" s="274"/>
      <c r="N1414" s="275"/>
      <c r="O1414" s="93"/>
      <c r="P1414" s="93"/>
      <c r="Q1414" s="93"/>
      <c r="R1414" s="93"/>
      <c r="S1414" s="93"/>
      <c r="T1414" s="94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T1414" s="17" t="s">
        <v>177</v>
      </c>
      <c r="AU1414" s="17" t="s">
        <v>85</v>
      </c>
    </row>
    <row r="1415" spans="1:51" s="13" customFormat="1" ht="12">
      <c r="A1415" s="13"/>
      <c r="B1415" s="276"/>
      <c r="C1415" s="277"/>
      <c r="D1415" s="272" t="s">
        <v>170</v>
      </c>
      <c r="E1415" s="278" t="s">
        <v>1</v>
      </c>
      <c r="F1415" s="279" t="s">
        <v>223</v>
      </c>
      <c r="G1415" s="277"/>
      <c r="H1415" s="280">
        <v>6</v>
      </c>
      <c r="I1415" s="281"/>
      <c r="J1415" s="277"/>
      <c r="K1415" s="277"/>
      <c r="L1415" s="282"/>
      <c r="M1415" s="283"/>
      <c r="N1415" s="284"/>
      <c r="O1415" s="284"/>
      <c r="P1415" s="284"/>
      <c r="Q1415" s="284"/>
      <c r="R1415" s="284"/>
      <c r="S1415" s="284"/>
      <c r="T1415" s="285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86" t="s">
        <v>170</v>
      </c>
      <c r="AU1415" s="286" t="s">
        <v>85</v>
      </c>
      <c r="AV1415" s="13" t="s">
        <v>85</v>
      </c>
      <c r="AW1415" s="13" t="s">
        <v>30</v>
      </c>
      <c r="AX1415" s="13" t="s">
        <v>83</v>
      </c>
      <c r="AY1415" s="286" t="s">
        <v>160</v>
      </c>
    </row>
    <row r="1416" spans="1:65" s="2" customFormat="1" ht="16.5" customHeight="1">
      <c r="A1416" s="40"/>
      <c r="B1416" s="41"/>
      <c r="C1416" s="260" t="s">
        <v>1232</v>
      </c>
      <c r="D1416" s="260" t="s">
        <v>162</v>
      </c>
      <c r="E1416" s="261" t="s">
        <v>1233</v>
      </c>
      <c r="F1416" s="262" t="s">
        <v>1234</v>
      </c>
      <c r="G1416" s="263" t="s">
        <v>165</v>
      </c>
      <c r="H1416" s="264">
        <v>1</v>
      </c>
      <c r="I1416" s="265"/>
      <c r="J1416" s="266">
        <f>ROUND(I1416*H1416,2)</f>
        <v>0</v>
      </c>
      <c r="K1416" s="262" t="s">
        <v>1</v>
      </c>
      <c r="L1416" s="43"/>
      <c r="M1416" s="267" t="s">
        <v>1</v>
      </c>
      <c r="N1416" s="268" t="s">
        <v>40</v>
      </c>
      <c r="O1416" s="93"/>
      <c r="P1416" s="269">
        <f>O1416*H1416</f>
        <v>0</v>
      </c>
      <c r="Q1416" s="269">
        <v>0.00325</v>
      </c>
      <c r="R1416" s="269">
        <f>Q1416*H1416</f>
        <v>0.00325</v>
      </c>
      <c r="S1416" s="269">
        <v>0</v>
      </c>
      <c r="T1416" s="270">
        <f>S1416*H1416</f>
        <v>0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71" t="s">
        <v>166</v>
      </c>
      <c r="AT1416" s="271" t="s">
        <v>162</v>
      </c>
      <c r="AU1416" s="271" t="s">
        <v>85</v>
      </c>
      <c r="AY1416" s="17" t="s">
        <v>160</v>
      </c>
      <c r="BE1416" s="145">
        <f>IF(N1416="základní",J1416,0)</f>
        <v>0</v>
      </c>
      <c r="BF1416" s="145">
        <f>IF(N1416="snížená",J1416,0)</f>
        <v>0</v>
      </c>
      <c r="BG1416" s="145">
        <f>IF(N1416="zákl. přenesená",J1416,0)</f>
        <v>0</v>
      </c>
      <c r="BH1416" s="145">
        <f>IF(N1416="sníž. přenesená",J1416,0)</f>
        <v>0</v>
      </c>
      <c r="BI1416" s="145">
        <f>IF(N1416="nulová",J1416,0)</f>
        <v>0</v>
      </c>
      <c r="BJ1416" s="17" t="s">
        <v>83</v>
      </c>
      <c r="BK1416" s="145">
        <f>ROUND(I1416*H1416,2)</f>
        <v>0</v>
      </c>
      <c r="BL1416" s="17" t="s">
        <v>166</v>
      </c>
      <c r="BM1416" s="271" t="s">
        <v>1235</v>
      </c>
    </row>
    <row r="1417" spans="1:47" s="2" customFormat="1" ht="12">
      <c r="A1417" s="40"/>
      <c r="B1417" s="41"/>
      <c r="C1417" s="42"/>
      <c r="D1417" s="272" t="s">
        <v>177</v>
      </c>
      <c r="E1417" s="42"/>
      <c r="F1417" s="287" t="s">
        <v>1236</v>
      </c>
      <c r="G1417" s="42"/>
      <c r="H1417" s="42"/>
      <c r="I1417" s="161"/>
      <c r="J1417" s="42"/>
      <c r="K1417" s="42"/>
      <c r="L1417" s="43"/>
      <c r="M1417" s="274"/>
      <c r="N1417" s="275"/>
      <c r="O1417" s="93"/>
      <c r="P1417" s="93"/>
      <c r="Q1417" s="93"/>
      <c r="R1417" s="93"/>
      <c r="S1417" s="93"/>
      <c r="T1417" s="94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T1417" s="17" t="s">
        <v>177</v>
      </c>
      <c r="AU1417" s="17" t="s">
        <v>85</v>
      </c>
    </row>
    <row r="1418" spans="1:51" s="13" customFormat="1" ht="12">
      <c r="A1418" s="13"/>
      <c r="B1418" s="276"/>
      <c r="C1418" s="277"/>
      <c r="D1418" s="272" t="s">
        <v>170</v>
      </c>
      <c r="E1418" s="278" t="s">
        <v>1</v>
      </c>
      <c r="F1418" s="279" t="s">
        <v>83</v>
      </c>
      <c r="G1418" s="277"/>
      <c r="H1418" s="280">
        <v>1</v>
      </c>
      <c r="I1418" s="281"/>
      <c r="J1418" s="277"/>
      <c r="K1418" s="277"/>
      <c r="L1418" s="282"/>
      <c r="M1418" s="283"/>
      <c r="N1418" s="284"/>
      <c r="O1418" s="284"/>
      <c r="P1418" s="284"/>
      <c r="Q1418" s="284"/>
      <c r="R1418" s="284"/>
      <c r="S1418" s="284"/>
      <c r="T1418" s="285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86" t="s">
        <v>170</v>
      </c>
      <c r="AU1418" s="286" t="s">
        <v>85</v>
      </c>
      <c r="AV1418" s="13" t="s">
        <v>85</v>
      </c>
      <c r="AW1418" s="13" t="s">
        <v>30</v>
      </c>
      <c r="AX1418" s="13" t="s">
        <v>83</v>
      </c>
      <c r="AY1418" s="286" t="s">
        <v>160</v>
      </c>
    </row>
    <row r="1419" spans="1:65" s="2" customFormat="1" ht="21.75" customHeight="1">
      <c r="A1419" s="40"/>
      <c r="B1419" s="41"/>
      <c r="C1419" s="260" t="s">
        <v>1237</v>
      </c>
      <c r="D1419" s="260" t="s">
        <v>162</v>
      </c>
      <c r="E1419" s="261" t="s">
        <v>1238</v>
      </c>
      <c r="F1419" s="262" t="s">
        <v>1239</v>
      </c>
      <c r="G1419" s="263" t="s">
        <v>165</v>
      </c>
      <c r="H1419" s="264">
        <v>288</v>
      </c>
      <c r="I1419" s="265"/>
      <c r="J1419" s="266">
        <f>ROUND(I1419*H1419,2)</f>
        <v>0</v>
      </c>
      <c r="K1419" s="262" t="s">
        <v>1</v>
      </c>
      <c r="L1419" s="43"/>
      <c r="M1419" s="267" t="s">
        <v>1</v>
      </c>
      <c r="N1419" s="268" t="s">
        <v>40</v>
      </c>
      <c r="O1419" s="93"/>
      <c r="P1419" s="269">
        <f>O1419*H1419</f>
        <v>0</v>
      </c>
      <c r="Q1419" s="269">
        <v>0</v>
      </c>
      <c r="R1419" s="269">
        <f>Q1419*H1419</f>
        <v>0</v>
      </c>
      <c r="S1419" s="269">
        <v>0</v>
      </c>
      <c r="T1419" s="270">
        <f>S1419*H1419</f>
        <v>0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71" t="s">
        <v>166</v>
      </c>
      <c r="AT1419" s="271" t="s">
        <v>162</v>
      </c>
      <c r="AU1419" s="271" t="s">
        <v>85</v>
      </c>
      <c r="AY1419" s="17" t="s">
        <v>160</v>
      </c>
      <c r="BE1419" s="145">
        <f>IF(N1419="základní",J1419,0)</f>
        <v>0</v>
      </c>
      <c r="BF1419" s="145">
        <f>IF(N1419="snížená",J1419,0)</f>
        <v>0</v>
      </c>
      <c r="BG1419" s="145">
        <f>IF(N1419="zákl. přenesená",J1419,0)</f>
        <v>0</v>
      </c>
      <c r="BH1419" s="145">
        <f>IF(N1419="sníž. přenesená",J1419,0)</f>
        <v>0</v>
      </c>
      <c r="BI1419" s="145">
        <f>IF(N1419="nulová",J1419,0)</f>
        <v>0</v>
      </c>
      <c r="BJ1419" s="17" t="s">
        <v>83</v>
      </c>
      <c r="BK1419" s="145">
        <f>ROUND(I1419*H1419,2)</f>
        <v>0</v>
      </c>
      <c r="BL1419" s="17" t="s">
        <v>166</v>
      </c>
      <c r="BM1419" s="271" t="s">
        <v>1240</v>
      </c>
    </row>
    <row r="1420" spans="1:47" s="2" customFormat="1" ht="12">
      <c r="A1420" s="40"/>
      <c r="B1420" s="41"/>
      <c r="C1420" s="42"/>
      <c r="D1420" s="272" t="s">
        <v>177</v>
      </c>
      <c r="E1420" s="42"/>
      <c r="F1420" s="287" t="s">
        <v>1239</v>
      </c>
      <c r="G1420" s="42"/>
      <c r="H1420" s="42"/>
      <c r="I1420" s="161"/>
      <c r="J1420" s="42"/>
      <c r="K1420" s="42"/>
      <c r="L1420" s="43"/>
      <c r="M1420" s="274"/>
      <c r="N1420" s="275"/>
      <c r="O1420" s="93"/>
      <c r="P1420" s="93"/>
      <c r="Q1420" s="93"/>
      <c r="R1420" s="93"/>
      <c r="S1420" s="93"/>
      <c r="T1420" s="94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T1420" s="17" t="s">
        <v>177</v>
      </c>
      <c r="AU1420" s="17" t="s">
        <v>85</v>
      </c>
    </row>
    <row r="1421" spans="1:47" s="2" customFormat="1" ht="12">
      <c r="A1421" s="40"/>
      <c r="B1421" s="41"/>
      <c r="C1421" s="42"/>
      <c r="D1421" s="272" t="s">
        <v>168</v>
      </c>
      <c r="E1421" s="42"/>
      <c r="F1421" s="273" t="s">
        <v>1241</v>
      </c>
      <c r="G1421" s="42"/>
      <c r="H1421" s="42"/>
      <c r="I1421" s="161"/>
      <c r="J1421" s="42"/>
      <c r="K1421" s="42"/>
      <c r="L1421" s="43"/>
      <c r="M1421" s="274"/>
      <c r="N1421" s="275"/>
      <c r="O1421" s="93"/>
      <c r="P1421" s="93"/>
      <c r="Q1421" s="93"/>
      <c r="R1421" s="93"/>
      <c r="S1421" s="93"/>
      <c r="T1421" s="94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T1421" s="17" t="s">
        <v>168</v>
      </c>
      <c r="AU1421" s="17" t="s">
        <v>85</v>
      </c>
    </row>
    <row r="1422" spans="1:51" s="13" customFormat="1" ht="12">
      <c r="A1422" s="13"/>
      <c r="B1422" s="276"/>
      <c r="C1422" s="277"/>
      <c r="D1422" s="272" t="s">
        <v>170</v>
      </c>
      <c r="E1422" s="278" t="s">
        <v>1</v>
      </c>
      <c r="F1422" s="279" t="s">
        <v>1242</v>
      </c>
      <c r="G1422" s="277"/>
      <c r="H1422" s="280">
        <v>127</v>
      </c>
      <c r="I1422" s="281"/>
      <c r="J1422" s="277"/>
      <c r="K1422" s="277"/>
      <c r="L1422" s="282"/>
      <c r="M1422" s="283"/>
      <c r="N1422" s="284"/>
      <c r="O1422" s="284"/>
      <c r="P1422" s="284"/>
      <c r="Q1422" s="284"/>
      <c r="R1422" s="284"/>
      <c r="S1422" s="284"/>
      <c r="T1422" s="285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86" t="s">
        <v>170</v>
      </c>
      <c r="AU1422" s="286" t="s">
        <v>85</v>
      </c>
      <c r="AV1422" s="13" t="s">
        <v>85</v>
      </c>
      <c r="AW1422" s="13" t="s">
        <v>30</v>
      </c>
      <c r="AX1422" s="13" t="s">
        <v>75</v>
      </c>
      <c r="AY1422" s="286" t="s">
        <v>160</v>
      </c>
    </row>
    <row r="1423" spans="1:51" s="13" customFormat="1" ht="12">
      <c r="A1423" s="13"/>
      <c r="B1423" s="276"/>
      <c r="C1423" s="277"/>
      <c r="D1423" s="272" t="s">
        <v>170</v>
      </c>
      <c r="E1423" s="278" t="s">
        <v>1</v>
      </c>
      <c r="F1423" s="279" t="s">
        <v>1243</v>
      </c>
      <c r="G1423" s="277"/>
      <c r="H1423" s="280">
        <v>8</v>
      </c>
      <c r="I1423" s="281"/>
      <c r="J1423" s="277"/>
      <c r="K1423" s="277"/>
      <c r="L1423" s="282"/>
      <c r="M1423" s="283"/>
      <c r="N1423" s="284"/>
      <c r="O1423" s="284"/>
      <c r="P1423" s="284"/>
      <c r="Q1423" s="284"/>
      <c r="R1423" s="284"/>
      <c r="S1423" s="284"/>
      <c r="T1423" s="285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86" t="s">
        <v>170</v>
      </c>
      <c r="AU1423" s="286" t="s">
        <v>85</v>
      </c>
      <c r="AV1423" s="13" t="s">
        <v>85</v>
      </c>
      <c r="AW1423" s="13" t="s">
        <v>30</v>
      </c>
      <c r="AX1423" s="13" t="s">
        <v>75</v>
      </c>
      <c r="AY1423" s="286" t="s">
        <v>160</v>
      </c>
    </row>
    <row r="1424" spans="1:51" s="13" customFormat="1" ht="12">
      <c r="A1424" s="13"/>
      <c r="B1424" s="276"/>
      <c r="C1424" s="277"/>
      <c r="D1424" s="272" t="s">
        <v>170</v>
      </c>
      <c r="E1424" s="278" t="s">
        <v>1</v>
      </c>
      <c r="F1424" s="279" t="s">
        <v>1145</v>
      </c>
      <c r="G1424" s="277"/>
      <c r="H1424" s="280">
        <v>1</v>
      </c>
      <c r="I1424" s="281"/>
      <c r="J1424" s="277"/>
      <c r="K1424" s="277"/>
      <c r="L1424" s="282"/>
      <c r="M1424" s="283"/>
      <c r="N1424" s="284"/>
      <c r="O1424" s="284"/>
      <c r="P1424" s="284"/>
      <c r="Q1424" s="284"/>
      <c r="R1424" s="284"/>
      <c r="S1424" s="284"/>
      <c r="T1424" s="285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86" t="s">
        <v>170</v>
      </c>
      <c r="AU1424" s="286" t="s">
        <v>85</v>
      </c>
      <c r="AV1424" s="13" t="s">
        <v>85</v>
      </c>
      <c r="AW1424" s="13" t="s">
        <v>30</v>
      </c>
      <c r="AX1424" s="13" t="s">
        <v>75</v>
      </c>
      <c r="AY1424" s="286" t="s">
        <v>160</v>
      </c>
    </row>
    <row r="1425" spans="1:51" s="13" customFormat="1" ht="12">
      <c r="A1425" s="13"/>
      <c r="B1425" s="276"/>
      <c r="C1425" s="277"/>
      <c r="D1425" s="272" t="s">
        <v>170</v>
      </c>
      <c r="E1425" s="278" t="s">
        <v>1</v>
      </c>
      <c r="F1425" s="279" t="s">
        <v>1244</v>
      </c>
      <c r="G1425" s="277"/>
      <c r="H1425" s="280">
        <v>7</v>
      </c>
      <c r="I1425" s="281"/>
      <c r="J1425" s="277"/>
      <c r="K1425" s="277"/>
      <c r="L1425" s="282"/>
      <c r="M1425" s="283"/>
      <c r="N1425" s="284"/>
      <c r="O1425" s="284"/>
      <c r="P1425" s="284"/>
      <c r="Q1425" s="284"/>
      <c r="R1425" s="284"/>
      <c r="S1425" s="284"/>
      <c r="T1425" s="285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86" t="s">
        <v>170</v>
      </c>
      <c r="AU1425" s="286" t="s">
        <v>85</v>
      </c>
      <c r="AV1425" s="13" t="s">
        <v>85</v>
      </c>
      <c r="AW1425" s="13" t="s">
        <v>30</v>
      </c>
      <c r="AX1425" s="13" t="s">
        <v>75</v>
      </c>
      <c r="AY1425" s="286" t="s">
        <v>160</v>
      </c>
    </row>
    <row r="1426" spans="1:51" s="13" customFormat="1" ht="12">
      <c r="A1426" s="13"/>
      <c r="B1426" s="276"/>
      <c r="C1426" s="277"/>
      <c r="D1426" s="272" t="s">
        <v>170</v>
      </c>
      <c r="E1426" s="278" t="s">
        <v>1</v>
      </c>
      <c r="F1426" s="279" t="s">
        <v>1245</v>
      </c>
      <c r="G1426" s="277"/>
      <c r="H1426" s="280">
        <v>4</v>
      </c>
      <c r="I1426" s="281"/>
      <c r="J1426" s="277"/>
      <c r="K1426" s="277"/>
      <c r="L1426" s="282"/>
      <c r="M1426" s="283"/>
      <c r="N1426" s="284"/>
      <c r="O1426" s="284"/>
      <c r="P1426" s="284"/>
      <c r="Q1426" s="284"/>
      <c r="R1426" s="284"/>
      <c r="S1426" s="284"/>
      <c r="T1426" s="285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86" t="s">
        <v>170</v>
      </c>
      <c r="AU1426" s="286" t="s">
        <v>85</v>
      </c>
      <c r="AV1426" s="13" t="s">
        <v>85</v>
      </c>
      <c r="AW1426" s="13" t="s">
        <v>30</v>
      </c>
      <c r="AX1426" s="13" t="s">
        <v>75</v>
      </c>
      <c r="AY1426" s="286" t="s">
        <v>160</v>
      </c>
    </row>
    <row r="1427" spans="1:51" s="13" customFormat="1" ht="12">
      <c r="A1427" s="13"/>
      <c r="B1427" s="276"/>
      <c r="C1427" s="277"/>
      <c r="D1427" s="272" t="s">
        <v>170</v>
      </c>
      <c r="E1427" s="278" t="s">
        <v>1</v>
      </c>
      <c r="F1427" s="279" t="s">
        <v>1246</v>
      </c>
      <c r="G1427" s="277"/>
      <c r="H1427" s="280">
        <v>4</v>
      </c>
      <c r="I1427" s="281"/>
      <c r="J1427" s="277"/>
      <c r="K1427" s="277"/>
      <c r="L1427" s="282"/>
      <c r="M1427" s="283"/>
      <c r="N1427" s="284"/>
      <c r="O1427" s="284"/>
      <c r="P1427" s="284"/>
      <c r="Q1427" s="284"/>
      <c r="R1427" s="284"/>
      <c r="S1427" s="284"/>
      <c r="T1427" s="285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86" t="s">
        <v>170</v>
      </c>
      <c r="AU1427" s="286" t="s">
        <v>85</v>
      </c>
      <c r="AV1427" s="13" t="s">
        <v>85</v>
      </c>
      <c r="AW1427" s="13" t="s">
        <v>30</v>
      </c>
      <c r="AX1427" s="13" t="s">
        <v>75</v>
      </c>
      <c r="AY1427" s="286" t="s">
        <v>160</v>
      </c>
    </row>
    <row r="1428" spans="1:51" s="13" customFormat="1" ht="12">
      <c r="A1428" s="13"/>
      <c r="B1428" s="276"/>
      <c r="C1428" s="277"/>
      <c r="D1428" s="272" t="s">
        <v>170</v>
      </c>
      <c r="E1428" s="278" t="s">
        <v>1</v>
      </c>
      <c r="F1428" s="279" t="s">
        <v>1247</v>
      </c>
      <c r="G1428" s="277"/>
      <c r="H1428" s="280">
        <v>28</v>
      </c>
      <c r="I1428" s="281"/>
      <c r="J1428" s="277"/>
      <c r="K1428" s="277"/>
      <c r="L1428" s="282"/>
      <c r="M1428" s="283"/>
      <c r="N1428" s="284"/>
      <c r="O1428" s="284"/>
      <c r="P1428" s="284"/>
      <c r="Q1428" s="284"/>
      <c r="R1428" s="284"/>
      <c r="S1428" s="284"/>
      <c r="T1428" s="285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86" t="s">
        <v>170</v>
      </c>
      <c r="AU1428" s="286" t="s">
        <v>85</v>
      </c>
      <c r="AV1428" s="13" t="s">
        <v>85</v>
      </c>
      <c r="AW1428" s="13" t="s">
        <v>30</v>
      </c>
      <c r="AX1428" s="13" t="s">
        <v>75</v>
      </c>
      <c r="AY1428" s="286" t="s">
        <v>160</v>
      </c>
    </row>
    <row r="1429" spans="1:51" s="13" customFormat="1" ht="12">
      <c r="A1429" s="13"/>
      <c r="B1429" s="276"/>
      <c r="C1429" s="277"/>
      <c r="D1429" s="272" t="s">
        <v>170</v>
      </c>
      <c r="E1429" s="278" t="s">
        <v>1</v>
      </c>
      <c r="F1429" s="279" t="s">
        <v>1248</v>
      </c>
      <c r="G1429" s="277"/>
      <c r="H1429" s="280">
        <v>3</v>
      </c>
      <c r="I1429" s="281"/>
      <c r="J1429" s="277"/>
      <c r="K1429" s="277"/>
      <c r="L1429" s="282"/>
      <c r="M1429" s="283"/>
      <c r="N1429" s="284"/>
      <c r="O1429" s="284"/>
      <c r="P1429" s="284"/>
      <c r="Q1429" s="284"/>
      <c r="R1429" s="284"/>
      <c r="S1429" s="284"/>
      <c r="T1429" s="285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86" t="s">
        <v>170</v>
      </c>
      <c r="AU1429" s="286" t="s">
        <v>85</v>
      </c>
      <c r="AV1429" s="13" t="s">
        <v>85</v>
      </c>
      <c r="AW1429" s="13" t="s">
        <v>30</v>
      </c>
      <c r="AX1429" s="13" t="s">
        <v>75</v>
      </c>
      <c r="AY1429" s="286" t="s">
        <v>160</v>
      </c>
    </row>
    <row r="1430" spans="1:51" s="13" customFormat="1" ht="12">
      <c r="A1430" s="13"/>
      <c r="B1430" s="276"/>
      <c r="C1430" s="277"/>
      <c r="D1430" s="272" t="s">
        <v>170</v>
      </c>
      <c r="E1430" s="278" t="s">
        <v>1</v>
      </c>
      <c r="F1430" s="279" t="s">
        <v>1249</v>
      </c>
      <c r="G1430" s="277"/>
      <c r="H1430" s="280">
        <v>4</v>
      </c>
      <c r="I1430" s="281"/>
      <c r="J1430" s="277"/>
      <c r="K1430" s="277"/>
      <c r="L1430" s="282"/>
      <c r="M1430" s="283"/>
      <c r="N1430" s="284"/>
      <c r="O1430" s="284"/>
      <c r="P1430" s="284"/>
      <c r="Q1430" s="284"/>
      <c r="R1430" s="284"/>
      <c r="S1430" s="284"/>
      <c r="T1430" s="285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86" t="s">
        <v>170</v>
      </c>
      <c r="AU1430" s="286" t="s">
        <v>85</v>
      </c>
      <c r="AV1430" s="13" t="s">
        <v>85</v>
      </c>
      <c r="AW1430" s="13" t="s">
        <v>30</v>
      </c>
      <c r="AX1430" s="13" t="s">
        <v>75</v>
      </c>
      <c r="AY1430" s="286" t="s">
        <v>160</v>
      </c>
    </row>
    <row r="1431" spans="1:51" s="13" customFormat="1" ht="12">
      <c r="A1431" s="13"/>
      <c r="B1431" s="276"/>
      <c r="C1431" s="277"/>
      <c r="D1431" s="272" t="s">
        <v>170</v>
      </c>
      <c r="E1431" s="278" t="s">
        <v>1</v>
      </c>
      <c r="F1431" s="279" t="s">
        <v>1250</v>
      </c>
      <c r="G1431" s="277"/>
      <c r="H1431" s="280">
        <v>5</v>
      </c>
      <c r="I1431" s="281"/>
      <c r="J1431" s="277"/>
      <c r="K1431" s="277"/>
      <c r="L1431" s="282"/>
      <c r="M1431" s="283"/>
      <c r="N1431" s="284"/>
      <c r="O1431" s="284"/>
      <c r="P1431" s="284"/>
      <c r="Q1431" s="284"/>
      <c r="R1431" s="284"/>
      <c r="S1431" s="284"/>
      <c r="T1431" s="285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86" t="s">
        <v>170</v>
      </c>
      <c r="AU1431" s="286" t="s">
        <v>85</v>
      </c>
      <c r="AV1431" s="13" t="s">
        <v>85</v>
      </c>
      <c r="AW1431" s="13" t="s">
        <v>30</v>
      </c>
      <c r="AX1431" s="13" t="s">
        <v>75</v>
      </c>
      <c r="AY1431" s="286" t="s">
        <v>160</v>
      </c>
    </row>
    <row r="1432" spans="1:51" s="13" customFormat="1" ht="12">
      <c r="A1432" s="13"/>
      <c r="B1432" s="276"/>
      <c r="C1432" s="277"/>
      <c r="D1432" s="272" t="s">
        <v>170</v>
      </c>
      <c r="E1432" s="278" t="s">
        <v>1</v>
      </c>
      <c r="F1432" s="279" t="s">
        <v>1251</v>
      </c>
      <c r="G1432" s="277"/>
      <c r="H1432" s="280">
        <v>2</v>
      </c>
      <c r="I1432" s="281"/>
      <c r="J1432" s="277"/>
      <c r="K1432" s="277"/>
      <c r="L1432" s="282"/>
      <c r="M1432" s="283"/>
      <c r="N1432" s="284"/>
      <c r="O1432" s="284"/>
      <c r="P1432" s="284"/>
      <c r="Q1432" s="284"/>
      <c r="R1432" s="284"/>
      <c r="S1432" s="284"/>
      <c r="T1432" s="285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86" t="s">
        <v>170</v>
      </c>
      <c r="AU1432" s="286" t="s">
        <v>85</v>
      </c>
      <c r="AV1432" s="13" t="s">
        <v>85</v>
      </c>
      <c r="AW1432" s="13" t="s">
        <v>30</v>
      </c>
      <c r="AX1432" s="13" t="s">
        <v>75</v>
      </c>
      <c r="AY1432" s="286" t="s">
        <v>160</v>
      </c>
    </row>
    <row r="1433" spans="1:51" s="13" customFormat="1" ht="12">
      <c r="A1433" s="13"/>
      <c r="B1433" s="276"/>
      <c r="C1433" s="277"/>
      <c r="D1433" s="272" t="s">
        <v>170</v>
      </c>
      <c r="E1433" s="278" t="s">
        <v>1</v>
      </c>
      <c r="F1433" s="279" t="s">
        <v>1252</v>
      </c>
      <c r="G1433" s="277"/>
      <c r="H1433" s="280">
        <v>6</v>
      </c>
      <c r="I1433" s="281"/>
      <c r="J1433" s="277"/>
      <c r="K1433" s="277"/>
      <c r="L1433" s="282"/>
      <c r="M1433" s="283"/>
      <c r="N1433" s="284"/>
      <c r="O1433" s="284"/>
      <c r="P1433" s="284"/>
      <c r="Q1433" s="284"/>
      <c r="R1433" s="284"/>
      <c r="S1433" s="284"/>
      <c r="T1433" s="285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86" t="s">
        <v>170</v>
      </c>
      <c r="AU1433" s="286" t="s">
        <v>85</v>
      </c>
      <c r="AV1433" s="13" t="s">
        <v>85</v>
      </c>
      <c r="AW1433" s="13" t="s">
        <v>30</v>
      </c>
      <c r="AX1433" s="13" t="s">
        <v>75</v>
      </c>
      <c r="AY1433" s="286" t="s">
        <v>160</v>
      </c>
    </row>
    <row r="1434" spans="1:51" s="13" customFormat="1" ht="12">
      <c r="A1434" s="13"/>
      <c r="B1434" s="276"/>
      <c r="C1434" s="277"/>
      <c r="D1434" s="272" t="s">
        <v>170</v>
      </c>
      <c r="E1434" s="278" t="s">
        <v>1</v>
      </c>
      <c r="F1434" s="279" t="s">
        <v>1153</v>
      </c>
      <c r="G1434" s="277"/>
      <c r="H1434" s="280">
        <v>2</v>
      </c>
      <c r="I1434" s="281"/>
      <c r="J1434" s="277"/>
      <c r="K1434" s="277"/>
      <c r="L1434" s="282"/>
      <c r="M1434" s="283"/>
      <c r="N1434" s="284"/>
      <c r="O1434" s="284"/>
      <c r="P1434" s="284"/>
      <c r="Q1434" s="284"/>
      <c r="R1434" s="284"/>
      <c r="S1434" s="284"/>
      <c r="T1434" s="285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86" t="s">
        <v>170</v>
      </c>
      <c r="AU1434" s="286" t="s">
        <v>85</v>
      </c>
      <c r="AV1434" s="13" t="s">
        <v>85</v>
      </c>
      <c r="AW1434" s="13" t="s">
        <v>30</v>
      </c>
      <c r="AX1434" s="13" t="s">
        <v>75</v>
      </c>
      <c r="AY1434" s="286" t="s">
        <v>160</v>
      </c>
    </row>
    <row r="1435" spans="1:51" s="13" customFormat="1" ht="12">
      <c r="A1435" s="13"/>
      <c r="B1435" s="276"/>
      <c r="C1435" s="277"/>
      <c r="D1435" s="272" t="s">
        <v>170</v>
      </c>
      <c r="E1435" s="278" t="s">
        <v>1</v>
      </c>
      <c r="F1435" s="279" t="s">
        <v>1253</v>
      </c>
      <c r="G1435" s="277"/>
      <c r="H1435" s="280">
        <v>3</v>
      </c>
      <c r="I1435" s="281"/>
      <c r="J1435" s="277"/>
      <c r="K1435" s="277"/>
      <c r="L1435" s="282"/>
      <c r="M1435" s="283"/>
      <c r="N1435" s="284"/>
      <c r="O1435" s="284"/>
      <c r="P1435" s="284"/>
      <c r="Q1435" s="284"/>
      <c r="R1435" s="284"/>
      <c r="S1435" s="284"/>
      <c r="T1435" s="285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86" t="s">
        <v>170</v>
      </c>
      <c r="AU1435" s="286" t="s">
        <v>85</v>
      </c>
      <c r="AV1435" s="13" t="s">
        <v>85</v>
      </c>
      <c r="AW1435" s="13" t="s">
        <v>30</v>
      </c>
      <c r="AX1435" s="13" t="s">
        <v>75</v>
      </c>
      <c r="AY1435" s="286" t="s">
        <v>160</v>
      </c>
    </row>
    <row r="1436" spans="1:51" s="13" customFormat="1" ht="12">
      <c r="A1436" s="13"/>
      <c r="B1436" s="276"/>
      <c r="C1436" s="277"/>
      <c r="D1436" s="272" t="s">
        <v>170</v>
      </c>
      <c r="E1436" s="278" t="s">
        <v>1</v>
      </c>
      <c r="F1436" s="279" t="s">
        <v>1254</v>
      </c>
      <c r="G1436" s="277"/>
      <c r="H1436" s="280">
        <v>14</v>
      </c>
      <c r="I1436" s="281"/>
      <c r="J1436" s="277"/>
      <c r="K1436" s="277"/>
      <c r="L1436" s="282"/>
      <c r="M1436" s="283"/>
      <c r="N1436" s="284"/>
      <c r="O1436" s="284"/>
      <c r="P1436" s="284"/>
      <c r="Q1436" s="284"/>
      <c r="R1436" s="284"/>
      <c r="S1436" s="284"/>
      <c r="T1436" s="285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86" t="s">
        <v>170</v>
      </c>
      <c r="AU1436" s="286" t="s">
        <v>85</v>
      </c>
      <c r="AV1436" s="13" t="s">
        <v>85</v>
      </c>
      <c r="AW1436" s="13" t="s">
        <v>30</v>
      </c>
      <c r="AX1436" s="13" t="s">
        <v>75</v>
      </c>
      <c r="AY1436" s="286" t="s">
        <v>160</v>
      </c>
    </row>
    <row r="1437" spans="1:51" s="13" customFormat="1" ht="12">
      <c r="A1437" s="13"/>
      <c r="B1437" s="276"/>
      <c r="C1437" s="277"/>
      <c r="D1437" s="272" t="s">
        <v>170</v>
      </c>
      <c r="E1437" s="278" t="s">
        <v>1</v>
      </c>
      <c r="F1437" s="279" t="s">
        <v>1255</v>
      </c>
      <c r="G1437" s="277"/>
      <c r="H1437" s="280">
        <v>16</v>
      </c>
      <c r="I1437" s="281"/>
      <c r="J1437" s="277"/>
      <c r="K1437" s="277"/>
      <c r="L1437" s="282"/>
      <c r="M1437" s="283"/>
      <c r="N1437" s="284"/>
      <c r="O1437" s="284"/>
      <c r="P1437" s="284"/>
      <c r="Q1437" s="284"/>
      <c r="R1437" s="284"/>
      <c r="S1437" s="284"/>
      <c r="T1437" s="285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86" t="s">
        <v>170</v>
      </c>
      <c r="AU1437" s="286" t="s">
        <v>85</v>
      </c>
      <c r="AV1437" s="13" t="s">
        <v>85</v>
      </c>
      <c r="AW1437" s="13" t="s">
        <v>30</v>
      </c>
      <c r="AX1437" s="13" t="s">
        <v>75</v>
      </c>
      <c r="AY1437" s="286" t="s">
        <v>160</v>
      </c>
    </row>
    <row r="1438" spans="1:51" s="13" customFormat="1" ht="12">
      <c r="A1438" s="13"/>
      <c r="B1438" s="276"/>
      <c r="C1438" s="277"/>
      <c r="D1438" s="272" t="s">
        <v>170</v>
      </c>
      <c r="E1438" s="278" t="s">
        <v>1</v>
      </c>
      <c r="F1438" s="279" t="s">
        <v>1256</v>
      </c>
      <c r="G1438" s="277"/>
      <c r="H1438" s="280">
        <v>5</v>
      </c>
      <c r="I1438" s="281"/>
      <c r="J1438" s="277"/>
      <c r="K1438" s="277"/>
      <c r="L1438" s="282"/>
      <c r="M1438" s="283"/>
      <c r="N1438" s="284"/>
      <c r="O1438" s="284"/>
      <c r="P1438" s="284"/>
      <c r="Q1438" s="284"/>
      <c r="R1438" s="284"/>
      <c r="S1438" s="284"/>
      <c r="T1438" s="285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86" t="s">
        <v>170</v>
      </c>
      <c r="AU1438" s="286" t="s">
        <v>85</v>
      </c>
      <c r="AV1438" s="13" t="s">
        <v>85</v>
      </c>
      <c r="AW1438" s="13" t="s">
        <v>30</v>
      </c>
      <c r="AX1438" s="13" t="s">
        <v>75</v>
      </c>
      <c r="AY1438" s="286" t="s">
        <v>160</v>
      </c>
    </row>
    <row r="1439" spans="1:51" s="13" customFormat="1" ht="12">
      <c r="A1439" s="13"/>
      <c r="B1439" s="276"/>
      <c r="C1439" s="277"/>
      <c r="D1439" s="272" t="s">
        <v>170</v>
      </c>
      <c r="E1439" s="278" t="s">
        <v>1</v>
      </c>
      <c r="F1439" s="279" t="s">
        <v>1257</v>
      </c>
      <c r="G1439" s="277"/>
      <c r="H1439" s="280">
        <v>5</v>
      </c>
      <c r="I1439" s="281"/>
      <c r="J1439" s="277"/>
      <c r="K1439" s="277"/>
      <c r="L1439" s="282"/>
      <c r="M1439" s="283"/>
      <c r="N1439" s="284"/>
      <c r="O1439" s="284"/>
      <c r="P1439" s="284"/>
      <c r="Q1439" s="284"/>
      <c r="R1439" s="284"/>
      <c r="S1439" s="284"/>
      <c r="T1439" s="285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86" t="s">
        <v>170</v>
      </c>
      <c r="AU1439" s="286" t="s">
        <v>85</v>
      </c>
      <c r="AV1439" s="13" t="s">
        <v>85</v>
      </c>
      <c r="AW1439" s="13" t="s">
        <v>30</v>
      </c>
      <c r="AX1439" s="13" t="s">
        <v>75</v>
      </c>
      <c r="AY1439" s="286" t="s">
        <v>160</v>
      </c>
    </row>
    <row r="1440" spans="1:51" s="13" customFormat="1" ht="12">
      <c r="A1440" s="13"/>
      <c r="B1440" s="276"/>
      <c r="C1440" s="277"/>
      <c r="D1440" s="272" t="s">
        <v>170</v>
      </c>
      <c r="E1440" s="278" t="s">
        <v>1</v>
      </c>
      <c r="F1440" s="279" t="s">
        <v>1258</v>
      </c>
      <c r="G1440" s="277"/>
      <c r="H1440" s="280">
        <v>4</v>
      </c>
      <c r="I1440" s="281"/>
      <c r="J1440" s="277"/>
      <c r="K1440" s="277"/>
      <c r="L1440" s="282"/>
      <c r="M1440" s="283"/>
      <c r="N1440" s="284"/>
      <c r="O1440" s="284"/>
      <c r="P1440" s="284"/>
      <c r="Q1440" s="284"/>
      <c r="R1440" s="284"/>
      <c r="S1440" s="284"/>
      <c r="T1440" s="285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86" t="s">
        <v>170</v>
      </c>
      <c r="AU1440" s="286" t="s">
        <v>85</v>
      </c>
      <c r="AV1440" s="13" t="s">
        <v>85</v>
      </c>
      <c r="AW1440" s="13" t="s">
        <v>30</v>
      </c>
      <c r="AX1440" s="13" t="s">
        <v>75</v>
      </c>
      <c r="AY1440" s="286" t="s">
        <v>160</v>
      </c>
    </row>
    <row r="1441" spans="1:51" s="13" customFormat="1" ht="12">
      <c r="A1441" s="13"/>
      <c r="B1441" s="276"/>
      <c r="C1441" s="277"/>
      <c r="D1441" s="272" t="s">
        <v>170</v>
      </c>
      <c r="E1441" s="278" t="s">
        <v>1</v>
      </c>
      <c r="F1441" s="279" t="s">
        <v>1259</v>
      </c>
      <c r="G1441" s="277"/>
      <c r="H1441" s="280">
        <v>5</v>
      </c>
      <c r="I1441" s="281"/>
      <c r="J1441" s="277"/>
      <c r="K1441" s="277"/>
      <c r="L1441" s="282"/>
      <c r="M1441" s="283"/>
      <c r="N1441" s="284"/>
      <c r="O1441" s="284"/>
      <c r="P1441" s="284"/>
      <c r="Q1441" s="284"/>
      <c r="R1441" s="284"/>
      <c r="S1441" s="284"/>
      <c r="T1441" s="285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86" t="s">
        <v>170</v>
      </c>
      <c r="AU1441" s="286" t="s">
        <v>85</v>
      </c>
      <c r="AV1441" s="13" t="s">
        <v>85</v>
      </c>
      <c r="AW1441" s="13" t="s">
        <v>30</v>
      </c>
      <c r="AX1441" s="13" t="s">
        <v>75</v>
      </c>
      <c r="AY1441" s="286" t="s">
        <v>160</v>
      </c>
    </row>
    <row r="1442" spans="1:51" s="13" customFormat="1" ht="12">
      <c r="A1442" s="13"/>
      <c r="B1442" s="276"/>
      <c r="C1442" s="277"/>
      <c r="D1442" s="272" t="s">
        <v>170</v>
      </c>
      <c r="E1442" s="278" t="s">
        <v>1</v>
      </c>
      <c r="F1442" s="279" t="s">
        <v>1260</v>
      </c>
      <c r="G1442" s="277"/>
      <c r="H1442" s="280">
        <v>12</v>
      </c>
      <c r="I1442" s="281"/>
      <c r="J1442" s="277"/>
      <c r="K1442" s="277"/>
      <c r="L1442" s="282"/>
      <c r="M1442" s="283"/>
      <c r="N1442" s="284"/>
      <c r="O1442" s="284"/>
      <c r="P1442" s="284"/>
      <c r="Q1442" s="284"/>
      <c r="R1442" s="284"/>
      <c r="S1442" s="284"/>
      <c r="T1442" s="285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86" t="s">
        <v>170</v>
      </c>
      <c r="AU1442" s="286" t="s">
        <v>85</v>
      </c>
      <c r="AV1442" s="13" t="s">
        <v>85</v>
      </c>
      <c r="AW1442" s="13" t="s">
        <v>30</v>
      </c>
      <c r="AX1442" s="13" t="s">
        <v>75</v>
      </c>
      <c r="AY1442" s="286" t="s">
        <v>160</v>
      </c>
    </row>
    <row r="1443" spans="1:51" s="13" customFormat="1" ht="12">
      <c r="A1443" s="13"/>
      <c r="B1443" s="276"/>
      <c r="C1443" s="277"/>
      <c r="D1443" s="272" t="s">
        <v>170</v>
      </c>
      <c r="E1443" s="278" t="s">
        <v>1</v>
      </c>
      <c r="F1443" s="279" t="s">
        <v>1261</v>
      </c>
      <c r="G1443" s="277"/>
      <c r="H1443" s="280">
        <v>5</v>
      </c>
      <c r="I1443" s="281"/>
      <c r="J1443" s="277"/>
      <c r="K1443" s="277"/>
      <c r="L1443" s="282"/>
      <c r="M1443" s="283"/>
      <c r="N1443" s="284"/>
      <c r="O1443" s="284"/>
      <c r="P1443" s="284"/>
      <c r="Q1443" s="284"/>
      <c r="R1443" s="284"/>
      <c r="S1443" s="284"/>
      <c r="T1443" s="285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86" t="s">
        <v>170</v>
      </c>
      <c r="AU1443" s="286" t="s">
        <v>85</v>
      </c>
      <c r="AV1443" s="13" t="s">
        <v>85</v>
      </c>
      <c r="AW1443" s="13" t="s">
        <v>30</v>
      </c>
      <c r="AX1443" s="13" t="s">
        <v>75</v>
      </c>
      <c r="AY1443" s="286" t="s">
        <v>160</v>
      </c>
    </row>
    <row r="1444" spans="1:51" s="13" customFormat="1" ht="12">
      <c r="A1444" s="13"/>
      <c r="B1444" s="276"/>
      <c r="C1444" s="277"/>
      <c r="D1444" s="272" t="s">
        <v>170</v>
      </c>
      <c r="E1444" s="278" t="s">
        <v>1</v>
      </c>
      <c r="F1444" s="279" t="s">
        <v>1262</v>
      </c>
      <c r="G1444" s="277"/>
      <c r="H1444" s="280">
        <v>3</v>
      </c>
      <c r="I1444" s="281"/>
      <c r="J1444" s="277"/>
      <c r="K1444" s="277"/>
      <c r="L1444" s="282"/>
      <c r="M1444" s="283"/>
      <c r="N1444" s="284"/>
      <c r="O1444" s="284"/>
      <c r="P1444" s="284"/>
      <c r="Q1444" s="284"/>
      <c r="R1444" s="284"/>
      <c r="S1444" s="284"/>
      <c r="T1444" s="285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86" t="s">
        <v>170</v>
      </c>
      <c r="AU1444" s="286" t="s">
        <v>85</v>
      </c>
      <c r="AV1444" s="13" t="s">
        <v>85</v>
      </c>
      <c r="AW1444" s="13" t="s">
        <v>30</v>
      </c>
      <c r="AX1444" s="13" t="s">
        <v>75</v>
      </c>
      <c r="AY1444" s="286" t="s">
        <v>160</v>
      </c>
    </row>
    <row r="1445" spans="1:51" s="13" customFormat="1" ht="12">
      <c r="A1445" s="13"/>
      <c r="B1445" s="276"/>
      <c r="C1445" s="277"/>
      <c r="D1445" s="272" t="s">
        <v>170</v>
      </c>
      <c r="E1445" s="278" t="s">
        <v>1</v>
      </c>
      <c r="F1445" s="279" t="s">
        <v>1263</v>
      </c>
      <c r="G1445" s="277"/>
      <c r="H1445" s="280">
        <v>3</v>
      </c>
      <c r="I1445" s="281"/>
      <c r="J1445" s="277"/>
      <c r="K1445" s="277"/>
      <c r="L1445" s="282"/>
      <c r="M1445" s="283"/>
      <c r="N1445" s="284"/>
      <c r="O1445" s="284"/>
      <c r="P1445" s="284"/>
      <c r="Q1445" s="284"/>
      <c r="R1445" s="284"/>
      <c r="S1445" s="284"/>
      <c r="T1445" s="285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86" t="s">
        <v>170</v>
      </c>
      <c r="AU1445" s="286" t="s">
        <v>85</v>
      </c>
      <c r="AV1445" s="13" t="s">
        <v>85</v>
      </c>
      <c r="AW1445" s="13" t="s">
        <v>30</v>
      </c>
      <c r="AX1445" s="13" t="s">
        <v>75</v>
      </c>
      <c r="AY1445" s="286" t="s">
        <v>160</v>
      </c>
    </row>
    <row r="1446" spans="1:51" s="13" customFormat="1" ht="12">
      <c r="A1446" s="13"/>
      <c r="B1446" s="276"/>
      <c r="C1446" s="277"/>
      <c r="D1446" s="272" t="s">
        <v>170</v>
      </c>
      <c r="E1446" s="278" t="s">
        <v>1</v>
      </c>
      <c r="F1446" s="279" t="s">
        <v>1264</v>
      </c>
      <c r="G1446" s="277"/>
      <c r="H1446" s="280">
        <v>9</v>
      </c>
      <c r="I1446" s="281"/>
      <c r="J1446" s="277"/>
      <c r="K1446" s="277"/>
      <c r="L1446" s="282"/>
      <c r="M1446" s="283"/>
      <c r="N1446" s="284"/>
      <c r="O1446" s="284"/>
      <c r="P1446" s="284"/>
      <c r="Q1446" s="284"/>
      <c r="R1446" s="284"/>
      <c r="S1446" s="284"/>
      <c r="T1446" s="285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86" t="s">
        <v>170</v>
      </c>
      <c r="AU1446" s="286" t="s">
        <v>85</v>
      </c>
      <c r="AV1446" s="13" t="s">
        <v>85</v>
      </c>
      <c r="AW1446" s="13" t="s">
        <v>30</v>
      </c>
      <c r="AX1446" s="13" t="s">
        <v>75</v>
      </c>
      <c r="AY1446" s="286" t="s">
        <v>160</v>
      </c>
    </row>
    <row r="1447" spans="1:51" s="13" customFormat="1" ht="12">
      <c r="A1447" s="13"/>
      <c r="B1447" s="276"/>
      <c r="C1447" s="277"/>
      <c r="D1447" s="272" t="s">
        <v>170</v>
      </c>
      <c r="E1447" s="278" t="s">
        <v>1</v>
      </c>
      <c r="F1447" s="279" t="s">
        <v>1265</v>
      </c>
      <c r="G1447" s="277"/>
      <c r="H1447" s="280">
        <v>3</v>
      </c>
      <c r="I1447" s="281"/>
      <c r="J1447" s="277"/>
      <c r="K1447" s="277"/>
      <c r="L1447" s="282"/>
      <c r="M1447" s="283"/>
      <c r="N1447" s="284"/>
      <c r="O1447" s="284"/>
      <c r="P1447" s="284"/>
      <c r="Q1447" s="284"/>
      <c r="R1447" s="284"/>
      <c r="S1447" s="284"/>
      <c r="T1447" s="285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86" t="s">
        <v>170</v>
      </c>
      <c r="AU1447" s="286" t="s">
        <v>85</v>
      </c>
      <c r="AV1447" s="13" t="s">
        <v>85</v>
      </c>
      <c r="AW1447" s="13" t="s">
        <v>30</v>
      </c>
      <c r="AX1447" s="13" t="s">
        <v>75</v>
      </c>
      <c r="AY1447" s="286" t="s">
        <v>160</v>
      </c>
    </row>
    <row r="1448" spans="1:51" s="15" customFormat="1" ht="12">
      <c r="A1448" s="15"/>
      <c r="B1448" s="298"/>
      <c r="C1448" s="299"/>
      <c r="D1448" s="272" t="s">
        <v>170</v>
      </c>
      <c r="E1448" s="300" t="s">
        <v>1</v>
      </c>
      <c r="F1448" s="301" t="s">
        <v>217</v>
      </c>
      <c r="G1448" s="299"/>
      <c r="H1448" s="302">
        <v>288</v>
      </c>
      <c r="I1448" s="303"/>
      <c r="J1448" s="299"/>
      <c r="K1448" s="299"/>
      <c r="L1448" s="304"/>
      <c r="M1448" s="305"/>
      <c r="N1448" s="306"/>
      <c r="O1448" s="306"/>
      <c r="P1448" s="306"/>
      <c r="Q1448" s="306"/>
      <c r="R1448" s="306"/>
      <c r="S1448" s="306"/>
      <c r="T1448" s="307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308" t="s">
        <v>170</v>
      </c>
      <c r="AU1448" s="308" t="s">
        <v>85</v>
      </c>
      <c r="AV1448" s="15" t="s">
        <v>166</v>
      </c>
      <c r="AW1448" s="15" t="s">
        <v>30</v>
      </c>
      <c r="AX1448" s="15" t="s">
        <v>83</v>
      </c>
      <c r="AY1448" s="308" t="s">
        <v>160</v>
      </c>
    </row>
    <row r="1449" spans="1:65" s="2" customFormat="1" ht="16.5" customHeight="1">
      <c r="A1449" s="40"/>
      <c r="B1449" s="41"/>
      <c r="C1449" s="260" t="s">
        <v>1266</v>
      </c>
      <c r="D1449" s="260" t="s">
        <v>162</v>
      </c>
      <c r="E1449" s="261" t="s">
        <v>1267</v>
      </c>
      <c r="F1449" s="262" t="s">
        <v>1268</v>
      </c>
      <c r="G1449" s="263" t="s">
        <v>165</v>
      </c>
      <c r="H1449" s="264">
        <v>736</v>
      </c>
      <c r="I1449" s="265"/>
      <c r="J1449" s="266">
        <f>ROUND(I1449*H1449,2)</f>
        <v>0</v>
      </c>
      <c r="K1449" s="262" t="s">
        <v>184</v>
      </c>
      <c r="L1449" s="43"/>
      <c r="M1449" s="267" t="s">
        <v>1</v>
      </c>
      <c r="N1449" s="268" t="s">
        <v>40</v>
      </c>
      <c r="O1449" s="93"/>
      <c r="P1449" s="269">
        <f>O1449*H1449</f>
        <v>0</v>
      </c>
      <c r="Q1449" s="269">
        <v>0.03573</v>
      </c>
      <c r="R1449" s="269">
        <f>Q1449*H1449</f>
        <v>26.297279999999997</v>
      </c>
      <c r="S1449" s="269">
        <v>0</v>
      </c>
      <c r="T1449" s="270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71" t="s">
        <v>166</v>
      </c>
      <c r="AT1449" s="271" t="s">
        <v>162</v>
      </c>
      <c r="AU1449" s="271" t="s">
        <v>85</v>
      </c>
      <c r="AY1449" s="17" t="s">
        <v>160</v>
      </c>
      <c r="BE1449" s="145">
        <f>IF(N1449="základní",J1449,0)</f>
        <v>0</v>
      </c>
      <c r="BF1449" s="145">
        <f>IF(N1449="snížená",J1449,0)</f>
        <v>0</v>
      </c>
      <c r="BG1449" s="145">
        <f>IF(N1449="zákl. přenesená",J1449,0)</f>
        <v>0</v>
      </c>
      <c r="BH1449" s="145">
        <f>IF(N1449="sníž. přenesená",J1449,0)</f>
        <v>0</v>
      </c>
      <c r="BI1449" s="145">
        <f>IF(N1449="nulová",J1449,0)</f>
        <v>0</v>
      </c>
      <c r="BJ1449" s="17" t="s">
        <v>83</v>
      </c>
      <c r="BK1449" s="145">
        <f>ROUND(I1449*H1449,2)</f>
        <v>0</v>
      </c>
      <c r="BL1449" s="17" t="s">
        <v>166</v>
      </c>
      <c r="BM1449" s="271" t="s">
        <v>1269</v>
      </c>
    </row>
    <row r="1450" spans="1:47" s="2" customFormat="1" ht="12">
      <c r="A1450" s="40"/>
      <c r="B1450" s="41"/>
      <c r="C1450" s="42"/>
      <c r="D1450" s="272" t="s">
        <v>177</v>
      </c>
      <c r="E1450" s="42"/>
      <c r="F1450" s="287" t="s">
        <v>1270</v>
      </c>
      <c r="G1450" s="42"/>
      <c r="H1450" s="42"/>
      <c r="I1450" s="161"/>
      <c r="J1450" s="42"/>
      <c r="K1450" s="42"/>
      <c r="L1450" s="43"/>
      <c r="M1450" s="274"/>
      <c r="N1450" s="275"/>
      <c r="O1450" s="93"/>
      <c r="P1450" s="93"/>
      <c r="Q1450" s="93"/>
      <c r="R1450" s="93"/>
      <c r="S1450" s="93"/>
      <c r="T1450" s="94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T1450" s="17" t="s">
        <v>177</v>
      </c>
      <c r="AU1450" s="17" t="s">
        <v>85</v>
      </c>
    </row>
    <row r="1451" spans="1:51" s="13" customFormat="1" ht="12">
      <c r="A1451" s="13"/>
      <c r="B1451" s="276"/>
      <c r="C1451" s="277"/>
      <c r="D1451" s="272" t="s">
        <v>170</v>
      </c>
      <c r="E1451" s="278" t="s">
        <v>1</v>
      </c>
      <c r="F1451" s="279" t="s">
        <v>1271</v>
      </c>
      <c r="G1451" s="277"/>
      <c r="H1451" s="280">
        <v>736</v>
      </c>
      <c r="I1451" s="281"/>
      <c r="J1451" s="277"/>
      <c r="K1451" s="277"/>
      <c r="L1451" s="282"/>
      <c r="M1451" s="283"/>
      <c r="N1451" s="284"/>
      <c r="O1451" s="284"/>
      <c r="P1451" s="284"/>
      <c r="Q1451" s="284"/>
      <c r="R1451" s="284"/>
      <c r="S1451" s="284"/>
      <c r="T1451" s="285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86" t="s">
        <v>170</v>
      </c>
      <c r="AU1451" s="286" t="s">
        <v>85</v>
      </c>
      <c r="AV1451" s="13" t="s">
        <v>85</v>
      </c>
      <c r="AW1451" s="13" t="s">
        <v>30</v>
      </c>
      <c r="AX1451" s="13" t="s">
        <v>83</v>
      </c>
      <c r="AY1451" s="286" t="s">
        <v>160</v>
      </c>
    </row>
    <row r="1452" spans="1:65" s="2" customFormat="1" ht="21.75" customHeight="1">
      <c r="A1452" s="40"/>
      <c r="B1452" s="41"/>
      <c r="C1452" s="260" t="s">
        <v>1272</v>
      </c>
      <c r="D1452" s="260" t="s">
        <v>162</v>
      </c>
      <c r="E1452" s="261" t="s">
        <v>1273</v>
      </c>
      <c r="F1452" s="262" t="s">
        <v>1274</v>
      </c>
      <c r="G1452" s="263" t="s">
        <v>165</v>
      </c>
      <c r="H1452" s="264">
        <v>214</v>
      </c>
      <c r="I1452" s="265"/>
      <c r="J1452" s="266">
        <f>ROUND(I1452*H1452,2)</f>
        <v>0</v>
      </c>
      <c r="K1452" s="262" t="s">
        <v>226</v>
      </c>
      <c r="L1452" s="43"/>
      <c r="M1452" s="267" t="s">
        <v>1</v>
      </c>
      <c r="N1452" s="268" t="s">
        <v>40</v>
      </c>
      <c r="O1452" s="93"/>
      <c r="P1452" s="269">
        <f>O1452*H1452</f>
        <v>0</v>
      </c>
      <c r="Q1452" s="269">
        <v>1.68579</v>
      </c>
      <c r="R1452" s="269">
        <f>Q1452*H1452</f>
        <v>360.75906</v>
      </c>
      <c r="S1452" s="269">
        <v>0</v>
      </c>
      <c r="T1452" s="270">
        <f>S1452*H1452</f>
        <v>0</v>
      </c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R1452" s="271" t="s">
        <v>166</v>
      </c>
      <c r="AT1452" s="271" t="s">
        <v>162</v>
      </c>
      <c r="AU1452" s="271" t="s">
        <v>85</v>
      </c>
      <c r="AY1452" s="17" t="s">
        <v>160</v>
      </c>
      <c r="BE1452" s="145">
        <f>IF(N1452="základní",J1452,0)</f>
        <v>0</v>
      </c>
      <c r="BF1452" s="145">
        <f>IF(N1452="snížená",J1452,0)</f>
        <v>0</v>
      </c>
      <c r="BG1452" s="145">
        <f>IF(N1452="zákl. přenesená",J1452,0)</f>
        <v>0</v>
      </c>
      <c r="BH1452" s="145">
        <f>IF(N1452="sníž. přenesená",J1452,0)</f>
        <v>0</v>
      </c>
      <c r="BI1452" s="145">
        <f>IF(N1452="nulová",J1452,0)</f>
        <v>0</v>
      </c>
      <c r="BJ1452" s="17" t="s">
        <v>83</v>
      </c>
      <c r="BK1452" s="145">
        <f>ROUND(I1452*H1452,2)</f>
        <v>0</v>
      </c>
      <c r="BL1452" s="17" t="s">
        <v>166</v>
      </c>
      <c r="BM1452" s="271" t="s">
        <v>1275</v>
      </c>
    </row>
    <row r="1453" spans="1:47" s="2" customFormat="1" ht="12">
      <c r="A1453" s="40"/>
      <c r="B1453" s="41"/>
      <c r="C1453" s="42"/>
      <c r="D1453" s="272" t="s">
        <v>177</v>
      </c>
      <c r="E1453" s="42"/>
      <c r="F1453" s="287" t="s">
        <v>1276</v>
      </c>
      <c r="G1453" s="42"/>
      <c r="H1453" s="42"/>
      <c r="I1453" s="161"/>
      <c r="J1453" s="42"/>
      <c r="K1453" s="42"/>
      <c r="L1453" s="43"/>
      <c r="M1453" s="274"/>
      <c r="N1453" s="275"/>
      <c r="O1453" s="93"/>
      <c r="P1453" s="93"/>
      <c r="Q1453" s="93"/>
      <c r="R1453" s="93"/>
      <c r="S1453" s="93"/>
      <c r="T1453" s="94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T1453" s="17" t="s">
        <v>177</v>
      </c>
      <c r="AU1453" s="17" t="s">
        <v>85</v>
      </c>
    </row>
    <row r="1454" spans="1:51" s="13" customFormat="1" ht="12">
      <c r="A1454" s="13"/>
      <c r="B1454" s="276"/>
      <c r="C1454" s="277"/>
      <c r="D1454" s="272" t="s">
        <v>170</v>
      </c>
      <c r="E1454" s="278" t="s">
        <v>1</v>
      </c>
      <c r="F1454" s="279" t="s">
        <v>1277</v>
      </c>
      <c r="G1454" s="277"/>
      <c r="H1454" s="280">
        <v>97</v>
      </c>
      <c r="I1454" s="281"/>
      <c r="J1454" s="277"/>
      <c r="K1454" s="277"/>
      <c r="L1454" s="282"/>
      <c r="M1454" s="283"/>
      <c r="N1454" s="284"/>
      <c r="O1454" s="284"/>
      <c r="P1454" s="284"/>
      <c r="Q1454" s="284"/>
      <c r="R1454" s="284"/>
      <c r="S1454" s="284"/>
      <c r="T1454" s="285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86" t="s">
        <v>170</v>
      </c>
      <c r="AU1454" s="286" t="s">
        <v>85</v>
      </c>
      <c r="AV1454" s="13" t="s">
        <v>85</v>
      </c>
      <c r="AW1454" s="13" t="s">
        <v>30</v>
      </c>
      <c r="AX1454" s="13" t="s">
        <v>75</v>
      </c>
      <c r="AY1454" s="286" t="s">
        <v>160</v>
      </c>
    </row>
    <row r="1455" spans="1:51" s="13" customFormat="1" ht="12">
      <c r="A1455" s="13"/>
      <c r="B1455" s="276"/>
      <c r="C1455" s="277"/>
      <c r="D1455" s="272" t="s">
        <v>170</v>
      </c>
      <c r="E1455" s="278" t="s">
        <v>1</v>
      </c>
      <c r="F1455" s="279" t="s">
        <v>1278</v>
      </c>
      <c r="G1455" s="277"/>
      <c r="H1455" s="280">
        <v>6</v>
      </c>
      <c r="I1455" s="281"/>
      <c r="J1455" s="277"/>
      <c r="K1455" s="277"/>
      <c r="L1455" s="282"/>
      <c r="M1455" s="283"/>
      <c r="N1455" s="284"/>
      <c r="O1455" s="284"/>
      <c r="P1455" s="284"/>
      <c r="Q1455" s="284"/>
      <c r="R1455" s="284"/>
      <c r="S1455" s="284"/>
      <c r="T1455" s="285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86" t="s">
        <v>170</v>
      </c>
      <c r="AU1455" s="286" t="s">
        <v>85</v>
      </c>
      <c r="AV1455" s="13" t="s">
        <v>85</v>
      </c>
      <c r="AW1455" s="13" t="s">
        <v>30</v>
      </c>
      <c r="AX1455" s="13" t="s">
        <v>75</v>
      </c>
      <c r="AY1455" s="286" t="s">
        <v>160</v>
      </c>
    </row>
    <row r="1456" spans="1:51" s="13" customFormat="1" ht="12">
      <c r="A1456" s="13"/>
      <c r="B1456" s="276"/>
      <c r="C1456" s="277"/>
      <c r="D1456" s="272" t="s">
        <v>170</v>
      </c>
      <c r="E1456" s="278" t="s">
        <v>1</v>
      </c>
      <c r="F1456" s="279" t="s">
        <v>1145</v>
      </c>
      <c r="G1456" s="277"/>
      <c r="H1456" s="280">
        <v>1</v>
      </c>
      <c r="I1456" s="281"/>
      <c r="J1456" s="277"/>
      <c r="K1456" s="277"/>
      <c r="L1456" s="282"/>
      <c r="M1456" s="283"/>
      <c r="N1456" s="284"/>
      <c r="O1456" s="284"/>
      <c r="P1456" s="284"/>
      <c r="Q1456" s="284"/>
      <c r="R1456" s="284"/>
      <c r="S1456" s="284"/>
      <c r="T1456" s="285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86" t="s">
        <v>170</v>
      </c>
      <c r="AU1456" s="286" t="s">
        <v>85</v>
      </c>
      <c r="AV1456" s="13" t="s">
        <v>85</v>
      </c>
      <c r="AW1456" s="13" t="s">
        <v>30</v>
      </c>
      <c r="AX1456" s="13" t="s">
        <v>75</v>
      </c>
      <c r="AY1456" s="286" t="s">
        <v>160</v>
      </c>
    </row>
    <row r="1457" spans="1:51" s="13" customFormat="1" ht="12">
      <c r="A1457" s="13"/>
      <c r="B1457" s="276"/>
      <c r="C1457" s="277"/>
      <c r="D1457" s="272" t="s">
        <v>170</v>
      </c>
      <c r="E1457" s="278" t="s">
        <v>1</v>
      </c>
      <c r="F1457" s="279" t="s">
        <v>1279</v>
      </c>
      <c r="G1457" s="277"/>
      <c r="H1457" s="280">
        <v>5</v>
      </c>
      <c r="I1457" s="281"/>
      <c r="J1457" s="277"/>
      <c r="K1457" s="277"/>
      <c r="L1457" s="282"/>
      <c r="M1457" s="283"/>
      <c r="N1457" s="284"/>
      <c r="O1457" s="284"/>
      <c r="P1457" s="284"/>
      <c r="Q1457" s="284"/>
      <c r="R1457" s="284"/>
      <c r="S1457" s="284"/>
      <c r="T1457" s="285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86" t="s">
        <v>170</v>
      </c>
      <c r="AU1457" s="286" t="s">
        <v>85</v>
      </c>
      <c r="AV1457" s="13" t="s">
        <v>85</v>
      </c>
      <c r="AW1457" s="13" t="s">
        <v>30</v>
      </c>
      <c r="AX1457" s="13" t="s">
        <v>75</v>
      </c>
      <c r="AY1457" s="286" t="s">
        <v>160</v>
      </c>
    </row>
    <row r="1458" spans="1:51" s="13" customFormat="1" ht="12">
      <c r="A1458" s="13"/>
      <c r="B1458" s="276"/>
      <c r="C1458" s="277"/>
      <c r="D1458" s="272" t="s">
        <v>170</v>
      </c>
      <c r="E1458" s="278" t="s">
        <v>1</v>
      </c>
      <c r="F1458" s="279" t="s">
        <v>1245</v>
      </c>
      <c r="G1458" s="277"/>
      <c r="H1458" s="280">
        <v>4</v>
      </c>
      <c r="I1458" s="281"/>
      <c r="J1458" s="277"/>
      <c r="K1458" s="277"/>
      <c r="L1458" s="282"/>
      <c r="M1458" s="283"/>
      <c r="N1458" s="284"/>
      <c r="O1458" s="284"/>
      <c r="P1458" s="284"/>
      <c r="Q1458" s="284"/>
      <c r="R1458" s="284"/>
      <c r="S1458" s="284"/>
      <c r="T1458" s="285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86" t="s">
        <v>170</v>
      </c>
      <c r="AU1458" s="286" t="s">
        <v>85</v>
      </c>
      <c r="AV1458" s="13" t="s">
        <v>85</v>
      </c>
      <c r="AW1458" s="13" t="s">
        <v>30</v>
      </c>
      <c r="AX1458" s="13" t="s">
        <v>75</v>
      </c>
      <c r="AY1458" s="286" t="s">
        <v>160</v>
      </c>
    </row>
    <row r="1459" spans="1:51" s="13" customFormat="1" ht="12">
      <c r="A1459" s="13"/>
      <c r="B1459" s="276"/>
      <c r="C1459" s="277"/>
      <c r="D1459" s="272" t="s">
        <v>170</v>
      </c>
      <c r="E1459" s="278" t="s">
        <v>1</v>
      </c>
      <c r="F1459" s="279" t="s">
        <v>1246</v>
      </c>
      <c r="G1459" s="277"/>
      <c r="H1459" s="280">
        <v>4</v>
      </c>
      <c r="I1459" s="281"/>
      <c r="J1459" s="277"/>
      <c r="K1459" s="277"/>
      <c r="L1459" s="282"/>
      <c r="M1459" s="283"/>
      <c r="N1459" s="284"/>
      <c r="O1459" s="284"/>
      <c r="P1459" s="284"/>
      <c r="Q1459" s="284"/>
      <c r="R1459" s="284"/>
      <c r="S1459" s="284"/>
      <c r="T1459" s="285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86" t="s">
        <v>170</v>
      </c>
      <c r="AU1459" s="286" t="s">
        <v>85</v>
      </c>
      <c r="AV1459" s="13" t="s">
        <v>85</v>
      </c>
      <c r="AW1459" s="13" t="s">
        <v>30</v>
      </c>
      <c r="AX1459" s="13" t="s">
        <v>75</v>
      </c>
      <c r="AY1459" s="286" t="s">
        <v>160</v>
      </c>
    </row>
    <row r="1460" spans="1:51" s="13" customFormat="1" ht="12">
      <c r="A1460" s="13"/>
      <c r="B1460" s="276"/>
      <c r="C1460" s="277"/>
      <c r="D1460" s="272" t="s">
        <v>170</v>
      </c>
      <c r="E1460" s="278" t="s">
        <v>1</v>
      </c>
      <c r="F1460" s="279" t="s">
        <v>1280</v>
      </c>
      <c r="G1460" s="277"/>
      <c r="H1460" s="280">
        <v>22</v>
      </c>
      <c r="I1460" s="281"/>
      <c r="J1460" s="277"/>
      <c r="K1460" s="277"/>
      <c r="L1460" s="282"/>
      <c r="M1460" s="283"/>
      <c r="N1460" s="284"/>
      <c r="O1460" s="284"/>
      <c r="P1460" s="284"/>
      <c r="Q1460" s="284"/>
      <c r="R1460" s="284"/>
      <c r="S1460" s="284"/>
      <c r="T1460" s="285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86" t="s">
        <v>170</v>
      </c>
      <c r="AU1460" s="286" t="s">
        <v>85</v>
      </c>
      <c r="AV1460" s="13" t="s">
        <v>85</v>
      </c>
      <c r="AW1460" s="13" t="s">
        <v>30</v>
      </c>
      <c r="AX1460" s="13" t="s">
        <v>75</v>
      </c>
      <c r="AY1460" s="286" t="s">
        <v>160</v>
      </c>
    </row>
    <row r="1461" spans="1:51" s="13" customFormat="1" ht="12">
      <c r="A1461" s="13"/>
      <c r="B1461" s="276"/>
      <c r="C1461" s="277"/>
      <c r="D1461" s="272" t="s">
        <v>170</v>
      </c>
      <c r="E1461" s="278" t="s">
        <v>1</v>
      </c>
      <c r="F1461" s="279" t="s">
        <v>1281</v>
      </c>
      <c r="G1461" s="277"/>
      <c r="H1461" s="280">
        <v>1</v>
      </c>
      <c r="I1461" s="281"/>
      <c r="J1461" s="277"/>
      <c r="K1461" s="277"/>
      <c r="L1461" s="282"/>
      <c r="M1461" s="283"/>
      <c r="N1461" s="284"/>
      <c r="O1461" s="284"/>
      <c r="P1461" s="284"/>
      <c r="Q1461" s="284"/>
      <c r="R1461" s="284"/>
      <c r="S1461" s="284"/>
      <c r="T1461" s="285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86" t="s">
        <v>170</v>
      </c>
      <c r="AU1461" s="286" t="s">
        <v>85</v>
      </c>
      <c r="AV1461" s="13" t="s">
        <v>85</v>
      </c>
      <c r="AW1461" s="13" t="s">
        <v>30</v>
      </c>
      <c r="AX1461" s="13" t="s">
        <v>75</v>
      </c>
      <c r="AY1461" s="286" t="s">
        <v>160</v>
      </c>
    </row>
    <row r="1462" spans="1:51" s="13" customFormat="1" ht="12">
      <c r="A1462" s="13"/>
      <c r="B1462" s="276"/>
      <c r="C1462" s="277"/>
      <c r="D1462" s="272" t="s">
        <v>170</v>
      </c>
      <c r="E1462" s="278" t="s">
        <v>1</v>
      </c>
      <c r="F1462" s="279" t="s">
        <v>1249</v>
      </c>
      <c r="G1462" s="277"/>
      <c r="H1462" s="280">
        <v>4</v>
      </c>
      <c r="I1462" s="281"/>
      <c r="J1462" s="277"/>
      <c r="K1462" s="277"/>
      <c r="L1462" s="282"/>
      <c r="M1462" s="283"/>
      <c r="N1462" s="284"/>
      <c r="O1462" s="284"/>
      <c r="P1462" s="284"/>
      <c r="Q1462" s="284"/>
      <c r="R1462" s="284"/>
      <c r="S1462" s="284"/>
      <c r="T1462" s="285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86" t="s">
        <v>170</v>
      </c>
      <c r="AU1462" s="286" t="s">
        <v>85</v>
      </c>
      <c r="AV1462" s="13" t="s">
        <v>85</v>
      </c>
      <c r="AW1462" s="13" t="s">
        <v>30</v>
      </c>
      <c r="AX1462" s="13" t="s">
        <v>75</v>
      </c>
      <c r="AY1462" s="286" t="s">
        <v>160</v>
      </c>
    </row>
    <row r="1463" spans="1:51" s="13" customFormat="1" ht="12">
      <c r="A1463" s="13"/>
      <c r="B1463" s="276"/>
      <c r="C1463" s="277"/>
      <c r="D1463" s="272" t="s">
        <v>170</v>
      </c>
      <c r="E1463" s="278" t="s">
        <v>1</v>
      </c>
      <c r="F1463" s="279" t="s">
        <v>1282</v>
      </c>
      <c r="G1463" s="277"/>
      <c r="H1463" s="280">
        <v>4</v>
      </c>
      <c r="I1463" s="281"/>
      <c r="J1463" s="277"/>
      <c r="K1463" s="277"/>
      <c r="L1463" s="282"/>
      <c r="M1463" s="283"/>
      <c r="N1463" s="284"/>
      <c r="O1463" s="284"/>
      <c r="P1463" s="284"/>
      <c r="Q1463" s="284"/>
      <c r="R1463" s="284"/>
      <c r="S1463" s="284"/>
      <c r="T1463" s="285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86" t="s">
        <v>170</v>
      </c>
      <c r="AU1463" s="286" t="s">
        <v>85</v>
      </c>
      <c r="AV1463" s="13" t="s">
        <v>85</v>
      </c>
      <c r="AW1463" s="13" t="s">
        <v>30</v>
      </c>
      <c r="AX1463" s="13" t="s">
        <v>75</v>
      </c>
      <c r="AY1463" s="286" t="s">
        <v>160</v>
      </c>
    </row>
    <row r="1464" spans="1:51" s="13" customFormat="1" ht="12">
      <c r="A1464" s="13"/>
      <c r="B1464" s="276"/>
      <c r="C1464" s="277"/>
      <c r="D1464" s="272" t="s">
        <v>170</v>
      </c>
      <c r="E1464" s="278" t="s">
        <v>1</v>
      </c>
      <c r="F1464" s="279" t="s">
        <v>1151</v>
      </c>
      <c r="G1464" s="277"/>
      <c r="H1464" s="280">
        <v>1</v>
      </c>
      <c r="I1464" s="281"/>
      <c r="J1464" s="277"/>
      <c r="K1464" s="277"/>
      <c r="L1464" s="282"/>
      <c r="M1464" s="283"/>
      <c r="N1464" s="284"/>
      <c r="O1464" s="284"/>
      <c r="P1464" s="284"/>
      <c r="Q1464" s="284"/>
      <c r="R1464" s="284"/>
      <c r="S1464" s="284"/>
      <c r="T1464" s="285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86" t="s">
        <v>170</v>
      </c>
      <c r="AU1464" s="286" t="s">
        <v>85</v>
      </c>
      <c r="AV1464" s="13" t="s">
        <v>85</v>
      </c>
      <c r="AW1464" s="13" t="s">
        <v>30</v>
      </c>
      <c r="AX1464" s="13" t="s">
        <v>75</v>
      </c>
      <c r="AY1464" s="286" t="s">
        <v>160</v>
      </c>
    </row>
    <row r="1465" spans="1:51" s="13" customFormat="1" ht="12">
      <c r="A1465" s="13"/>
      <c r="B1465" s="276"/>
      <c r="C1465" s="277"/>
      <c r="D1465" s="272" t="s">
        <v>170</v>
      </c>
      <c r="E1465" s="278" t="s">
        <v>1</v>
      </c>
      <c r="F1465" s="279" t="s">
        <v>1283</v>
      </c>
      <c r="G1465" s="277"/>
      <c r="H1465" s="280">
        <v>4</v>
      </c>
      <c r="I1465" s="281"/>
      <c r="J1465" s="277"/>
      <c r="K1465" s="277"/>
      <c r="L1465" s="282"/>
      <c r="M1465" s="283"/>
      <c r="N1465" s="284"/>
      <c r="O1465" s="284"/>
      <c r="P1465" s="284"/>
      <c r="Q1465" s="284"/>
      <c r="R1465" s="284"/>
      <c r="S1465" s="284"/>
      <c r="T1465" s="285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86" t="s">
        <v>170</v>
      </c>
      <c r="AU1465" s="286" t="s">
        <v>85</v>
      </c>
      <c r="AV1465" s="13" t="s">
        <v>85</v>
      </c>
      <c r="AW1465" s="13" t="s">
        <v>30</v>
      </c>
      <c r="AX1465" s="13" t="s">
        <v>75</v>
      </c>
      <c r="AY1465" s="286" t="s">
        <v>160</v>
      </c>
    </row>
    <row r="1466" spans="1:51" s="13" customFormat="1" ht="12">
      <c r="A1466" s="13"/>
      <c r="B1466" s="276"/>
      <c r="C1466" s="277"/>
      <c r="D1466" s="272" t="s">
        <v>170</v>
      </c>
      <c r="E1466" s="278" t="s">
        <v>1</v>
      </c>
      <c r="F1466" s="279" t="s">
        <v>1153</v>
      </c>
      <c r="G1466" s="277"/>
      <c r="H1466" s="280">
        <v>2</v>
      </c>
      <c r="I1466" s="281"/>
      <c r="J1466" s="277"/>
      <c r="K1466" s="277"/>
      <c r="L1466" s="282"/>
      <c r="M1466" s="283"/>
      <c r="N1466" s="284"/>
      <c r="O1466" s="284"/>
      <c r="P1466" s="284"/>
      <c r="Q1466" s="284"/>
      <c r="R1466" s="284"/>
      <c r="S1466" s="284"/>
      <c r="T1466" s="285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86" t="s">
        <v>170</v>
      </c>
      <c r="AU1466" s="286" t="s">
        <v>85</v>
      </c>
      <c r="AV1466" s="13" t="s">
        <v>85</v>
      </c>
      <c r="AW1466" s="13" t="s">
        <v>30</v>
      </c>
      <c r="AX1466" s="13" t="s">
        <v>75</v>
      </c>
      <c r="AY1466" s="286" t="s">
        <v>160</v>
      </c>
    </row>
    <row r="1467" spans="1:51" s="13" customFormat="1" ht="12">
      <c r="A1467" s="13"/>
      <c r="B1467" s="276"/>
      <c r="C1467" s="277"/>
      <c r="D1467" s="272" t="s">
        <v>170</v>
      </c>
      <c r="E1467" s="278" t="s">
        <v>1</v>
      </c>
      <c r="F1467" s="279" t="s">
        <v>1284</v>
      </c>
      <c r="G1467" s="277"/>
      <c r="H1467" s="280">
        <v>2</v>
      </c>
      <c r="I1467" s="281"/>
      <c r="J1467" s="277"/>
      <c r="K1467" s="277"/>
      <c r="L1467" s="282"/>
      <c r="M1467" s="283"/>
      <c r="N1467" s="284"/>
      <c r="O1467" s="284"/>
      <c r="P1467" s="284"/>
      <c r="Q1467" s="284"/>
      <c r="R1467" s="284"/>
      <c r="S1467" s="284"/>
      <c r="T1467" s="285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86" t="s">
        <v>170</v>
      </c>
      <c r="AU1467" s="286" t="s">
        <v>85</v>
      </c>
      <c r="AV1467" s="13" t="s">
        <v>85</v>
      </c>
      <c r="AW1467" s="13" t="s">
        <v>30</v>
      </c>
      <c r="AX1467" s="13" t="s">
        <v>75</v>
      </c>
      <c r="AY1467" s="286" t="s">
        <v>160</v>
      </c>
    </row>
    <row r="1468" spans="1:51" s="13" customFormat="1" ht="12">
      <c r="A1468" s="13"/>
      <c r="B1468" s="276"/>
      <c r="C1468" s="277"/>
      <c r="D1468" s="272" t="s">
        <v>170</v>
      </c>
      <c r="E1468" s="278" t="s">
        <v>1</v>
      </c>
      <c r="F1468" s="279" t="s">
        <v>1285</v>
      </c>
      <c r="G1468" s="277"/>
      <c r="H1468" s="280">
        <v>7</v>
      </c>
      <c r="I1468" s="281"/>
      <c r="J1468" s="277"/>
      <c r="K1468" s="277"/>
      <c r="L1468" s="282"/>
      <c r="M1468" s="283"/>
      <c r="N1468" s="284"/>
      <c r="O1468" s="284"/>
      <c r="P1468" s="284"/>
      <c r="Q1468" s="284"/>
      <c r="R1468" s="284"/>
      <c r="S1468" s="284"/>
      <c r="T1468" s="285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86" t="s">
        <v>170</v>
      </c>
      <c r="AU1468" s="286" t="s">
        <v>85</v>
      </c>
      <c r="AV1468" s="13" t="s">
        <v>85</v>
      </c>
      <c r="AW1468" s="13" t="s">
        <v>30</v>
      </c>
      <c r="AX1468" s="13" t="s">
        <v>75</v>
      </c>
      <c r="AY1468" s="286" t="s">
        <v>160</v>
      </c>
    </row>
    <row r="1469" spans="1:51" s="13" customFormat="1" ht="12">
      <c r="A1469" s="13"/>
      <c r="B1469" s="276"/>
      <c r="C1469" s="277"/>
      <c r="D1469" s="272" t="s">
        <v>170</v>
      </c>
      <c r="E1469" s="278" t="s">
        <v>1</v>
      </c>
      <c r="F1469" s="279" t="s">
        <v>1255</v>
      </c>
      <c r="G1469" s="277"/>
      <c r="H1469" s="280">
        <v>16</v>
      </c>
      <c r="I1469" s="281"/>
      <c r="J1469" s="277"/>
      <c r="K1469" s="277"/>
      <c r="L1469" s="282"/>
      <c r="M1469" s="283"/>
      <c r="N1469" s="284"/>
      <c r="O1469" s="284"/>
      <c r="P1469" s="284"/>
      <c r="Q1469" s="284"/>
      <c r="R1469" s="284"/>
      <c r="S1469" s="284"/>
      <c r="T1469" s="285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86" t="s">
        <v>170</v>
      </c>
      <c r="AU1469" s="286" t="s">
        <v>85</v>
      </c>
      <c r="AV1469" s="13" t="s">
        <v>85</v>
      </c>
      <c r="AW1469" s="13" t="s">
        <v>30</v>
      </c>
      <c r="AX1469" s="13" t="s">
        <v>75</v>
      </c>
      <c r="AY1469" s="286" t="s">
        <v>160</v>
      </c>
    </row>
    <row r="1470" spans="1:51" s="13" customFormat="1" ht="12">
      <c r="A1470" s="13"/>
      <c r="B1470" s="276"/>
      <c r="C1470" s="277"/>
      <c r="D1470" s="272" t="s">
        <v>170</v>
      </c>
      <c r="E1470" s="278" t="s">
        <v>1</v>
      </c>
      <c r="F1470" s="279" t="s">
        <v>1256</v>
      </c>
      <c r="G1470" s="277"/>
      <c r="H1470" s="280">
        <v>5</v>
      </c>
      <c r="I1470" s="281"/>
      <c r="J1470" s="277"/>
      <c r="K1470" s="277"/>
      <c r="L1470" s="282"/>
      <c r="M1470" s="283"/>
      <c r="N1470" s="284"/>
      <c r="O1470" s="284"/>
      <c r="P1470" s="284"/>
      <c r="Q1470" s="284"/>
      <c r="R1470" s="284"/>
      <c r="S1470" s="284"/>
      <c r="T1470" s="285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86" t="s">
        <v>170</v>
      </c>
      <c r="AU1470" s="286" t="s">
        <v>85</v>
      </c>
      <c r="AV1470" s="13" t="s">
        <v>85</v>
      </c>
      <c r="AW1470" s="13" t="s">
        <v>30</v>
      </c>
      <c r="AX1470" s="13" t="s">
        <v>75</v>
      </c>
      <c r="AY1470" s="286" t="s">
        <v>160</v>
      </c>
    </row>
    <row r="1471" spans="1:51" s="13" customFormat="1" ht="12">
      <c r="A1471" s="13"/>
      <c r="B1471" s="276"/>
      <c r="C1471" s="277"/>
      <c r="D1471" s="272" t="s">
        <v>170</v>
      </c>
      <c r="E1471" s="278" t="s">
        <v>1</v>
      </c>
      <c r="F1471" s="279" t="s">
        <v>1257</v>
      </c>
      <c r="G1471" s="277"/>
      <c r="H1471" s="280">
        <v>5</v>
      </c>
      <c r="I1471" s="281"/>
      <c r="J1471" s="277"/>
      <c r="K1471" s="277"/>
      <c r="L1471" s="282"/>
      <c r="M1471" s="283"/>
      <c r="N1471" s="284"/>
      <c r="O1471" s="284"/>
      <c r="P1471" s="284"/>
      <c r="Q1471" s="284"/>
      <c r="R1471" s="284"/>
      <c r="S1471" s="284"/>
      <c r="T1471" s="285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86" t="s">
        <v>170</v>
      </c>
      <c r="AU1471" s="286" t="s">
        <v>85</v>
      </c>
      <c r="AV1471" s="13" t="s">
        <v>85</v>
      </c>
      <c r="AW1471" s="13" t="s">
        <v>30</v>
      </c>
      <c r="AX1471" s="13" t="s">
        <v>75</v>
      </c>
      <c r="AY1471" s="286" t="s">
        <v>160</v>
      </c>
    </row>
    <row r="1472" spans="1:51" s="13" customFormat="1" ht="12">
      <c r="A1472" s="13"/>
      <c r="B1472" s="276"/>
      <c r="C1472" s="277"/>
      <c r="D1472" s="272" t="s">
        <v>170</v>
      </c>
      <c r="E1472" s="278" t="s">
        <v>1</v>
      </c>
      <c r="F1472" s="279" t="s">
        <v>1286</v>
      </c>
      <c r="G1472" s="277"/>
      <c r="H1472" s="280">
        <v>3</v>
      </c>
      <c r="I1472" s="281"/>
      <c r="J1472" s="277"/>
      <c r="K1472" s="277"/>
      <c r="L1472" s="282"/>
      <c r="M1472" s="283"/>
      <c r="N1472" s="284"/>
      <c r="O1472" s="284"/>
      <c r="P1472" s="284"/>
      <c r="Q1472" s="284"/>
      <c r="R1472" s="284"/>
      <c r="S1472" s="284"/>
      <c r="T1472" s="285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86" t="s">
        <v>170</v>
      </c>
      <c r="AU1472" s="286" t="s">
        <v>85</v>
      </c>
      <c r="AV1472" s="13" t="s">
        <v>85</v>
      </c>
      <c r="AW1472" s="13" t="s">
        <v>30</v>
      </c>
      <c r="AX1472" s="13" t="s">
        <v>75</v>
      </c>
      <c r="AY1472" s="286" t="s">
        <v>160</v>
      </c>
    </row>
    <row r="1473" spans="1:51" s="13" customFormat="1" ht="12">
      <c r="A1473" s="13"/>
      <c r="B1473" s="276"/>
      <c r="C1473" s="277"/>
      <c r="D1473" s="272" t="s">
        <v>170</v>
      </c>
      <c r="E1473" s="278" t="s">
        <v>1</v>
      </c>
      <c r="F1473" s="279" t="s">
        <v>1259</v>
      </c>
      <c r="G1473" s="277"/>
      <c r="H1473" s="280">
        <v>5</v>
      </c>
      <c r="I1473" s="281"/>
      <c r="J1473" s="277"/>
      <c r="K1473" s="277"/>
      <c r="L1473" s="282"/>
      <c r="M1473" s="283"/>
      <c r="N1473" s="284"/>
      <c r="O1473" s="284"/>
      <c r="P1473" s="284"/>
      <c r="Q1473" s="284"/>
      <c r="R1473" s="284"/>
      <c r="S1473" s="284"/>
      <c r="T1473" s="285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86" t="s">
        <v>170</v>
      </c>
      <c r="AU1473" s="286" t="s">
        <v>85</v>
      </c>
      <c r="AV1473" s="13" t="s">
        <v>85</v>
      </c>
      <c r="AW1473" s="13" t="s">
        <v>30</v>
      </c>
      <c r="AX1473" s="13" t="s">
        <v>75</v>
      </c>
      <c r="AY1473" s="286" t="s">
        <v>160</v>
      </c>
    </row>
    <row r="1474" spans="1:51" s="13" customFormat="1" ht="12">
      <c r="A1474" s="13"/>
      <c r="B1474" s="276"/>
      <c r="C1474" s="277"/>
      <c r="D1474" s="272" t="s">
        <v>170</v>
      </c>
      <c r="E1474" s="278" t="s">
        <v>1</v>
      </c>
      <c r="F1474" s="279" t="s">
        <v>1287</v>
      </c>
      <c r="G1474" s="277"/>
      <c r="H1474" s="280">
        <v>4</v>
      </c>
      <c r="I1474" s="281"/>
      <c r="J1474" s="277"/>
      <c r="K1474" s="277"/>
      <c r="L1474" s="282"/>
      <c r="M1474" s="283"/>
      <c r="N1474" s="284"/>
      <c r="O1474" s="284"/>
      <c r="P1474" s="284"/>
      <c r="Q1474" s="284"/>
      <c r="R1474" s="284"/>
      <c r="S1474" s="284"/>
      <c r="T1474" s="285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86" t="s">
        <v>170</v>
      </c>
      <c r="AU1474" s="286" t="s">
        <v>85</v>
      </c>
      <c r="AV1474" s="13" t="s">
        <v>85</v>
      </c>
      <c r="AW1474" s="13" t="s">
        <v>30</v>
      </c>
      <c r="AX1474" s="13" t="s">
        <v>75</v>
      </c>
      <c r="AY1474" s="286" t="s">
        <v>160</v>
      </c>
    </row>
    <row r="1475" spans="1:51" s="13" customFormat="1" ht="12">
      <c r="A1475" s="13"/>
      <c r="B1475" s="276"/>
      <c r="C1475" s="277"/>
      <c r="D1475" s="272" t="s">
        <v>170</v>
      </c>
      <c r="E1475" s="278" t="s">
        <v>1</v>
      </c>
      <c r="F1475" s="279" t="s">
        <v>1157</v>
      </c>
      <c r="G1475" s="277"/>
      <c r="H1475" s="280">
        <v>4</v>
      </c>
      <c r="I1475" s="281"/>
      <c r="J1475" s="277"/>
      <c r="K1475" s="277"/>
      <c r="L1475" s="282"/>
      <c r="M1475" s="283"/>
      <c r="N1475" s="284"/>
      <c r="O1475" s="284"/>
      <c r="P1475" s="284"/>
      <c r="Q1475" s="284"/>
      <c r="R1475" s="284"/>
      <c r="S1475" s="284"/>
      <c r="T1475" s="285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86" t="s">
        <v>170</v>
      </c>
      <c r="AU1475" s="286" t="s">
        <v>85</v>
      </c>
      <c r="AV1475" s="13" t="s">
        <v>85</v>
      </c>
      <c r="AW1475" s="13" t="s">
        <v>30</v>
      </c>
      <c r="AX1475" s="13" t="s">
        <v>75</v>
      </c>
      <c r="AY1475" s="286" t="s">
        <v>160</v>
      </c>
    </row>
    <row r="1476" spans="1:51" s="13" customFormat="1" ht="12">
      <c r="A1476" s="13"/>
      <c r="B1476" s="276"/>
      <c r="C1476" s="277"/>
      <c r="D1476" s="272" t="s">
        <v>170</v>
      </c>
      <c r="E1476" s="278" t="s">
        <v>1</v>
      </c>
      <c r="F1476" s="279" t="s">
        <v>1158</v>
      </c>
      <c r="G1476" s="277"/>
      <c r="H1476" s="280">
        <v>1</v>
      </c>
      <c r="I1476" s="281"/>
      <c r="J1476" s="277"/>
      <c r="K1476" s="277"/>
      <c r="L1476" s="282"/>
      <c r="M1476" s="283"/>
      <c r="N1476" s="284"/>
      <c r="O1476" s="284"/>
      <c r="P1476" s="284"/>
      <c r="Q1476" s="284"/>
      <c r="R1476" s="284"/>
      <c r="S1476" s="284"/>
      <c r="T1476" s="285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86" t="s">
        <v>170</v>
      </c>
      <c r="AU1476" s="286" t="s">
        <v>85</v>
      </c>
      <c r="AV1476" s="13" t="s">
        <v>85</v>
      </c>
      <c r="AW1476" s="13" t="s">
        <v>30</v>
      </c>
      <c r="AX1476" s="13" t="s">
        <v>75</v>
      </c>
      <c r="AY1476" s="286" t="s">
        <v>160</v>
      </c>
    </row>
    <row r="1477" spans="1:51" s="13" customFormat="1" ht="12">
      <c r="A1477" s="13"/>
      <c r="B1477" s="276"/>
      <c r="C1477" s="277"/>
      <c r="D1477" s="272" t="s">
        <v>170</v>
      </c>
      <c r="E1477" s="278" t="s">
        <v>1</v>
      </c>
      <c r="F1477" s="279" t="s">
        <v>1159</v>
      </c>
      <c r="G1477" s="277"/>
      <c r="H1477" s="280">
        <v>1</v>
      </c>
      <c r="I1477" s="281"/>
      <c r="J1477" s="277"/>
      <c r="K1477" s="277"/>
      <c r="L1477" s="282"/>
      <c r="M1477" s="283"/>
      <c r="N1477" s="284"/>
      <c r="O1477" s="284"/>
      <c r="P1477" s="284"/>
      <c r="Q1477" s="284"/>
      <c r="R1477" s="284"/>
      <c r="S1477" s="284"/>
      <c r="T1477" s="285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86" t="s">
        <v>170</v>
      </c>
      <c r="AU1477" s="286" t="s">
        <v>85</v>
      </c>
      <c r="AV1477" s="13" t="s">
        <v>85</v>
      </c>
      <c r="AW1477" s="13" t="s">
        <v>30</v>
      </c>
      <c r="AX1477" s="13" t="s">
        <v>75</v>
      </c>
      <c r="AY1477" s="286" t="s">
        <v>160</v>
      </c>
    </row>
    <row r="1478" spans="1:51" s="13" customFormat="1" ht="12">
      <c r="A1478" s="13"/>
      <c r="B1478" s="276"/>
      <c r="C1478" s="277"/>
      <c r="D1478" s="272" t="s">
        <v>170</v>
      </c>
      <c r="E1478" s="278" t="s">
        <v>1</v>
      </c>
      <c r="F1478" s="279" t="s">
        <v>1288</v>
      </c>
      <c r="G1478" s="277"/>
      <c r="H1478" s="280">
        <v>3</v>
      </c>
      <c r="I1478" s="281"/>
      <c r="J1478" s="277"/>
      <c r="K1478" s="277"/>
      <c r="L1478" s="282"/>
      <c r="M1478" s="283"/>
      <c r="N1478" s="284"/>
      <c r="O1478" s="284"/>
      <c r="P1478" s="284"/>
      <c r="Q1478" s="284"/>
      <c r="R1478" s="284"/>
      <c r="S1478" s="284"/>
      <c r="T1478" s="285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86" t="s">
        <v>170</v>
      </c>
      <c r="AU1478" s="286" t="s">
        <v>85</v>
      </c>
      <c r="AV1478" s="13" t="s">
        <v>85</v>
      </c>
      <c r="AW1478" s="13" t="s">
        <v>30</v>
      </c>
      <c r="AX1478" s="13" t="s">
        <v>75</v>
      </c>
      <c r="AY1478" s="286" t="s">
        <v>160</v>
      </c>
    </row>
    <row r="1479" spans="1:51" s="13" customFormat="1" ht="12">
      <c r="A1479" s="13"/>
      <c r="B1479" s="276"/>
      <c r="C1479" s="277"/>
      <c r="D1479" s="272" t="s">
        <v>170</v>
      </c>
      <c r="E1479" s="278" t="s">
        <v>1</v>
      </c>
      <c r="F1479" s="279" t="s">
        <v>1265</v>
      </c>
      <c r="G1479" s="277"/>
      <c r="H1479" s="280">
        <v>3</v>
      </c>
      <c r="I1479" s="281"/>
      <c r="J1479" s="277"/>
      <c r="K1479" s="277"/>
      <c r="L1479" s="282"/>
      <c r="M1479" s="283"/>
      <c r="N1479" s="284"/>
      <c r="O1479" s="284"/>
      <c r="P1479" s="284"/>
      <c r="Q1479" s="284"/>
      <c r="R1479" s="284"/>
      <c r="S1479" s="284"/>
      <c r="T1479" s="285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86" t="s">
        <v>170</v>
      </c>
      <c r="AU1479" s="286" t="s">
        <v>85</v>
      </c>
      <c r="AV1479" s="13" t="s">
        <v>85</v>
      </c>
      <c r="AW1479" s="13" t="s">
        <v>30</v>
      </c>
      <c r="AX1479" s="13" t="s">
        <v>75</v>
      </c>
      <c r="AY1479" s="286" t="s">
        <v>160</v>
      </c>
    </row>
    <row r="1480" spans="1:51" s="15" customFormat="1" ht="12">
      <c r="A1480" s="15"/>
      <c r="B1480" s="298"/>
      <c r="C1480" s="299"/>
      <c r="D1480" s="272" t="s">
        <v>170</v>
      </c>
      <c r="E1480" s="300" t="s">
        <v>1</v>
      </c>
      <c r="F1480" s="301" t="s">
        <v>217</v>
      </c>
      <c r="G1480" s="299"/>
      <c r="H1480" s="302">
        <v>214</v>
      </c>
      <c r="I1480" s="303"/>
      <c r="J1480" s="299"/>
      <c r="K1480" s="299"/>
      <c r="L1480" s="304"/>
      <c r="M1480" s="305"/>
      <c r="N1480" s="306"/>
      <c r="O1480" s="306"/>
      <c r="P1480" s="306"/>
      <c r="Q1480" s="306"/>
      <c r="R1480" s="306"/>
      <c r="S1480" s="306"/>
      <c r="T1480" s="307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T1480" s="308" t="s">
        <v>170</v>
      </c>
      <c r="AU1480" s="308" t="s">
        <v>85</v>
      </c>
      <c r="AV1480" s="15" t="s">
        <v>166</v>
      </c>
      <c r="AW1480" s="15" t="s">
        <v>30</v>
      </c>
      <c r="AX1480" s="15" t="s">
        <v>83</v>
      </c>
      <c r="AY1480" s="308" t="s">
        <v>160</v>
      </c>
    </row>
    <row r="1481" spans="1:65" s="2" customFormat="1" ht="21.75" customHeight="1">
      <c r="A1481" s="40"/>
      <c r="B1481" s="41"/>
      <c r="C1481" s="260" t="s">
        <v>1289</v>
      </c>
      <c r="D1481" s="260" t="s">
        <v>162</v>
      </c>
      <c r="E1481" s="261" t="s">
        <v>1290</v>
      </c>
      <c r="F1481" s="262" t="s">
        <v>1291</v>
      </c>
      <c r="G1481" s="263" t="s">
        <v>165</v>
      </c>
      <c r="H1481" s="264">
        <v>74</v>
      </c>
      <c r="I1481" s="265"/>
      <c r="J1481" s="266">
        <f>ROUND(I1481*H1481,2)</f>
        <v>0</v>
      </c>
      <c r="K1481" s="262" t="s">
        <v>1</v>
      </c>
      <c r="L1481" s="43"/>
      <c r="M1481" s="267" t="s">
        <v>1</v>
      </c>
      <c r="N1481" s="268" t="s">
        <v>40</v>
      </c>
      <c r="O1481" s="93"/>
      <c r="P1481" s="269">
        <f>O1481*H1481</f>
        <v>0</v>
      </c>
      <c r="Q1481" s="269">
        <v>4.66951</v>
      </c>
      <c r="R1481" s="269">
        <f>Q1481*H1481</f>
        <v>345.54374</v>
      </c>
      <c r="S1481" s="269">
        <v>0</v>
      </c>
      <c r="T1481" s="270">
        <f>S1481*H1481</f>
        <v>0</v>
      </c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R1481" s="271" t="s">
        <v>166</v>
      </c>
      <c r="AT1481" s="271" t="s">
        <v>162</v>
      </c>
      <c r="AU1481" s="271" t="s">
        <v>85</v>
      </c>
      <c r="AY1481" s="17" t="s">
        <v>160</v>
      </c>
      <c r="BE1481" s="145">
        <f>IF(N1481="základní",J1481,0)</f>
        <v>0</v>
      </c>
      <c r="BF1481" s="145">
        <f>IF(N1481="snížená",J1481,0)</f>
        <v>0</v>
      </c>
      <c r="BG1481" s="145">
        <f>IF(N1481="zákl. přenesená",J1481,0)</f>
        <v>0</v>
      </c>
      <c r="BH1481" s="145">
        <f>IF(N1481="sníž. přenesená",J1481,0)</f>
        <v>0</v>
      </c>
      <c r="BI1481" s="145">
        <f>IF(N1481="nulová",J1481,0)</f>
        <v>0</v>
      </c>
      <c r="BJ1481" s="17" t="s">
        <v>83</v>
      </c>
      <c r="BK1481" s="145">
        <f>ROUND(I1481*H1481,2)</f>
        <v>0</v>
      </c>
      <c r="BL1481" s="17" t="s">
        <v>166</v>
      </c>
      <c r="BM1481" s="271" t="s">
        <v>1292</v>
      </c>
    </row>
    <row r="1482" spans="1:47" s="2" customFormat="1" ht="12">
      <c r="A1482" s="40"/>
      <c r="B1482" s="41"/>
      <c r="C1482" s="42"/>
      <c r="D1482" s="272" t="s">
        <v>168</v>
      </c>
      <c r="E1482" s="42"/>
      <c r="F1482" s="273" t="s">
        <v>1293</v>
      </c>
      <c r="G1482" s="42"/>
      <c r="H1482" s="42"/>
      <c r="I1482" s="161"/>
      <c r="J1482" s="42"/>
      <c r="K1482" s="42"/>
      <c r="L1482" s="43"/>
      <c r="M1482" s="274"/>
      <c r="N1482" s="275"/>
      <c r="O1482" s="93"/>
      <c r="P1482" s="93"/>
      <c r="Q1482" s="93"/>
      <c r="R1482" s="93"/>
      <c r="S1482" s="93"/>
      <c r="T1482" s="94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T1482" s="17" t="s">
        <v>168</v>
      </c>
      <c r="AU1482" s="17" t="s">
        <v>85</v>
      </c>
    </row>
    <row r="1483" spans="1:51" s="13" customFormat="1" ht="12">
      <c r="A1483" s="13"/>
      <c r="B1483" s="276"/>
      <c r="C1483" s="277"/>
      <c r="D1483" s="272" t="s">
        <v>170</v>
      </c>
      <c r="E1483" s="278" t="s">
        <v>1</v>
      </c>
      <c r="F1483" s="279" t="s">
        <v>1294</v>
      </c>
      <c r="G1483" s="277"/>
      <c r="H1483" s="280">
        <v>30</v>
      </c>
      <c r="I1483" s="281"/>
      <c r="J1483" s="277"/>
      <c r="K1483" s="277"/>
      <c r="L1483" s="282"/>
      <c r="M1483" s="283"/>
      <c r="N1483" s="284"/>
      <c r="O1483" s="284"/>
      <c r="P1483" s="284"/>
      <c r="Q1483" s="284"/>
      <c r="R1483" s="284"/>
      <c r="S1483" s="284"/>
      <c r="T1483" s="285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86" t="s">
        <v>170</v>
      </c>
      <c r="AU1483" s="286" t="s">
        <v>85</v>
      </c>
      <c r="AV1483" s="13" t="s">
        <v>85</v>
      </c>
      <c r="AW1483" s="13" t="s">
        <v>30</v>
      </c>
      <c r="AX1483" s="13" t="s">
        <v>75</v>
      </c>
      <c r="AY1483" s="286" t="s">
        <v>160</v>
      </c>
    </row>
    <row r="1484" spans="1:51" s="13" customFormat="1" ht="12">
      <c r="A1484" s="13"/>
      <c r="B1484" s="276"/>
      <c r="C1484" s="277"/>
      <c r="D1484" s="272" t="s">
        <v>170</v>
      </c>
      <c r="E1484" s="278" t="s">
        <v>1</v>
      </c>
      <c r="F1484" s="279" t="s">
        <v>1144</v>
      </c>
      <c r="G1484" s="277"/>
      <c r="H1484" s="280">
        <v>2</v>
      </c>
      <c r="I1484" s="281"/>
      <c r="J1484" s="277"/>
      <c r="K1484" s="277"/>
      <c r="L1484" s="282"/>
      <c r="M1484" s="283"/>
      <c r="N1484" s="284"/>
      <c r="O1484" s="284"/>
      <c r="P1484" s="284"/>
      <c r="Q1484" s="284"/>
      <c r="R1484" s="284"/>
      <c r="S1484" s="284"/>
      <c r="T1484" s="285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86" t="s">
        <v>170</v>
      </c>
      <c r="AU1484" s="286" t="s">
        <v>85</v>
      </c>
      <c r="AV1484" s="13" t="s">
        <v>85</v>
      </c>
      <c r="AW1484" s="13" t="s">
        <v>30</v>
      </c>
      <c r="AX1484" s="13" t="s">
        <v>75</v>
      </c>
      <c r="AY1484" s="286" t="s">
        <v>160</v>
      </c>
    </row>
    <row r="1485" spans="1:51" s="13" customFormat="1" ht="12">
      <c r="A1485" s="13"/>
      <c r="B1485" s="276"/>
      <c r="C1485" s="277"/>
      <c r="D1485" s="272" t="s">
        <v>170</v>
      </c>
      <c r="E1485" s="278" t="s">
        <v>1</v>
      </c>
      <c r="F1485" s="279" t="s">
        <v>1295</v>
      </c>
      <c r="G1485" s="277"/>
      <c r="H1485" s="280">
        <v>2</v>
      </c>
      <c r="I1485" s="281"/>
      <c r="J1485" s="277"/>
      <c r="K1485" s="277"/>
      <c r="L1485" s="282"/>
      <c r="M1485" s="283"/>
      <c r="N1485" s="284"/>
      <c r="O1485" s="284"/>
      <c r="P1485" s="284"/>
      <c r="Q1485" s="284"/>
      <c r="R1485" s="284"/>
      <c r="S1485" s="284"/>
      <c r="T1485" s="285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86" t="s">
        <v>170</v>
      </c>
      <c r="AU1485" s="286" t="s">
        <v>85</v>
      </c>
      <c r="AV1485" s="13" t="s">
        <v>85</v>
      </c>
      <c r="AW1485" s="13" t="s">
        <v>30</v>
      </c>
      <c r="AX1485" s="13" t="s">
        <v>75</v>
      </c>
      <c r="AY1485" s="286" t="s">
        <v>160</v>
      </c>
    </row>
    <row r="1486" spans="1:51" s="13" customFormat="1" ht="12">
      <c r="A1486" s="13"/>
      <c r="B1486" s="276"/>
      <c r="C1486" s="277"/>
      <c r="D1486" s="272" t="s">
        <v>170</v>
      </c>
      <c r="E1486" s="278" t="s">
        <v>1</v>
      </c>
      <c r="F1486" s="279" t="s">
        <v>1149</v>
      </c>
      <c r="G1486" s="277"/>
      <c r="H1486" s="280">
        <v>6</v>
      </c>
      <c r="I1486" s="281"/>
      <c r="J1486" s="277"/>
      <c r="K1486" s="277"/>
      <c r="L1486" s="282"/>
      <c r="M1486" s="283"/>
      <c r="N1486" s="284"/>
      <c r="O1486" s="284"/>
      <c r="P1486" s="284"/>
      <c r="Q1486" s="284"/>
      <c r="R1486" s="284"/>
      <c r="S1486" s="284"/>
      <c r="T1486" s="285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86" t="s">
        <v>170</v>
      </c>
      <c r="AU1486" s="286" t="s">
        <v>85</v>
      </c>
      <c r="AV1486" s="13" t="s">
        <v>85</v>
      </c>
      <c r="AW1486" s="13" t="s">
        <v>30</v>
      </c>
      <c r="AX1486" s="13" t="s">
        <v>75</v>
      </c>
      <c r="AY1486" s="286" t="s">
        <v>160</v>
      </c>
    </row>
    <row r="1487" spans="1:51" s="13" customFormat="1" ht="12">
      <c r="A1487" s="13"/>
      <c r="B1487" s="276"/>
      <c r="C1487" s="277"/>
      <c r="D1487" s="272" t="s">
        <v>170</v>
      </c>
      <c r="E1487" s="278" t="s">
        <v>1</v>
      </c>
      <c r="F1487" s="279" t="s">
        <v>1296</v>
      </c>
      <c r="G1487" s="277"/>
      <c r="H1487" s="280">
        <v>2</v>
      </c>
      <c r="I1487" s="281"/>
      <c r="J1487" s="277"/>
      <c r="K1487" s="277"/>
      <c r="L1487" s="282"/>
      <c r="M1487" s="283"/>
      <c r="N1487" s="284"/>
      <c r="O1487" s="284"/>
      <c r="P1487" s="284"/>
      <c r="Q1487" s="284"/>
      <c r="R1487" s="284"/>
      <c r="S1487" s="284"/>
      <c r="T1487" s="285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86" t="s">
        <v>170</v>
      </c>
      <c r="AU1487" s="286" t="s">
        <v>85</v>
      </c>
      <c r="AV1487" s="13" t="s">
        <v>85</v>
      </c>
      <c r="AW1487" s="13" t="s">
        <v>30</v>
      </c>
      <c r="AX1487" s="13" t="s">
        <v>75</v>
      </c>
      <c r="AY1487" s="286" t="s">
        <v>160</v>
      </c>
    </row>
    <row r="1488" spans="1:51" s="13" customFormat="1" ht="12">
      <c r="A1488" s="13"/>
      <c r="B1488" s="276"/>
      <c r="C1488" s="277"/>
      <c r="D1488" s="272" t="s">
        <v>170</v>
      </c>
      <c r="E1488" s="278" t="s">
        <v>1</v>
      </c>
      <c r="F1488" s="279" t="s">
        <v>1297</v>
      </c>
      <c r="G1488" s="277"/>
      <c r="H1488" s="280">
        <v>1</v>
      </c>
      <c r="I1488" s="281"/>
      <c r="J1488" s="277"/>
      <c r="K1488" s="277"/>
      <c r="L1488" s="282"/>
      <c r="M1488" s="283"/>
      <c r="N1488" s="284"/>
      <c r="O1488" s="284"/>
      <c r="P1488" s="284"/>
      <c r="Q1488" s="284"/>
      <c r="R1488" s="284"/>
      <c r="S1488" s="284"/>
      <c r="T1488" s="285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86" t="s">
        <v>170</v>
      </c>
      <c r="AU1488" s="286" t="s">
        <v>85</v>
      </c>
      <c r="AV1488" s="13" t="s">
        <v>85</v>
      </c>
      <c r="AW1488" s="13" t="s">
        <v>30</v>
      </c>
      <c r="AX1488" s="13" t="s">
        <v>75</v>
      </c>
      <c r="AY1488" s="286" t="s">
        <v>160</v>
      </c>
    </row>
    <row r="1489" spans="1:51" s="13" customFormat="1" ht="12">
      <c r="A1489" s="13"/>
      <c r="B1489" s="276"/>
      <c r="C1489" s="277"/>
      <c r="D1489" s="272" t="s">
        <v>170</v>
      </c>
      <c r="E1489" s="278" t="s">
        <v>1</v>
      </c>
      <c r="F1489" s="279" t="s">
        <v>1151</v>
      </c>
      <c r="G1489" s="277"/>
      <c r="H1489" s="280">
        <v>1</v>
      </c>
      <c r="I1489" s="281"/>
      <c r="J1489" s="277"/>
      <c r="K1489" s="277"/>
      <c r="L1489" s="282"/>
      <c r="M1489" s="283"/>
      <c r="N1489" s="284"/>
      <c r="O1489" s="284"/>
      <c r="P1489" s="284"/>
      <c r="Q1489" s="284"/>
      <c r="R1489" s="284"/>
      <c r="S1489" s="284"/>
      <c r="T1489" s="285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86" t="s">
        <v>170</v>
      </c>
      <c r="AU1489" s="286" t="s">
        <v>85</v>
      </c>
      <c r="AV1489" s="13" t="s">
        <v>85</v>
      </c>
      <c r="AW1489" s="13" t="s">
        <v>30</v>
      </c>
      <c r="AX1489" s="13" t="s">
        <v>75</v>
      </c>
      <c r="AY1489" s="286" t="s">
        <v>160</v>
      </c>
    </row>
    <row r="1490" spans="1:51" s="13" customFormat="1" ht="12">
      <c r="A1490" s="13"/>
      <c r="B1490" s="276"/>
      <c r="C1490" s="277"/>
      <c r="D1490" s="272" t="s">
        <v>170</v>
      </c>
      <c r="E1490" s="278" t="s">
        <v>1</v>
      </c>
      <c r="F1490" s="279" t="s">
        <v>1298</v>
      </c>
      <c r="G1490" s="277"/>
      <c r="H1490" s="280">
        <v>2</v>
      </c>
      <c r="I1490" s="281"/>
      <c r="J1490" s="277"/>
      <c r="K1490" s="277"/>
      <c r="L1490" s="282"/>
      <c r="M1490" s="283"/>
      <c r="N1490" s="284"/>
      <c r="O1490" s="284"/>
      <c r="P1490" s="284"/>
      <c r="Q1490" s="284"/>
      <c r="R1490" s="284"/>
      <c r="S1490" s="284"/>
      <c r="T1490" s="285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86" t="s">
        <v>170</v>
      </c>
      <c r="AU1490" s="286" t="s">
        <v>85</v>
      </c>
      <c r="AV1490" s="13" t="s">
        <v>85</v>
      </c>
      <c r="AW1490" s="13" t="s">
        <v>30</v>
      </c>
      <c r="AX1490" s="13" t="s">
        <v>75</v>
      </c>
      <c r="AY1490" s="286" t="s">
        <v>160</v>
      </c>
    </row>
    <row r="1491" spans="1:51" s="13" customFormat="1" ht="12">
      <c r="A1491" s="13"/>
      <c r="B1491" s="276"/>
      <c r="C1491" s="277"/>
      <c r="D1491" s="272" t="s">
        <v>170</v>
      </c>
      <c r="E1491" s="278" t="s">
        <v>1</v>
      </c>
      <c r="F1491" s="279" t="s">
        <v>1299</v>
      </c>
      <c r="G1491" s="277"/>
      <c r="H1491" s="280">
        <v>1</v>
      </c>
      <c r="I1491" s="281"/>
      <c r="J1491" s="277"/>
      <c r="K1491" s="277"/>
      <c r="L1491" s="282"/>
      <c r="M1491" s="283"/>
      <c r="N1491" s="284"/>
      <c r="O1491" s="284"/>
      <c r="P1491" s="284"/>
      <c r="Q1491" s="284"/>
      <c r="R1491" s="284"/>
      <c r="S1491" s="284"/>
      <c r="T1491" s="285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86" t="s">
        <v>170</v>
      </c>
      <c r="AU1491" s="286" t="s">
        <v>85</v>
      </c>
      <c r="AV1491" s="13" t="s">
        <v>85</v>
      </c>
      <c r="AW1491" s="13" t="s">
        <v>30</v>
      </c>
      <c r="AX1491" s="13" t="s">
        <v>75</v>
      </c>
      <c r="AY1491" s="286" t="s">
        <v>160</v>
      </c>
    </row>
    <row r="1492" spans="1:51" s="13" customFormat="1" ht="12">
      <c r="A1492" s="13"/>
      <c r="B1492" s="276"/>
      <c r="C1492" s="277"/>
      <c r="D1492" s="272" t="s">
        <v>170</v>
      </c>
      <c r="E1492" s="278" t="s">
        <v>1</v>
      </c>
      <c r="F1492" s="279" t="s">
        <v>1285</v>
      </c>
      <c r="G1492" s="277"/>
      <c r="H1492" s="280">
        <v>7</v>
      </c>
      <c r="I1492" s="281"/>
      <c r="J1492" s="277"/>
      <c r="K1492" s="277"/>
      <c r="L1492" s="282"/>
      <c r="M1492" s="283"/>
      <c r="N1492" s="284"/>
      <c r="O1492" s="284"/>
      <c r="P1492" s="284"/>
      <c r="Q1492" s="284"/>
      <c r="R1492" s="284"/>
      <c r="S1492" s="284"/>
      <c r="T1492" s="285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86" t="s">
        <v>170</v>
      </c>
      <c r="AU1492" s="286" t="s">
        <v>85</v>
      </c>
      <c r="AV1492" s="13" t="s">
        <v>85</v>
      </c>
      <c r="AW1492" s="13" t="s">
        <v>30</v>
      </c>
      <c r="AX1492" s="13" t="s">
        <v>75</v>
      </c>
      <c r="AY1492" s="286" t="s">
        <v>160</v>
      </c>
    </row>
    <row r="1493" spans="1:51" s="13" customFormat="1" ht="12">
      <c r="A1493" s="13"/>
      <c r="B1493" s="276"/>
      <c r="C1493" s="277"/>
      <c r="D1493" s="272" t="s">
        <v>170</v>
      </c>
      <c r="E1493" s="278" t="s">
        <v>1</v>
      </c>
      <c r="F1493" s="279" t="s">
        <v>1300</v>
      </c>
      <c r="G1493" s="277"/>
      <c r="H1493" s="280">
        <v>1</v>
      </c>
      <c r="I1493" s="281"/>
      <c r="J1493" s="277"/>
      <c r="K1493" s="277"/>
      <c r="L1493" s="282"/>
      <c r="M1493" s="283"/>
      <c r="N1493" s="284"/>
      <c r="O1493" s="284"/>
      <c r="P1493" s="284"/>
      <c r="Q1493" s="284"/>
      <c r="R1493" s="284"/>
      <c r="S1493" s="284"/>
      <c r="T1493" s="285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86" t="s">
        <v>170</v>
      </c>
      <c r="AU1493" s="286" t="s">
        <v>85</v>
      </c>
      <c r="AV1493" s="13" t="s">
        <v>85</v>
      </c>
      <c r="AW1493" s="13" t="s">
        <v>30</v>
      </c>
      <c r="AX1493" s="13" t="s">
        <v>75</v>
      </c>
      <c r="AY1493" s="286" t="s">
        <v>160</v>
      </c>
    </row>
    <row r="1494" spans="1:51" s="13" customFormat="1" ht="12">
      <c r="A1494" s="13"/>
      <c r="B1494" s="276"/>
      <c r="C1494" s="277"/>
      <c r="D1494" s="272" t="s">
        <v>170</v>
      </c>
      <c r="E1494" s="278" t="s">
        <v>1</v>
      </c>
      <c r="F1494" s="279" t="s">
        <v>1301</v>
      </c>
      <c r="G1494" s="277"/>
      <c r="H1494" s="280">
        <v>8</v>
      </c>
      <c r="I1494" s="281"/>
      <c r="J1494" s="277"/>
      <c r="K1494" s="277"/>
      <c r="L1494" s="282"/>
      <c r="M1494" s="283"/>
      <c r="N1494" s="284"/>
      <c r="O1494" s="284"/>
      <c r="P1494" s="284"/>
      <c r="Q1494" s="284"/>
      <c r="R1494" s="284"/>
      <c r="S1494" s="284"/>
      <c r="T1494" s="285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86" t="s">
        <v>170</v>
      </c>
      <c r="AU1494" s="286" t="s">
        <v>85</v>
      </c>
      <c r="AV1494" s="13" t="s">
        <v>85</v>
      </c>
      <c r="AW1494" s="13" t="s">
        <v>30</v>
      </c>
      <c r="AX1494" s="13" t="s">
        <v>75</v>
      </c>
      <c r="AY1494" s="286" t="s">
        <v>160</v>
      </c>
    </row>
    <row r="1495" spans="1:51" s="13" customFormat="1" ht="12">
      <c r="A1495" s="13"/>
      <c r="B1495" s="276"/>
      <c r="C1495" s="277"/>
      <c r="D1495" s="272" t="s">
        <v>170</v>
      </c>
      <c r="E1495" s="278" t="s">
        <v>1</v>
      </c>
      <c r="F1495" s="279" t="s">
        <v>1302</v>
      </c>
      <c r="G1495" s="277"/>
      <c r="H1495" s="280">
        <v>1</v>
      </c>
      <c r="I1495" s="281"/>
      <c r="J1495" s="277"/>
      <c r="K1495" s="277"/>
      <c r="L1495" s="282"/>
      <c r="M1495" s="283"/>
      <c r="N1495" s="284"/>
      <c r="O1495" s="284"/>
      <c r="P1495" s="284"/>
      <c r="Q1495" s="284"/>
      <c r="R1495" s="284"/>
      <c r="S1495" s="284"/>
      <c r="T1495" s="285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86" t="s">
        <v>170</v>
      </c>
      <c r="AU1495" s="286" t="s">
        <v>85</v>
      </c>
      <c r="AV1495" s="13" t="s">
        <v>85</v>
      </c>
      <c r="AW1495" s="13" t="s">
        <v>30</v>
      </c>
      <c r="AX1495" s="13" t="s">
        <v>75</v>
      </c>
      <c r="AY1495" s="286" t="s">
        <v>160</v>
      </c>
    </row>
    <row r="1496" spans="1:51" s="13" customFormat="1" ht="12">
      <c r="A1496" s="13"/>
      <c r="B1496" s="276"/>
      <c r="C1496" s="277"/>
      <c r="D1496" s="272" t="s">
        <v>170</v>
      </c>
      <c r="E1496" s="278" t="s">
        <v>1</v>
      </c>
      <c r="F1496" s="279" t="s">
        <v>1303</v>
      </c>
      <c r="G1496" s="277"/>
      <c r="H1496" s="280">
        <v>2</v>
      </c>
      <c r="I1496" s="281"/>
      <c r="J1496" s="277"/>
      <c r="K1496" s="277"/>
      <c r="L1496" s="282"/>
      <c r="M1496" s="283"/>
      <c r="N1496" s="284"/>
      <c r="O1496" s="284"/>
      <c r="P1496" s="284"/>
      <c r="Q1496" s="284"/>
      <c r="R1496" s="284"/>
      <c r="S1496" s="284"/>
      <c r="T1496" s="285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86" t="s">
        <v>170</v>
      </c>
      <c r="AU1496" s="286" t="s">
        <v>85</v>
      </c>
      <c r="AV1496" s="13" t="s">
        <v>85</v>
      </c>
      <c r="AW1496" s="13" t="s">
        <v>30</v>
      </c>
      <c r="AX1496" s="13" t="s">
        <v>75</v>
      </c>
      <c r="AY1496" s="286" t="s">
        <v>160</v>
      </c>
    </row>
    <row r="1497" spans="1:51" s="13" customFormat="1" ht="12">
      <c r="A1497" s="13"/>
      <c r="B1497" s="276"/>
      <c r="C1497" s="277"/>
      <c r="D1497" s="272" t="s">
        <v>170</v>
      </c>
      <c r="E1497" s="278" t="s">
        <v>1</v>
      </c>
      <c r="F1497" s="279" t="s">
        <v>1304</v>
      </c>
      <c r="G1497" s="277"/>
      <c r="H1497" s="280">
        <v>2</v>
      </c>
      <c r="I1497" s="281"/>
      <c r="J1497" s="277"/>
      <c r="K1497" s="277"/>
      <c r="L1497" s="282"/>
      <c r="M1497" s="283"/>
      <c r="N1497" s="284"/>
      <c r="O1497" s="284"/>
      <c r="P1497" s="284"/>
      <c r="Q1497" s="284"/>
      <c r="R1497" s="284"/>
      <c r="S1497" s="284"/>
      <c r="T1497" s="285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86" t="s">
        <v>170</v>
      </c>
      <c r="AU1497" s="286" t="s">
        <v>85</v>
      </c>
      <c r="AV1497" s="13" t="s">
        <v>85</v>
      </c>
      <c r="AW1497" s="13" t="s">
        <v>30</v>
      </c>
      <c r="AX1497" s="13" t="s">
        <v>75</v>
      </c>
      <c r="AY1497" s="286" t="s">
        <v>160</v>
      </c>
    </row>
    <row r="1498" spans="1:51" s="13" customFormat="1" ht="12">
      <c r="A1498" s="13"/>
      <c r="B1498" s="276"/>
      <c r="C1498" s="277"/>
      <c r="D1498" s="272" t="s">
        <v>170</v>
      </c>
      <c r="E1498" s="278" t="s">
        <v>1</v>
      </c>
      <c r="F1498" s="279" t="s">
        <v>1305</v>
      </c>
      <c r="G1498" s="277"/>
      <c r="H1498" s="280">
        <v>6</v>
      </c>
      <c r="I1498" s="281"/>
      <c r="J1498" s="277"/>
      <c r="K1498" s="277"/>
      <c r="L1498" s="282"/>
      <c r="M1498" s="283"/>
      <c r="N1498" s="284"/>
      <c r="O1498" s="284"/>
      <c r="P1498" s="284"/>
      <c r="Q1498" s="284"/>
      <c r="R1498" s="284"/>
      <c r="S1498" s="284"/>
      <c r="T1498" s="285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86" t="s">
        <v>170</v>
      </c>
      <c r="AU1498" s="286" t="s">
        <v>85</v>
      </c>
      <c r="AV1498" s="13" t="s">
        <v>85</v>
      </c>
      <c r="AW1498" s="13" t="s">
        <v>30</v>
      </c>
      <c r="AX1498" s="13" t="s">
        <v>75</v>
      </c>
      <c r="AY1498" s="286" t="s">
        <v>160</v>
      </c>
    </row>
    <row r="1499" spans="1:51" s="15" customFormat="1" ht="12">
      <c r="A1499" s="15"/>
      <c r="B1499" s="298"/>
      <c r="C1499" s="299"/>
      <c r="D1499" s="272" t="s">
        <v>170</v>
      </c>
      <c r="E1499" s="300" t="s">
        <v>1</v>
      </c>
      <c r="F1499" s="301" t="s">
        <v>217</v>
      </c>
      <c r="G1499" s="299"/>
      <c r="H1499" s="302">
        <v>74</v>
      </c>
      <c r="I1499" s="303"/>
      <c r="J1499" s="299"/>
      <c r="K1499" s="299"/>
      <c r="L1499" s="304"/>
      <c r="M1499" s="305"/>
      <c r="N1499" s="306"/>
      <c r="O1499" s="306"/>
      <c r="P1499" s="306"/>
      <c r="Q1499" s="306"/>
      <c r="R1499" s="306"/>
      <c r="S1499" s="306"/>
      <c r="T1499" s="307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T1499" s="308" t="s">
        <v>170</v>
      </c>
      <c r="AU1499" s="308" t="s">
        <v>85</v>
      </c>
      <c r="AV1499" s="15" t="s">
        <v>166</v>
      </c>
      <c r="AW1499" s="15" t="s">
        <v>30</v>
      </c>
      <c r="AX1499" s="15" t="s">
        <v>83</v>
      </c>
      <c r="AY1499" s="308" t="s">
        <v>160</v>
      </c>
    </row>
    <row r="1500" spans="1:65" s="2" customFormat="1" ht="21.75" customHeight="1">
      <c r="A1500" s="40"/>
      <c r="B1500" s="41"/>
      <c r="C1500" s="260" t="s">
        <v>1306</v>
      </c>
      <c r="D1500" s="260" t="s">
        <v>162</v>
      </c>
      <c r="E1500" s="261" t="s">
        <v>1307</v>
      </c>
      <c r="F1500" s="262" t="s">
        <v>1308</v>
      </c>
      <c r="G1500" s="263" t="s">
        <v>165</v>
      </c>
      <c r="H1500" s="264">
        <v>288</v>
      </c>
      <c r="I1500" s="265"/>
      <c r="J1500" s="266">
        <f>ROUND(I1500*H1500,2)</f>
        <v>0</v>
      </c>
      <c r="K1500" s="262" t="s">
        <v>1</v>
      </c>
      <c r="L1500" s="43"/>
      <c r="M1500" s="267" t="s">
        <v>1</v>
      </c>
      <c r="N1500" s="268" t="s">
        <v>40</v>
      </c>
      <c r="O1500" s="93"/>
      <c r="P1500" s="269">
        <f>O1500*H1500</f>
        <v>0</v>
      </c>
      <c r="Q1500" s="269">
        <v>0.00702</v>
      </c>
      <c r="R1500" s="269">
        <f>Q1500*H1500</f>
        <v>2.02176</v>
      </c>
      <c r="S1500" s="269">
        <v>0</v>
      </c>
      <c r="T1500" s="270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71" t="s">
        <v>166</v>
      </c>
      <c r="AT1500" s="271" t="s">
        <v>162</v>
      </c>
      <c r="AU1500" s="271" t="s">
        <v>85</v>
      </c>
      <c r="AY1500" s="17" t="s">
        <v>160</v>
      </c>
      <c r="BE1500" s="145">
        <f>IF(N1500="základní",J1500,0)</f>
        <v>0</v>
      </c>
      <c r="BF1500" s="145">
        <f>IF(N1500="snížená",J1500,0)</f>
        <v>0</v>
      </c>
      <c r="BG1500" s="145">
        <f>IF(N1500="zákl. přenesená",J1500,0)</f>
        <v>0</v>
      </c>
      <c r="BH1500" s="145">
        <f>IF(N1500="sníž. přenesená",J1500,0)</f>
        <v>0</v>
      </c>
      <c r="BI1500" s="145">
        <f>IF(N1500="nulová",J1500,0)</f>
        <v>0</v>
      </c>
      <c r="BJ1500" s="17" t="s">
        <v>83</v>
      </c>
      <c r="BK1500" s="145">
        <f>ROUND(I1500*H1500,2)</f>
        <v>0</v>
      </c>
      <c r="BL1500" s="17" t="s">
        <v>166</v>
      </c>
      <c r="BM1500" s="271" t="s">
        <v>1309</v>
      </c>
    </row>
    <row r="1501" spans="1:47" s="2" customFormat="1" ht="12">
      <c r="A1501" s="40"/>
      <c r="B1501" s="41"/>
      <c r="C1501" s="42"/>
      <c r="D1501" s="272" t="s">
        <v>177</v>
      </c>
      <c r="E1501" s="42"/>
      <c r="F1501" s="287" t="s">
        <v>1308</v>
      </c>
      <c r="G1501" s="42"/>
      <c r="H1501" s="42"/>
      <c r="I1501" s="161"/>
      <c r="J1501" s="42"/>
      <c r="K1501" s="42"/>
      <c r="L1501" s="43"/>
      <c r="M1501" s="274"/>
      <c r="N1501" s="275"/>
      <c r="O1501" s="93"/>
      <c r="P1501" s="93"/>
      <c r="Q1501" s="93"/>
      <c r="R1501" s="93"/>
      <c r="S1501" s="93"/>
      <c r="T1501" s="94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T1501" s="17" t="s">
        <v>177</v>
      </c>
      <c r="AU1501" s="17" t="s">
        <v>85</v>
      </c>
    </row>
    <row r="1502" spans="1:51" s="13" customFormat="1" ht="12">
      <c r="A1502" s="13"/>
      <c r="B1502" s="276"/>
      <c r="C1502" s="277"/>
      <c r="D1502" s="272" t="s">
        <v>170</v>
      </c>
      <c r="E1502" s="278" t="s">
        <v>1</v>
      </c>
      <c r="F1502" s="279" t="s">
        <v>1310</v>
      </c>
      <c r="G1502" s="277"/>
      <c r="H1502" s="280">
        <v>288</v>
      </c>
      <c r="I1502" s="281"/>
      <c r="J1502" s="277"/>
      <c r="K1502" s="277"/>
      <c r="L1502" s="282"/>
      <c r="M1502" s="283"/>
      <c r="N1502" s="284"/>
      <c r="O1502" s="284"/>
      <c r="P1502" s="284"/>
      <c r="Q1502" s="284"/>
      <c r="R1502" s="284"/>
      <c r="S1502" s="284"/>
      <c r="T1502" s="285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86" t="s">
        <v>170</v>
      </c>
      <c r="AU1502" s="286" t="s">
        <v>85</v>
      </c>
      <c r="AV1502" s="13" t="s">
        <v>85</v>
      </c>
      <c r="AW1502" s="13" t="s">
        <v>30</v>
      </c>
      <c r="AX1502" s="13" t="s">
        <v>83</v>
      </c>
      <c r="AY1502" s="286" t="s">
        <v>160</v>
      </c>
    </row>
    <row r="1503" spans="1:65" s="2" customFormat="1" ht="16.5" customHeight="1">
      <c r="A1503" s="40"/>
      <c r="B1503" s="41"/>
      <c r="C1503" s="309" t="s">
        <v>642</v>
      </c>
      <c r="D1503" s="309" t="s">
        <v>404</v>
      </c>
      <c r="E1503" s="310" t="s">
        <v>1311</v>
      </c>
      <c r="F1503" s="311" t="s">
        <v>1312</v>
      </c>
      <c r="G1503" s="312" t="s">
        <v>165</v>
      </c>
      <c r="H1503" s="313">
        <v>126</v>
      </c>
      <c r="I1503" s="314"/>
      <c r="J1503" s="315">
        <f>ROUND(I1503*H1503,2)</f>
        <v>0</v>
      </c>
      <c r="K1503" s="311" t="s">
        <v>226</v>
      </c>
      <c r="L1503" s="316"/>
      <c r="M1503" s="317" t="s">
        <v>1</v>
      </c>
      <c r="N1503" s="318" t="s">
        <v>40</v>
      </c>
      <c r="O1503" s="93"/>
      <c r="P1503" s="269">
        <f>O1503*H1503</f>
        <v>0</v>
      </c>
      <c r="Q1503" s="269">
        <v>0</v>
      </c>
      <c r="R1503" s="269">
        <f>Q1503*H1503</f>
        <v>0</v>
      </c>
      <c r="S1503" s="269">
        <v>0</v>
      </c>
      <c r="T1503" s="270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71" t="s">
        <v>235</v>
      </c>
      <c r="AT1503" s="271" t="s">
        <v>404</v>
      </c>
      <c r="AU1503" s="271" t="s">
        <v>85</v>
      </c>
      <c r="AY1503" s="17" t="s">
        <v>160</v>
      </c>
      <c r="BE1503" s="145">
        <f>IF(N1503="základní",J1503,0)</f>
        <v>0</v>
      </c>
      <c r="BF1503" s="145">
        <f>IF(N1503="snížená",J1503,0)</f>
        <v>0</v>
      </c>
      <c r="BG1503" s="145">
        <f>IF(N1503="zákl. přenesená",J1503,0)</f>
        <v>0</v>
      </c>
      <c r="BH1503" s="145">
        <f>IF(N1503="sníž. přenesená",J1503,0)</f>
        <v>0</v>
      </c>
      <c r="BI1503" s="145">
        <f>IF(N1503="nulová",J1503,0)</f>
        <v>0</v>
      </c>
      <c r="BJ1503" s="17" t="s">
        <v>83</v>
      </c>
      <c r="BK1503" s="145">
        <f>ROUND(I1503*H1503,2)</f>
        <v>0</v>
      </c>
      <c r="BL1503" s="17" t="s">
        <v>166</v>
      </c>
      <c r="BM1503" s="271" t="s">
        <v>1313</v>
      </c>
    </row>
    <row r="1504" spans="1:47" s="2" customFormat="1" ht="12">
      <c r="A1504" s="40"/>
      <c r="B1504" s="41"/>
      <c r="C1504" s="42"/>
      <c r="D1504" s="272" t="s">
        <v>177</v>
      </c>
      <c r="E1504" s="42"/>
      <c r="F1504" s="287" t="s">
        <v>1314</v>
      </c>
      <c r="G1504" s="42"/>
      <c r="H1504" s="42"/>
      <c r="I1504" s="161"/>
      <c r="J1504" s="42"/>
      <c r="K1504" s="42"/>
      <c r="L1504" s="43"/>
      <c r="M1504" s="274"/>
      <c r="N1504" s="275"/>
      <c r="O1504" s="93"/>
      <c r="P1504" s="93"/>
      <c r="Q1504" s="93"/>
      <c r="R1504" s="93"/>
      <c r="S1504" s="93"/>
      <c r="T1504" s="94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T1504" s="17" t="s">
        <v>177</v>
      </c>
      <c r="AU1504" s="17" t="s">
        <v>85</v>
      </c>
    </row>
    <row r="1505" spans="1:47" s="2" customFormat="1" ht="12">
      <c r="A1505" s="40"/>
      <c r="B1505" s="41"/>
      <c r="C1505" s="42"/>
      <c r="D1505" s="272" t="s">
        <v>168</v>
      </c>
      <c r="E1505" s="42"/>
      <c r="F1505" s="273" t="s">
        <v>1315</v>
      </c>
      <c r="G1505" s="42"/>
      <c r="H1505" s="42"/>
      <c r="I1505" s="161"/>
      <c r="J1505" s="42"/>
      <c r="K1505" s="42"/>
      <c r="L1505" s="43"/>
      <c r="M1505" s="274"/>
      <c r="N1505" s="275"/>
      <c r="O1505" s="93"/>
      <c r="P1505" s="93"/>
      <c r="Q1505" s="93"/>
      <c r="R1505" s="93"/>
      <c r="S1505" s="93"/>
      <c r="T1505" s="94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T1505" s="17" t="s">
        <v>168</v>
      </c>
      <c r="AU1505" s="17" t="s">
        <v>85</v>
      </c>
    </row>
    <row r="1506" spans="1:51" s="13" customFormat="1" ht="12">
      <c r="A1506" s="13"/>
      <c r="B1506" s="276"/>
      <c r="C1506" s="277"/>
      <c r="D1506" s="272" t="s">
        <v>170</v>
      </c>
      <c r="E1506" s="278" t="s">
        <v>1</v>
      </c>
      <c r="F1506" s="279" t="s">
        <v>1076</v>
      </c>
      <c r="G1506" s="277"/>
      <c r="H1506" s="280">
        <v>126</v>
      </c>
      <c r="I1506" s="281"/>
      <c r="J1506" s="277"/>
      <c r="K1506" s="277"/>
      <c r="L1506" s="282"/>
      <c r="M1506" s="283"/>
      <c r="N1506" s="284"/>
      <c r="O1506" s="284"/>
      <c r="P1506" s="284"/>
      <c r="Q1506" s="284"/>
      <c r="R1506" s="284"/>
      <c r="S1506" s="284"/>
      <c r="T1506" s="285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86" t="s">
        <v>170</v>
      </c>
      <c r="AU1506" s="286" t="s">
        <v>85</v>
      </c>
      <c r="AV1506" s="13" t="s">
        <v>85</v>
      </c>
      <c r="AW1506" s="13" t="s">
        <v>30</v>
      </c>
      <c r="AX1506" s="13" t="s">
        <v>83</v>
      </c>
      <c r="AY1506" s="286" t="s">
        <v>160</v>
      </c>
    </row>
    <row r="1507" spans="1:65" s="2" customFormat="1" ht="16.5" customHeight="1">
      <c r="A1507" s="40"/>
      <c r="B1507" s="41"/>
      <c r="C1507" s="309" t="s">
        <v>1316</v>
      </c>
      <c r="D1507" s="309" t="s">
        <v>404</v>
      </c>
      <c r="E1507" s="310" t="s">
        <v>1317</v>
      </c>
      <c r="F1507" s="311" t="s">
        <v>1318</v>
      </c>
      <c r="G1507" s="312" t="s">
        <v>165</v>
      </c>
      <c r="H1507" s="313">
        <v>2</v>
      </c>
      <c r="I1507" s="314"/>
      <c r="J1507" s="315">
        <f>ROUND(I1507*H1507,2)</f>
        <v>0</v>
      </c>
      <c r="K1507" s="311" t="s">
        <v>1</v>
      </c>
      <c r="L1507" s="316"/>
      <c r="M1507" s="317" t="s">
        <v>1</v>
      </c>
      <c r="N1507" s="318" t="s">
        <v>40</v>
      </c>
      <c r="O1507" s="93"/>
      <c r="P1507" s="269">
        <f>O1507*H1507</f>
        <v>0</v>
      </c>
      <c r="Q1507" s="269">
        <v>0</v>
      </c>
      <c r="R1507" s="269">
        <f>Q1507*H1507</f>
        <v>0</v>
      </c>
      <c r="S1507" s="269">
        <v>0</v>
      </c>
      <c r="T1507" s="270">
        <f>S1507*H1507</f>
        <v>0</v>
      </c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R1507" s="271" t="s">
        <v>235</v>
      </c>
      <c r="AT1507" s="271" t="s">
        <v>404</v>
      </c>
      <c r="AU1507" s="271" t="s">
        <v>85</v>
      </c>
      <c r="AY1507" s="17" t="s">
        <v>160</v>
      </c>
      <c r="BE1507" s="145">
        <f>IF(N1507="základní",J1507,0)</f>
        <v>0</v>
      </c>
      <c r="BF1507" s="145">
        <f>IF(N1507="snížená",J1507,0)</f>
        <v>0</v>
      </c>
      <c r="BG1507" s="145">
        <f>IF(N1507="zákl. přenesená",J1507,0)</f>
        <v>0</v>
      </c>
      <c r="BH1507" s="145">
        <f>IF(N1507="sníž. přenesená",J1507,0)</f>
        <v>0</v>
      </c>
      <c r="BI1507" s="145">
        <f>IF(N1507="nulová",J1507,0)</f>
        <v>0</v>
      </c>
      <c r="BJ1507" s="17" t="s">
        <v>83</v>
      </c>
      <c r="BK1507" s="145">
        <f>ROUND(I1507*H1507,2)</f>
        <v>0</v>
      </c>
      <c r="BL1507" s="17" t="s">
        <v>166</v>
      </c>
      <c r="BM1507" s="271" t="s">
        <v>1319</v>
      </c>
    </row>
    <row r="1508" spans="1:47" s="2" customFormat="1" ht="12">
      <c r="A1508" s="40"/>
      <c r="B1508" s="41"/>
      <c r="C1508" s="42"/>
      <c r="D1508" s="272" t="s">
        <v>177</v>
      </c>
      <c r="E1508" s="42"/>
      <c r="F1508" s="287" t="s">
        <v>1320</v>
      </c>
      <c r="G1508" s="42"/>
      <c r="H1508" s="42"/>
      <c r="I1508" s="161"/>
      <c r="J1508" s="42"/>
      <c r="K1508" s="42"/>
      <c r="L1508" s="43"/>
      <c r="M1508" s="274"/>
      <c r="N1508" s="275"/>
      <c r="O1508" s="93"/>
      <c r="P1508" s="93"/>
      <c r="Q1508" s="93"/>
      <c r="R1508" s="93"/>
      <c r="S1508" s="93"/>
      <c r="T1508" s="94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T1508" s="17" t="s">
        <v>177</v>
      </c>
      <c r="AU1508" s="17" t="s">
        <v>85</v>
      </c>
    </row>
    <row r="1509" spans="1:51" s="13" customFormat="1" ht="12">
      <c r="A1509" s="13"/>
      <c r="B1509" s="276"/>
      <c r="C1509" s="277"/>
      <c r="D1509" s="272" t="s">
        <v>170</v>
      </c>
      <c r="E1509" s="278" t="s">
        <v>1</v>
      </c>
      <c r="F1509" s="279" t="s">
        <v>85</v>
      </c>
      <c r="G1509" s="277"/>
      <c r="H1509" s="280">
        <v>2</v>
      </c>
      <c r="I1509" s="281"/>
      <c r="J1509" s="277"/>
      <c r="K1509" s="277"/>
      <c r="L1509" s="282"/>
      <c r="M1509" s="283"/>
      <c r="N1509" s="284"/>
      <c r="O1509" s="284"/>
      <c r="P1509" s="284"/>
      <c r="Q1509" s="284"/>
      <c r="R1509" s="284"/>
      <c r="S1509" s="284"/>
      <c r="T1509" s="285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86" t="s">
        <v>170</v>
      </c>
      <c r="AU1509" s="286" t="s">
        <v>85</v>
      </c>
      <c r="AV1509" s="13" t="s">
        <v>85</v>
      </c>
      <c r="AW1509" s="13" t="s">
        <v>30</v>
      </c>
      <c r="AX1509" s="13" t="s">
        <v>83</v>
      </c>
      <c r="AY1509" s="286" t="s">
        <v>160</v>
      </c>
    </row>
    <row r="1510" spans="1:65" s="2" customFormat="1" ht="16.5" customHeight="1">
      <c r="A1510" s="40"/>
      <c r="B1510" s="41"/>
      <c r="C1510" s="309" t="s">
        <v>1321</v>
      </c>
      <c r="D1510" s="309" t="s">
        <v>404</v>
      </c>
      <c r="E1510" s="310" t="s">
        <v>1322</v>
      </c>
      <c r="F1510" s="311" t="s">
        <v>1323</v>
      </c>
      <c r="G1510" s="312" t="s">
        <v>165</v>
      </c>
      <c r="H1510" s="313">
        <v>160</v>
      </c>
      <c r="I1510" s="314"/>
      <c r="J1510" s="315">
        <f>ROUND(I1510*H1510,2)</f>
        <v>0</v>
      </c>
      <c r="K1510" s="311" t="s">
        <v>1</v>
      </c>
      <c r="L1510" s="316"/>
      <c r="M1510" s="317" t="s">
        <v>1</v>
      </c>
      <c r="N1510" s="318" t="s">
        <v>40</v>
      </c>
      <c r="O1510" s="93"/>
      <c r="P1510" s="269">
        <f>O1510*H1510</f>
        <v>0</v>
      </c>
      <c r="Q1510" s="269">
        <v>0</v>
      </c>
      <c r="R1510" s="269">
        <f>Q1510*H1510</f>
        <v>0</v>
      </c>
      <c r="S1510" s="269">
        <v>0</v>
      </c>
      <c r="T1510" s="270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71" t="s">
        <v>235</v>
      </c>
      <c r="AT1510" s="271" t="s">
        <v>404</v>
      </c>
      <c r="AU1510" s="271" t="s">
        <v>85</v>
      </c>
      <c r="AY1510" s="17" t="s">
        <v>160</v>
      </c>
      <c r="BE1510" s="145">
        <f>IF(N1510="základní",J1510,0)</f>
        <v>0</v>
      </c>
      <c r="BF1510" s="145">
        <f>IF(N1510="snížená",J1510,0)</f>
        <v>0</v>
      </c>
      <c r="BG1510" s="145">
        <f>IF(N1510="zákl. přenesená",J1510,0)</f>
        <v>0</v>
      </c>
      <c r="BH1510" s="145">
        <f>IF(N1510="sníž. přenesená",J1510,0)</f>
        <v>0</v>
      </c>
      <c r="BI1510" s="145">
        <f>IF(N1510="nulová",J1510,0)</f>
        <v>0</v>
      </c>
      <c r="BJ1510" s="17" t="s">
        <v>83</v>
      </c>
      <c r="BK1510" s="145">
        <f>ROUND(I1510*H1510,2)</f>
        <v>0</v>
      </c>
      <c r="BL1510" s="17" t="s">
        <v>166</v>
      </c>
      <c r="BM1510" s="271" t="s">
        <v>1324</v>
      </c>
    </row>
    <row r="1511" spans="1:47" s="2" customFormat="1" ht="12">
      <c r="A1511" s="40"/>
      <c r="B1511" s="41"/>
      <c r="C1511" s="42"/>
      <c r="D1511" s="272" t="s">
        <v>177</v>
      </c>
      <c r="E1511" s="42"/>
      <c r="F1511" s="287" t="s">
        <v>1325</v>
      </c>
      <c r="G1511" s="42"/>
      <c r="H1511" s="42"/>
      <c r="I1511" s="161"/>
      <c r="J1511" s="42"/>
      <c r="K1511" s="42"/>
      <c r="L1511" s="43"/>
      <c r="M1511" s="274"/>
      <c r="N1511" s="275"/>
      <c r="O1511" s="93"/>
      <c r="P1511" s="93"/>
      <c r="Q1511" s="93"/>
      <c r="R1511" s="93"/>
      <c r="S1511" s="93"/>
      <c r="T1511" s="94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T1511" s="17" t="s">
        <v>177</v>
      </c>
      <c r="AU1511" s="17" t="s">
        <v>85</v>
      </c>
    </row>
    <row r="1512" spans="1:47" s="2" customFormat="1" ht="12">
      <c r="A1512" s="40"/>
      <c r="B1512" s="41"/>
      <c r="C1512" s="42"/>
      <c r="D1512" s="272" t="s">
        <v>168</v>
      </c>
      <c r="E1512" s="42"/>
      <c r="F1512" s="273" t="s">
        <v>1326</v>
      </c>
      <c r="G1512" s="42"/>
      <c r="H1512" s="42"/>
      <c r="I1512" s="161"/>
      <c r="J1512" s="42"/>
      <c r="K1512" s="42"/>
      <c r="L1512" s="43"/>
      <c r="M1512" s="274"/>
      <c r="N1512" s="275"/>
      <c r="O1512" s="93"/>
      <c r="P1512" s="93"/>
      <c r="Q1512" s="93"/>
      <c r="R1512" s="93"/>
      <c r="S1512" s="93"/>
      <c r="T1512" s="94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T1512" s="17" t="s">
        <v>168</v>
      </c>
      <c r="AU1512" s="17" t="s">
        <v>85</v>
      </c>
    </row>
    <row r="1513" spans="1:51" s="13" customFormat="1" ht="12">
      <c r="A1513" s="13"/>
      <c r="B1513" s="276"/>
      <c r="C1513" s="277"/>
      <c r="D1513" s="272" t="s">
        <v>170</v>
      </c>
      <c r="E1513" s="278" t="s">
        <v>1</v>
      </c>
      <c r="F1513" s="279" t="s">
        <v>642</v>
      </c>
      <c r="G1513" s="277"/>
      <c r="H1513" s="280">
        <v>160</v>
      </c>
      <c r="I1513" s="281"/>
      <c r="J1513" s="277"/>
      <c r="K1513" s="277"/>
      <c r="L1513" s="282"/>
      <c r="M1513" s="283"/>
      <c r="N1513" s="284"/>
      <c r="O1513" s="284"/>
      <c r="P1513" s="284"/>
      <c r="Q1513" s="284"/>
      <c r="R1513" s="284"/>
      <c r="S1513" s="284"/>
      <c r="T1513" s="285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86" t="s">
        <v>170</v>
      </c>
      <c r="AU1513" s="286" t="s">
        <v>85</v>
      </c>
      <c r="AV1513" s="13" t="s">
        <v>85</v>
      </c>
      <c r="AW1513" s="13" t="s">
        <v>30</v>
      </c>
      <c r="AX1513" s="13" t="s">
        <v>83</v>
      </c>
      <c r="AY1513" s="286" t="s">
        <v>160</v>
      </c>
    </row>
    <row r="1514" spans="1:65" s="2" customFormat="1" ht="16.5" customHeight="1">
      <c r="A1514" s="40"/>
      <c r="B1514" s="41"/>
      <c r="C1514" s="260" t="s">
        <v>1327</v>
      </c>
      <c r="D1514" s="260" t="s">
        <v>162</v>
      </c>
      <c r="E1514" s="261" t="s">
        <v>1328</v>
      </c>
      <c r="F1514" s="262" t="s">
        <v>1329</v>
      </c>
      <c r="G1514" s="263" t="s">
        <v>243</v>
      </c>
      <c r="H1514" s="264">
        <v>8363</v>
      </c>
      <c r="I1514" s="265"/>
      <c r="J1514" s="266">
        <f>ROUND(I1514*H1514,2)</f>
        <v>0</v>
      </c>
      <c r="K1514" s="262" t="s">
        <v>1</v>
      </c>
      <c r="L1514" s="43"/>
      <c r="M1514" s="267" t="s">
        <v>1</v>
      </c>
      <c r="N1514" s="268" t="s">
        <v>40</v>
      </c>
      <c r="O1514" s="93"/>
      <c r="P1514" s="269">
        <f>O1514*H1514</f>
        <v>0</v>
      </c>
      <c r="Q1514" s="269">
        <v>0</v>
      </c>
      <c r="R1514" s="269">
        <f>Q1514*H1514</f>
        <v>0</v>
      </c>
      <c r="S1514" s="269">
        <v>0</v>
      </c>
      <c r="T1514" s="270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71" t="s">
        <v>166</v>
      </c>
      <c r="AT1514" s="271" t="s">
        <v>162</v>
      </c>
      <c r="AU1514" s="271" t="s">
        <v>85</v>
      </c>
      <c r="AY1514" s="17" t="s">
        <v>160</v>
      </c>
      <c r="BE1514" s="145">
        <f>IF(N1514="základní",J1514,0)</f>
        <v>0</v>
      </c>
      <c r="BF1514" s="145">
        <f>IF(N1514="snížená",J1514,0)</f>
        <v>0</v>
      </c>
      <c r="BG1514" s="145">
        <f>IF(N1514="zákl. přenesená",J1514,0)</f>
        <v>0</v>
      </c>
      <c r="BH1514" s="145">
        <f>IF(N1514="sníž. přenesená",J1514,0)</f>
        <v>0</v>
      </c>
      <c r="BI1514" s="145">
        <f>IF(N1514="nulová",J1514,0)</f>
        <v>0</v>
      </c>
      <c r="BJ1514" s="17" t="s">
        <v>83</v>
      </c>
      <c r="BK1514" s="145">
        <f>ROUND(I1514*H1514,2)</f>
        <v>0</v>
      </c>
      <c r="BL1514" s="17" t="s">
        <v>166</v>
      </c>
      <c r="BM1514" s="271" t="s">
        <v>1330</v>
      </c>
    </row>
    <row r="1515" spans="1:47" s="2" customFormat="1" ht="12">
      <c r="A1515" s="40"/>
      <c r="B1515" s="41"/>
      <c r="C1515" s="42"/>
      <c r="D1515" s="272" t="s">
        <v>177</v>
      </c>
      <c r="E1515" s="42"/>
      <c r="F1515" s="287" t="s">
        <v>1331</v>
      </c>
      <c r="G1515" s="42"/>
      <c r="H1515" s="42"/>
      <c r="I1515" s="161"/>
      <c r="J1515" s="42"/>
      <c r="K1515" s="42"/>
      <c r="L1515" s="43"/>
      <c r="M1515" s="274"/>
      <c r="N1515" s="275"/>
      <c r="O1515" s="93"/>
      <c r="P1515" s="93"/>
      <c r="Q1515" s="93"/>
      <c r="R1515" s="93"/>
      <c r="S1515" s="93"/>
      <c r="T1515" s="94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T1515" s="17" t="s">
        <v>177</v>
      </c>
      <c r="AU1515" s="17" t="s">
        <v>85</v>
      </c>
    </row>
    <row r="1516" spans="1:51" s="13" customFormat="1" ht="12">
      <c r="A1516" s="13"/>
      <c r="B1516" s="276"/>
      <c r="C1516" s="277"/>
      <c r="D1516" s="272" t="s">
        <v>170</v>
      </c>
      <c r="E1516" s="278" t="s">
        <v>1</v>
      </c>
      <c r="F1516" s="279" t="s">
        <v>1332</v>
      </c>
      <c r="G1516" s="277"/>
      <c r="H1516" s="280">
        <v>8363</v>
      </c>
      <c r="I1516" s="281"/>
      <c r="J1516" s="277"/>
      <c r="K1516" s="277"/>
      <c r="L1516" s="282"/>
      <c r="M1516" s="283"/>
      <c r="N1516" s="284"/>
      <c r="O1516" s="284"/>
      <c r="P1516" s="284"/>
      <c r="Q1516" s="284"/>
      <c r="R1516" s="284"/>
      <c r="S1516" s="284"/>
      <c r="T1516" s="285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86" t="s">
        <v>170</v>
      </c>
      <c r="AU1516" s="286" t="s">
        <v>85</v>
      </c>
      <c r="AV1516" s="13" t="s">
        <v>85</v>
      </c>
      <c r="AW1516" s="13" t="s">
        <v>30</v>
      </c>
      <c r="AX1516" s="13" t="s">
        <v>83</v>
      </c>
      <c r="AY1516" s="286" t="s">
        <v>160</v>
      </c>
    </row>
    <row r="1517" spans="1:65" s="2" customFormat="1" ht="16.5" customHeight="1">
      <c r="A1517" s="40"/>
      <c r="B1517" s="41"/>
      <c r="C1517" s="260" t="s">
        <v>1333</v>
      </c>
      <c r="D1517" s="260" t="s">
        <v>162</v>
      </c>
      <c r="E1517" s="261" t="s">
        <v>1334</v>
      </c>
      <c r="F1517" s="262" t="s">
        <v>1335</v>
      </c>
      <c r="G1517" s="263" t="s">
        <v>1336</v>
      </c>
      <c r="H1517" s="264">
        <v>1</v>
      </c>
      <c r="I1517" s="265"/>
      <c r="J1517" s="266">
        <f>ROUND(I1517*H1517,2)</f>
        <v>0</v>
      </c>
      <c r="K1517" s="262" t="s">
        <v>1</v>
      </c>
      <c r="L1517" s="43"/>
      <c r="M1517" s="267" t="s">
        <v>1</v>
      </c>
      <c r="N1517" s="268" t="s">
        <v>40</v>
      </c>
      <c r="O1517" s="93"/>
      <c r="P1517" s="269">
        <f>O1517*H1517</f>
        <v>0</v>
      </c>
      <c r="Q1517" s="269">
        <v>0</v>
      </c>
      <c r="R1517" s="269">
        <f>Q1517*H1517</f>
        <v>0</v>
      </c>
      <c r="S1517" s="269">
        <v>0</v>
      </c>
      <c r="T1517" s="270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71" t="s">
        <v>695</v>
      </c>
      <c r="AT1517" s="271" t="s">
        <v>162</v>
      </c>
      <c r="AU1517" s="271" t="s">
        <v>85</v>
      </c>
      <c r="AY1517" s="17" t="s">
        <v>160</v>
      </c>
      <c r="BE1517" s="145">
        <f>IF(N1517="základní",J1517,0)</f>
        <v>0</v>
      </c>
      <c r="BF1517" s="145">
        <f>IF(N1517="snížená",J1517,0)</f>
        <v>0</v>
      </c>
      <c r="BG1517" s="145">
        <f>IF(N1517="zákl. přenesená",J1517,0)</f>
        <v>0</v>
      </c>
      <c r="BH1517" s="145">
        <f>IF(N1517="sníž. přenesená",J1517,0)</f>
        <v>0</v>
      </c>
      <c r="BI1517" s="145">
        <f>IF(N1517="nulová",J1517,0)</f>
        <v>0</v>
      </c>
      <c r="BJ1517" s="17" t="s">
        <v>83</v>
      </c>
      <c r="BK1517" s="145">
        <f>ROUND(I1517*H1517,2)</f>
        <v>0</v>
      </c>
      <c r="BL1517" s="17" t="s">
        <v>695</v>
      </c>
      <c r="BM1517" s="271" t="s">
        <v>1337</v>
      </c>
    </row>
    <row r="1518" spans="1:47" s="2" customFormat="1" ht="12">
      <c r="A1518" s="40"/>
      <c r="B1518" s="41"/>
      <c r="C1518" s="42"/>
      <c r="D1518" s="272" t="s">
        <v>177</v>
      </c>
      <c r="E1518" s="42"/>
      <c r="F1518" s="287" t="s">
        <v>1338</v>
      </c>
      <c r="G1518" s="42"/>
      <c r="H1518" s="42"/>
      <c r="I1518" s="161"/>
      <c r="J1518" s="42"/>
      <c r="K1518" s="42"/>
      <c r="L1518" s="43"/>
      <c r="M1518" s="274"/>
      <c r="N1518" s="275"/>
      <c r="O1518" s="93"/>
      <c r="P1518" s="93"/>
      <c r="Q1518" s="93"/>
      <c r="R1518" s="93"/>
      <c r="S1518" s="93"/>
      <c r="T1518" s="94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T1518" s="17" t="s">
        <v>177</v>
      </c>
      <c r="AU1518" s="17" t="s">
        <v>85</v>
      </c>
    </row>
    <row r="1519" spans="1:65" s="2" customFormat="1" ht="16.5" customHeight="1">
      <c r="A1519" s="40"/>
      <c r="B1519" s="41"/>
      <c r="C1519" s="260" t="s">
        <v>1339</v>
      </c>
      <c r="D1519" s="260" t="s">
        <v>162</v>
      </c>
      <c r="E1519" s="261" t="s">
        <v>1340</v>
      </c>
      <c r="F1519" s="262" t="s">
        <v>1341</v>
      </c>
      <c r="G1519" s="263" t="s">
        <v>243</v>
      </c>
      <c r="H1519" s="264">
        <v>8363</v>
      </c>
      <c r="I1519" s="265"/>
      <c r="J1519" s="266">
        <f>ROUND(I1519*H1519,2)</f>
        <v>0</v>
      </c>
      <c r="K1519" s="262" t="s">
        <v>1</v>
      </c>
      <c r="L1519" s="43"/>
      <c r="M1519" s="267" t="s">
        <v>1</v>
      </c>
      <c r="N1519" s="268" t="s">
        <v>40</v>
      </c>
      <c r="O1519" s="93"/>
      <c r="P1519" s="269">
        <f>O1519*H1519</f>
        <v>0</v>
      </c>
      <c r="Q1519" s="269">
        <v>0</v>
      </c>
      <c r="R1519" s="269">
        <f>Q1519*H1519</f>
        <v>0</v>
      </c>
      <c r="S1519" s="269">
        <v>0</v>
      </c>
      <c r="T1519" s="270">
        <f>S1519*H1519</f>
        <v>0</v>
      </c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R1519" s="271" t="s">
        <v>695</v>
      </c>
      <c r="AT1519" s="271" t="s">
        <v>162</v>
      </c>
      <c r="AU1519" s="271" t="s">
        <v>85</v>
      </c>
      <c r="AY1519" s="17" t="s">
        <v>160</v>
      </c>
      <c r="BE1519" s="145">
        <f>IF(N1519="základní",J1519,0)</f>
        <v>0</v>
      </c>
      <c r="BF1519" s="145">
        <f>IF(N1519="snížená",J1519,0)</f>
        <v>0</v>
      </c>
      <c r="BG1519" s="145">
        <f>IF(N1519="zákl. přenesená",J1519,0)</f>
        <v>0</v>
      </c>
      <c r="BH1519" s="145">
        <f>IF(N1519="sníž. přenesená",J1519,0)</f>
        <v>0</v>
      </c>
      <c r="BI1519" s="145">
        <f>IF(N1519="nulová",J1519,0)</f>
        <v>0</v>
      </c>
      <c r="BJ1519" s="17" t="s">
        <v>83</v>
      </c>
      <c r="BK1519" s="145">
        <f>ROUND(I1519*H1519,2)</f>
        <v>0</v>
      </c>
      <c r="BL1519" s="17" t="s">
        <v>695</v>
      </c>
      <c r="BM1519" s="271" t="s">
        <v>1342</v>
      </c>
    </row>
    <row r="1520" spans="1:47" s="2" customFormat="1" ht="12">
      <c r="A1520" s="40"/>
      <c r="B1520" s="41"/>
      <c r="C1520" s="42"/>
      <c r="D1520" s="272" t="s">
        <v>177</v>
      </c>
      <c r="E1520" s="42"/>
      <c r="F1520" s="287" t="s">
        <v>1343</v>
      </c>
      <c r="G1520" s="42"/>
      <c r="H1520" s="42"/>
      <c r="I1520" s="161"/>
      <c r="J1520" s="42"/>
      <c r="K1520" s="42"/>
      <c r="L1520" s="43"/>
      <c r="M1520" s="274"/>
      <c r="N1520" s="275"/>
      <c r="O1520" s="93"/>
      <c r="P1520" s="93"/>
      <c r="Q1520" s="93"/>
      <c r="R1520" s="93"/>
      <c r="S1520" s="93"/>
      <c r="T1520" s="94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T1520" s="17" t="s">
        <v>177</v>
      </c>
      <c r="AU1520" s="17" t="s">
        <v>85</v>
      </c>
    </row>
    <row r="1521" spans="1:51" s="13" customFormat="1" ht="12">
      <c r="A1521" s="13"/>
      <c r="B1521" s="276"/>
      <c r="C1521" s="277"/>
      <c r="D1521" s="272" t="s">
        <v>170</v>
      </c>
      <c r="E1521" s="278" t="s">
        <v>1</v>
      </c>
      <c r="F1521" s="279" t="s">
        <v>1332</v>
      </c>
      <c r="G1521" s="277"/>
      <c r="H1521" s="280">
        <v>8363</v>
      </c>
      <c r="I1521" s="281"/>
      <c r="J1521" s="277"/>
      <c r="K1521" s="277"/>
      <c r="L1521" s="282"/>
      <c r="M1521" s="283"/>
      <c r="N1521" s="284"/>
      <c r="O1521" s="284"/>
      <c r="P1521" s="284"/>
      <c r="Q1521" s="284"/>
      <c r="R1521" s="284"/>
      <c r="S1521" s="284"/>
      <c r="T1521" s="285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86" t="s">
        <v>170</v>
      </c>
      <c r="AU1521" s="286" t="s">
        <v>85</v>
      </c>
      <c r="AV1521" s="13" t="s">
        <v>85</v>
      </c>
      <c r="AW1521" s="13" t="s">
        <v>30</v>
      </c>
      <c r="AX1521" s="13" t="s">
        <v>83</v>
      </c>
      <c r="AY1521" s="286" t="s">
        <v>160</v>
      </c>
    </row>
    <row r="1522" spans="1:65" s="2" customFormat="1" ht="21.75" customHeight="1">
      <c r="A1522" s="40"/>
      <c r="B1522" s="41"/>
      <c r="C1522" s="260" t="s">
        <v>1344</v>
      </c>
      <c r="D1522" s="260" t="s">
        <v>162</v>
      </c>
      <c r="E1522" s="261" t="s">
        <v>1345</v>
      </c>
      <c r="F1522" s="262" t="s">
        <v>1346</v>
      </c>
      <c r="G1522" s="263" t="s">
        <v>1347</v>
      </c>
      <c r="H1522" s="264">
        <v>136</v>
      </c>
      <c r="I1522" s="265"/>
      <c r="J1522" s="266">
        <f>ROUND(I1522*H1522,2)</f>
        <v>0</v>
      </c>
      <c r="K1522" s="262" t="s">
        <v>184</v>
      </c>
      <c r="L1522" s="43"/>
      <c r="M1522" s="267" t="s">
        <v>1</v>
      </c>
      <c r="N1522" s="268" t="s">
        <v>40</v>
      </c>
      <c r="O1522" s="93"/>
      <c r="P1522" s="269">
        <f>O1522*H1522</f>
        <v>0</v>
      </c>
      <c r="Q1522" s="269">
        <v>0.00031</v>
      </c>
      <c r="R1522" s="269">
        <f>Q1522*H1522</f>
        <v>0.04216</v>
      </c>
      <c r="S1522" s="269">
        <v>0</v>
      </c>
      <c r="T1522" s="270">
        <f>S1522*H1522</f>
        <v>0</v>
      </c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R1522" s="271" t="s">
        <v>166</v>
      </c>
      <c r="AT1522" s="271" t="s">
        <v>162</v>
      </c>
      <c r="AU1522" s="271" t="s">
        <v>85</v>
      </c>
      <c r="AY1522" s="17" t="s">
        <v>160</v>
      </c>
      <c r="BE1522" s="145">
        <f>IF(N1522="základní",J1522,0)</f>
        <v>0</v>
      </c>
      <c r="BF1522" s="145">
        <f>IF(N1522="snížená",J1522,0)</f>
        <v>0</v>
      </c>
      <c r="BG1522" s="145">
        <f>IF(N1522="zákl. přenesená",J1522,0)</f>
        <v>0</v>
      </c>
      <c r="BH1522" s="145">
        <f>IF(N1522="sníž. přenesená",J1522,0)</f>
        <v>0</v>
      </c>
      <c r="BI1522" s="145">
        <f>IF(N1522="nulová",J1522,0)</f>
        <v>0</v>
      </c>
      <c r="BJ1522" s="17" t="s">
        <v>83</v>
      </c>
      <c r="BK1522" s="145">
        <f>ROUND(I1522*H1522,2)</f>
        <v>0</v>
      </c>
      <c r="BL1522" s="17" t="s">
        <v>166</v>
      </c>
      <c r="BM1522" s="271" t="s">
        <v>1348</v>
      </c>
    </row>
    <row r="1523" spans="1:47" s="2" customFormat="1" ht="12">
      <c r="A1523" s="40"/>
      <c r="B1523" s="41"/>
      <c r="C1523" s="42"/>
      <c r="D1523" s="272" t="s">
        <v>177</v>
      </c>
      <c r="E1523" s="42"/>
      <c r="F1523" s="287" t="s">
        <v>1349</v>
      </c>
      <c r="G1523" s="42"/>
      <c r="H1523" s="42"/>
      <c r="I1523" s="161"/>
      <c r="J1523" s="42"/>
      <c r="K1523" s="42"/>
      <c r="L1523" s="43"/>
      <c r="M1523" s="274"/>
      <c r="N1523" s="275"/>
      <c r="O1523" s="93"/>
      <c r="P1523" s="93"/>
      <c r="Q1523" s="93"/>
      <c r="R1523" s="93"/>
      <c r="S1523" s="93"/>
      <c r="T1523" s="94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T1523" s="17" t="s">
        <v>177</v>
      </c>
      <c r="AU1523" s="17" t="s">
        <v>85</v>
      </c>
    </row>
    <row r="1524" spans="1:51" s="13" customFormat="1" ht="12">
      <c r="A1524" s="13"/>
      <c r="B1524" s="276"/>
      <c r="C1524" s="277"/>
      <c r="D1524" s="272" t="s">
        <v>170</v>
      </c>
      <c r="E1524" s="278" t="s">
        <v>1</v>
      </c>
      <c r="F1524" s="279" t="s">
        <v>1122</v>
      </c>
      <c r="G1524" s="277"/>
      <c r="H1524" s="280">
        <v>136</v>
      </c>
      <c r="I1524" s="281"/>
      <c r="J1524" s="277"/>
      <c r="K1524" s="277"/>
      <c r="L1524" s="282"/>
      <c r="M1524" s="283"/>
      <c r="N1524" s="284"/>
      <c r="O1524" s="284"/>
      <c r="P1524" s="284"/>
      <c r="Q1524" s="284"/>
      <c r="R1524" s="284"/>
      <c r="S1524" s="284"/>
      <c r="T1524" s="285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86" t="s">
        <v>170</v>
      </c>
      <c r="AU1524" s="286" t="s">
        <v>85</v>
      </c>
      <c r="AV1524" s="13" t="s">
        <v>85</v>
      </c>
      <c r="AW1524" s="13" t="s">
        <v>30</v>
      </c>
      <c r="AX1524" s="13" t="s">
        <v>83</v>
      </c>
      <c r="AY1524" s="286" t="s">
        <v>160</v>
      </c>
    </row>
    <row r="1525" spans="1:65" s="2" customFormat="1" ht="21.75" customHeight="1">
      <c r="A1525" s="40"/>
      <c r="B1525" s="41"/>
      <c r="C1525" s="260" t="s">
        <v>1350</v>
      </c>
      <c r="D1525" s="260" t="s">
        <v>162</v>
      </c>
      <c r="E1525" s="261" t="s">
        <v>1351</v>
      </c>
      <c r="F1525" s="262" t="s">
        <v>1352</v>
      </c>
      <c r="G1525" s="263" t="s">
        <v>1347</v>
      </c>
      <c r="H1525" s="264">
        <v>163</v>
      </c>
      <c r="I1525" s="265"/>
      <c r="J1525" s="266">
        <f>ROUND(I1525*H1525,2)</f>
        <v>0</v>
      </c>
      <c r="K1525" s="262" t="s">
        <v>184</v>
      </c>
      <c r="L1525" s="43"/>
      <c r="M1525" s="267" t="s">
        <v>1</v>
      </c>
      <c r="N1525" s="268" t="s">
        <v>40</v>
      </c>
      <c r="O1525" s="93"/>
      <c r="P1525" s="269">
        <f>O1525*H1525</f>
        <v>0</v>
      </c>
      <c r="Q1525" s="269">
        <v>0.00031</v>
      </c>
      <c r="R1525" s="269">
        <f>Q1525*H1525</f>
        <v>0.05053</v>
      </c>
      <c r="S1525" s="269">
        <v>0</v>
      </c>
      <c r="T1525" s="270">
        <f>S1525*H1525</f>
        <v>0</v>
      </c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R1525" s="271" t="s">
        <v>166</v>
      </c>
      <c r="AT1525" s="271" t="s">
        <v>162</v>
      </c>
      <c r="AU1525" s="271" t="s">
        <v>85</v>
      </c>
      <c r="AY1525" s="17" t="s">
        <v>160</v>
      </c>
      <c r="BE1525" s="145">
        <f>IF(N1525="základní",J1525,0)</f>
        <v>0</v>
      </c>
      <c r="BF1525" s="145">
        <f>IF(N1525="snížená",J1525,0)</f>
        <v>0</v>
      </c>
      <c r="BG1525" s="145">
        <f>IF(N1525="zákl. přenesená",J1525,0)</f>
        <v>0</v>
      </c>
      <c r="BH1525" s="145">
        <f>IF(N1525="sníž. přenesená",J1525,0)</f>
        <v>0</v>
      </c>
      <c r="BI1525" s="145">
        <f>IF(N1525="nulová",J1525,0)</f>
        <v>0</v>
      </c>
      <c r="BJ1525" s="17" t="s">
        <v>83</v>
      </c>
      <c r="BK1525" s="145">
        <f>ROUND(I1525*H1525,2)</f>
        <v>0</v>
      </c>
      <c r="BL1525" s="17" t="s">
        <v>166</v>
      </c>
      <c r="BM1525" s="271" t="s">
        <v>1353</v>
      </c>
    </row>
    <row r="1526" spans="1:47" s="2" customFormat="1" ht="12">
      <c r="A1526" s="40"/>
      <c r="B1526" s="41"/>
      <c r="C1526" s="42"/>
      <c r="D1526" s="272" t="s">
        <v>177</v>
      </c>
      <c r="E1526" s="42"/>
      <c r="F1526" s="287" t="s">
        <v>1354</v>
      </c>
      <c r="G1526" s="42"/>
      <c r="H1526" s="42"/>
      <c r="I1526" s="161"/>
      <c r="J1526" s="42"/>
      <c r="K1526" s="42"/>
      <c r="L1526" s="43"/>
      <c r="M1526" s="274"/>
      <c r="N1526" s="275"/>
      <c r="O1526" s="93"/>
      <c r="P1526" s="93"/>
      <c r="Q1526" s="93"/>
      <c r="R1526" s="93"/>
      <c r="S1526" s="93"/>
      <c r="T1526" s="94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T1526" s="17" t="s">
        <v>177</v>
      </c>
      <c r="AU1526" s="17" t="s">
        <v>85</v>
      </c>
    </row>
    <row r="1527" spans="1:51" s="13" customFormat="1" ht="12">
      <c r="A1527" s="13"/>
      <c r="B1527" s="276"/>
      <c r="C1527" s="277"/>
      <c r="D1527" s="272" t="s">
        <v>170</v>
      </c>
      <c r="E1527" s="278" t="s">
        <v>1</v>
      </c>
      <c r="F1527" s="279" t="s">
        <v>1327</v>
      </c>
      <c r="G1527" s="277"/>
      <c r="H1527" s="280">
        <v>163</v>
      </c>
      <c r="I1527" s="281"/>
      <c r="J1527" s="277"/>
      <c r="K1527" s="277"/>
      <c r="L1527" s="282"/>
      <c r="M1527" s="283"/>
      <c r="N1527" s="284"/>
      <c r="O1527" s="284"/>
      <c r="P1527" s="284"/>
      <c r="Q1527" s="284"/>
      <c r="R1527" s="284"/>
      <c r="S1527" s="284"/>
      <c r="T1527" s="285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86" t="s">
        <v>170</v>
      </c>
      <c r="AU1527" s="286" t="s">
        <v>85</v>
      </c>
      <c r="AV1527" s="13" t="s">
        <v>85</v>
      </c>
      <c r="AW1527" s="13" t="s">
        <v>30</v>
      </c>
      <c r="AX1527" s="13" t="s">
        <v>83</v>
      </c>
      <c r="AY1527" s="286" t="s">
        <v>160</v>
      </c>
    </row>
    <row r="1528" spans="1:65" s="2" customFormat="1" ht="16.5" customHeight="1">
      <c r="A1528" s="40"/>
      <c r="B1528" s="41"/>
      <c r="C1528" s="260" t="s">
        <v>1355</v>
      </c>
      <c r="D1528" s="260" t="s">
        <v>162</v>
      </c>
      <c r="E1528" s="261" t="s">
        <v>1356</v>
      </c>
      <c r="F1528" s="262" t="s">
        <v>1357</v>
      </c>
      <c r="G1528" s="263" t="s">
        <v>557</v>
      </c>
      <c r="H1528" s="264">
        <v>1</v>
      </c>
      <c r="I1528" s="265"/>
      <c r="J1528" s="266">
        <f>ROUND(I1528*H1528,2)</f>
        <v>0</v>
      </c>
      <c r="K1528" s="262" t="s">
        <v>1</v>
      </c>
      <c r="L1528" s="43"/>
      <c r="M1528" s="267" t="s">
        <v>1</v>
      </c>
      <c r="N1528" s="268" t="s">
        <v>40</v>
      </c>
      <c r="O1528" s="93"/>
      <c r="P1528" s="269">
        <f>O1528*H1528</f>
        <v>0</v>
      </c>
      <c r="Q1528" s="269">
        <v>0</v>
      </c>
      <c r="R1528" s="269">
        <f>Q1528*H1528</f>
        <v>0</v>
      </c>
      <c r="S1528" s="269">
        <v>0</v>
      </c>
      <c r="T1528" s="270">
        <f>S1528*H1528</f>
        <v>0</v>
      </c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R1528" s="271" t="s">
        <v>166</v>
      </c>
      <c r="AT1528" s="271" t="s">
        <v>162</v>
      </c>
      <c r="AU1528" s="271" t="s">
        <v>85</v>
      </c>
      <c r="AY1528" s="17" t="s">
        <v>160</v>
      </c>
      <c r="BE1528" s="145">
        <f>IF(N1528="základní",J1528,0)</f>
        <v>0</v>
      </c>
      <c r="BF1528" s="145">
        <f>IF(N1528="snížená",J1528,0)</f>
        <v>0</v>
      </c>
      <c r="BG1528" s="145">
        <f>IF(N1528="zákl. přenesená",J1528,0)</f>
        <v>0</v>
      </c>
      <c r="BH1528" s="145">
        <f>IF(N1528="sníž. přenesená",J1528,0)</f>
        <v>0</v>
      </c>
      <c r="BI1528" s="145">
        <f>IF(N1528="nulová",J1528,0)</f>
        <v>0</v>
      </c>
      <c r="BJ1528" s="17" t="s">
        <v>83</v>
      </c>
      <c r="BK1528" s="145">
        <f>ROUND(I1528*H1528,2)</f>
        <v>0</v>
      </c>
      <c r="BL1528" s="17" t="s">
        <v>166</v>
      </c>
      <c r="BM1528" s="271" t="s">
        <v>1358</v>
      </c>
    </row>
    <row r="1529" spans="1:47" s="2" customFormat="1" ht="12">
      <c r="A1529" s="40"/>
      <c r="B1529" s="41"/>
      <c r="C1529" s="42"/>
      <c r="D1529" s="272" t="s">
        <v>177</v>
      </c>
      <c r="E1529" s="42"/>
      <c r="F1529" s="287" t="s">
        <v>1359</v>
      </c>
      <c r="G1529" s="42"/>
      <c r="H1529" s="42"/>
      <c r="I1529" s="161"/>
      <c r="J1529" s="42"/>
      <c r="K1529" s="42"/>
      <c r="L1529" s="43"/>
      <c r="M1529" s="274"/>
      <c r="N1529" s="275"/>
      <c r="O1529" s="93"/>
      <c r="P1529" s="93"/>
      <c r="Q1529" s="93"/>
      <c r="R1529" s="93"/>
      <c r="S1529" s="93"/>
      <c r="T1529" s="94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T1529" s="17" t="s">
        <v>177</v>
      </c>
      <c r="AU1529" s="17" t="s">
        <v>85</v>
      </c>
    </row>
    <row r="1530" spans="1:51" s="13" customFormat="1" ht="12">
      <c r="A1530" s="13"/>
      <c r="B1530" s="276"/>
      <c r="C1530" s="277"/>
      <c r="D1530" s="272" t="s">
        <v>170</v>
      </c>
      <c r="E1530" s="278" t="s">
        <v>1</v>
      </c>
      <c r="F1530" s="279" t="s">
        <v>83</v>
      </c>
      <c r="G1530" s="277"/>
      <c r="H1530" s="280">
        <v>1</v>
      </c>
      <c r="I1530" s="281"/>
      <c r="J1530" s="277"/>
      <c r="K1530" s="277"/>
      <c r="L1530" s="282"/>
      <c r="M1530" s="283"/>
      <c r="N1530" s="284"/>
      <c r="O1530" s="284"/>
      <c r="P1530" s="284"/>
      <c r="Q1530" s="284"/>
      <c r="R1530" s="284"/>
      <c r="S1530" s="284"/>
      <c r="T1530" s="285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86" t="s">
        <v>170</v>
      </c>
      <c r="AU1530" s="286" t="s">
        <v>85</v>
      </c>
      <c r="AV1530" s="13" t="s">
        <v>85</v>
      </c>
      <c r="AW1530" s="13" t="s">
        <v>30</v>
      </c>
      <c r="AX1530" s="13" t="s">
        <v>83</v>
      </c>
      <c r="AY1530" s="286" t="s">
        <v>160</v>
      </c>
    </row>
    <row r="1531" spans="1:63" s="12" customFormat="1" ht="22.8" customHeight="1">
      <c r="A1531" s="12"/>
      <c r="B1531" s="244"/>
      <c r="C1531" s="245"/>
      <c r="D1531" s="246" t="s">
        <v>74</v>
      </c>
      <c r="E1531" s="258" t="s">
        <v>240</v>
      </c>
      <c r="F1531" s="258" t="s">
        <v>1360</v>
      </c>
      <c r="G1531" s="245"/>
      <c r="H1531" s="245"/>
      <c r="I1531" s="248"/>
      <c r="J1531" s="259">
        <f>BK1531</f>
        <v>0</v>
      </c>
      <c r="K1531" s="245"/>
      <c r="L1531" s="250"/>
      <c r="M1531" s="251"/>
      <c r="N1531" s="252"/>
      <c r="O1531" s="252"/>
      <c r="P1531" s="253">
        <f>SUM(P1532:P1601)</f>
        <v>0</v>
      </c>
      <c r="Q1531" s="252"/>
      <c r="R1531" s="253">
        <f>SUM(R1532:R1601)</f>
        <v>24.1906</v>
      </c>
      <c r="S1531" s="252"/>
      <c r="T1531" s="254">
        <f>SUM(T1532:T1601)</f>
        <v>0.744</v>
      </c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R1531" s="255" t="s">
        <v>83</v>
      </c>
      <c r="AT1531" s="256" t="s">
        <v>74</v>
      </c>
      <c r="AU1531" s="256" t="s">
        <v>83</v>
      </c>
      <c r="AY1531" s="255" t="s">
        <v>160</v>
      </c>
      <c r="BK1531" s="257">
        <f>SUM(BK1532:BK1601)</f>
        <v>0</v>
      </c>
    </row>
    <row r="1532" spans="1:65" s="2" customFormat="1" ht="16.5" customHeight="1">
      <c r="A1532" s="40"/>
      <c r="B1532" s="41"/>
      <c r="C1532" s="260" t="s">
        <v>1361</v>
      </c>
      <c r="D1532" s="260" t="s">
        <v>162</v>
      </c>
      <c r="E1532" s="261" t="s">
        <v>1362</v>
      </c>
      <c r="F1532" s="262" t="s">
        <v>1363</v>
      </c>
      <c r="G1532" s="263" t="s">
        <v>165</v>
      </c>
      <c r="H1532" s="264">
        <v>1</v>
      </c>
      <c r="I1532" s="265"/>
      <c r="J1532" s="266">
        <f>ROUND(I1532*H1532,2)</f>
        <v>0</v>
      </c>
      <c r="K1532" s="262" t="s">
        <v>1</v>
      </c>
      <c r="L1532" s="43"/>
      <c r="M1532" s="267" t="s">
        <v>1</v>
      </c>
      <c r="N1532" s="268" t="s">
        <v>40</v>
      </c>
      <c r="O1532" s="93"/>
      <c r="P1532" s="269">
        <f>O1532*H1532</f>
        <v>0</v>
      </c>
      <c r="Q1532" s="269">
        <v>0</v>
      </c>
      <c r="R1532" s="269">
        <f>Q1532*H1532</f>
        <v>0</v>
      </c>
      <c r="S1532" s="269">
        <v>0</v>
      </c>
      <c r="T1532" s="270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71" t="s">
        <v>166</v>
      </c>
      <c r="AT1532" s="271" t="s">
        <v>162</v>
      </c>
      <c r="AU1532" s="271" t="s">
        <v>85</v>
      </c>
      <c r="AY1532" s="17" t="s">
        <v>160</v>
      </c>
      <c r="BE1532" s="145">
        <f>IF(N1532="základní",J1532,0)</f>
        <v>0</v>
      </c>
      <c r="BF1532" s="145">
        <f>IF(N1532="snížená",J1532,0)</f>
        <v>0</v>
      </c>
      <c r="BG1532" s="145">
        <f>IF(N1532="zákl. přenesená",J1532,0)</f>
        <v>0</v>
      </c>
      <c r="BH1532" s="145">
        <f>IF(N1532="sníž. přenesená",J1532,0)</f>
        <v>0</v>
      </c>
      <c r="BI1532" s="145">
        <f>IF(N1532="nulová",J1532,0)</f>
        <v>0</v>
      </c>
      <c r="BJ1532" s="17" t="s">
        <v>83</v>
      </c>
      <c r="BK1532" s="145">
        <f>ROUND(I1532*H1532,2)</f>
        <v>0</v>
      </c>
      <c r="BL1532" s="17" t="s">
        <v>166</v>
      </c>
      <c r="BM1532" s="271" t="s">
        <v>1364</v>
      </c>
    </row>
    <row r="1533" spans="1:47" s="2" customFormat="1" ht="12">
      <c r="A1533" s="40"/>
      <c r="B1533" s="41"/>
      <c r="C1533" s="42"/>
      <c r="D1533" s="272" t="s">
        <v>177</v>
      </c>
      <c r="E1533" s="42"/>
      <c r="F1533" s="287" t="s">
        <v>1363</v>
      </c>
      <c r="G1533" s="42"/>
      <c r="H1533" s="42"/>
      <c r="I1533" s="161"/>
      <c r="J1533" s="42"/>
      <c r="K1533" s="42"/>
      <c r="L1533" s="43"/>
      <c r="M1533" s="274"/>
      <c r="N1533" s="275"/>
      <c r="O1533" s="93"/>
      <c r="P1533" s="93"/>
      <c r="Q1533" s="93"/>
      <c r="R1533" s="93"/>
      <c r="S1533" s="93"/>
      <c r="T1533" s="94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T1533" s="17" t="s">
        <v>177</v>
      </c>
      <c r="AU1533" s="17" t="s">
        <v>85</v>
      </c>
    </row>
    <row r="1534" spans="1:65" s="2" customFormat="1" ht="21.75" customHeight="1">
      <c r="A1534" s="40"/>
      <c r="B1534" s="41"/>
      <c r="C1534" s="260" t="s">
        <v>1365</v>
      </c>
      <c r="D1534" s="260" t="s">
        <v>162</v>
      </c>
      <c r="E1534" s="261" t="s">
        <v>1366</v>
      </c>
      <c r="F1534" s="262" t="s">
        <v>1367</v>
      </c>
      <c r="G1534" s="263" t="s">
        <v>243</v>
      </c>
      <c r="H1534" s="264">
        <v>25</v>
      </c>
      <c r="I1534" s="265"/>
      <c r="J1534" s="266">
        <f>ROUND(I1534*H1534,2)</f>
        <v>0</v>
      </c>
      <c r="K1534" s="262" t="s">
        <v>184</v>
      </c>
      <c r="L1534" s="43"/>
      <c r="M1534" s="267" t="s">
        <v>1</v>
      </c>
      <c r="N1534" s="268" t="s">
        <v>40</v>
      </c>
      <c r="O1534" s="93"/>
      <c r="P1534" s="269">
        <f>O1534*H1534</f>
        <v>0</v>
      </c>
      <c r="Q1534" s="269">
        <v>0.1554</v>
      </c>
      <c r="R1534" s="269">
        <f>Q1534*H1534</f>
        <v>3.8850000000000002</v>
      </c>
      <c r="S1534" s="269">
        <v>0</v>
      </c>
      <c r="T1534" s="270">
        <f>S1534*H1534</f>
        <v>0</v>
      </c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R1534" s="271" t="s">
        <v>166</v>
      </c>
      <c r="AT1534" s="271" t="s">
        <v>162</v>
      </c>
      <c r="AU1534" s="271" t="s">
        <v>85</v>
      </c>
      <c r="AY1534" s="17" t="s">
        <v>160</v>
      </c>
      <c r="BE1534" s="145">
        <f>IF(N1534="základní",J1534,0)</f>
        <v>0</v>
      </c>
      <c r="BF1534" s="145">
        <f>IF(N1534="snížená",J1534,0)</f>
        <v>0</v>
      </c>
      <c r="BG1534" s="145">
        <f>IF(N1534="zákl. přenesená",J1534,0)</f>
        <v>0</v>
      </c>
      <c r="BH1534" s="145">
        <f>IF(N1534="sníž. přenesená",J1534,0)</f>
        <v>0</v>
      </c>
      <c r="BI1534" s="145">
        <f>IF(N1534="nulová",J1534,0)</f>
        <v>0</v>
      </c>
      <c r="BJ1534" s="17" t="s">
        <v>83</v>
      </c>
      <c r="BK1534" s="145">
        <f>ROUND(I1534*H1534,2)</f>
        <v>0</v>
      </c>
      <c r="BL1534" s="17" t="s">
        <v>166</v>
      </c>
      <c r="BM1534" s="271" t="s">
        <v>1368</v>
      </c>
    </row>
    <row r="1535" spans="1:47" s="2" customFormat="1" ht="12">
      <c r="A1535" s="40"/>
      <c r="B1535" s="41"/>
      <c r="C1535" s="42"/>
      <c r="D1535" s="272" t="s">
        <v>177</v>
      </c>
      <c r="E1535" s="42"/>
      <c r="F1535" s="287" t="s">
        <v>1369</v>
      </c>
      <c r="G1535" s="42"/>
      <c r="H1535" s="42"/>
      <c r="I1535" s="161"/>
      <c r="J1535" s="42"/>
      <c r="K1535" s="42"/>
      <c r="L1535" s="43"/>
      <c r="M1535" s="274"/>
      <c r="N1535" s="275"/>
      <c r="O1535" s="93"/>
      <c r="P1535" s="93"/>
      <c r="Q1535" s="93"/>
      <c r="R1535" s="93"/>
      <c r="S1535" s="93"/>
      <c r="T1535" s="94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T1535" s="17" t="s">
        <v>177</v>
      </c>
      <c r="AU1535" s="17" t="s">
        <v>85</v>
      </c>
    </row>
    <row r="1536" spans="1:65" s="2" customFormat="1" ht="16.5" customHeight="1">
      <c r="A1536" s="40"/>
      <c r="B1536" s="41"/>
      <c r="C1536" s="309" t="s">
        <v>1370</v>
      </c>
      <c r="D1536" s="309" t="s">
        <v>404</v>
      </c>
      <c r="E1536" s="310" t="s">
        <v>1371</v>
      </c>
      <c r="F1536" s="311" t="s">
        <v>1372</v>
      </c>
      <c r="G1536" s="312" t="s">
        <v>243</v>
      </c>
      <c r="H1536" s="313">
        <v>25</v>
      </c>
      <c r="I1536" s="314"/>
      <c r="J1536" s="315">
        <f>ROUND(I1536*H1536,2)</f>
        <v>0</v>
      </c>
      <c r="K1536" s="311" t="s">
        <v>184</v>
      </c>
      <c r="L1536" s="316"/>
      <c r="M1536" s="317" t="s">
        <v>1</v>
      </c>
      <c r="N1536" s="318" t="s">
        <v>40</v>
      </c>
      <c r="O1536" s="93"/>
      <c r="P1536" s="269">
        <f>O1536*H1536</f>
        <v>0</v>
      </c>
      <c r="Q1536" s="269">
        <v>0.058</v>
      </c>
      <c r="R1536" s="269">
        <f>Q1536*H1536</f>
        <v>1.4500000000000002</v>
      </c>
      <c r="S1536" s="269">
        <v>0</v>
      </c>
      <c r="T1536" s="270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71" t="s">
        <v>235</v>
      </c>
      <c r="AT1536" s="271" t="s">
        <v>404</v>
      </c>
      <c r="AU1536" s="271" t="s">
        <v>85</v>
      </c>
      <c r="AY1536" s="17" t="s">
        <v>160</v>
      </c>
      <c r="BE1536" s="145">
        <f>IF(N1536="základní",J1536,0)</f>
        <v>0</v>
      </c>
      <c r="BF1536" s="145">
        <f>IF(N1536="snížená",J1536,0)</f>
        <v>0</v>
      </c>
      <c r="BG1536" s="145">
        <f>IF(N1536="zákl. přenesená",J1536,0)</f>
        <v>0</v>
      </c>
      <c r="BH1536" s="145">
        <f>IF(N1536="sníž. přenesená",J1536,0)</f>
        <v>0</v>
      </c>
      <c r="BI1536" s="145">
        <f>IF(N1536="nulová",J1536,0)</f>
        <v>0</v>
      </c>
      <c r="BJ1536" s="17" t="s">
        <v>83</v>
      </c>
      <c r="BK1536" s="145">
        <f>ROUND(I1536*H1536,2)</f>
        <v>0</v>
      </c>
      <c r="BL1536" s="17" t="s">
        <v>166</v>
      </c>
      <c r="BM1536" s="271" t="s">
        <v>1373</v>
      </c>
    </row>
    <row r="1537" spans="1:47" s="2" customFormat="1" ht="12">
      <c r="A1537" s="40"/>
      <c r="B1537" s="41"/>
      <c r="C1537" s="42"/>
      <c r="D1537" s="272" t="s">
        <v>177</v>
      </c>
      <c r="E1537" s="42"/>
      <c r="F1537" s="287" t="s">
        <v>1372</v>
      </c>
      <c r="G1537" s="42"/>
      <c r="H1537" s="42"/>
      <c r="I1537" s="161"/>
      <c r="J1537" s="42"/>
      <c r="K1537" s="42"/>
      <c r="L1537" s="43"/>
      <c r="M1537" s="274"/>
      <c r="N1537" s="275"/>
      <c r="O1537" s="93"/>
      <c r="P1537" s="93"/>
      <c r="Q1537" s="93"/>
      <c r="R1537" s="93"/>
      <c r="S1537" s="93"/>
      <c r="T1537" s="94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T1537" s="17" t="s">
        <v>177</v>
      </c>
      <c r="AU1537" s="17" t="s">
        <v>85</v>
      </c>
    </row>
    <row r="1538" spans="1:65" s="2" customFormat="1" ht="16.5" customHeight="1">
      <c r="A1538" s="40"/>
      <c r="B1538" s="41"/>
      <c r="C1538" s="260" t="s">
        <v>1374</v>
      </c>
      <c r="D1538" s="260" t="s">
        <v>162</v>
      </c>
      <c r="E1538" s="261" t="s">
        <v>1375</v>
      </c>
      <c r="F1538" s="262" t="s">
        <v>1376</v>
      </c>
      <c r="G1538" s="263" t="s">
        <v>243</v>
      </c>
      <c r="H1538" s="264">
        <v>2108</v>
      </c>
      <c r="I1538" s="265"/>
      <c r="J1538" s="266">
        <f>ROUND(I1538*H1538,2)</f>
        <v>0</v>
      </c>
      <c r="K1538" s="262" t="s">
        <v>1</v>
      </c>
      <c r="L1538" s="43"/>
      <c r="M1538" s="267" t="s">
        <v>1</v>
      </c>
      <c r="N1538" s="268" t="s">
        <v>40</v>
      </c>
      <c r="O1538" s="93"/>
      <c r="P1538" s="269">
        <f>O1538*H1538</f>
        <v>0</v>
      </c>
      <c r="Q1538" s="269">
        <v>0</v>
      </c>
      <c r="R1538" s="269">
        <f>Q1538*H1538</f>
        <v>0</v>
      </c>
      <c r="S1538" s="269">
        <v>0</v>
      </c>
      <c r="T1538" s="270">
        <f>S1538*H1538</f>
        <v>0</v>
      </c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R1538" s="271" t="s">
        <v>166</v>
      </c>
      <c r="AT1538" s="271" t="s">
        <v>162</v>
      </c>
      <c r="AU1538" s="271" t="s">
        <v>85</v>
      </c>
      <c r="AY1538" s="17" t="s">
        <v>160</v>
      </c>
      <c r="BE1538" s="145">
        <f>IF(N1538="základní",J1538,0)</f>
        <v>0</v>
      </c>
      <c r="BF1538" s="145">
        <f>IF(N1538="snížená",J1538,0)</f>
        <v>0</v>
      </c>
      <c r="BG1538" s="145">
        <f>IF(N1538="zákl. přenesená",J1538,0)</f>
        <v>0</v>
      </c>
      <c r="BH1538" s="145">
        <f>IF(N1538="sníž. přenesená",J1538,0)</f>
        <v>0</v>
      </c>
      <c r="BI1538" s="145">
        <f>IF(N1538="nulová",J1538,0)</f>
        <v>0</v>
      </c>
      <c r="BJ1538" s="17" t="s">
        <v>83</v>
      </c>
      <c r="BK1538" s="145">
        <f>ROUND(I1538*H1538,2)</f>
        <v>0</v>
      </c>
      <c r="BL1538" s="17" t="s">
        <v>166</v>
      </c>
      <c r="BM1538" s="271" t="s">
        <v>1377</v>
      </c>
    </row>
    <row r="1539" spans="1:47" s="2" customFormat="1" ht="12">
      <c r="A1539" s="40"/>
      <c r="B1539" s="41"/>
      <c r="C1539" s="42"/>
      <c r="D1539" s="272" t="s">
        <v>177</v>
      </c>
      <c r="E1539" s="42"/>
      <c r="F1539" s="287" t="s">
        <v>1378</v>
      </c>
      <c r="G1539" s="42"/>
      <c r="H1539" s="42"/>
      <c r="I1539" s="161"/>
      <c r="J1539" s="42"/>
      <c r="K1539" s="42"/>
      <c r="L1539" s="43"/>
      <c r="M1539" s="274"/>
      <c r="N1539" s="275"/>
      <c r="O1539" s="93"/>
      <c r="P1539" s="93"/>
      <c r="Q1539" s="93"/>
      <c r="R1539" s="93"/>
      <c r="S1539" s="93"/>
      <c r="T1539" s="94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T1539" s="17" t="s">
        <v>177</v>
      </c>
      <c r="AU1539" s="17" t="s">
        <v>85</v>
      </c>
    </row>
    <row r="1540" spans="1:47" s="2" customFormat="1" ht="12">
      <c r="A1540" s="40"/>
      <c r="B1540" s="41"/>
      <c r="C1540" s="42"/>
      <c r="D1540" s="272" t="s">
        <v>168</v>
      </c>
      <c r="E1540" s="42"/>
      <c r="F1540" s="273" t="s">
        <v>973</v>
      </c>
      <c r="G1540" s="42"/>
      <c r="H1540" s="42"/>
      <c r="I1540" s="161"/>
      <c r="J1540" s="42"/>
      <c r="K1540" s="42"/>
      <c r="L1540" s="43"/>
      <c r="M1540" s="274"/>
      <c r="N1540" s="275"/>
      <c r="O1540" s="93"/>
      <c r="P1540" s="93"/>
      <c r="Q1540" s="93"/>
      <c r="R1540" s="93"/>
      <c r="S1540" s="93"/>
      <c r="T1540" s="94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7" t="s">
        <v>168</v>
      </c>
      <c r="AU1540" s="17" t="s">
        <v>85</v>
      </c>
    </row>
    <row r="1541" spans="1:51" s="14" customFormat="1" ht="12">
      <c r="A1541" s="14"/>
      <c r="B1541" s="288"/>
      <c r="C1541" s="289"/>
      <c r="D1541" s="272" t="s">
        <v>170</v>
      </c>
      <c r="E1541" s="290" t="s">
        <v>1</v>
      </c>
      <c r="F1541" s="291" t="s">
        <v>192</v>
      </c>
      <c r="G1541" s="289"/>
      <c r="H1541" s="290" t="s">
        <v>1</v>
      </c>
      <c r="I1541" s="292"/>
      <c r="J1541" s="289"/>
      <c r="K1541" s="289"/>
      <c r="L1541" s="293"/>
      <c r="M1541" s="294"/>
      <c r="N1541" s="295"/>
      <c r="O1541" s="295"/>
      <c r="P1541" s="295"/>
      <c r="Q1541" s="295"/>
      <c r="R1541" s="295"/>
      <c r="S1541" s="295"/>
      <c r="T1541" s="296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97" t="s">
        <v>170</v>
      </c>
      <c r="AU1541" s="297" t="s">
        <v>85</v>
      </c>
      <c r="AV1541" s="14" t="s">
        <v>83</v>
      </c>
      <c r="AW1541" s="14" t="s">
        <v>30</v>
      </c>
      <c r="AX1541" s="14" t="s">
        <v>75</v>
      </c>
      <c r="AY1541" s="297" t="s">
        <v>160</v>
      </c>
    </row>
    <row r="1542" spans="1:51" s="13" customFormat="1" ht="12">
      <c r="A1542" s="13"/>
      <c r="B1542" s="276"/>
      <c r="C1542" s="277"/>
      <c r="D1542" s="272" t="s">
        <v>170</v>
      </c>
      <c r="E1542" s="278" t="s">
        <v>1</v>
      </c>
      <c r="F1542" s="279" t="s">
        <v>974</v>
      </c>
      <c r="G1542" s="277"/>
      <c r="H1542" s="280">
        <v>731</v>
      </c>
      <c r="I1542" s="281"/>
      <c r="J1542" s="277"/>
      <c r="K1542" s="277"/>
      <c r="L1542" s="282"/>
      <c r="M1542" s="283"/>
      <c r="N1542" s="284"/>
      <c r="O1542" s="284"/>
      <c r="P1542" s="284"/>
      <c r="Q1542" s="284"/>
      <c r="R1542" s="284"/>
      <c r="S1542" s="284"/>
      <c r="T1542" s="285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86" t="s">
        <v>170</v>
      </c>
      <c r="AU1542" s="286" t="s">
        <v>85</v>
      </c>
      <c r="AV1542" s="13" t="s">
        <v>85</v>
      </c>
      <c r="AW1542" s="13" t="s">
        <v>30</v>
      </c>
      <c r="AX1542" s="13" t="s">
        <v>75</v>
      </c>
      <c r="AY1542" s="286" t="s">
        <v>160</v>
      </c>
    </row>
    <row r="1543" spans="1:51" s="14" customFormat="1" ht="12">
      <c r="A1543" s="14"/>
      <c r="B1543" s="288"/>
      <c r="C1543" s="289"/>
      <c r="D1543" s="272" t="s">
        <v>170</v>
      </c>
      <c r="E1543" s="290" t="s">
        <v>1</v>
      </c>
      <c r="F1543" s="291" t="s">
        <v>194</v>
      </c>
      <c r="G1543" s="289"/>
      <c r="H1543" s="290" t="s">
        <v>1</v>
      </c>
      <c r="I1543" s="292"/>
      <c r="J1543" s="289"/>
      <c r="K1543" s="289"/>
      <c r="L1543" s="293"/>
      <c r="M1543" s="294"/>
      <c r="N1543" s="295"/>
      <c r="O1543" s="295"/>
      <c r="P1543" s="295"/>
      <c r="Q1543" s="295"/>
      <c r="R1543" s="295"/>
      <c r="S1543" s="295"/>
      <c r="T1543" s="296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97" t="s">
        <v>170</v>
      </c>
      <c r="AU1543" s="297" t="s">
        <v>85</v>
      </c>
      <c r="AV1543" s="14" t="s">
        <v>83</v>
      </c>
      <c r="AW1543" s="14" t="s">
        <v>30</v>
      </c>
      <c r="AX1543" s="14" t="s">
        <v>75</v>
      </c>
      <c r="AY1543" s="297" t="s">
        <v>160</v>
      </c>
    </row>
    <row r="1544" spans="1:51" s="13" customFormat="1" ht="12">
      <c r="A1544" s="13"/>
      <c r="B1544" s="276"/>
      <c r="C1544" s="277"/>
      <c r="D1544" s="272" t="s">
        <v>170</v>
      </c>
      <c r="E1544" s="278" t="s">
        <v>1</v>
      </c>
      <c r="F1544" s="279" t="s">
        <v>975</v>
      </c>
      <c r="G1544" s="277"/>
      <c r="H1544" s="280">
        <v>68</v>
      </c>
      <c r="I1544" s="281"/>
      <c r="J1544" s="277"/>
      <c r="K1544" s="277"/>
      <c r="L1544" s="282"/>
      <c r="M1544" s="283"/>
      <c r="N1544" s="284"/>
      <c r="O1544" s="284"/>
      <c r="P1544" s="284"/>
      <c r="Q1544" s="284"/>
      <c r="R1544" s="284"/>
      <c r="S1544" s="284"/>
      <c r="T1544" s="285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86" t="s">
        <v>170</v>
      </c>
      <c r="AU1544" s="286" t="s">
        <v>85</v>
      </c>
      <c r="AV1544" s="13" t="s">
        <v>85</v>
      </c>
      <c r="AW1544" s="13" t="s">
        <v>30</v>
      </c>
      <c r="AX1544" s="13" t="s">
        <v>75</v>
      </c>
      <c r="AY1544" s="286" t="s">
        <v>160</v>
      </c>
    </row>
    <row r="1545" spans="1:51" s="14" customFormat="1" ht="12">
      <c r="A1545" s="14"/>
      <c r="B1545" s="288"/>
      <c r="C1545" s="289"/>
      <c r="D1545" s="272" t="s">
        <v>170</v>
      </c>
      <c r="E1545" s="290" t="s">
        <v>1</v>
      </c>
      <c r="F1545" s="291" t="s">
        <v>196</v>
      </c>
      <c r="G1545" s="289"/>
      <c r="H1545" s="290" t="s">
        <v>1</v>
      </c>
      <c r="I1545" s="292"/>
      <c r="J1545" s="289"/>
      <c r="K1545" s="289"/>
      <c r="L1545" s="293"/>
      <c r="M1545" s="294"/>
      <c r="N1545" s="295"/>
      <c r="O1545" s="295"/>
      <c r="P1545" s="295"/>
      <c r="Q1545" s="295"/>
      <c r="R1545" s="295"/>
      <c r="S1545" s="295"/>
      <c r="T1545" s="296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97" t="s">
        <v>170</v>
      </c>
      <c r="AU1545" s="297" t="s">
        <v>85</v>
      </c>
      <c r="AV1545" s="14" t="s">
        <v>83</v>
      </c>
      <c r="AW1545" s="14" t="s">
        <v>30</v>
      </c>
      <c r="AX1545" s="14" t="s">
        <v>75</v>
      </c>
      <c r="AY1545" s="297" t="s">
        <v>160</v>
      </c>
    </row>
    <row r="1546" spans="1:51" s="13" customFormat="1" ht="12">
      <c r="A1546" s="13"/>
      <c r="B1546" s="276"/>
      <c r="C1546" s="277"/>
      <c r="D1546" s="272" t="s">
        <v>170</v>
      </c>
      <c r="E1546" s="278" t="s">
        <v>1</v>
      </c>
      <c r="F1546" s="279" t="s">
        <v>976</v>
      </c>
      <c r="G1546" s="277"/>
      <c r="H1546" s="280">
        <v>17</v>
      </c>
      <c r="I1546" s="281"/>
      <c r="J1546" s="277"/>
      <c r="K1546" s="277"/>
      <c r="L1546" s="282"/>
      <c r="M1546" s="283"/>
      <c r="N1546" s="284"/>
      <c r="O1546" s="284"/>
      <c r="P1546" s="284"/>
      <c r="Q1546" s="284"/>
      <c r="R1546" s="284"/>
      <c r="S1546" s="284"/>
      <c r="T1546" s="285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86" t="s">
        <v>170</v>
      </c>
      <c r="AU1546" s="286" t="s">
        <v>85</v>
      </c>
      <c r="AV1546" s="13" t="s">
        <v>85</v>
      </c>
      <c r="AW1546" s="13" t="s">
        <v>30</v>
      </c>
      <c r="AX1546" s="13" t="s">
        <v>75</v>
      </c>
      <c r="AY1546" s="286" t="s">
        <v>160</v>
      </c>
    </row>
    <row r="1547" spans="1:51" s="14" customFormat="1" ht="12">
      <c r="A1547" s="14"/>
      <c r="B1547" s="288"/>
      <c r="C1547" s="289"/>
      <c r="D1547" s="272" t="s">
        <v>170</v>
      </c>
      <c r="E1547" s="290" t="s">
        <v>1</v>
      </c>
      <c r="F1547" s="291" t="s">
        <v>197</v>
      </c>
      <c r="G1547" s="289"/>
      <c r="H1547" s="290" t="s">
        <v>1</v>
      </c>
      <c r="I1547" s="292"/>
      <c r="J1547" s="289"/>
      <c r="K1547" s="289"/>
      <c r="L1547" s="293"/>
      <c r="M1547" s="294"/>
      <c r="N1547" s="295"/>
      <c r="O1547" s="295"/>
      <c r="P1547" s="295"/>
      <c r="Q1547" s="295"/>
      <c r="R1547" s="295"/>
      <c r="S1547" s="295"/>
      <c r="T1547" s="296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T1547" s="297" t="s">
        <v>170</v>
      </c>
      <c r="AU1547" s="297" t="s">
        <v>85</v>
      </c>
      <c r="AV1547" s="14" t="s">
        <v>83</v>
      </c>
      <c r="AW1547" s="14" t="s">
        <v>30</v>
      </c>
      <c r="AX1547" s="14" t="s">
        <v>75</v>
      </c>
      <c r="AY1547" s="297" t="s">
        <v>160</v>
      </c>
    </row>
    <row r="1548" spans="1:51" s="13" customFormat="1" ht="12">
      <c r="A1548" s="13"/>
      <c r="B1548" s="276"/>
      <c r="C1548" s="277"/>
      <c r="D1548" s="272" t="s">
        <v>170</v>
      </c>
      <c r="E1548" s="278" t="s">
        <v>1</v>
      </c>
      <c r="F1548" s="279" t="s">
        <v>975</v>
      </c>
      <c r="G1548" s="277"/>
      <c r="H1548" s="280">
        <v>68</v>
      </c>
      <c r="I1548" s="281"/>
      <c r="J1548" s="277"/>
      <c r="K1548" s="277"/>
      <c r="L1548" s="282"/>
      <c r="M1548" s="283"/>
      <c r="N1548" s="284"/>
      <c r="O1548" s="284"/>
      <c r="P1548" s="284"/>
      <c r="Q1548" s="284"/>
      <c r="R1548" s="284"/>
      <c r="S1548" s="284"/>
      <c r="T1548" s="285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86" t="s">
        <v>170</v>
      </c>
      <c r="AU1548" s="286" t="s">
        <v>85</v>
      </c>
      <c r="AV1548" s="13" t="s">
        <v>85</v>
      </c>
      <c r="AW1548" s="13" t="s">
        <v>30</v>
      </c>
      <c r="AX1548" s="13" t="s">
        <v>75</v>
      </c>
      <c r="AY1548" s="286" t="s">
        <v>160</v>
      </c>
    </row>
    <row r="1549" spans="1:51" s="14" customFormat="1" ht="12">
      <c r="A1549" s="14"/>
      <c r="B1549" s="288"/>
      <c r="C1549" s="289"/>
      <c r="D1549" s="272" t="s">
        <v>170</v>
      </c>
      <c r="E1549" s="290" t="s">
        <v>1</v>
      </c>
      <c r="F1549" s="291" t="s">
        <v>198</v>
      </c>
      <c r="G1549" s="289"/>
      <c r="H1549" s="290" t="s">
        <v>1</v>
      </c>
      <c r="I1549" s="292"/>
      <c r="J1549" s="289"/>
      <c r="K1549" s="289"/>
      <c r="L1549" s="293"/>
      <c r="M1549" s="294"/>
      <c r="N1549" s="295"/>
      <c r="O1549" s="295"/>
      <c r="P1549" s="295"/>
      <c r="Q1549" s="295"/>
      <c r="R1549" s="295"/>
      <c r="S1549" s="295"/>
      <c r="T1549" s="296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97" t="s">
        <v>170</v>
      </c>
      <c r="AU1549" s="297" t="s">
        <v>85</v>
      </c>
      <c r="AV1549" s="14" t="s">
        <v>83</v>
      </c>
      <c r="AW1549" s="14" t="s">
        <v>30</v>
      </c>
      <c r="AX1549" s="14" t="s">
        <v>75</v>
      </c>
      <c r="AY1549" s="297" t="s">
        <v>160</v>
      </c>
    </row>
    <row r="1550" spans="1:51" s="13" customFormat="1" ht="12">
      <c r="A1550" s="13"/>
      <c r="B1550" s="276"/>
      <c r="C1550" s="277"/>
      <c r="D1550" s="272" t="s">
        <v>170</v>
      </c>
      <c r="E1550" s="278" t="s">
        <v>1</v>
      </c>
      <c r="F1550" s="279" t="s">
        <v>977</v>
      </c>
      <c r="G1550" s="277"/>
      <c r="H1550" s="280">
        <v>357</v>
      </c>
      <c r="I1550" s="281"/>
      <c r="J1550" s="277"/>
      <c r="K1550" s="277"/>
      <c r="L1550" s="282"/>
      <c r="M1550" s="283"/>
      <c r="N1550" s="284"/>
      <c r="O1550" s="284"/>
      <c r="P1550" s="284"/>
      <c r="Q1550" s="284"/>
      <c r="R1550" s="284"/>
      <c r="S1550" s="284"/>
      <c r="T1550" s="285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86" t="s">
        <v>170</v>
      </c>
      <c r="AU1550" s="286" t="s">
        <v>85</v>
      </c>
      <c r="AV1550" s="13" t="s">
        <v>85</v>
      </c>
      <c r="AW1550" s="13" t="s">
        <v>30</v>
      </c>
      <c r="AX1550" s="13" t="s">
        <v>75</v>
      </c>
      <c r="AY1550" s="286" t="s">
        <v>160</v>
      </c>
    </row>
    <row r="1551" spans="1:51" s="14" customFormat="1" ht="12">
      <c r="A1551" s="14"/>
      <c r="B1551" s="288"/>
      <c r="C1551" s="289"/>
      <c r="D1551" s="272" t="s">
        <v>170</v>
      </c>
      <c r="E1551" s="290" t="s">
        <v>1</v>
      </c>
      <c r="F1551" s="291" t="s">
        <v>200</v>
      </c>
      <c r="G1551" s="289"/>
      <c r="H1551" s="290" t="s">
        <v>1</v>
      </c>
      <c r="I1551" s="292"/>
      <c r="J1551" s="289"/>
      <c r="K1551" s="289"/>
      <c r="L1551" s="293"/>
      <c r="M1551" s="294"/>
      <c r="N1551" s="295"/>
      <c r="O1551" s="295"/>
      <c r="P1551" s="295"/>
      <c r="Q1551" s="295"/>
      <c r="R1551" s="295"/>
      <c r="S1551" s="295"/>
      <c r="T1551" s="296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97" t="s">
        <v>170</v>
      </c>
      <c r="AU1551" s="297" t="s">
        <v>85</v>
      </c>
      <c r="AV1551" s="14" t="s">
        <v>83</v>
      </c>
      <c r="AW1551" s="14" t="s">
        <v>30</v>
      </c>
      <c r="AX1551" s="14" t="s">
        <v>75</v>
      </c>
      <c r="AY1551" s="297" t="s">
        <v>160</v>
      </c>
    </row>
    <row r="1552" spans="1:51" s="13" customFormat="1" ht="12">
      <c r="A1552" s="13"/>
      <c r="B1552" s="276"/>
      <c r="C1552" s="277"/>
      <c r="D1552" s="272" t="s">
        <v>170</v>
      </c>
      <c r="E1552" s="278" t="s">
        <v>1</v>
      </c>
      <c r="F1552" s="279" t="s">
        <v>978</v>
      </c>
      <c r="G1552" s="277"/>
      <c r="H1552" s="280">
        <v>51</v>
      </c>
      <c r="I1552" s="281"/>
      <c r="J1552" s="277"/>
      <c r="K1552" s="277"/>
      <c r="L1552" s="282"/>
      <c r="M1552" s="283"/>
      <c r="N1552" s="284"/>
      <c r="O1552" s="284"/>
      <c r="P1552" s="284"/>
      <c r="Q1552" s="284"/>
      <c r="R1552" s="284"/>
      <c r="S1552" s="284"/>
      <c r="T1552" s="285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86" t="s">
        <v>170</v>
      </c>
      <c r="AU1552" s="286" t="s">
        <v>85</v>
      </c>
      <c r="AV1552" s="13" t="s">
        <v>85</v>
      </c>
      <c r="AW1552" s="13" t="s">
        <v>30</v>
      </c>
      <c r="AX1552" s="13" t="s">
        <v>75</v>
      </c>
      <c r="AY1552" s="286" t="s">
        <v>160</v>
      </c>
    </row>
    <row r="1553" spans="1:51" s="14" customFormat="1" ht="12">
      <c r="A1553" s="14"/>
      <c r="B1553" s="288"/>
      <c r="C1553" s="289"/>
      <c r="D1553" s="272" t="s">
        <v>170</v>
      </c>
      <c r="E1553" s="290" t="s">
        <v>1</v>
      </c>
      <c r="F1553" s="291" t="s">
        <v>202</v>
      </c>
      <c r="G1553" s="289"/>
      <c r="H1553" s="290" t="s">
        <v>1</v>
      </c>
      <c r="I1553" s="292"/>
      <c r="J1553" s="289"/>
      <c r="K1553" s="289"/>
      <c r="L1553" s="293"/>
      <c r="M1553" s="294"/>
      <c r="N1553" s="295"/>
      <c r="O1553" s="295"/>
      <c r="P1553" s="295"/>
      <c r="Q1553" s="295"/>
      <c r="R1553" s="295"/>
      <c r="S1553" s="295"/>
      <c r="T1553" s="296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97" t="s">
        <v>170</v>
      </c>
      <c r="AU1553" s="297" t="s">
        <v>85</v>
      </c>
      <c r="AV1553" s="14" t="s">
        <v>83</v>
      </c>
      <c r="AW1553" s="14" t="s">
        <v>30</v>
      </c>
      <c r="AX1553" s="14" t="s">
        <v>75</v>
      </c>
      <c r="AY1553" s="297" t="s">
        <v>160</v>
      </c>
    </row>
    <row r="1554" spans="1:51" s="13" customFormat="1" ht="12">
      <c r="A1554" s="13"/>
      <c r="B1554" s="276"/>
      <c r="C1554" s="277"/>
      <c r="D1554" s="272" t="s">
        <v>170</v>
      </c>
      <c r="E1554" s="278" t="s">
        <v>1</v>
      </c>
      <c r="F1554" s="279" t="s">
        <v>975</v>
      </c>
      <c r="G1554" s="277"/>
      <c r="H1554" s="280">
        <v>68</v>
      </c>
      <c r="I1554" s="281"/>
      <c r="J1554" s="277"/>
      <c r="K1554" s="277"/>
      <c r="L1554" s="282"/>
      <c r="M1554" s="283"/>
      <c r="N1554" s="284"/>
      <c r="O1554" s="284"/>
      <c r="P1554" s="284"/>
      <c r="Q1554" s="284"/>
      <c r="R1554" s="284"/>
      <c r="S1554" s="284"/>
      <c r="T1554" s="285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86" t="s">
        <v>170</v>
      </c>
      <c r="AU1554" s="286" t="s">
        <v>85</v>
      </c>
      <c r="AV1554" s="13" t="s">
        <v>85</v>
      </c>
      <c r="AW1554" s="13" t="s">
        <v>30</v>
      </c>
      <c r="AX1554" s="13" t="s">
        <v>75</v>
      </c>
      <c r="AY1554" s="286" t="s">
        <v>160</v>
      </c>
    </row>
    <row r="1555" spans="1:51" s="14" customFormat="1" ht="12">
      <c r="A1555" s="14"/>
      <c r="B1555" s="288"/>
      <c r="C1555" s="289"/>
      <c r="D1555" s="272" t="s">
        <v>170</v>
      </c>
      <c r="E1555" s="290" t="s">
        <v>1</v>
      </c>
      <c r="F1555" s="291" t="s">
        <v>203</v>
      </c>
      <c r="G1555" s="289"/>
      <c r="H1555" s="290" t="s">
        <v>1</v>
      </c>
      <c r="I1555" s="292"/>
      <c r="J1555" s="289"/>
      <c r="K1555" s="289"/>
      <c r="L1555" s="293"/>
      <c r="M1555" s="294"/>
      <c r="N1555" s="295"/>
      <c r="O1555" s="295"/>
      <c r="P1555" s="295"/>
      <c r="Q1555" s="295"/>
      <c r="R1555" s="295"/>
      <c r="S1555" s="295"/>
      <c r="T1555" s="296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97" t="s">
        <v>170</v>
      </c>
      <c r="AU1555" s="297" t="s">
        <v>85</v>
      </c>
      <c r="AV1555" s="14" t="s">
        <v>83</v>
      </c>
      <c r="AW1555" s="14" t="s">
        <v>30</v>
      </c>
      <c r="AX1555" s="14" t="s">
        <v>75</v>
      </c>
      <c r="AY1555" s="297" t="s">
        <v>160</v>
      </c>
    </row>
    <row r="1556" spans="1:51" s="13" customFormat="1" ht="12">
      <c r="A1556" s="13"/>
      <c r="B1556" s="276"/>
      <c r="C1556" s="277"/>
      <c r="D1556" s="272" t="s">
        <v>170</v>
      </c>
      <c r="E1556" s="278" t="s">
        <v>1</v>
      </c>
      <c r="F1556" s="279" t="s">
        <v>976</v>
      </c>
      <c r="G1556" s="277"/>
      <c r="H1556" s="280">
        <v>17</v>
      </c>
      <c r="I1556" s="281"/>
      <c r="J1556" s="277"/>
      <c r="K1556" s="277"/>
      <c r="L1556" s="282"/>
      <c r="M1556" s="283"/>
      <c r="N1556" s="284"/>
      <c r="O1556" s="284"/>
      <c r="P1556" s="284"/>
      <c r="Q1556" s="284"/>
      <c r="R1556" s="284"/>
      <c r="S1556" s="284"/>
      <c r="T1556" s="285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86" t="s">
        <v>170</v>
      </c>
      <c r="AU1556" s="286" t="s">
        <v>85</v>
      </c>
      <c r="AV1556" s="13" t="s">
        <v>85</v>
      </c>
      <c r="AW1556" s="13" t="s">
        <v>30</v>
      </c>
      <c r="AX1556" s="13" t="s">
        <v>75</v>
      </c>
      <c r="AY1556" s="286" t="s">
        <v>160</v>
      </c>
    </row>
    <row r="1557" spans="1:51" s="14" customFormat="1" ht="12">
      <c r="A1557" s="14"/>
      <c r="B1557" s="288"/>
      <c r="C1557" s="289"/>
      <c r="D1557" s="272" t="s">
        <v>170</v>
      </c>
      <c r="E1557" s="290" t="s">
        <v>1</v>
      </c>
      <c r="F1557" s="291" t="s">
        <v>204</v>
      </c>
      <c r="G1557" s="289"/>
      <c r="H1557" s="290" t="s">
        <v>1</v>
      </c>
      <c r="I1557" s="292"/>
      <c r="J1557" s="289"/>
      <c r="K1557" s="289"/>
      <c r="L1557" s="293"/>
      <c r="M1557" s="294"/>
      <c r="N1557" s="295"/>
      <c r="O1557" s="295"/>
      <c r="P1557" s="295"/>
      <c r="Q1557" s="295"/>
      <c r="R1557" s="295"/>
      <c r="S1557" s="295"/>
      <c r="T1557" s="296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97" t="s">
        <v>170</v>
      </c>
      <c r="AU1557" s="297" t="s">
        <v>85</v>
      </c>
      <c r="AV1557" s="14" t="s">
        <v>83</v>
      </c>
      <c r="AW1557" s="14" t="s">
        <v>30</v>
      </c>
      <c r="AX1557" s="14" t="s">
        <v>75</v>
      </c>
      <c r="AY1557" s="297" t="s">
        <v>160</v>
      </c>
    </row>
    <row r="1558" spans="1:51" s="13" customFormat="1" ht="12">
      <c r="A1558" s="13"/>
      <c r="B1558" s="276"/>
      <c r="C1558" s="277"/>
      <c r="D1558" s="272" t="s">
        <v>170</v>
      </c>
      <c r="E1558" s="278" t="s">
        <v>1</v>
      </c>
      <c r="F1558" s="279" t="s">
        <v>979</v>
      </c>
      <c r="G1558" s="277"/>
      <c r="H1558" s="280">
        <v>238</v>
      </c>
      <c r="I1558" s="281"/>
      <c r="J1558" s="277"/>
      <c r="K1558" s="277"/>
      <c r="L1558" s="282"/>
      <c r="M1558" s="283"/>
      <c r="N1558" s="284"/>
      <c r="O1558" s="284"/>
      <c r="P1558" s="284"/>
      <c r="Q1558" s="284"/>
      <c r="R1558" s="284"/>
      <c r="S1558" s="284"/>
      <c r="T1558" s="285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86" t="s">
        <v>170</v>
      </c>
      <c r="AU1558" s="286" t="s">
        <v>85</v>
      </c>
      <c r="AV1558" s="13" t="s">
        <v>85</v>
      </c>
      <c r="AW1558" s="13" t="s">
        <v>30</v>
      </c>
      <c r="AX1558" s="13" t="s">
        <v>75</v>
      </c>
      <c r="AY1558" s="286" t="s">
        <v>160</v>
      </c>
    </row>
    <row r="1559" spans="1:51" s="14" customFormat="1" ht="12">
      <c r="A1559" s="14"/>
      <c r="B1559" s="288"/>
      <c r="C1559" s="289"/>
      <c r="D1559" s="272" t="s">
        <v>170</v>
      </c>
      <c r="E1559" s="290" t="s">
        <v>1</v>
      </c>
      <c r="F1559" s="291" t="s">
        <v>206</v>
      </c>
      <c r="G1559" s="289"/>
      <c r="H1559" s="290" t="s">
        <v>1</v>
      </c>
      <c r="I1559" s="292"/>
      <c r="J1559" s="289"/>
      <c r="K1559" s="289"/>
      <c r="L1559" s="293"/>
      <c r="M1559" s="294"/>
      <c r="N1559" s="295"/>
      <c r="O1559" s="295"/>
      <c r="P1559" s="295"/>
      <c r="Q1559" s="295"/>
      <c r="R1559" s="295"/>
      <c r="S1559" s="295"/>
      <c r="T1559" s="296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97" t="s">
        <v>170</v>
      </c>
      <c r="AU1559" s="297" t="s">
        <v>85</v>
      </c>
      <c r="AV1559" s="14" t="s">
        <v>83</v>
      </c>
      <c r="AW1559" s="14" t="s">
        <v>30</v>
      </c>
      <c r="AX1559" s="14" t="s">
        <v>75</v>
      </c>
      <c r="AY1559" s="297" t="s">
        <v>160</v>
      </c>
    </row>
    <row r="1560" spans="1:51" s="13" customFormat="1" ht="12">
      <c r="A1560" s="13"/>
      <c r="B1560" s="276"/>
      <c r="C1560" s="277"/>
      <c r="D1560" s="272" t="s">
        <v>170</v>
      </c>
      <c r="E1560" s="278" t="s">
        <v>1</v>
      </c>
      <c r="F1560" s="279" t="s">
        <v>980</v>
      </c>
      <c r="G1560" s="277"/>
      <c r="H1560" s="280">
        <v>136</v>
      </c>
      <c r="I1560" s="281"/>
      <c r="J1560" s="277"/>
      <c r="K1560" s="277"/>
      <c r="L1560" s="282"/>
      <c r="M1560" s="283"/>
      <c r="N1560" s="284"/>
      <c r="O1560" s="284"/>
      <c r="P1560" s="284"/>
      <c r="Q1560" s="284"/>
      <c r="R1560" s="284"/>
      <c r="S1560" s="284"/>
      <c r="T1560" s="285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86" t="s">
        <v>170</v>
      </c>
      <c r="AU1560" s="286" t="s">
        <v>85</v>
      </c>
      <c r="AV1560" s="13" t="s">
        <v>85</v>
      </c>
      <c r="AW1560" s="13" t="s">
        <v>30</v>
      </c>
      <c r="AX1560" s="13" t="s">
        <v>75</v>
      </c>
      <c r="AY1560" s="286" t="s">
        <v>160</v>
      </c>
    </row>
    <row r="1561" spans="1:51" s="14" customFormat="1" ht="12">
      <c r="A1561" s="14"/>
      <c r="B1561" s="288"/>
      <c r="C1561" s="289"/>
      <c r="D1561" s="272" t="s">
        <v>170</v>
      </c>
      <c r="E1561" s="290" t="s">
        <v>1</v>
      </c>
      <c r="F1561" s="291" t="s">
        <v>208</v>
      </c>
      <c r="G1561" s="289"/>
      <c r="H1561" s="290" t="s">
        <v>1</v>
      </c>
      <c r="I1561" s="292"/>
      <c r="J1561" s="289"/>
      <c r="K1561" s="289"/>
      <c r="L1561" s="293"/>
      <c r="M1561" s="294"/>
      <c r="N1561" s="295"/>
      <c r="O1561" s="295"/>
      <c r="P1561" s="295"/>
      <c r="Q1561" s="295"/>
      <c r="R1561" s="295"/>
      <c r="S1561" s="295"/>
      <c r="T1561" s="296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97" t="s">
        <v>170</v>
      </c>
      <c r="AU1561" s="297" t="s">
        <v>85</v>
      </c>
      <c r="AV1561" s="14" t="s">
        <v>83</v>
      </c>
      <c r="AW1561" s="14" t="s">
        <v>30</v>
      </c>
      <c r="AX1561" s="14" t="s">
        <v>75</v>
      </c>
      <c r="AY1561" s="297" t="s">
        <v>160</v>
      </c>
    </row>
    <row r="1562" spans="1:51" s="13" customFormat="1" ht="12">
      <c r="A1562" s="13"/>
      <c r="B1562" s="276"/>
      <c r="C1562" s="277"/>
      <c r="D1562" s="272" t="s">
        <v>170</v>
      </c>
      <c r="E1562" s="278" t="s">
        <v>1</v>
      </c>
      <c r="F1562" s="279" t="s">
        <v>976</v>
      </c>
      <c r="G1562" s="277"/>
      <c r="H1562" s="280">
        <v>17</v>
      </c>
      <c r="I1562" s="281"/>
      <c r="J1562" s="277"/>
      <c r="K1562" s="277"/>
      <c r="L1562" s="282"/>
      <c r="M1562" s="283"/>
      <c r="N1562" s="284"/>
      <c r="O1562" s="284"/>
      <c r="P1562" s="284"/>
      <c r="Q1562" s="284"/>
      <c r="R1562" s="284"/>
      <c r="S1562" s="284"/>
      <c r="T1562" s="285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86" t="s">
        <v>170</v>
      </c>
      <c r="AU1562" s="286" t="s">
        <v>85</v>
      </c>
      <c r="AV1562" s="13" t="s">
        <v>85</v>
      </c>
      <c r="AW1562" s="13" t="s">
        <v>30</v>
      </c>
      <c r="AX1562" s="13" t="s">
        <v>75</v>
      </c>
      <c r="AY1562" s="286" t="s">
        <v>160</v>
      </c>
    </row>
    <row r="1563" spans="1:51" s="14" customFormat="1" ht="12">
      <c r="A1563" s="14"/>
      <c r="B1563" s="288"/>
      <c r="C1563" s="289"/>
      <c r="D1563" s="272" t="s">
        <v>170</v>
      </c>
      <c r="E1563" s="290" t="s">
        <v>1</v>
      </c>
      <c r="F1563" s="291" t="s">
        <v>209</v>
      </c>
      <c r="G1563" s="289"/>
      <c r="H1563" s="290" t="s">
        <v>1</v>
      </c>
      <c r="I1563" s="292"/>
      <c r="J1563" s="289"/>
      <c r="K1563" s="289"/>
      <c r="L1563" s="293"/>
      <c r="M1563" s="294"/>
      <c r="N1563" s="295"/>
      <c r="O1563" s="295"/>
      <c r="P1563" s="295"/>
      <c r="Q1563" s="295"/>
      <c r="R1563" s="295"/>
      <c r="S1563" s="295"/>
      <c r="T1563" s="296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97" t="s">
        <v>170</v>
      </c>
      <c r="AU1563" s="297" t="s">
        <v>85</v>
      </c>
      <c r="AV1563" s="14" t="s">
        <v>83</v>
      </c>
      <c r="AW1563" s="14" t="s">
        <v>30</v>
      </c>
      <c r="AX1563" s="14" t="s">
        <v>75</v>
      </c>
      <c r="AY1563" s="297" t="s">
        <v>160</v>
      </c>
    </row>
    <row r="1564" spans="1:51" s="13" customFormat="1" ht="12">
      <c r="A1564" s="13"/>
      <c r="B1564" s="276"/>
      <c r="C1564" s="277"/>
      <c r="D1564" s="272" t="s">
        <v>170</v>
      </c>
      <c r="E1564" s="278" t="s">
        <v>1</v>
      </c>
      <c r="F1564" s="279" t="s">
        <v>981</v>
      </c>
      <c r="G1564" s="277"/>
      <c r="H1564" s="280">
        <v>85</v>
      </c>
      <c r="I1564" s="281"/>
      <c r="J1564" s="277"/>
      <c r="K1564" s="277"/>
      <c r="L1564" s="282"/>
      <c r="M1564" s="283"/>
      <c r="N1564" s="284"/>
      <c r="O1564" s="284"/>
      <c r="P1564" s="284"/>
      <c r="Q1564" s="284"/>
      <c r="R1564" s="284"/>
      <c r="S1564" s="284"/>
      <c r="T1564" s="285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86" t="s">
        <v>170</v>
      </c>
      <c r="AU1564" s="286" t="s">
        <v>85</v>
      </c>
      <c r="AV1564" s="13" t="s">
        <v>85</v>
      </c>
      <c r="AW1564" s="13" t="s">
        <v>30</v>
      </c>
      <c r="AX1564" s="13" t="s">
        <v>75</v>
      </c>
      <c r="AY1564" s="286" t="s">
        <v>160</v>
      </c>
    </row>
    <row r="1565" spans="1:51" s="14" customFormat="1" ht="12">
      <c r="A1565" s="14"/>
      <c r="B1565" s="288"/>
      <c r="C1565" s="289"/>
      <c r="D1565" s="272" t="s">
        <v>170</v>
      </c>
      <c r="E1565" s="290" t="s">
        <v>1</v>
      </c>
      <c r="F1565" s="291" t="s">
        <v>211</v>
      </c>
      <c r="G1565" s="289"/>
      <c r="H1565" s="290" t="s">
        <v>1</v>
      </c>
      <c r="I1565" s="292"/>
      <c r="J1565" s="289"/>
      <c r="K1565" s="289"/>
      <c r="L1565" s="293"/>
      <c r="M1565" s="294"/>
      <c r="N1565" s="295"/>
      <c r="O1565" s="295"/>
      <c r="P1565" s="295"/>
      <c r="Q1565" s="295"/>
      <c r="R1565" s="295"/>
      <c r="S1565" s="295"/>
      <c r="T1565" s="296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97" t="s">
        <v>170</v>
      </c>
      <c r="AU1565" s="297" t="s">
        <v>85</v>
      </c>
      <c r="AV1565" s="14" t="s">
        <v>83</v>
      </c>
      <c r="AW1565" s="14" t="s">
        <v>30</v>
      </c>
      <c r="AX1565" s="14" t="s">
        <v>75</v>
      </c>
      <c r="AY1565" s="297" t="s">
        <v>160</v>
      </c>
    </row>
    <row r="1566" spans="1:51" s="13" customFormat="1" ht="12">
      <c r="A1566" s="13"/>
      <c r="B1566" s="276"/>
      <c r="C1566" s="277"/>
      <c r="D1566" s="272" t="s">
        <v>170</v>
      </c>
      <c r="E1566" s="278" t="s">
        <v>1</v>
      </c>
      <c r="F1566" s="279" t="s">
        <v>982</v>
      </c>
      <c r="G1566" s="277"/>
      <c r="H1566" s="280">
        <v>204</v>
      </c>
      <c r="I1566" s="281"/>
      <c r="J1566" s="277"/>
      <c r="K1566" s="277"/>
      <c r="L1566" s="282"/>
      <c r="M1566" s="283"/>
      <c r="N1566" s="284"/>
      <c r="O1566" s="284"/>
      <c r="P1566" s="284"/>
      <c r="Q1566" s="284"/>
      <c r="R1566" s="284"/>
      <c r="S1566" s="284"/>
      <c r="T1566" s="285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86" t="s">
        <v>170</v>
      </c>
      <c r="AU1566" s="286" t="s">
        <v>85</v>
      </c>
      <c r="AV1566" s="13" t="s">
        <v>85</v>
      </c>
      <c r="AW1566" s="13" t="s">
        <v>30</v>
      </c>
      <c r="AX1566" s="13" t="s">
        <v>75</v>
      </c>
      <c r="AY1566" s="286" t="s">
        <v>160</v>
      </c>
    </row>
    <row r="1567" spans="1:51" s="14" customFormat="1" ht="12">
      <c r="A1567" s="14"/>
      <c r="B1567" s="288"/>
      <c r="C1567" s="289"/>
      <c r="D1567" s="272" t="s">
        <v>170</v>
      </c>
      <c r="E1567" s="290" t="s">
        <v>1</v>
      </c>
      <c r="F1567" s="291" t="s">
        <v>213</v>
      </c>
      <c r="G1567" s="289"/>
      <c r="H1567" s="290" t="s">
        <v>1</v>
      </c>
      <c r="I1567" s="292"/>
      <c r="J1567" s="289"/>
      <c r="K1567" s="289"/>
      <c r="L1567" s="293"/>
      <c r="M1567" s="294"/>
      <c r="N1567" s="295"/>
      <c r="O1567" s="295"/>
      <c r="P1567" s="295"/>
      <c r="Q1567" s="295"/>
      <c r="R1567" s="295"/>
      <c r="S1567" s="295"/>
      <c r="T1567" s="296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97" t="s">
        <v>170</v>
      </c>
      <c r="AU1567" s="297" t="s">
        <v>85</v>
      </c>
      <c r="AV1567" s="14" t="s">
        <v>83</v>
      </c>
      <c r="AW1567" s="14" t="s">
        <v>30</v>
      </c>
      <c r="AX1567" s="14" t="s">
        <v>75</v>
      </c>
      <c r="AY1567" s="297" t="s">
        <v>160</v>
      </c>
    </row>
    <row r="1568" spans="1:51" s="13" customFormat="1" ht="12">
      <c r="A1568" s="13"/>
      <c r="B1568" s="276"/>
      <c r="C1568" s="277"/>
      <c r="D1568" s="272" t="s">
        <v>170</v>
      </c>
      <c r="E1568" s="278" t="s">
        <v>1</v>
      </c>
      <c r="F1568" s="279" t="s">
        <v>978</v>
      </c>
      <c r="G1568" s="277"/>
      <c r="H1568" s="280">
        <v>51</v>
      </c>
      <c r="I1568" s="281"/>
      <c r="J1568" s="277"/>
      <c r="K1568" s="277"/>
      <c r="L1568" s="282"/>
      <c r="M1568" s="283"/>
      <c r="N1568" s="284"/>
      <c r="O1568" s="284"/>
      <c r="P1568" s="284"/>
      <c r="Q1568" s="284"/>
      <c r="R1568" s="284"/>
      <c r="S1568" s="284"/>
      <c r="T1568" s="285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86" t="s">
        <v>170</v>
      </c>
      <c r="AU1568" s="286" t="s">
        <v>85</v>
      </c>
      <c r="AV1568" s="13" t="s">
        <v>85</v>
      </c>
      <c r="AW1568" s="13" t="s">
        <v>30</v>
      </c>
      <c r="AX1568" s="13" t="s">
        <v>75</v>
      </c>
      <c r="AY1568" s="286" t="s">
        <v>160</v>
      </c>
    </row>
    <row r="1569" spans="1:51" s="15" customFormat="1" ht="12">
      <c r="A1569" s="15"/>
      <c r="B1569" s="298"/>
      <c r="C1569" s="299"/>
      <c r="D1569" s="272" t="s">
        <v>170</v>
      </c>
      <c r="E1569" s="300" t="s">
        <v>1</v>
      </c>
      <c r="F1569" s="301" t="s">
        <v>217</v>
      </c>
      <c r="G1569" s="299"/>
      <c r="H1569" s="302">
        <v>2108</v>
      </c>
      <c r="I1569" s="303"/>
      <c r="J1569" s="299"/>
      <c r="K1569" s="299"/>
      <c r="L1569" s="304"/>
      <c r="M1569" s="305"/>
      <c r="N1569" s="306"/>
      <c r="O1569" s="306"/>
      <c r="P1569" s="306"/>
      <c r="Q1569" s="306"/>
      <c r="R1569" s="306"/>
      <c r="S1569" s="306"/>
      <c r="T1569" s="307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T1569" s="308" t="s">
        <v>170</v>
      </c>
      <c r="AU1569" s="308" t="s">
        <v>85</v>
      </c>
      <c r="AV1569" s="15" t="s">
        <v>166</v>
      </c>
      <c r="AW1569" s="15" t="s">
        <v>4</v>
      </c>
      <c r="AX1569" s="15" t="s">
        <v>83</v>
      </c>
      <c r="AY1569" s="308" t="s">
        <v>160</v>
      </c>
    </row>
    <row r="1570" spans="1:65" s="2" customFormat="1" ht="16.5" customHeight="1">
      <c r="A1570" s="40"/>
      <c r="B1570" s="41"/>
      <c r="C1570" s="260" t="s">
        <v>1379</v>
      </c>
      <c r="D1570" s="260" t="s">
        <v>162</v>
      </c>
      <c r="E1570" s="261" t="s">
        <v>1380</v>
      </c>
      <c r="F1570" s="262" t="s">
        <v>1381</v>
      </c>
      <c r="G1570" s="263" t="s">
        <v>1382</v>
      </c>
      <c r="H1570" s="264">
        <v>40</v>
      </c>
      <c r="I1570" s="265"/>
      <c r="J1570" s="266">
        <f>ROUND(I1570*H1570,2)</f>
        <v>0</v>
      </c>
      <c r="K1570" s="262" t="s">
        <v>1</v>
      </c>
      <c r="L1570" s="43"/>
      <c r="M1570" s="267" t="s">
        <v>1</v>
      </c>
      <c r="N1570" s="268" t="s">
        <v>40</v>
      </c>
      <c r="O1570" s="93"/>
      <c r="P1570" s="269">
        <f>O1570*H1570</f>
        <v>0</v>
      </c>
      <c r="Q1570" s="269">
        <v>0.43819</v>
      </c>
      <c r="R1570" s="269">
        <f>Q1570*H1570</f>
        <v>17.5276</v>
      </c>
      <c r="S1570" s="269">
        <v>0</v>
      </c>
      <c r="T1570" s="270">
        <f>S1570*H1570</f>
        <v>0</v>
      </c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R1570" s="271" t="s">
        <v>166</v>
      </c>
      <c r="AT1570" s="271" t="s">
        <v>162</v>
      </c>
      <c r="AU1570" s="271" t="s">
        <v>85</v>
      </c>
      <c r="AY1570" s="17" t="s">
        <v>160</v>
      </c>
      <c r="BE1570" s="145">
        <f>IF(N1570="základní",J1570,0)</f>
        <v>0</v>
      </c>
      <c r="BF1570" s="145">
        <f>IF(N1570="snížená",J1570,0)</f>
        <v>0</v>
      </c>
      <c r="BG1570" s="145">
        <f>IF(N1570="zákl. přenesená",J1570,0)</f>
        <v>0</v>
      </c>
      <c r="BH1570" s="145">
        <f>IF(N1570="sníž. přenesená",J1570,0)</f>
        <v>0</v>
      </c>
      <c r="BI1570" s="145">
        <f>IF(N1570="nulová",J1570,0)</f>
        <v>0</v>
      </c>
      <c r="BJ1570" s="17" t="s">
        <v>83</v>
      </c>
      <c r="BK1570" s="145">
        <f>ROUND(I1570*H1570,2)</f>
        <v>0</v>
      </c>
      <c r="BL1570" s="17" t="s">
        <v>166</v>
      </c>
      <c r="BM1570" s="271" t="s">
        <v>1383</v>
      </c>
    </row>
    <row r="1571" spans="1:47" s="2" customFormat="1" ht="12">
      <c r="A1571" s="40"/>
      <c r="B1571" s="41"/>
      <c r="C1571" s="42"/>
      <c r="D1571" s="272" t="s">
        <v>177</v>
      </c>
      <c r="E1571" s="42"/>
      <c r="F1571" s="287" t="s">
        <v>1381</v>
      </c>
      <c r="G1571" s="42"/>
      <c r="H1571" s="42"/>
      <c r="I1571" s="161"/>
      <c r="J1571" s="42"/>
      <c r="K1571" s="42"/>
      <c r="L1571" s="43"/>
      <c r="M1571" s="274"/>
      <c r="N1571" s="275"/>
      <c r="O1571" s="93"/>
      <c r="P1571" s="93"/>
      <c r="Q1571" s="93"/>
      <c r="R1571" s="93"/>
      <c r="S1571" s="93"/>
      <c r="T1571" s="94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T1571" s="17" t="s">
        <v>177</v>
      </c>
      <c r="AU1571" s="17" t="s">
        <v>85</v>
      </c>
    </row>
    <row r="1572" spans="1:51" s="13" customFormat="1" ht="12">
      <c r="A1572" s="13"/>
      <c r="B1572" s="276"/>
      <c r="C1572" s="277"/>
      <c r="D1572" s="272" t="s">
        <v>170</v>
      </c>
      <c r="E1572" s="278" t="s">
        <v>1</v>
      </c>
      <c r="F1572" s="279" t="s">
        <v>1384</v>
      </c>
      <c r="G1572" s="277"/>
      <c r="H1572" s="280">
        <v>40</v>
      </c>
      <c r="I1572" s="281"/>
      <c r="J1572" s="277"/>
      <c r="K1572" s="277"/>
      <c r="L1572" s="282"/>
      <c r="M1572" s="283"/>
      <c r="N1572" s="284"/>
      <c r="O1572" s="284"/>
      <c r="P1572" s="284"/>
      <c r="Q1572" s="284"/>
      <c r="R1572" s="284"/>
      <c r="S1572" s="284"/>
      <c r="T1572" s="285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86" t="s">
        <v>170</v>
      </c>
      <c r="AU1572" s="286" t="s">
        <v>85</v>
      </c>
      <c r="AV1572" s="13" t="s">
        <v>85</v>
      </c>
      <c r="AW1572" s="13" t="s">
        <v>30</v>
      </c>
      <c r="AX1572" s="13" t="s">
        <v>83</v>
      </c>
      <c r="AY1572" s="286" t="s">
        <v>160</v>
      </c>
    </row>
    <row r="1573" spans="1:65" s="2" customFormat="1" ht="16.5" customHeight="1">
      <c r="A1573" s="40"/>
      <c r="B1573" s="41"/>
      <c r="C1573" s="309" t="s">
        <v>1385</v>
      </c>
      <c r="D1573" s="309" t="s">
        <v>404</v>
      </c>
      <c r="E1573" s="310" t="s">
        <v>1386</v>
      </c>
      <c r="F1573" s="311" t="s">
        <v>1387</v>
      </c>
      <c r="G1573" s="312" t="s">
        <v>243</v>
      </c>
      <c r="H1573" s="313">
        <v>40</v>
      </c>
      <c r="I1573" s="314"/>
      <c r="J1573" s="315">
        <f>ROUND(I1573*H1573,2)</f>
        <v>0</v>
      </c>
      <c r="K1573" s="311" t="s">
        <v>1</v>
      </c>
      <c r="L1573" s="316"/>
      <c r="M1573" s="317" t="s">
        <v>1</v>
      </c>
      <c r="N1573" s="318" t="s">
        <v>40</v>
      </c>
      <c r="O1573" s="93"/>
      <c r="P1573" s="269">
        <f>O1573*H1573</f>
        <v>0</v>
      </c>
      <c r="Q1573" s="269">
        <v>0.0332</v>
      </c>
      <c r="R1573" s="269">
        <f>Q1573*H1573</f>
        <v>1.328</v>
      </c>
      <c r="S1573" s="269">
        <v>0</v>
      </c>
      <c r="T1573" s="270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71" t="s">
        <v>235</v>
      </c>
      <c r="AT1573" s="271" t="s">
        <v>404</v>
      </c>
      <c r="AU1573" s="271" t="s">
        <v>85</v>
      </c>
      <c r="AY1573" s="17" t="s">
        <v>160</v>
      </c>
      <c r="BE1573" s="145">
        <f>IF(N1573="základní",J1573,0)</f>
        <v>0</v>
      </c>
      <c r="BF1573" s="145">
        <f>IF(N1573="snížená",J1573,0)</f>
        <v>0</v>
      </c>
      <c r="BG1573" s="145">
        <f>IF(N1573="zákl. přenesená",J1573,0)</f>
        <v>0</v>
      </c>
      <c r="BH1573" s="145">
        <f>IF(N1573="sníž. přenesená",J1573,0)</f>
        <v>0</v>
      </c>
      <c r="BI1573" s="145">
        <f>IF(N1573="nulová",J1573,0)</f>
        <v>0</v>
      </c>
      <c r="BJ1573" s="17" t="s">
        <v>83</v>
      </c>
      <c r="BK1573" s="145">
        <f>ROUND(I1573*H1573,2)</f>
        <v>0</v>
      </c>
      <c r="BL1573" s="17" t="s">
        <v>166</v>
      </c>
      <c r="BM1573" s="271" t="s">
        <v>1388</v>
      </c>
    </row>
    <row r="1574" spans="1:47" s="2" customFormat="1" ht="12">
      <c r="A1574" s="40"/>
      <c r="B1574" s="41"/>
      <c r="C1574" s="42"/>
      <c r="D1574" s="272" t="s">
        <v>177</v>
      </c>
      <c r="E1574" s="42"/>
      <c r="F1574" s="287" t="s">
        <v>1389</v>
      </c>
      <c r="G1574" s="42"/>
      <c r="H1574" s="42"/>
      <c r="I1574" s="161"/>
      <c r="J1574" s="42"/>
      <c r="K1574" s="42"/>
      <c r="L1574" s="43"/>
      <c r="M1574" s="274"/>
      <c r="N1574" s="275"/>
      <c r="O1574" s="93"/>
      <c r="P1574" s="93"/>
      <c r="Q1574" s="93"/>
      <c r="R1574" s="93"/>
      <c r="S1574" s="93"/>
      <c r="T1574" s="94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T1574" s="17" t="s">
        <v>177</v>
      </c>
      <c r="AU1574" s="17" t="s">
        <v>85</v>
      </c>
    </row>
    <row r="1575" spans="1:51" s="13" customFormat="1" ht="12">
      <c r="A1575" s="13"/>
      <c r="B1575" s="276"/>
      <c r="C1575" s="277"/>
      <c r="D1575" s="272" t="s">
        <v>170</v>
      </c>
      <c r="E1575" s="278" t="s">
        <v>1</v>
      </c>
      <c r="F1575" s="279" t="s">
        <v>475</v>
      </c>
      <c r="G1575" s="277"/>
      <c r="H1575" s="280">
        <v>40</v>
      </c>
      <c r="I1575" s="281"/>
      <c r="J1575" s="277"/>
      <c r="K1575" s="277"/>
      <c r="L1575" s="282"/>
      <c r="M1575" s="283"/>
      <c r="N1575" s="284"/>
      <c r="O1575" s="284"/>
      <c r="P1575" s="284"/>
      <c r="Q1575" s="284"/>
      <c r="R1575" s="284"/>
      <c r="S1575" s="284"/>
      <c r="T1575" s="285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86" t="s">
        <v>170</v>
      </c>
      <c r="AU1575" s="286" t="s">
        <v>85</v>
      </c>
      <c r="AV1575" s="13" t="s">
        <v>85</v>
      </c>
      <c r="AW1575" s="13" t="s">
        <v>30</v>
      </c>
      <c r="AX1575" s="13" t="s">
        <v>83</v>
      </c>
      <c r="AY1575" s="286" t="s">
        <v>160</v>
      </c>
    </row>
    <row r="1576" spans="1:65" s="2" customFormat="1" ht="16.5" customHeight="1">
      <c r="A1576" s="40"/>
      <c r="B1576" s="41"/>
      <c r="C1576" s="260" t="s">
        <v>1390</v>
      </c>
      <c r="D1576" s="260" t="s">
        <v>162</v>
      </c>
      <c r="E1576" s="261" t="s">
        <v>1391</v>
      </c>
      <c r="F1576" s="262" t="s">
        <v>1392</v>
      </c>
      <c r="G1576" s="263" t="s">
        <v>557</v>
      </c>
      <c r="H1576" s="264">
        <v>1</v>
      </c>
      <c r="I1576" s="265"/>
      <c r="J1576" s="266">
        <f>ROUND(I1576*H1576,2)</f>
        <v>0</v>
      </c>
      <c r="K1576" s="262" t="s">
        <v>1</v>
      </c>
      <c r="L1576" s="43"/>
      <c r="M1576" s="267" t="s">
        <v>1</v>
      </c>
      <c r="N1576" s="268" t="s">
        <v>40</v>
      </c>
      <c r="O1576" s="93"/>
      <c r="P1576" s="269">
        <f>O1576*H1576</f>
        <v>0</v>
      </c>
      <c r="Q1576" s="269">
        <v>0</v>
      </c>
      <c r="R1576" s="269">
        <f>Q1576*H1576</f>
        <v>0</v>
      </c>
      <c r="S1576" s="269">
        <v>0</v>
      </c>
      <c r="T1576" s="270">
        <f>S1576*H1576</f>
        <v>0</v>
      </c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R1576" s="271" t="s">
        <v>166</v>
      </c>
      <c r="AT1576" s="271" t="s">
        <v>162</v>
      </c>
      <c r="AU1576" s="271" t="s">
        <v>85</v>
      </c>
      <c r="AY1576" s="17" t="s">
        <v>160</v>
      </c>
      <c r="BE1576" s="145">
        <f>IF(N1576="základní",J1576,0)</f>
        <v>0</v>
      </c>
      <c r="BF1576" s="145">
        <f>IF(N1576="snížená",J1576,0)</f>
        <v>0</v>
      </c>
      <c r="BG1576" s="145">
        <f>IF(N1576="zákl. přenesená",J1576,0)</f>
        <v>0</v>
      </c>
      <c r="BH1576" s="145">
        <f>IF(N1576="sníž. přenesená",J1576,0)</f>
        <v>0</v>
      </c>
      <c r="BI1576" s="145">
        <f>IF(N1576="nulová",J1576,0)</f>
        <v>0</v>
      </c>
      <c r="BJ1576" s="17" t="s">
        <v>83</v>
      </c>
      <c r="BK1576" s="145">
        <f>ROUND(I1576*H1576,2)</f>
        <v>0</v>
      </c>
      <c r="BL1576" s="17" t="s">
        <v>166</v>
      </c>
      <c r="BM1576" s="271" t="s">
        <v>1393</v>
      </c>
    </row>
    <row r="1577" spans="1:47" s="2" customFormat="1" ht="12">
      <c r="A1577" s="40"/>
      <c r="B1577" s="41"/>
      <c r="C1577" s="42"/>
      <c r="D1577" s="272" t="s">
        <v>177</v>
      </c>
      <c r="E1577" s="42"/>
      <c r="F1577" s="287" t="s">
        <v>1394</v>
      </c>
      <c r="G1577" s="42"/>
      <c r="H1577" s="42"/>
      <c r="I1577" s="161"/>
      <c r="J1577" s="42"/>
      <c r="K1577" s="42"/>
      <c r="L1577" s="43"/>
      <c r="M1577" s="274"/>
      <c r="N1577" s="275"/>
      <c r="O1577" s="93"/>
      <c r="P1577" s="93"/>
      <c r="Q1577" s="93"/>
      <c r="R1577" s="93"/>
      <c r="S1577" s="93"/>
      <c r="T1577" s="94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T1577" s="17" t="s">
        <v>177</v>
      </c>
      <c r="AU1577" s="17" t="s">
        <v>85</v>
      </c>
    </row>
    <row r="1578" spans="1:51" s="13" customFormat="1" ht="12">
      <c r="A1578" s="13"/>
      <c r="B1578" s="276"/>
      <c r="C1578" s="277"/>
      <c r="D1578" s="272" t="s">
        <v>170</v>
      </c>
      <c r="E1578" s="278" t="s">
        <v>1</v>
      </c>
      <c r="F1578" s="279" t="s">
        <v>83</v>
      </c>
      <c r="G1578" s="277"/>
      <c r="H1578" s="280">
        <v>1</v>
      </c>
      <c r="I1578" s="281"/>
      <c r="J1578" s="277"/>
      <c r="K1578" s="277"/>
      <c r="L1578" s="282"/>
      <c r="M1578" s="283"/>
      <c r="N1578" s="284"/>
      <c r="O1578" s="284"/>
      <c r="P1578" s="284"/>
      <c r="Q1578" s="284"/>
      <c r="R1578" s="284"/>
      <c r="S1578" s="284"/>
      <c r="T1578" s="285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86" t="s">
        <v>170</v>
      </c>
      <c r="AU1578" s="286" t="s">
        <v>85</v>
      </c>
      <c r="AV1578" s="13" t="s">
        <v>85</v>
      </c>
      <c r="AW1578" s="13" t="s">
        <v>30</v>
      </c>
      <c r="AX1578" s="13" t="s">
        <v>83</v>
      </c>
      <c r="AY1578" s="286" t="s">
        <v>160</v>
      </c>
    </row>
    <row r="1579" spans="1:65" s="2" customFormat="1" ht="21.75" customHeight="1">
      <c r="A1579" s="40"/>
      <c r="B1579" s="41"/>
      <c r="C1579" s="260" t="s">
        <v>1063</v>
      </c>
      <c r="D1579" s="260" t="s">
        <v>162</v>
      </c>
      <c r="E1579" s="261" t="s">
        <v>1395</v>
      </c>
      <c r="F1579" s="262" t="s">
        <v>1396</v>
      </c>
      <c r="G1579" s="263" t="s">
        <v>243</v>
      </c>
      <c r="H1579" s="264">
        <v>300</v>
      </c>
      <c r="I1579" s="265"/>
      <c r="J1579" s="266">
        <f>ROUND(I1579*H1579,2)</f>
        <v>0</v>
      </c>
      <c r="K1579" s="262" t="s">
        <v>184</v>
      </c>
      <c r="L1579" s="43"/>
      <c r="M1579" s="267" t="s">
        <v>1</v>
      </c>
      <c r="N1579" s="268" t="s">
        <v>40</v>
      </c>
      <c r="O1579" s="93"/>
      <c r="P1579" s="269">
        <f>O1579*H1579</f>
        <v>0</v>
      </c>
      <c r="Q1579" s="269">
        <v>0</v>
      </c>
      <c r="R1579" s="269">
        <f>Q1579*H1579</f>
        <v>0</v>
      </c>
      <c r="S1579" s="269">
        <v>0.00248</v>
      </c>
      <c r="T1579" s="270">
        <f>S1579*H1579</f>
        <v>0.744</v>
      </c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R1579" s="271" t="s">
        <v>166</v>
      </c>
      <c r="AT1579" s="271" t="s">
        <v>162</v>
      </c>
      <c r="AU1579" s="271" t="s">
        <v>85</v>
      </c>
      <c r="AY1579" s="17" t="s">
        <v>160</v>
      </c>
      <c r="BE1579" s="145">
        <f>IF(N1579="základní",J1579,0)</f>
        <v>0</v>
      </c>
      <c r="BF1579" s="145">
        <f>IF(N1579="snížená",J1579,0)</f>
        <v>0</v>
      </c>
      <c r="BG1579" s="145">
        <f>IF(N1579="zákl. přenesená",J1579,0)</f>
        <v>0</v>
      </c>
      <c r="BH1579" s="145">
        <f>IF(N1579="sníž. přenesená",J1579,0)</f>
        <v>0</v>
      </c>
      <c r="BI1579" s="145">
        <f>IF(N1579="nulová",J1579,0)</f>
        <v>0</v>
      </c>
      <c r="BJ1579" s="17" t="s">
        <v>83</v>
      </c>
      <c r="BK1579" s="145">
        <f>ROUND(I1579*H1579,2)</f>
        <v>0</v>
      </c>
      <c r="BL1579" s="17" t="s">
        <v>166</v>
      </c>
      <c r="BM1579" s="271" t="s">
        <v>1397</v>
      </c>
    </row>
    <row r="1580" spans="1:47" s="2" customFormat="1" ht="12">
      <c r="A1580" s="40"/>
      <c r="B1580" s="41"/>
      <c r="C1580" s="42"/>
      <c r="D1580" s="272" t="s">
        <v>177</v>
      </c>
      <c r="E1580" s="42"/>
      <c r="F1580" s="287" t="s">
        <v>1398</v>
      </c>
      <c r="G1580" s="42"/>
      <c r="H1580" s="42"/>
      <c r="I1580" s="161"/>
      <c r="J1580" s="42"/>
      <c r="K1580" s="42"/>
      <c r="L1580" s="43"/>
      <c r="M1580" s="274"/>
      <c r="N1580" s="275"/>
      <c r="O1580" s="93"/>
      <c r="P1580" s="93"/>
      <c r="Q1580" s="93"/>
      <c r="R1580" s="93"/>
      <c r="S1580" s="93"/>
      <c r="T1580" s="94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T1580" s="17" t="s">
        <v>177</v>
      </c>
      <c r="AU1580" s="17" t="s">
        <v>85</v>
      </c>
    </row>
    <row r="1581" spans="1:65" s="2" customFormat="1" ht="21.75" customHeight="1">
      <c r="A1581" s="40"/>
      <c r="B1581" s="41"/>
      <c r="C1581" s="260" t="s">
        <v>1399</v>
      </c>
      <c r="D1581" s="260" t="s">
        <v>162</v>
      </c>
      <c r="E1581" s="261" t="s">
        <v>1400</v>
      </c>
      <c r="F1581" s="262" t="s">
        <v>1401</v>
      </c>
      <c r="G1581" s="263" t="s">
        <v>540</v>
      </c>
      <c r="H1581" s="264">
        <v>6531.4</v>
      </c>
      <c r="I1581" s="265"/>
      <c r="J1581" s="266">
        <f>ROUND(I1581*H1581,2)</f>
        <v>0</v>
      </c>
      <c r="K1581" s="262" t="s">
        <v>1</v>
      </c>
      <c r="L1581" s="43"/>
      <c r="M1581" s="267" t="s">
        <v>1</v>
      </c>
      <c r="N1581" s="268" t="s">
        <v>40</v>
      </c>
      <c r="O1581" s="93"/>
      <c r="P1581" s="269">
        <f>O1581*H1581</f>
        <v>0</v>
      </c>
      <c r="Q1581" s="269">
        <v>0</v>
      </c>
      <c r="R1581" s="269">
        <f>Q1581*H1581</f>
        <v>0</v>
      </c>
      <c r="S1581" s="269">
        <v>0</v>
      </c>
      <c r="T1581" s="270">
        <f>S1581*H1581</f>
        <v>0</v>
      </c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R1581" s="271" t="s">
        <v>166</v>
      </c>
      <c r="AT1581" s="271" t="s">
        <v>162</v>
      </c>
      <c r="AU1581" s="271" t="s">
        <v>85</v>
      </c>
      <c r="AY1581" s="17" t="s">
        <v>160</v>
      </c>
      <c r="BE1581" s="145">
        <f>IF(N1581="základní",J1581,0)</f>
        <v>0</v>
      </c>
      <c r="BF1581" s="145">
        <f>IF(N1581="snížená",J1581,0)</f>
        <v>0</v>
      </c>
      <c r="BG1581" s="145">
        <f>IF(N1581="zákl. přenesená",J1581,0)</f>
        <v>0</v>
      </c>
      <c r="BH1581" s="145">
        <f>IF(N1581="sníž. přenesená",J1581,0)</f>
        <v>0</v>
      </c>
      <c r="BI1581" s="145">
        <f>IF(N1581="nulová",J1581,0)</f>
        <v>0</v>
      </c>
      <c r="BJ1581" s="17" t="s">
        <v>83</v>
      </c>
      <c r="BK1581" s="145">
        <f>ROUND(I1581*H1581,2)</f>
        <v>0</v>
      </c>
      <c r="BL1581" s="17" t="s">
        <v>166</v>
      </c>
      <c r="BM1581" s="271" t="s">
        <v>1402</v>
      </c>
    </row>
    <row r="1582" spans="1:47" s="2" customFormat="1" ht="12">
      <c r="A1582" s="40"/>
      <c r="B1582" s="41"/>
      <c r="C1582" s="42"/>
      <c r="D1582" s="272" t="s">
        <v>177</v>
      </c>
      <c r="E1582" s="42"/>
      <c r="F1582" s="287" t="s">
        <v>1401</v>
      </c>
      <c r="G1582" s="42"/>
      <c r="H1582" s="42"/>
      <c r="I1582" s="161"/>
      <c r="J1582" s="42"/>
      <c r="K1582" s="42"/>
      <c r="L1582" s="43"/>
      <c r="M1582" s="274"/>
      <c r="N1582" s="275"/>
      <c r="O1582" s="93"/>
      <c r="P1582" s="93"/>
      <c r="Q1582" s="93"/>
      <c r="R1582" s="93"/>
      <c r="S1582" s="93"/>
      <c r="T1582" s="94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T1582" s="17" t="s">
        <v>177</v>
      </c>
      <c r="AU1582" s="17" t="s">
        <v>85</v>
      </c>
    </row>
    <row r="1583" spans="1:47" s="2" customFormat="1" ht="12">
      <c r="A1583" s="40"/>
      <c r="B1583" s="41"/>
      <c r="C1583" s="42"/>
      <c r="D1583" s="272" t="s">
        <v>168</v>
      </c>
      <c r="E1583" s="42"/>
      <c r="F1583" s="273" t="s">
        <v>1403</v>
      </c>
      <c r="G1583" s="42"/>
      <c r="H1583" s="42"/>
      <c r="I1583" s="161"/>
      <c r="J1583" s="42"/>
      <c r="K1583" s="42"/>
      <c r="L1583" s="43"/>
      <c r="M1583" s="274"/>
      <c r="N1583" s="275"/>
      <c r="O1583" s="93"/>
      <c r="P1583" s="93"/>
      <c r="Q1583" s="93"/>
      <c r="R1583" s="93"/>
      <c r="S1583" s="93"/>
      <c r="T1583" s="94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7" t="s">
        <v>168</v>
      </c>
      <c r="AU1583" s="17" t="s">
        <v>85</v>
      </c>
    </row>
    <row r="1584" spans="1:51" s="13" customFormat="1" ht="12">
      <c r="A1584" s="13"/>
      <c r="B1584" s="276"/>
      <c r="C1584" s="277"/>
      <c r="D1584" s="272" t="s">
        <v>170</v>
      </c>
      <c r="E1584" s="278" t="s">
        <v>1</v>
      </c>
      <c r="F1584" s="279" t="s">
        <v>1404</v>
      </c>
      <c r="G1584" s="277"/>
      <c r="H1584" s="280">
        <v>6531.4</v>
      </c>
      <c r="I1584" s="281"/>
      <c r="J1584" s="277"/>
      <c r="K1584" s="277"/>
      <c r="L1584" s="282"/>
      <c r="M1584" s="283"/>
      <c r="N1584" s="284"/>
      <c r="O1584" s="284"/>
      <c r="P1584" s="284"/>
      <c r="Q1584" s="284"/>
      <c r="R1584" s="284"/>
      <c r="S1584" s="284"/>
      <c r="T1584" s="285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86" t="s">
        <v>170</v>
      </c>
      <c r="AU1584" s="286" t="s">
        <v>85</v>
      </c>
      <c r="AV1584" s="13" t="s">
        <v>85</v>
      </c>
      <c r="AW1584" s="13" t="s">
        <v>30</v>
      </c>
      <c r="AX1584" s="13" t="s">
        <v>83</v>
      </c>
      <c r="AY1584" s="286" t="s">
        <v>160</v>
      </c>
    </row>
    <row r="1585" spans="1:65" s="2" customFormat="1" ht="16.5" customHeight="1">
      <c r="A1585" s="40"/>
      <c r="B1585" s="41"/>
      <c r="C1585" s="260" t="s">
        <v>1405</v>
      </c>
      <c r="D1585" s="260" t="s">
        <v>162</v>
      </c>
      <c r="E1585" s="261" t="s">
        <v>1406</v>
      </c>
      <c r="F1585" s="262" t="s">
        <v>1407</v>
      </c>
      <c r="G1585" s="263" t="s">
        <v>540</v>
      </c>
      <c r="H1585" s="264">
        <v>124096.6</v>
      </c>
      <c r="I1585" s="265"/>
      <c r="J1585" s="266">
        <f>ROUND(I1585*H1585,2)</f>
        <v>0</v>
      </c>
      <c r="K1585" s="262" t="s">
        <v>1</v>
      </c>
      <c r="L1585" s="43"/>
      <c r="M1585" s="267" t="s">
        <v>1</v>
      </c>
      <c r="N1585" s="268" t="s">
        <v>40</v>
      </c>
      <c r="O1585" s="93"/>
      <c r="P1585" s="269">
        <f>O1585*H1585</f>
        <v>0</v>
      </c>
      <c r="Q1585" s="269">
        <v>0</v>
      </c>
      <c r="R1585" s="269">
        <f>Q1585*H1585</f>
        <v>0</v>
      </c>
      <c r="S1585" s="269">
        <v>0</v>
      </c>
      <c r="T1585" s="270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71" t="s">
        <v>166</v>
      </c>
      <c r="AT1585" s="271" t="s">
        <v>162</v>
      </c>
      <c r="AU1585" s="271" t="s">
        <v>85</v>
      </c>
      <c r="AY1585" s="17" t="s">
        <v>160</v>
      </c>
      <c r="BE1585" s="145">
        <f>IF(N1585="základní",J1585,0)</f>
        <v>0</v>
      </c>
      <c r="BF1585" s="145">
        <f>IF(N1585="snížená",J1585,0)</f>
        <v>0</v>
      </c>
      <c r="BG1585" s="145">
        <f>IF(N1585="zákl. přenesená",J1585,0)</f>
        <v>0</v>
      </c>
      <c r="BH1585" s="145">
        <f>IF(N1585="sníž. přenesená",J1585,0)</f>
        <v>0</v>
      </c>
      <c r="BI1585" s="145">
        <f>IF(N1585="nulová",J1585,0)</f>
        <v>0</v>
      </c>
      <c r="BJ1585" s="17" t="s">
        <v>83</v>
      </c>
      <c r="BK1585" s="145">
        <f>ROUND(I1585*H1585,2)</f>
        <v>0</v>
      </c>
      <c r="BL1585" s="17" t="s">
        <v>166</v>
      </c>
      <c r="BM1585" s="271" t="s">
        <v>1408</v>
      </c>
    </row>
    <row r="1586" spans="1:47" s="2" customFormat="1" ht="12">
      <c r="A1586" s="40"/>
      <c r="B1586" s="41"/>
      <c r="C1586" s="42"/>
      <c r="D1586" s="272" t="s">
        <v>177</v>
      </c>
      <c r="E1586" s="42"/>
      <c r="F1586" s="287" t="s">
        <v>1407</v>
      </c>
      <c r="G1586" s="42"/>
      <c r="H1586" s="42"/>
      <c r="I1586" s="161"/>
      <c r="J1586" s="42"/>
      <c r="K1586" s="42"/>
      <c r="L1586" s="43"/>
      <c r="M1586" s="274"/>
      <c r="N1586" s="275"/>
      <c r="O1586" s="93"/>
      <c r="P1586" s="93"/>
      <c r="Q1586" s="93"/>
      <c r="R1586" s="93"/>
      <c r="S1586" s="93"/>
      <c r="T1586" s="94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T1586" s="17" t="s">
        <v>177</v>
      </c>
      <c r="AU1586" s="17" t="s">
        <v>85</v>
      </c>
    </row>
    <row r="1587" spans="1:47" s="2" customFormat="1" ht="12">
      <c r="A1587" s="40"/>
      <c r="B1587" s="41"/>
      <c r="C1587" s="42"/>
      <c r="D1587" s="272" t="s">
        <v>168</v>
      </c>
      <c r="E1587" s="42"/>
      <c r="F1587" s="273" t="s">
        <v>1409</v>
      </c>
      <c r="G1587" s="42"/>
      <c r="H1587" s="42"/>
      <c r="I1587" s="161"/>
      <c r="J1587" s="42"/>
      <c r="K1587" s="42"/>
      <c r="L1587" s="43"/>
      <c r="M1587" s="274"/>
      <c r="N1587" s="275"/>
      <c r="O1587" s="93"/>
      <c r="P1587" s="93"/>
      <c r="Q1587" s="93"/>
      <c r="R1587" s="93"/>
      <c r="S1587" s="93"/>
      <c r="T1587" s="94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T1587" s="17" t="s">
        <v>168</v>
      </c>
      <c r="AU1587" s="17" t="s">
        <v>85</v>
      </c>
    </row>
    <row r="1588" spans="1:51" s="13" customFormat="1" ht="12">
      <c r="A1588" s="13"/>
      <c r="B1588" s="276"/>
      <c r="C1588" s="277"/>
      <c r="D1588" s="272" t="s">
        <v>170</v>
      </c>
      <c r="E1588" s="278" t="s">
        <v>1</v>
      </c>
      <c r="F1588" s="279" t="s">
        <v>1410</v>
      </c>
      <c r="G1588" s="277"/>
      <c r="H1588" s="280">
        <v>124096.6</v>
      </c>
      <c r="I1588" s="281"/>
      <c r="J1588" s="277"/>
      <c r="K1588" s="277"/>
      <c r="L1588" s="282"/>
      <c r="M1588" s="283"/>
      <c r="N1588" s="284"/>
      <c r="O1588" s="284"/>
      <c r="P1588" s="284"/>
      <c r="Q1588" s="284"/>
      <c r="R1588" s="284"/>
      <c r="S1588" s="284"/>
      <c r="T1588" s="285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86" t="s">
        <v>170</v>
      </c>
      <c r="AU1588" s="286" t="s">
        <v>85</v>
      </c>
      <c r="AV1588" s="13" t="s">
        <v>85</v>
      </c>
      <c r="AW1588" s="13" t="s">
        <v>30</v>
      </c>
      <c r="AX1588" s="13" t="s">
        <v>83</v>
      </c>
      <c r="AY1588" s="286" t="s">
        <v>160</v>
      </c>
    </row>
    <row r="1589" spans="1:65" s="2" customFormat="1" ht="16.5" customHeight="1">
      <c r="A1589" s="40"/>
      <c r="B1589" s="41"/>
      <c r="C1589" s="260" t="s">
        <v>1411</v>
      </c>
      <c r="D1589" s="260" t="s">
        <v>162</v>
      </c>
      <c r="E1589" s="261" t="s">
        <v>1412</v>
      </c>
      <c r="F1589" s="262" t="s">
        <v>1413</v>
      </c>
      <c r="G1589" s="263" t="s">
        <v>540</v>
      </c>
      <c r="H1589" s="264">
        <v>12154.941</v>
      </c>
      <c r="I1589" s="265"/>
      <c r="J1589" s="266">
        <f>ROUND(I1589*H1589,2)</f>
        <v>0</v>
      </c>
      <c r="K1589" s="262" t="s">
        <v>1</v>
      </c>
      <c r="L1589" s="43"/>
      <c r="M1589" s="267" t="s">
        <v>1</v>
      </c>
      <c r="N1589" s="268" t="s">
        <v>40</v>
      </c>
      <c r="O1589" s="93"/>
      <c r="P1589" s="269">
        <f>O1589*H1589</f>
        <v>0</v>
      </c>
      <c r="Q1589" s="269">
        <v>0</v>
      </c>
      <c r="R1589" s="269">
        <f>Q1589*H1589</f>
        <v>0</v>
      </c>
      <c r="S1589" s="269">
        <v>0</v>
      </c>
      <c r="T1589" s="270">
        <f>S1589*H1589</f>
        <v>0</v>
      </c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R1589" s="271" t="s">
        <v>166</v>
      </c>
      <c r="AT1589" s="271" t="s">
        <v>162</v>
      </c>
      <c r="AU1589" s="271" t="s">
        <v>85</v>
      </c>
      <c r="AY1589" s="17" t="s">
        <v>160</v>
      </c>
      <c r="BE1589" s="145">
        <f>IF(N1589="základní",J1589,0)</f>
        <v>0</v>
      </c>
      <c r="BF1589" s="145">
        <f>IF(N1589="snížená",J1589,0)</f>
        <v>0</v>
      </c>
      <c r="BG1589" s="145">
        <f>IF(N1589="zákl. přenesená",J1589,0)</f>
        <v>0</v>
      </c>
      <c r="BH1589" s="145">
        <f>IF(N1589="sníž. přenesená",J1589,0)</f>
        <v>0</v>
      </c>
      <c r="BI1589" s="145">
        <f>IF(N1589="nulová",J1589,0)</f>
        <v>0</v>
      </c>
      <c r="BJ1589" s="17" t="s">
        <v>83</v>
      </c>
      <c r="BK1589" s="145">
        <f>ROUND(I1589*H1589,2)</f>
        <v>0</v>
      </c>
      <c r="BL1589" s="17" t="s">
        <v>166</v>
      </c>
      <c r="BM1589" s="271" t="s">
        <v>1414</v>
      </c>
    </row>
    <row r="1590" spans="1:47" s="2" customFormat="1" ht="12">
      <c r="A1590" s="40"/>
      <c r="B1590" s="41"/>
      <c r="C1590" s="42"/>
      <c r="D1590" s="272" t="s">
        <v>177</v>
      </c>
      <c r="E1590" s="42"/>
      <c r="F1590" s="287" t="s">
        <v>1413</v>
      </c>
      <c r="G1590" s="42"/>
      <c r="H1590" s="42"/>
      <c r="I1590" s="161"/>
      <c r="J1590" s="42"/>
      <c r="K1590" s="42"/>
      <c r="L1590" s="43"/>
      <c r="M1590" s="274"/>
      <c r="N1590" s="275"/>
      <c r="O1590" s="93"/>
      <c r="P1590" s="93"/>
      <c r="Q1590" s="93"/>
      <c r="R1590" s="93"/>
      <c r="S1590" s="93"/>
      <c r="T1590" s="94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T1590" s="17" t="s">
        <v>177</v>
      </c>
      <c r="AU1590" s="17" t="s">
        <v>85</v>
      </c>
    </row>
    <row r="1591" spans="1:47" s="2" customFormat="1" ht="12">
      <c r="A1591" s="40"/>
      <c r="B1591" s="41"/>
      <c r="C1591" s="42"/>
      <c r="D1591" s="272" t="s">
        <v>168</v>
      </c>
      <c r="E1591" s="42"/>
      <c r="F1591" s="273" t="s">
        <v>1415</v>
      </c>
      <c r="G1591" s="42"/>
      <c r="H1591" s="42"/>
      <c r="I1591" s="161"/>
      <c r="J1591" s="42"/>
      <c r="K1591" s="42"/>
      <c r="L1591" s="43"/>
      <c r="M1591" s="274"/>
      <c r="N1591" s="275"/>
      <c r="O1591" s="93"/>
      <c r="P1591" s="93"/>
      <c r="Q1591" s="93"/>
      <c r="R1591" s="93"/>
      <c r="S1591" s="93"/>
      <c r="T1591" s="94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T1591" s="17" t="s">
        <v>168</v>
      </c>
      <c r="AU1591" s="17" t="s">
        <v>85</v>
      </c>
    </row>
    <row r="1592" spans="1:51" s="13" customFormat="1" ht="12">
      <c r="A1592" s="13"/>
      <c r="B1592" s="276"/>
      <c r="C1592" s="277"/>
      <c r="D1592" s="272" t="s">
        <v>170</v>
      </c>
      <c r="E1592" s="278" t="s">
        <v>1</v>
      </c>
      <c r="F1592" s="279" t="s">
        <v>1416</v>
      </c>
      <c r="G1592" s="277"/>
      <c r="H1592" s="280">
        <v>12154.941</v>
      </c>
      <c r="I1592" s="281"/>
      <c r="J1592" s="277"/>
      <c r="K1592" s="277"/>
      <c r="L1592" s="282"/>
      <c r="M1592" s="283"/>
      <c r="N1592" s="284"/>
      <c r="O1592" s="284"/>
      <c r="P1592" s="284"/>
      <c r="Q1592" s="284"/>
      <c r="R1592" s="284"/>
      <c r="S1592" s="284"/>
      <c r="T1592" s="285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86" t="s">
        <v>170</v>
      </c>
      <c r="AU1592" s="286" t="s">
        <v>85</v>
      </c>
      <c r="AV1592" s="13" t="s">
        <v>85</v>
      </c>
      <c r="AW1592" s="13" t="s">
        <v>30</v>
      </c>
      <c r="AX1592" s="13" t="s">
        <v>83</v>
      </c>
      <c r="AY1592" s="286" t="s">
        <v>160</v>
      </c>
    </row>
    <row r="1593" spans="1:65" s="2" customFormat="1" ht="16.5" customHeight="1">
      <c r="A1593" s="40"/>
      <c r="B1593" s="41"/>
      <c r="C1593" s="260" t="s">
        <v>1417</v>
      </c>
      <c r="D1593" s="260" t="s">
        <v>162</v>
      </c>
      <c r="E1593" s="261" t="s">
        <v>1418</v>
      </c>
      <c r="F1593" s="262" t="s">
        <v>1419</v>
      </c>
      <c r="G1593" s="263" t="s">
        <v>540</v>
      </c>
      <c r="H1593" s="264">
        <v>6314.4</v>
      </c>
      <c r="I1593" s="265"/>
      <c r="J1593" s="266">
        <f>ROUND(I1593*H1593,2)</f>
        <v>0</v>
      </c>
      <c r="K1593" s="262" t="s">
        <v>1</v>
      </c>
      <c r="L1593" s="43"/>
      <c r="M1593" s="267" t="s">
        <v>1</v>
      </c>
      <c r="N1593" s="268" t="s">
        <v>40</v>
      </c>
      <c r="O1593" s="93"/>
      <c r="P1593" s="269">
        <f>O1593*H1593</f>
        <v>0</v>
      </c>
      <c r="Q1593" s="269">
        <v>0</v>
      </c>
      <c r="R1593" s="269">
        <f>Q1593*H1593</f>
        <v>0</v>
      </c>
      <c r="S1593" s="269">
        <v>0</v>
      </c>
      <c r="T1593" s="270">
        <f>S1593*H1593</f>
        <v>0</v>
      </c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R1593" s="271" t="s">
        <v>166</v>
      </c>
      <c r="AT1593" s="271" t="s">
        <v>162</v>
      </c>
      <c r="AU1593" s="271" t="s">
        <v>85</v>
      </c>
      <c r="AY1593" s="17" t="s">
        <v>160</v>
      </c>
      <c r="BE1593" s="145">
        <f>IF(N1593="základní",J1593,0)</f>
        <v>0</v>
      </c>
      <c r="BF1593" s="145">
        <f>IF(N1593="snížená",J1593,0)</f>
        <v>0</v>
      </c>
      <c r="BG1593" s="145">
        <f>IF(N1593="zákl. přenesená",J1593,0)</f>
        <v>0</v>
      </c>
      <c r="BH1593" s="145">
        <f>IF(N1593="sníž. přenesená",J1593,0)</f>
        <v>0</v>
      </c>
      <c r="BI1593" s="145">
        <f>IF(N1593="nulová",J1593,0)</f>
        <v>0</v>
      </c>
      <c r="BJ1593" s="17" t="s">
        <v>83</v>
      </c>
      <c r="BK1593" s="145">
        <f>ROUND(I1593*H1593,2)</f>
        <v>0</v>
      </c>
      <c r="BL1593" s="17" t="s">
        <v>166</v>
      </c>
      <c r="BM1593" s="271" t="s">
        <v>1420</v>
      </c>
    </row>
    <row r="1594" spans="1:47" s="2" customFormat="1" ht="12">
      <c r="A1594" s="40"/>
      <c r="B1594" s="41"/>
      <c r="C1594" s="42"/>
      <c r="D1594" s="272" t="s">
        <v>177</v>
      </c>
      <c r="E1594" s="42"/>
      <c r="F1594" s="287" t="s">
        <v>1419</v>
      </c>
      <c r="G1594" s="42"/>
      <c r="H1594" s="42"/>
      <c r="I1594" s="161"/>
      <c r="J1594" s="42"/>
      <c r="K1594" s="42"/>
      <c r="L1594" s="43"/>
      <c r="M1594" s="274"/>
      <c r="N1594" s="275"/>
      <c r="O1594" s="93"/>
      <c r="P1594" s="93"/>
      <c r="Q1594" s="93"/>
      <c r="R1594" s="93"/>
      <c r="S1594" s="93"/>
      <c r="T1594" s="94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T1594" s="17" t="s">
        <v>177</v>
      </c>
      <c r="AU1594" s="17" t="s">
        <v>85</v>
      </c>
    </row>
    <row r="1595" spans="1:47" s="2" customFormat="1" ht="12">
      <c r="A1595" s="40"/>
      <c r="B1595" s="41"/>
      <c r="C1595" s="42"/>
      <c r="D1595" s="272" t="s">
        <v>168</v>
      </c>
      <c r="E1595" s="42"/>
      <c r="F1595" s="273" t="s">
        <v>1421</v>
      </c>
      <c r="G1595" s="42"/>
      <c r="H1595" s="42"/>
      <c r="I1595" s="161"/>
      <c r="J1595" s="42"/>
      <c r="K1595" s="42"/>
      <c r="L1595" s="43"/>
      <c r="M1595" s="274"/>
      <c r="N1595" s="275"/>
      <c r="O1595" s="93"/>
      <c r="P1595" s="93"/>
      <c r="Q1595" s="93"/>
      <c r="R1595" s="93"/>
      <c r="S1595" s="93"/>
      <c r="T1595" s="94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T1595" s="17" t="s">
        <v>168</v>
      </c>
      <c r="AU1595" s="17" t="s">
        <v>85</v>
      </c>
    </row>
    <row r="1596" spans="1:51" s="13" customFormat="1" ht="12">
      <c r="A1596" s="13"/>
      <c r="B1596" s="276"/>
      <c r="C1596" s="277"/>
      <c r="D1596" s="272" t="s">
        <v>170</v>
      </c>
      <c r="E1596" s="278" t="s">
        <v>1</v>
      </c>
      <c r="F1596" s="279" t="s">
        <v>1422</v>
      </c>
      <c r="G1596" s="277"/>
      <c r="H1596" s="280">
        <v>6314.4</v>
      </c>
      <c r="I1596" s="281"/>
      <c r="J1596" s="277"/>
      <c r="K1596" s="277"/>
      <c r="L1596" s="282"/>
      <c r="M1596" s="283"/>
      <c r="N1596" s="284"/>
      <c r="O1596" s="284"/>
      <c r="P1596" s="284"/>
      <c r="Q1596" s="284"/>
      <c r="R1596" s="284"/>
      <c r="S1596" s="284"/>
      <c r="T1596" s="285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86" t="s">
        <v>170</v>
      </c>
      <c r="AU1596" s="286" t="s">
        <v>85</v>
      </c>
      <c r="AV1596" s="13" t="s">
        <v>85</v>
      </c>
      <c r="AW1596" s="13" t="s">
        <v>30</v>
      </c>
      <c r="AX1596" s="13" t="s">
        <v>75</v>
      </c>
      <c r="AY1596" s="286" t="s">
        <v>160</v>
      </c>
    </row>
    <row r="1597" spans="1:51" s="15" customFormat="1" ht="12">
      <c r="A1597" s="15"/>
      <c r="B1597" s="298"/>
      <c r="C1597" s="299"/>
      <c r="D1597" s="272" t="s">
        <v>170</v>
      </c>
      <c r="E1597" s="300" t="s">
        <v>1</v>
      </c>
      <c r="F1597" s="301" t="s">
        <v>217</v>
      </c>
      <c r="G1597" s="299"/>
      <c r="H1597" s="302">
        <v>6314.4</v>
      </c>
      <c r="I1597" s="303"/>
      <c r="J1597" s="299"/>
      <c r="K1597" s="299"/>
      <c r="L1597" s="304"/>
      <c r="M1597" s="305"/>
      <c r="N1597" s="306"/>
      <c r="O1597" s="306"/>
      <c r="P1597" s="306"/>
      <c r="Q1597" s="306"/>
      <c r="R1597" s="306"/>
      <c r="S1597" s="306"/>
      <c r="T1597" s="307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T1597" s="308" t="s">
        <v>170</v>
      </c>
      <c r="AU1597" s="308" t="s">
        <v>85</v>
      </c>
      <c r="AV1597" s="15" t="s">
        <v>166</v>
      </c>
      <c r="AW1597" s="15" t="s">
        <v>30</v>
      </c>
      <c r="AX1597" s="15" t="s">
        <v>83</v>
      </c>
      <c r="AY1597" s="308" t="s">
        <v>160</v>
      </c>
    </row>
    <row r="1598" spans="1:65" s="2" customFormat="1" ht="16.5" customHeight="1">
      <c r="A1598" s="40"/>
      <c r="B1598" s="41"/>
      <c r="C1598" s="260" t="s">
        <v>1423</v>
      </c>
      <c r="D1598" s="260" t="s">
        <v>162</v>
      </c>
      <c r="E1598" s="261" t="s">
        <v>1424</v>
      </c>
      <c r="F1598" s="262" t="s">
        <v>1425</v>
      </c>
      <c r="G1598" s="263" t="s">
        <v>540</v>
      </c>
      <c r="H1598" s="264">
        <v>217</v>
      </c>
      <c r="I1598" s="265"/>
      <c r="J1598" s="266">
        <f>ROUND(I1598*H1598,2)</f>
        <v>0</v>
      </c>
      <c r="K1598" s="262" t="s">
        <v>1</v>
      </c>
      <c r="L1598" s="43"/>
      <c r="M1598" s="267" t="s">
        <v>1</v>
      </c>
      <c r="N1598" s="268" t="s">
        <v>40</v>
      </c>
      <c r="O1598" s="93"/>
      <c r="P1598" s="269">
        <f>O1598*H1598</f>
        <v>0</v>
      </c>
      <c r="Q1598" s="269">
        <v>0</v>
      </c>
      <c r="R1598" s="269">
        <f>Q1598*H1598</f>
        <v>0</v>
      </c>
      <c r="S1598" s="269">
        <v>0</v>
      </c>
      <c r="T1598" s="270">
        <f>S1598*H1598</f>
        <v>0</v>
      </c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R1598" s="271" t="s">
        <v>166</v>
      </c>
      <c r="AT1598" s="271" t="s">
        <v>162</v>
      </c>
      <c r="AU1598" s="271" t="s">
        <v>85</v>
      </c>
      <c r="AY1598" s="17" t="s">
        <v>160</v>
      </c>
      <c r="BE1598" s="145">
        <f>IF(N1598="základní",J1598,0)</f>
        <v>0</v>
      </c>
      <c r="BF1598" s="145">
        <f>IF(N1598="snížená",J1598,0)</f>
        <v>0</v>
      </c>
      <c r="BG1598" s="145">
        <f>IF(N1598="zákl. přenesená",J1598,0)</f>
        <v>0</v>
      </c>
      <c r="BH1598" s="145">
        <f>IF(N1598="sníž. přenesená",J1598,0)</f>
        <v>0</v>
      </c>
      <c r="BI1598" s="145">
        <f>IF(N1598="nulová",J1598,0)</f>
        <v>0</v>
      </c>
      <c r="BJ1598" s="17" t="s">
        <v>83</v>
      </c>
      <c r="BK1598" s="145">
        <f>ROUND(I1598*H1598,2)</f>
        <v>0</v>
      </c>
      <c r="BL1598" s="17" t="s">
        <v>166</v>
      </c>
      <c r="BM1598" s="271" t="s">
        <v>1426</v>
      </c>
    </row>
    <row r="1599" spans="1:47" s="2" customFormat="1" ht="12">
      <c r="A1599" s="40"/>
      <c r="B1599" s="41"/>
      <c r="C1599" s="42"/>
      <c r="D1599" s="272" t="s">
        <v>177</v>
      </c>
      <c r="E1599" s="42"/>
      <c r="F1599" s="287" t="s">
        <v>1427</v>
      </c>
      <c r="G1599" s="42"/>
      <c r="H1599" s="42"/>
      <c r="I1599" s="161"/>
      <c r="J1599" s="42"/>
      <c r="K1599" s="42"/>
      <c r="L1599" s="43"/>
      <c r="M1599" s="274"/>
      <c r="N1599" s="275"/>
      <c r="O1599" s="93"/>
      <c r="P1599" s="93"/>
      <c r="Q1599" s="93"/>
      <c r="R1599" s="93"/>
      <c r="S1599" s="93"/>
      <c r="T1599" s="94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T1599" s="17" t="s">
        <v>177</v>
      </c>
      <c r="AU1599" s="17" t="s">
        <v>85</v>
      </c>
    </row>
    <row r="1600" spans="1:47" s="2" customFormat="1" ht="12">
      <c r="A1600" s="40"/>
      <c r="B1600" s="41"/>
      <c r="C1600" s="42"/>
      <c r="D1600" s="272" t="s">
        <v>168</v>
      </c>
      <c r="E1600" s="42"/>
      <c r="F1600" s="273" t="s">
        <v>1428</v>
      </c>
      <c r="G1600" s="42"/>
      <c r="H1600" s="42"/>
      <c r="I1600" s="161"/>
      <c r="J1600" s="42"/>
      <c r="K1600" s="42"/>
      <c r="L1600" s="43"/>
      <c r="M1600" s="274"/>
      <c r="N1600" s="275"/>
      <c r="O1600" s="93"/>
      <c r="P1600" s="93"/>
      <c r="Q1600" s="93"/>
      <c r="R1600" s="93"/>
      <c r="S1600" s="93"/>
      <c r="T1600" s="94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T1600" s="17" t="s">
        <v>168</v>
      </c>
      <c r="AU1600" s="17" t="s">
        <v>85</v>
      </c>
    </row>
    <row r="1601" spans="1:51" s="13" customFormat="1" ht="12">
      <c r="A1601" s="13"/>
      <c r="B1601" s="276"/>
      <c r="C1601" s="277"/>
      <c r="D1601" s="272" t="s">
        <v>170</v>
      </c>
      <c r="E1601" s="278" t="s">
        <v>1</v>
      </c>
      <c r="F1601" s="279" t="s">
        <v>1429</v>
      </c>
      <c r="G1601" s="277"/>
      <c r="H1601" s="280">
        <v>217</v>
      </c>
      <c r="I1601" s="281"/>
      <c r="J1601" s="277"/>
      <c r="K1601" s="277"/>
      <c r="L1601" s="282"/>
      <c r="M1601" s="283"/>
      <c r="N1601" s="284"/>
      <c r="O1601" s="284"/>
      <c r="P1601" s="284"/>
      <c r="Q1601" s="284"/>
      <c r="R1601" s="284"/>
      <c r="S1601" s="284"/>
      <c r="T1601" s="285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86" t="s">
        <v>170</v>
      </c>
      <c r="AU1601" s="286" t="s">
        <v>85</v>
      </c>
      <c r="AV1601" s="13" t="s">
        <v>85</v>
      </c>
      <c r="AW1601" s="13" t="s">
        <v>30</v>
      </c>
      <c r="AX1601" s="13" t="s">
        <v>83</v>
      </c>
      <c r="AY1601" s="286" t="s">
        <v>160</v>
      </c>
    </row>
    <row r="1602" spans="1:63" s="12" customFormat="1" ht="25.9" customHeight="1">
      <c r="A1602" s="12"/>
      <c r="B1602" s="244"/>
      <c r="C1602" s="245"/>
      <c r="D1602" s="246" t="s">
        <v>74</v>
      </c>
      <c r="E1602" s="247" t="s">
        <v>1430</v>
      </c>
      <c r="F1602" s="247" t="s">
        <v>1431</v>
      </c>
      <c r="G1602" s="245"/>
      <c r="H1602" s="245"/>
      <c r="I1602" s="248"/>
      <c r="J1602" s="249">
        <f>BK1602</f>
        <v>0</v>
      </c>
      <c r="K1602" s="245"/>
      <c r="L1602" s="250"/>
      <c r="M1602" s="251"/>
      <c r="N1602" s="252"/>
      <c r="O1602" s="252"/>
      <c r="P1602" s="253">
        <f>P1603</f>
        <v>0</v>
      </c>
      <c r="Q1602" s="252"/>
      <c r="R1602" s="253">
        <f>R1603</f>
        <v>1.84535</v>
      </c>
      <c r="S1602" s="252"/>
      <c r="T1602" s="254">
        <f>T1603</f>
        <v>0</v>
      </c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R1602" s="255" t="s">
        <v>85</v>
      </c>
      <c r="AT1602" s="256" t="s">
        <v>74</v>
      </c>
      <c r="AU1602" s="256" t="s">
        <v>75</v>
      </c>
      <c r="AY1602" s="255" t="s">
        <v>160</v>
      </c>
      <c r="BK1602" s="257">
        <f>BK1603</f>
        <v>0</v>
      </c>
    </row>
    <row r="1603" spans="1:63" s="12" customFormat="1" ht="22.8" customHeight="1">
      <c r="A1603" s="12"/>
      <c r="B1603" s="244"/>
      <c r="C1603" s="245"/>
      <c r="D1603" s="246" t="s">
        <v>74</v>
      </c>
      <c r="E1603" s="258" t="s">
        <v>1432</v>
      </c>
      <c r="F1603" s="258" t="s">
        <v>1433</v>
      </c>
      <c r="G1603" s="245"/>
      <c r="H1603" s="245"/>
      <c r="I1603" s="248"/>
      <c r="J1603" s="259">
        <f>BK1603</f>
        <v>0</v>
      </c>
      <c r="K1603" s="245"/>
      <c r="L1603" s="250"/>
      <c r="M1603" s="251"/>
      <c r="N1603" s="252"/>
      <c r="O1603" s="252"/>
      <c r="P1603" s="253">
        <f>SUM(P1604:P1615)</f>
        <v>0</v>
      </c>
      <c r="Q1603" s="252"/>
      <c r="R1603" s="253">
        <f>SUM(R1604:R1615)</f>
        <v>1.84535</v>
      </c>
      <c r="S1603" s="252"/>
      <c r="T1603" s="254">
        <f>SUM(T1604:T1615)</f>
        <v>0</v>
      </c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R1603" s="255" t="s">
        <v>85</v>
      </c>
      <c r="AT1603" s="256" t="s">
        <v>74</v>
      </c>
      <c r="AU1603" s="256" t="s">
        <v>83</v>
      </c>
      <c r="AY1603" s="255" t="s">
        <v>160</v>
      </c>
      <c r="BK1603" s="257">
        <f>SUM(BK1604:BK1615)</f>
        <v>0</v>
      </c>
    </row>
    <row r="1604" spans="1:65" s="2" customFormat="1" ht="21.75" customHeight="1">
      <c r="A1604" s="40"/>
      <c r="B1604" s="41"/>
      <c r="C1604" s="260" t="s">
        <v>1434</v>
      </c>
      <c r="D1604" s="260" t="s">
        <v>162</v>
      </c>
      <c r="E1604" s="261" t="s">
        <v>1435</v>
      </c>
      <c r="F1604" s="262" t="s">
        <v>1436</v>
      </c>
      <c r="G1604" s="263" t="s">
        <v>243</v>
      </c>
      <c r="H1604" s="264">
        <v>122.5</v>
      </c>
      <c r="I1604" s="265"/>
      <c r="J1604" s="266">
        <f>ROUND(I1604*H1604,2)</f>
        <v>0</v>
      </c>
      <c r="K1604" s="262" t="s">
        <v>184</v>
      </c>
      <c r="L1604" s="43"/>
      <c r="M1604" s="267" t="s">
        <v>1</v>
      </c>
      <c r="N1604" s="268" t="s">
        <v>40</v>
      </c>
      <c r="O1604" s="93"/>
      <c r="P1604" s="269">
        <f>O1604*H1604</f>
        <v>0</v>
      </c>
      <c r="Q1604" s="269">
        <v>6E-05</v>
      </c>
      <c r="R1604" s="269">
        <f>Q1604*H1604</f>
        <v>0.00735</v>
      </c>
      <c r="S1604" s="269">
        <v>0</v>
      </c>
      <c r="T1604" s="270">
        <f>S1604*H1604</f>
        <v>0</v>
      </c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R1604" s="271" t="s">
        <v>281</v>
      </c>
      <c r="AT1604" s="271" t="s">
        <v>162</v>
      </c>
      <c r="AU1604" s="271" t="s">
        <v>85</v>
      </c>
      <c r="AY1604" s="17" t="s">
        <v>160</v>
      </c>
      <c r="BE1604" s="145">
        <f>IF(N1604="základní",J1604,0)</f>
        <v>0</v>
      </c>
      <c r="BF1604" s="145">
        <f>IF(N1604="snížená",J1604,0)</f>
        <v>0</v>
      </c>
      <c r="BG1604" s="145">
        <f>IF(N1604="zákl. přenesená",J1604,0)</f>
        <v>0</v>
      </c>
      <c r="BH1604" s="145">
        <f>IF(N1604="sníž. přenesená",J1604,0)</f>
        <v>0</v>
      </c>
      <c r="BI1604" s="145">
        <f>IF(N1604="nulová",J1604,0)</f>
        <v>0</v>
      </c>
      <c r="BJ1604" s="17" t="s">
        <v>83</v>
      </c>
      <c r="BK1604" s="145">
        <f>ROUND(I1604*H1604,2)</f>
        <v>0</v>
      </c>
      <c r="BL1604" s="17" t="s">
        <v>281</v>
      </c>
      <c r="BM1604" s="271" t="s">
        <v>1437</v>
      </c>
    </row>
    <row r="1605" spans="1:47" s="2" customFormat="1" ht="12">
      <c r="A1605" s="40"/>
      <c r="B1605" s="41"/>
      <c r="C1605" s="42"/>
      <c r="D1605" s="272" t="s">
        <v>177</v>
      </c>
      <c r="E1605" s="42"/>
      <c r="F1605" s="287" t="s">
        <v>1438</v>
      </c>
      <c r="G1605" s="42"/>
      <c r="H1605" s="42"/>
      <c r="I1605" s="161"/>
      <c r="J1605" s="42"/>
      <c r="K1605" s="42"/>
      <c r="L1605" s="43"/>
      <c r="M1605" s="274"/>
      <c r="N1605" s="275"/>
      <c r="O1605" s="93"/>
      <c r="P1605" s="93"/>
      <c r="Q1605" s="93"/>
      <c r="R1605" s="93"/>
      <c r="S1605" s="93"/>
      <c r="T1605" s="94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T1605" s="17" t="s">
        <v>177</v>
      </c>
      <c r="AU1605" s="17" t="s">
        <v>85</v>
      </c>
    </row>
    <row r="1606" spans="1:47" s="2" customFormat="1" ht="12">
      <c r="A1606" s="40"/>
      <c r="B1606" s="41"/>
      <c r="C1606" s="42"/>
      <c r="D1606" s="272" t="s">
        <v>168</v>
      </c>
      <c r="E1606" s="42"/>
      <c r="F1606" s="273" t="s">
        <v>1439</v>
      </c>
      <c r="G1606" s="42"/>
      <c r="H1606" s="42"/>
      <c r="I1606" s="161"/>
      <c r="J1606" s="42"/>
      <c r="K1606" s="42"/>
      <c r="L1606" s="43"/>
      <c r="M1606" s="274"/>
      <c r="N1606" s="275"/>
      <c r="O1606" s="93"/>
      <c r="P1606" s="93"/>
      <c r="Q1606" s="93"/>
      <c r="R1606" s="93"/>
      <c r="S1606" s="93"/>
      <c r="T1606" s="94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T1606" s="17" t="s">
        <v>168</v>
      </c>
      <c r="AU1606" s="17" t="s">
        <v>85</v>
      </c>
    </row>
    <row r="1607" spans="1:51" s="14" customFormat="1" ht="12">
      <c r="A1607" s="14"/>
      <c r="B1607" s="288"/>
      <c r="C1607" s="289"/>
      <c r="D1607" s="272" t="s">
        <v>170</v>
      </c>
      <c r="E1607" s="290" t="s">
        <v>1</v>
      </c>
      <c r="F1607" s="291" t="s">
        <v>1440</v>
      </c>
      <c r="G1607" s="289"/>
      <c r="H1607" s="290" t="s">
        <v>1</v>
      </c>
      <c r="I1607" s="292"/>
      <c r="J1607" s="289"/>
      <c r="K1607" s="289"/>
      <c r="L1607" s="293"/>
      <c r="M1607" s="294"/>
      <c r="N1607" s="295"/>
      <c r="O1607" s="295"/>
      <c r="P1607" s="295"/>
      <c r="Q1607" s="295"/>
      <c r="R1607" s="295"/>
      <c r="S1607" s="295"/>
      <c r="T1607" s="296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97" t="s">
        <v>170</v>
      </c>
      <c r="AU1607" s="297" t="s">
        <v>85</v>
      </c>
      <c r="AV1607" s="14" t="s">
        <v>83</v>
      </c>
      <c r="AW1607" s="14" t="s">
        <v>30</v>
      </c>
      <c r="AX1607" s="14" t="s">
        <v>75</v>
      </c>
      <c r="AY1607" s="297" t="s">
        <v>160</v>
      </c>
    </row>
    <row r="1608" spans="1:51" s="14" customFormat="1" ht="12">
      <c r="A1608" s="14"/>
      <c r="B1608" s="288"/>
      <c r="C1608" s="289"/>
      <c r="D1608" s="272" t="s">
        <v>170</v>
      </c>
      <c r="E1608" s="290" t="s">
        <v>1</v>
      </c>
      <c r="F1608" s="291" t="s">
        <v>1441</v>
      </c>
      <c r="G1608" s="289"/>
      <c r="H1608" s="290" t="s">
        <v>1</v>
      </c>
      <c r="I1608" s="292"/>
      <c r="J1608" s="289"/>
      <c r="K1608" s="289"/>
      <c r="L1608" s="293"/>
      <c r="M1608" s="294"/>
      <c r="N1608" s="295"/>
      <c r="O1608" s="295"/>
      <c r="P1608" s="295"/>
      <c r="Q1608" s="295"/>
      <c r="R1608" s="295"/>
      <c r="S1608" s="295"/>
      <c r="T1608" s="296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97" t="s">
        <v>170</v>
      </c>
      <c r="AU1608" s="297" t="s">
        <v>85</v>
      </c>
      <c r="AV1608" s="14" t="s">
        <v>83</v>
      </c>
      <c r="AW1608" s="14" t="s">
        <v>30</v>
      </c>
      <c r="AX1608" s="14" t="s">
        <v>75</v>
      </c>
      <c r="AY1608" s="297" t="s">
        <v>160</v>
      </c>
    </row>
    <row r="1609" spans="1:51" s="13" customFormat="1" ht="12">
      <c r="A1609" s="13"/>
      <c r="B1609" s="276"/>
      <c r="C1609" s="277"/>
      <c r="D1609" s="272" t="s">
        <v>170</v>
      </c>
      <c r="E1609" s="278" t="s">
        <v>1</v>
      </c>
      <c r="F1609" s="279" t="s">
        <v>1442</v>
      </c>
      <c r="G1609" s="277"/>
      <c r="H1609" s="280">
        <v>122.5</v>
      </c>
      <c r="I1609" s="281"/>
      <c r="J1609" s="277"/>
      <c r="K1609" s="277"/>
      <c r="L1609" s="282"/>
      <c r="M1609" s="283"/>
      <c r="N1609" s="284"/>
      <c r="O1609" s="284"/>
      <c r="P1609" s="284"/>
      <c r="Q1609" s="284"/>
      <c r="R1609" s="284"/>
      <c r="S1609" s="284"/>
      <c r="T1609" s="285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86" t="s">
        <v>170</v>
      </c>
      <c r="AU1609" s="286" t="s">
        <v>85</v>
      </c>
      <c r="AV1609" s="13" t="s">
        <v>85</v>
      </c>
      <c r="AW1609" s="13" t="s">
        <v>30</v>
      </c>
      <c r="AX1609" s="13" t="s">
        <v>83</v>
      </c>
      <c r="AY1609" s="286" t="s">
        <v>160</v>
      </c>
    </row>
    <row r="1610" spans="1:65" s="2" customFormat="1" ht="16.5" customHeight="1">
      <c r="A1610" s="40"/>
      <c r="B1610" s="41"/>
      <c r="C1610" s="309" t="s">
        <v>1443</v>
      </c>
      <c r="D1610" s="309" t="s">
        <v>404</v>
      </c>
      <c r="E1610" s="310" t="s">
        <v>1444</v>
      </c>
      <c r="F1610" s="311" t="s">
        <v>1445</v>
      </c>
      <c r="G1610" s="312" t="s">
        <v>540</v>
      </c>
      <c r="H1610" s="313">
        <v>1.838</v>
      </c>
      <c r="I1610" s="314"/>
      <c r="J1610" s="315">
        <f>ROUND(I1610*H1610,2)</f>
        <v>0</v>
      </c>
      <c r="K1610" s="311" t="s">
        <v>184</v>
      </c>
      <c r="L1610" s="316"/>
      <c r="M1610" s="317" t="s">
        <v>1</v>
      </c>
      <c r="N1610" s="318" t="s">
        <v>40</v>
      </c>
      <c r="O1610" s="93"/>
      <c r="P1610" s="269">
        <f>O1610*H1610</f>
        <v>0</v>
      </c>
      <c r="Q1610" s="269">
        <v>1</v>
      </c>
      <c r="R1610" s="269">
        <f>Q1610*H1610</f>
        <v>1.838</v>
      </c>
      <c r="S1610" s="269">
        <v>0</v>
      </c>
      <c r="T1610" s="270">
        <f>S1610*H1610</f>
        <v>0</v>
      </c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R1610" s="271" t="s">
        <v>424</v>
      </c>
      <c r="AT1610" s="271" t="s">
        <v>404</v>
      </c>
      <c r="AU1610" s="271" t="s">
        <v>85</v>
      </c>
      <c r="AY1610" s="17" t="s">
        <v>160</v>
      </c>
      <c r="BE1610" s="145">
        <f>IF(N1610="základní",J1610,0)</f>
        <v>0</v>
      </c>
      <c r="BF1610" s="145">
        <f>IF(N1610="snížená",J1610,0)</f>
        <v>0</v>
      </c>
      <c r="BG1610" s="145">
        <f>IF(N1610="zákl. přenesená",J1610,0)</f>
        <v>0</v>
      </c>
      <c r="BH1610" s="145">
        <f>IF(N1610="sníž. přenesená",J1610,0)</f>
        <v>0</v>
      </c>
      <c r="BI1610" s="145">
        <f>IF(N1610="nulová",J1610,0)</f>
        <v>0</v>
      </c>
      <c r="BJ1610" s="17" t="s">
        <v>83</v>
      </c>
      <c r="BK1610" s="145">
        <f>ROUND(I1610*H1610,2)</f>
        <v>0</v>
      </c>
      <c r="BL1610" s="17" t="s">
        <v>281</v>
      </c>
      <c r="BM1610" s="271" t="s">
        <v>1446</v>
      </c>
    </row>
    <row r="1611" spans="1:47" s="2" customFormat="1" ht="12">
      <c r="A1611" s="40"/>
      <c r="B1611" s="41"/>
      <c r="C1611" s="42"/>
      <c r="D1611" s="272" t="s">
        <v>177</v>
      </c>
      <c r="E1611" s="42"/>
      <c r="F1611" s="287" t="s">
        <v>1445</v>
      </c>
      <c r="G1611" s="42"/>
      <c r="H1611" s="42"/>
      <c r="I1611" s="161"/>
      <c r="J1611" s="42"/>
      <c r="K1611" s="42"/>
      <c r="L1611" s="43"/>
      <c r="M1611" s="274"/>
      <c r="N1611" s="275"/>
      <c r="O1611" s="93"/>
      <c r="P1611" s="93"/>
      <c r="Q1611" s="93"/>
      <c r="R1611" s="93"/>
      <c r="S1611" s="93"/>
      <c r="T1611" s="94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T1611" s="17" t="s">
        <v>177</v>
      </c>
      <c r="AU1611" s="17" t="s">
        <v>85</v>
      </c>
    </row>
    <row r="1612" spans="1:47" s="2" customFormat="1" ht="12">
      <c r="A1612" s="40"/>
      <c r="B1612" s="41"/>
      <c r="C1612" s="42"/>
      <c r="D1612" s="272" t="s">
        <v>168</v>
      </c>
      <c r="E1612" s="42"/>
      <c r="F1612" s="273" t="s">
        <v>1447</v>
      </c>
      <c r="G1612" s="42"/>
      <c r="H1612" s="42"/>
      <c r="I1612" s="161"/>
      <c r="J1612" s="42"/>
      <c r="K1612" s="42"/>
      <c r="L1612" s="43"/>
      <c r="M1612" s="274"/>
      <c r="N1612" s="275"/>
      <c r="O1612" s="93"/>
      <c r="P1612" s="93"/>
      <c r="Q1612" s="93"/>
      <c r="R1612" s="93"/>
      <c r="S1612" s="93"/>
      <c r="T1612" s="94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T1612" s="17" t="s">
        <v>168</v>
      </c>
      <c r="AU1612" s="17" t="s">
        <v>85</v>
      </c>
    </row>
    <row r="1613" spans="1:51" s="14" customFormat="1" ht="12">
      <c r="A1613" s="14"/>
      <c r="B1613" s="288"/>
      <c r="C1613" s="289"/>
      <c r="D1613" s="272" t="s">
        <v>170</v>
      </c>
      <c r="E1613" s="290" t="s">
        <v>1</v>
      </c>
      <c r="F1613" s="291" t="s">
        <v>1440</v>
      </c>
      <c r="G1613" s="289"/>
      <c r="H1613" s="290" t="s">
        <v>1</v>
      </c>
      <c r="I1613" s="292"/>
      <c r="J1613" s="289"/>
      <c r="K1613" s="289"/>
      <c r="L1613" s="293"/>
      <c r="M1613" s="294"/>
      <c r="N1613" s="295"/>
      <c r="O1613" s="295"/>
      <c r="P1613" s="295"/>
      <c r="Q1613" s="295"/>
      <c r="R1613" s="295"/>
      <c r="S1613" s="295"/>
      <c r="T1613" s="296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97" t="s">
        <v>170</v>
      </c>
      <c r="AU1613" s="297" t="s">
        <v>85</v>
      </c>
      <c r="AV1613" s="14" t="s">
        <v>83</v>
      </c>
      <c r="AW1613" s="14" t="s">
        <v>30</v>
      </c>
      <c r="AX1613" s="14" t="s">
        <v>75</v>
      </c>
      <c r="AY1613" s="297" t="s">
        <v>160</v>
      </c>
    </row>
    <row r="1614" spans="1:51" s="14" customFormat="1" ht="12">
      <c r="A1614" s="14"/>
      <c r="B1614" s="288"/>
      <c r="C1614" s="289"/>
      <c r="D1614" s="272" t="s">
        <v>170</v>
      </c>
      <c r="E1614" s="290" t="s">
        <v>1</v>
      </c>
      <c r="F1614" s="291" t="s">
        <v>1441</v>
      </c>
      <c r="G1614" s="289"/>
      <c r="H1614" s="290" t="s">
        <v>1</v>
      </c>
      <c r="I1614" s="292"/>
      <c r="J1614" s="289"/>
      <c r="K1614" s="289"/>
      <c r="L1614" s="293"/>
      <c r="M1614" s="294"/>
      <c r="N1614" s="295"/>
      <c r="O1614" s="295"/>
      <c r="P1614" s="295"/>
      <c r="Q1614" s="295"/>
      <c r="R1614" s="295"/>
      <c r="S1614" s="295"/>
      <c r="T1614" s="296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97" t="s">
        <v>170</v>
      </c>
      <c r="AU1614" s="297" t="s">
        <v>85</v>
      </c>
      <c r="AV1614" s="14" t="s">
        <v>83</v>
      </c>
      <c r="AW1614" s="14" t="s">
        <v>30</v>
      </c>
      <c r="AX1614" s="14" t="s">
        <v>75</v>
      </c>
      <c r="AY1614" s="297" t="s">
        <v>160</v>
      </c>
    </row>
    <row r="1615" spans="1:51" s="13" customFormat="1" ht="12">
      <c r="A1615" s="13"/>
      <c r="B1615" s="276"/>
      <c r="C1615" s="277"/>
      <c r="D1615" s="272" t="s">
        <v>170</v>
      </c>
      <c r="E1615" s="278" t="s">
        <v>1</v>
      </c>
      <c r="F1615" s="279" t="s">
        <v>1448</v>
      </c>
      <c r="G1615" s="277"/>
      <c r="H1615" s="280">
        <v>1.838</v>
      </c>
      <c r="I1615" s="281"/>
      <c r="J1615" s="277"/>
      <c r="K1615" s="277"/>
      <c r="L1615" s="282"/>
      <c r="M1615" s="283"/>
      <c r="N1615" s="284"/>
      <c r="O1615" s="284"/>
      <c r="P1615" s="284"/>
      <c r="Q1615" s="284"/>
      <c r="R1615" s="284"/>
      <c r="S1615" s="284"/>
      <c r="T1615" s="285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86" t="s">
        <v>170</v>
      </c>
      <c r="AU1615" s="286" t="s">
        <v>85</v>
      </c>
      <c r="AV1615" s="13" t="s">
        <v>85</v>
      </c>
      <c r="AW1615" s="13" t="s">
        <v>30</v>
      </c>
      <c r="AX1615" s="13" t="s">
        <v>83</v>
      </c>
      <c r="AY1615" s="286" t="s">
        <v>160</v>
      </c>
    </row>
    <row r="1616" spans="1:63" s="12" customFormat="1" ht="25.9" customHeight="1">
      <c r="A1616" s="12"/>
      <c r="B1616" s="244"/>
      <c r="C1616" s="245"/>
      <c r="D1616" s="246" t="s">
        <v>74</v>
      </c>
      <c r="E1616" s="247" t="s">
        <v>404</v>
      </c>
      <c r="F1616" s="247" t="s">
        <v>1449</v>
      </c>
      <c r="G1616" s="245"/>
      <c r="H1616" s="245"/>
      <c r="I1616" s="248"/>
      <c r="J1616" s="249">
        <f>BK1616</f>
        <v>0</v>
      </c>
      <c r="K1616" s="245"/>
      <c r="L1616" s="250"/>
      <c r="M1616" s="251"/>
      <c r="N1616" s="252"/>
      <c r="O1616" s="252"/>
      <c r="P1616" s="253">
        <f>P1617+P1621</f>
        <v>0</v>
      </c>
      <c r="Q1616" s="252"/>
      <c r="R1616" s="253">
        <f>R1617+R1621</f>
        <v>0.01264</v>
      </c>
      <c r="S1616" s="252"/>
      <c r="T1616" s="254">
        <f>T1617+T1621</f>
        <v>0</v>
      </c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R1616" s="255" t="s">
        <v>181</v>
      </c>
      <c r="AT1616" s="256" t="s">
        <v>74</v>
      </c>
      <c r="AU1616" s="256" t="s">
        <v>75</v>
      </c>
      <c r="AY1616" s="255" t="s">
        <v>160</v>
      </c>
      <c r="BK1616" s="257">
        <f>BK1617+BK1621</f>
        <v>0</v>
      </c>
    </row>
    <row r="1617" spans="1:63" s="12" customFormat="1" ht="22.8" customHeight="1">
      <c r="A1617" s="12"/>
      <c r="B1617" s="244"/>
      <c r="C1617" s="245"/>
      <c r="D1617" s="246" t="s">
        <v>74</v>
      </c>
      <c r="E1617" s="258" t="s">
        <v>1450</v>
      </c>
      <c r="F1617" s="258" t="s">
        <v>1451</v>
      </c>
      <c r="G1617" s="245"/>
      <c r="H1617" s="245"/>
      <c r="I1617" s="248"/>
      <c r="J1617" s="259">
        <f>BK1617</f>
        <v>0</v>
      </c>
      <c r="K1617" s="245"/>
      <c r="L1617" s="250"/>
      <c r="M1617" s="251"/>
      <c r="N1617" s="252"/>
      <c r="O1617" s="252"/>
      <c r="P1617" s="253">
        <f>SUM(P1618:P1620)</f>
        <v>0</v>
      </c>
      <c r="Q1617" s="252"/>
      <c r="R1617" s="253">
        <f>SUM(R1618:R1620)</f>
        <v>0.01264</v>
      </c>
      <c r="S1617" s="252"/>
      <c r="T1617" s="254">
        <f>SUM(T1618:T1620)</f>
        <v>0</v>
      </c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R1617" s="255" t="s">
        <v>181</v>
      </c>
      <c r="AT1617" s="256" t="s">
        <v>74</v>
      </c>
      <c r="AU1617" s="256" t="s">
        <v>83</v>
      </c>
      <c r="AY1617" s="255" t="s">
        <v>160</v>
      </c>
      <c r="BK1617" s="257">
        <f>SUM(BK1618:BK1620)</f>
        <v>0</v>
      </c>
    </row>
    <row r="1618" spans="1:65" s="2" customFormat="1" ht="21.75" customHeight="1">
      <c r="A1618" s="40"/>
      <c r="B1618" s="41"/>
      <c r="C1618" s="260" t="s">
        <v>1452</v>
      </c>
      <c r="D1618" s="260" t="s">
        <v>162</v>
      </c>
      <c r="E1618" s="261" t="s">
        <v>1453</v>
      </c>
      <c r="F1618" s="262" t="s">
        <v>1454</v>
      </c>
      <c r="G1618" s="263" t="s">
        <v>165</v>
      </c>
      <c r="H1618" s="264">
        <v>1</v>
      </c>
      <c r="I1618" s="265"/>
      <c r="J1618" s="266">
        <f>ROUND(I1618*H1618,2)</f>
        <v>0</v>
      </c>
      <c r="K1618" s="262" t="s">
        <v>184</v>
      </c>
      <c r="L1618" s="43"/>
      <c r="M1618" s="267" t="s">
        <v>1</v>
      </c>
      <c r="N1618" s="268" t="s">
        <v>40</v>
      </c>
      <c r="O1618" s="93"/>
      <c r="P1618" s="269">
        <f>O1618*H1618</f>
        <v>0</v>
      </c>
      <c r="Q1618" s="269">
        <v>0.01264</v>
      </c>
      <c r="R1618" s="269">
        <f>Q1618*H1618</f>
        <v>0.01264</v>
      </c>
      <c r="S1618" s="269">
        <v>0</v>
      </c>
      <c r="T1618" s="270">
        <f>S1618*H1618</f>
        <v>0</v>
      </c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R1618" s="271" t="s">
        <v>695</v>
      </c>
      <c r="AT1618" s="271" t="s">
        <v>162</v>
      </c>
      <c r="AU1618" s="271" t="s">
        <v>85</v>
      </c>
      <c r="AY1618" s="17" t="s">
        <v>160</v>
      </c>
      <c r="BE1618" s="145">
        <f>IF(N1618="základní",J1618,0)</f>
        <v>0</v>
      </c>
      <c r="BF1618" s="145">
        <f>IF(N1618="snížená",J1618,0)</f>
        <v>0</v>
      </c>
      <c r="BG1618" s="145">
        <f>IF(N1618="zákl. přenesená",J1618,0)</f>
        <v>0</v>
      </c>
      <c r="BH1618" s="145">
        <f>IF(N1618="sníž. přenesená",J1618,0)</f>
        <v>0</v>
      </c>
      <c r="BI1618" s="145">
        <f>IF(N1618="nulová",J1618,0)</f>
        <v>0</v>
      </c>
      <c r="BJ1618" s="17" t="s">
        <v>83</v>
      </c>
      <c r="BK1618" s="145">
        <f>ROUND(I1618*H1618,2)</f>
        <v>0</v>
      </c>
      <c r="BL1618" s="17" t="s">
        <v>695</v>
      </c>
      <c r="BM1618" s="271" t="s">
        <v>1455</v>
      </c>
    </row>
    <row r="1619" spans="1:47" s="2" customFormat="1" ht="12">
      <c r="A1619" s="40"/>
      <c r="B1619" s="41"/>
      <c r="C1619" s="42"/>
      <c r="D1619" s="272" t="s">
        <v>177</v>
      </c>
      <c r="E1619" s="42"/>
      <c r="F1619" s="287" t="s">
        <v>1456</v>
      </c>
      <c r="G1619" s="42"/>
      <c r="H1619" s="42"/>
      <c r="I1619" s="161"/>
      <c r="J1619" s="42"/>
      <c r="K1619" s="42"/>
      <c r="L1619" s="43"/>
      <c r="M1619" s="274"/>
      <c r="N1619" s="275"/>
      <c r="O1619" s="93"/>
      <c r="P1619" s="93"/>
      <c r="Q1619" s="93"/>
      <c r="R1619" s="93"/>
      <c r="S1619" s="93"/>
      <c r="T1619" s="94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T1619" s="17" t="s">
        <v>177</v>
      </c>
      <c r="AU1619" s="17" t="s">
        <v>85</v>
      </c>
    </row>
    <row r="1620" spans="1:47" s="2" customFormat="1" ht="12">
      <c r="A1620" s="40"/>
      <c r="B1620" s="41"/>
      <c r="C1620" s="42"/>
      <c r="D1620" s="272" t="s">
        <v>168</v>
      </c>
      <c r="E1620" s="42"/>
      <c r="F1620" s="273" t="s">
        <v>1457</v>
      </c>
      <c r="G1620" s="42"/>
      <c r="H1620" s="42"/>
      <c r="I1620" s="161"/>
      <c r="J1620" s="42"/>
      <c r="K1620" s="42"/>
      <c r="L1620" s="43"/>
      <c r="M1620" s="274"/>
      <c r="N1620" s="275"/>
      <c r="O1620" s="93"/>
      <c r="P1620" s="93"/>
      <c r="Q1620" s="93"/>
      <c r="R1620" s="93"/>
      <c r="S1620" s="93"/>
      <c r="T1620" s="94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T1620" s="17" t="s">
        <v>168</v>
      </c>
      <c r="AU1620" s="17" t="s">
        <v>85</v>
      </c>
    </row>
    <row r="1621" spans="1:63" s="12" customFormat="1" ht="22.8" customHeight="1">
      <c r="A1621" s="12"/>
      <c r="B1621" s="244"/>
      <c r="C1621" s="245"/>
      <c r="D1621" s="246" t="s">
        <v>74</v>
      </c>
      <c r="E1621" s="258" t="s">
        <v>1458</v>
      </c>
      <c r="F1621" s="258" t="s">
        <v>1459</v>
      </c>
      <c r="G1621" s="245"/>
      <c r="H1621" s="245"/>
      <c r="I1621" s="248"/>
      <c r="J1621" s="259">
        <f>BK1621</f>
        <v>0</v>
      </c>
      <c r="K1621" s="245"/>
      <c r="L1621" s="250"/>
      <c r="M1621" s="251"/>
      <c r="N1621" s="252"/>
      <c r="O1621" s="252"/>
      <c r="P1621" s="253">
        <f>SUM(P1622:P1623)</f>
        <v>0</v>
      </c>
      <c r="Q1621" s="252"/>
      <c r="R1621" s="253">
        <f>SUM(R1622:R1623)</f>
        <v>0</v>
      </c>
      <c r="S1621" s="252"/>
      <c r="T1621" s="254">
        <f>SUM(T1622:T1623)</f>
        <v>0</v>
      </c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R1621" s="255" t="s">
        <v>83</v>
      </c>
      <c r="AT1621" s="256" t="s">
        <v>74</v>
      </c>
      <c r="AU1621" s="256" t="s">
        <v>83</v>
      </c>
      <c r="AY1621" s="255" t="s">
        <v>160</v>
      </c>
      <c r="BK1621" s="257">
        <f>SUM(BK1622:BK1623)</f>
        <v>0</v>
      </c>
    </row>
    <row r="1622" spans="1:65" s="2" customFormat="1" ht="21.75" customHeight="1">
      <c r="A1622" s="40"/>
      <c r="B1622" s="41"/>
      <c r="C1622" s="260" t="s">
        <v>1460</v>
      </c>
      <c r="D1622" s="260" t="s">
        <v>162</v>
      </c>
      <c r="E1622" s="261" t="s">
        <v>1461</v>
      </c>
      <c r="F1622" s="262" t="s">
        <v>1462</v>
      </c>
      <c r="G1622" s="263" t="s">
        <v>540</v>
      </c>
      <c r="H1622" s="264">
        <v>9919.669</v>
      </c>
      <c r="I1622" s="265"/>
      <c r="J1622" s="266">
        <f>ROUND(I1622*H1622,2)</f>
        <v>0</v>
      </c>
      <c r="K1622" s="262" t="s">
        <v>1</v>
      </c>
      <c r="L1622" s="43"/>
      <c r="M1622" s="267" t="s">
        <v>1</v>
      </c>
      <c r="N1622" s="268" t="s">
        <v>40</v>
      </c>
      <c r="O1622" s="93"/>
      <c r="P1622" s="269">
        <f>O1622*H1622</f>
        <v>0</v>
      </c>
      <c r="Q1622" s="269">
        <v>0</v>
      </c>
      <c r="R1622" s="269">
        <f>Q1622*H1622</f>
        <v>0</v>
      </c>
      <c r="S1622" s="269">
        <v>0</v>
      </c>
      <c r="T1622" s="270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71" t="s">
        <v>166</v>
      </c>
      <c r="AT1622" s="271" t="s">
        <v>162</v>
      </c>
      <c r="AU1622" s="271" t="s">
        <v>85</v>
      </c>
      <c r="AY1622" s="17" t="s">
        <v>160</v>
      </c>
      <c r="BE1622" s="145">
        <f>IF(N1622="základní",J1622,0)</f>
        <v>0</v>
      </c>
      <c r="BF1622" s="145">
        <f>IF(N1622="snížená",J1622,0)</f>
        <v>0</v>
      </c>
      <c r="BG1622" s="145">
        <f>IF(N1622="zákl. přenesená",J1622,0)</f>
        <v>0</v>
      </c>
      <c r="BH1622" s="145">
        <f>IF(N1622="sníž. přenesená",J1622,0)</f>
        <v>0</v>
      </c>
      <c r="BI1622" s="145">
        <f>IF(N1622="nulová",J1622,0)</f>
        <v>0</v>
      </c>
      <c r="BJ1622" s="17" t="s">
        <v>83</v>
      </c>
      <c r="BK1622" s="145">
        <f>ROUND(I1622*H1622,2)</f>
        <v>0</v>
      </c>
      <c r="BL1622" s="17" t="s">
        <v>166</v>
      </c>
      <c r="BM1622" s="271" t="s">
        <v>1463</v>
      </c>
    </row>
    <row r="1623" spans="1:47" s="2" customFormat="1" ht="12">
      <c r="A1623" s="40"/>
      <c r="B1623" s="41"/>
      <c r="C1623" s="42"/>
      <c r="D1623" s="272" t="s">
        <v>177</v>
      </c>
      <c r="E1623" s="42"/>
      <c r="F1623" s="287" t="s">
        <v>1462</v>
      </c>
      <c r="G1623" s="42"/>
      <c r="H1623" s="42"/>
      <c r="I1623" s="161"/>
      <c r="J1623" s="42"/>
      <c r="K1623" s="42"/>
      <c r="L1623" s="43"/>
      <c r="M1623" s="274"/>
      <c r="N1623" s="275"/>
      <c r="O1623" s="93"/>
      <c r="P1623" s="93"/>
      <c r="Q1623" s="93"/>
      <c r="R1623" s="93"/>
      <c r="S1623" s="93"/>
      <c r="T1623" s="94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T1623" s="17" t="s">
        <v>177</v>
      </c>
      <c r="AU1623" s="17" t="s">
        <v>85</v>
      </c>
    </row>
    <row r="1624" spans="1:63" s="12" customFormat="1" ht="25.9" customHeight="1">
      <c r="A1624" s="12"/>
      <c r="B1624" s="244"/>
      <c r="C1624" s="245"/>
      <c r="D1624" s="246" t="s">
        <v>74</v>
      </c>
      <c r="E1624" s="247" t="s">
        <v>138</v>
      </c>
      <c r="F1624" s="247" t="s">
        <v>1464</v>
      </c>
      <c r="G1624" s="245"/>
      <c r="H1624" s="245"/>
      <c r="I1624" s="248"/>
      <c r="J1624" s="249">
        <f>BK1624</f>
        <v>0</v>
      </c>
      <c r="K1624" s="245"/>
      <c r="L1624" s="250"/>
      <c r="M1624" s="251"/>
      <c r="N1624" s="252"/>
      <c r="O1624" s="252"/>
      <c r="P1624" s="253">
        <f>P1625+P1654+P1658+P1664+P1669+P1675+P1683</f>
        <v>0</v>
      </c>
      <c r="Q1624" s="252"/>
      <c r="R1624" s="253">
        <f>R1625+R1654+R1658+R1664+R1669+R1675+R1683</f>
        <v>0</v>
      </c>
      <c r="S1624" s="252"/>
      <c r="T1624" s="254">
        <f>T1625+T1654+T1658+T1664+T1669+T1675+T1683</f>
        <v>0</v>
      </c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R1624" s="255" t="s">
        <v>218</v>
      </c>
      <c r="AT1624" s="256" t="s">
        <v>74</v>
      </c>
      <c r="AU1624" s="256" t="s">
        <v>75</v>
      </c>
      <c r="AY1624" s="255" t="s">
        <v>160</v>
      </c>
      <c r="BK1624" s="257">
        <f>BK1625+BK1654+BK1658+BK1664+BK1669+BK1675+BK1683</f>
        <v>0</v>
      </c>
    </row>
    <row r="1625" spans="1:63" s="12" customFormat="1" ht="22.8" customHeight="1">
      <c r="A1625" s="12"/>
      <c r="B1625" s="244"/>
      <c r="C1625" s="245"/>
      <c r="D1625" s="246" t="s">
        <v>74</v>
      </c>
      <c r="E1625" s="258" t="s">
        <v>1465</v>
      </c>
      <c r="F1625" s="258" t="s">
        <v>1466</v>
      </c>
      <c r="G1625" s="245"/>
      <c r="H1625" s="245"/>
      <c r="I1625" s="248"/>
      <c r="J1625" s="259">
        <f>BK1625</f>
        <v>0</v>
      </c>
      <c r="K1625" s="245"/>
      <c r="L1625" s="250"/>
      <c r="M1625" s="251"/>
      <c r="N1625" s="252"/>
      <c r="O1625" s="252"/>
      <c r="P1625" s="253">
        <f>SUM(P1626:P1653)</f>
        <v>0</v>
      </c>
      <c r="Q1625" s="252"/>
      <c r="R1625" s="253">
        <f>SUM(R1626:R1653)</f>
        <v>0</v>
      </c>
      <c r="S1625" s="252"/>
      <c r="T1625" s="254">
        <f>SUM(T1626:T1653)</f>
        <v>0</v>
      </c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R1625" s="255" t="s">
        <v>218</v>
      </c>
      <c r="AT1625" s="256" t="s">
        <v>74</v>
      </c>
      <c r="AU1625" s="256" t="s">
        <v>83</v>
      </c>
      <c r="AY1625" s="255" t="s">
        <v>160</v>
      </c>
      <c r="BK1625" s="257">
        <f>SUM(BK1626:BK1653)</f>
        <v>0</v>
      </c>
    </row>
    <row r="1626" spans="1:65" s="2" customFormat="1" ht="16.5" customHeight="1">
      <c r="A1626" s="40"/>
      <c r="B1626" s="41"/>
      <c r="C1626" s="260" t="s">
        <v>1467</v>
      </c>
      <c r="D1626" s="260" t="s">
        <v>162</v>
      </c>
      <c r="E1626" s="261" t="s">
        <v>1468</v>
      </c>
      <c r="F1626" s="262" t="s">
        <v>1469</v>
      </c>
      <c r="G1626" s="263" t="s">
        <v>266</v>
      </c>
      <c r="H1626" s="264">
        <v>14</v>
      </c>
      <c r="I1626" s="265"/>
      <c r="J1626" s="266">
        <f>ROUND(I1626*H1626,2)</f>
        <v>0</v>
      </c>
      <c r="K1626" s="262" t="s">
        <v>1</v>
      </c>
      <c r="L1626" s="43"/>
      <c r="M1626" s="267" t="s">
        <v>1</v>
      </c>
      <c r="N1626" s="268" t="s">
        <v>40</v>
      </c>
      <c r="O1626" s="93"/>
      <c r="P1626" s="269">
        <f>O1626*H1626</f>
        <v>0</v>
      </c>
      <c r="Q1626" s="269">
        <v>0</v>
      </c>
      <c r="R1626" s="269">
        <f>Q1626*H1626</f>
        <v>0</v>
      </c>
      <c r="S1626" s="269">
        <v>0</v>
      </c>
      <c r="T1626" s="270">
        <f>S1626*H1626</f>
        <v>0</v>
      </c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R1626" s="271" t="s">
        <v>1470</v>
      </c>
      <c r="AT1626" s="271" t="s">
        <v>162</v>
      </c>
      <c r="AU1626" s="271" t="s">
        <v>85</v>
      </c>
      <c r="AY1626" s="17" t="s">
        <v>160</v>
      </c>
      <c r="BE1626" s="145">
        <f>IF(N1626="základní",J1626,0)</f>
        <v>0</v>
      </c>
      <c r="BF1626" s="145">
        <f>IF(N1626="snížená",J1626,0)</f>
        <v>0</v>
      </c>
      <c r="BG1626" s="145">
        <f>IF(N1626="zákl. přenesená",J1626,0)</f>
        <v>0</v>
      </c>
      <c r="BH1626" s="145">
        <f>IF(N1626="sníž. přenesená",J1626,0)</f>
        <v>0</v>
      </c>
      <c r="BI1626" s="145">
        <f>IF(N1626="nulová",J1626,0)</f>
        <v>0</v>
      </c>
      <c r="BJ1626" s="17" t="s">
        <v>83</v>
      </c>
      <c r="BK1626" s="145">
        <f>ROUND(I1626*H1626,2)</f>
        <v>0</v>
      </c>
      <c r="BL1626" s="17" t="s">
        <v>1470</v>
      </c>
      <c r="BM1626" s="271" t="s">
        <v>1471</v>
      </c>
    </row>
    <row r="1627" spans="1:47" s="2" customFormat="1" ht="12">
      <c r="A1627" s="40"/>
      <c r="B1627" s="41"/>
      <c r="C1627" s="42"/>
      <c r="D1627" s="272" t="s">
        <v>177</v>
      </c>
      <c r="E1627" s="42"/>
      <c r="F1627" s="287" t="s">
        <v>1469</v>
      </c>
      <c r="G1627" s="42"/>
      <c r="H1627" s="42"/>
      <c r="I1627" s="161"/>
      <c r="J1627" s="42"/>
      <c r="K1627" s="42"/>
      <c r="L1627" s="43"/>
      <c r="M1627" s="274"/>
      <c r="N1627" s="275"/>
      <c r="O1627" s="93"/>
      <c r="P1627" s="93"/>
      <c r="Q1627" s="93"/>
      <c r="R1627" s="93"/>
      <c r="S1627" s="93"/>
      <c r="T1627" s="94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T1627" s="17" t="s">
        <v>177</v>
      </c>
      <c r="AU1627" s="17" t="s">
        <v>85</v>
      </c>
    </row>
    <row r="1628" spans="1:47" s="2" customFormat="1" ht="12">
      <c r="A1628" s="40"/>
      <c r="B1628" s="41"/>
      <c r="C1628" s="42"/>
      <c r="D1628" s="272" t="s">
        <v>168</v>
      </c>
      <c r="E1628" s="42"/>
      <c r="F1628" s="273" t="s">
        <v>1472</v>
      </c>
      <c r="G1628" s="42"/>
      <c r="H1628" s="42"/>
      <c r="I1628" s="161"/>
      <c r="J1628" s="42"/>
      <c r="K1628" s="42"/>
      <c r="L1628" s="43"/>
      <c r="M1628" s="274"/>
      <c r="N1628" s="275"/>
      <c r="O1628" s="93"/>
      <c r="P1628" s="93"/>
      <c r="Q1628" s="93"/>
      <c r="R1628" s="93"/>
      <c r="S1628" s="93"/>
      <c r="T1628" s="94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T1628" s="17" t="s">
        <v>168</v>
      </c>
      <c r="AU1628" s="17" t="s">
        <v>85</v>
      </c>
    </row>
    <row r="1629" spans="1:65" s="2" customFormat="1" ht="16.5" customHeight="1">
      <c r="A1629" s="40"/>
      <c r="B1629" s="41"/>
      <c r="C1629" s="260" t="s">
        <v>1473</v>
      </c>
      <c r="D1629" s="260" t="s">
        <v>162</v>
      </c>
      <c r="E1629" s="261" t="s">
        <v>1474</v>
      </c>
      <c r="F1629" s="262" t="s">
        <v>1475</v>
      </c>
      <c r="G1629" s="263" t="s">
        <v>1476</v>
      </c>
      <c r="H1629" s="264">
        <v>1</v>
      </c>
      <c r="I1629" s="265"/>
      <c r="J1629" s="266">
        <f>ROUND(I1629*H1629,2)</f>
        <v>0</v>
      </c>
      <c r="K1629" s="262" t="s">
        <v>175</v>
      </c>
      <c r="L1629" s="43"/>
      <c r="M1629" s="267" t="s">
        <v>1</v>
      </c>
      <c r="N1629" s="268" t="s">
        <v>40</v>
      </c>
      <c r="O1629" s="93"/>
      <c r="P1629" s="269">
        <f>O1629*H1629</f>
        <v>0</v>
      </c>
      <c r="Q1629" s="269">
        <v>0</v>
      </c>
      <c r="R1629" s="269">
        <f>Q1629*H1629</f>
        <v>0</v>
      </c>
      <c r="S1629" s="269">
        <v>0</v>
      </c>
      <c r="T1629" s="270">
        <f>S1629*H1629</f>
        <v>0</v>
      </c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R1629" s="271" t="s">
        <v>1470</v>
      </c>
      <c r="AT1629" s="271" t="s">
        <v>162</v>
      </c>
      <c r="AU1629" s="271" t="s">
        <v>85</v>
      </c>
      <c r="AY1629" s="17" t="s">
        <v>160</v>
      </c>
      <c r="BE1629" s="145">
        <f>IF(N1629="základní",J1629,0)</f>
        <v>0</v>
      </c>
      <c r="BF1629" s="145">
        <f>IF(N1629="snížená",J1629,0)</f>
        <v>0</v>
      </c>
      <c r="BG1629" s="145">
        <f>IF(N1629="zákl. přenesená",J1629,0)</f>
        <v>0</v>
      </c>
      <c r="BH1629" s="145">
        <f>IF(N1629="sníž. přenesená",J1629,0)</f>
        <v>0</v>
      </c>
      <c r="BI1629" s="145">
        <f>IF(N1629="nulová",J1629,0)</f>
        <v>0</v>
      </c>
      <c r="BJ1629" s="17" t="s">
        <v>83</v>
      </c>
      <c r="BK1629" s="145">
        <f>ROUND(I1629*H1629,2)</f>
        <v>0</v>
      </c>
      <c r="BL1629" s="17" t="s">
        <v>1470</v>
      </c>
      <c r="BM1629" s="271" t="s">
        <v>1477</v>
      </c>
    </row>
    <row r="1630" spans="1:47" s="2" customFormat="1" ht="12">
      <c r="A1630" s="40"/>
      <c r="B1630" s="41"/>
      <c r="C1630" s="42"/>
      <c r="D1630" s="272" t="s">
        <v>177</v>
      </c>
      <c r="E1630" s="42"/>
      <c r="F1630" s="287" t="s">
        <v>1478</v>
      </c>
      <c r="G1630" s="42"/>
      <c r="H1630" s="42"/>
      <c r="I1630" s="161"/>
      <c r="J1630" s="42"/>
      <c r="K1630" s="42"/>
      <c r="L1630" s="43"/>
      <c r="M1630" s="274"/>
      <c r="N1630" s="275"/>
      <c r="O1630" s="93"/>
      <c r="P1630" s="93"/>
      <c r="Q1630" s="93"/>
      <c r="R1630" s="93"/>
      <c r="S1630" s="93"/>
      <c r="T1630" s="94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T1630" s="17" t="s">
        <v>177</v>
      </c>
      <c r="AU1630" s="17" t="s">
        <v>85</v>
      </c>
    </row>
    <row r="1631" spans="1:65" s="2" customFormat="1" ht="16.5" customHeight="1">
      <c r="A1631" s="40"/>
      <c r="B1631" s="41"/>
      <c r="C1631" s="260" t="s">
        <v>1479</v>
      </c>
      <c r="D1631" s="260" t="s">
        <v>162</v>
      </c>
      <c r="E1631" s="261" t="s">
        <v>1480</v>
      </c>
      <c r="F1631" s="262" t="s">
        <v>1481</v>
      </c>
      <c r="G1631" s="263" t="s">
        <v>1476</v>
      </c>
      <c r="H1631" s="264">
        <v>1</v>
      </c>
      <c r="I1631" s="265"/>
      <c r="J1631" s="266">
        <f>ROUND(I1631*H1631,2)</f>
        <v>0</v>
      </c>
      <c r="K1631" s="262" t="s">
        <v>175</v>
      </c>
      <c r="L1631" s="43"/>
      <c r="M1631" s="267" t="s">
        <v>1</v>
      </c>
      <c r="N1631" s="268" t="s">
        <v>40</v>
      </c>
      <c r="O1631" s="93"/>
      <c r="P1631" s="269">
        <f>O1631*H1631</f>
        <v>0</v>
      </c>
      <c r="Q1631" s="269">
        <v>0</v>
      </c>
      <c r="R1631" s="269">
        <f>Q1631*H1631</f>
        <v>0</v>
      </c>
      <c r="S1631" s="269">
        <v>0</v>
      </c>
      <c r="T1631" s="270">
        <f>S1631*H1631</f>
        <v>0</v>
      </c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R1631" s="271" t="s">
        <v>1470</v>
      </c>
      <c r="AT1631" s="271" t="s">
        <v>162</v>
      </c>
      <c r="AU1631" s="271" t="s">
        <v>85</v>
      </c>
      <c r="AY1631" s="17" t="s">
        <v>160</v>
      </c>
      <c r="BE1631" s="145">
        <f>IF(N1631="základní",J1631,0)</f>
        <v>0</v>
      </c>
      <c r="BF1631" s="145">
        <f>IF(N1631="snížená",J1631,0)</f>
        <v>0</v>
      </c>
      <c r="BG1631" s="145">
        <f>IF(N1631="zákl. přenesená",J1631,0)</f>
        <v>0</v>
      </c>
      <c r="BH1631" s="145">
        <f>IF(N1631="sníž. přenesená",J1631,0)</f>
        <v>0</v>
      </c>
      <c r="BI1631" s="145">
        <f>IF(N1631="nulová",J1631,0)</f>
        <v>0</v>
      </c>
      <c r="BJ1631" s="17" t="s">
        <v>83</v>
      </c>
      <c r="BK1631" s="145">
        <f>ROUND(I1631*H1631,2)</f>
        <v>0</v>
      </c>
      <c r="BL1631" s="17" t="s">
        <v>1470</v>
      </c>
      <c r="BM1631" s="271" t="s">
        <v>1482</v>
      </c>
    </row>
    <row r="1632" spans="1:47" s="2" customFormat="1" ht="12">
      <c r="A1632" s="40"/>
      <c r="B1632" s="41"/>
      <c r="C1632" s="42"/>
      <c r="D1632" s="272" t="s">
        <v>177</v>
      </c>
      <c r="E1632" s="42"/>
      <c r="F1632" s="287" t="s">
        <v>1483</v>
      </c>
      <c r="G1632" s="42"/>
      <c r="H1632" s="42"/>
      <c r="I1632" s="161"/>
      <c r="J1632" s="42"/>
      <c r="K1632" s="42"/>
      <c r="L1632" s="43"/>
      <c r="M1632" s="274"/>
      <c r="N1632" s="275"/>
      <c r="O1632" s="93"/>
      <c r="P1632" s="93"/>
      <c r="Q1632" s="93"/>
      <c r="R1632" s="93"/>
      <c r="S1632" s="93"/>
      <c r="T1632" s="94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T1632" s="17" t="s">
        <v>177</v>
      </c>
      <c r="AU1632" s="17" t="s">
        <v>85</v>
      </c>
    </row>
    <row r="1633" spans="1:51" s="13" customFormat="1" ht="12">
      <c r="A1633" s="13"/>
      <c r="B1633" s="276"/>
      <c r="C1633" s="277"/>
      <c r="D1633" s="272" t="s">
        <v>170</v>
      </c>
      <c r="E1633" s="278" t="s">
        <v>1</v>
      </c>
      <c r="F1633" s="279" t="s">
        <v>83</v>
      </c>
      <c r="G1633" s="277"/>
      <c r="H1633" s="280">
        <v>1</v>
      </c>
      <c r="I1633" s="281"/>
      <c r="J1633" s="277"/>
      <c r="K1633" s="277"/>
      <c r="L1633" s="282"/>
      <c r="M1633" s="283"/>
      <c r="N1633" s="284"/>
      <c r="O1633" s="284"/>
      <c r="P1633" s="284"/>
      <c r="Q1633" s="284"/>
      <c r="R1633" s="284"/>
      <c r="S1633" s="284"/>
      <c r="T1633" s="285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86" t="s">
        <v>170</v>
      </c>
      <c r="AU1633" s="286" t="s">
        <v>85</v>
      </c>
      <c r="AV1633" s="13" t="s">
        <v>85</v>
      </c>
      <c r="AW1633" s="13" t="s">
        <v>30</v>
      </c>
      <c r="AX1633" s="13" t="s">
        <v>83</v>
      </c>
      <c r="AY1633" s="286" t="s">
        <v>160</v>
      </c>
    </row>
    <row r="1634" spans="1:65" s="2" customFormat="1" ht="21.75" customHeight="1">
      <c r="A1634" s="40"/>
      <c r="B1634" s="41"/>
      <c r="C1634" s="260" t="s">
        <v>1484</v>
      </c>
      <c r="D1634" s="260" t="s">
        <v>162</v>
      </c>
      <c r="E1634" s="261" t="s">
        <v>1485</v>
      </c>
      <c r="F1634" s="262" t="s">
        <v>1486</v>
      </c>
      <c r="G1634" s="263" t="s">
        <v>1476</v>
      </c>
      <c r="H1634" s="264">
        <v>1</v>
      </c>
      <c r="I1634" s="265"/>
      <c r="J1634" s="266">
        <f>ROUND(I1634*H1634,2)</f>
        <v>0</v>
      </c>
      <c r="K1634" s="262" t="s">
        <v>1</v>
      </c>
      <c r="L1634" s="43"/>
      <c r="M1634" s="267" t="s">
        <v>1</v>
      </c>
      <c r="N1634" s="268" t="s">
        <v>40</v>
      </c>
      <c r="O1634" s="93"/>
      <c r="P1634" s="269">
        <f>O1634*H1634</f>
        <v>0</v>
      </c>
      <c r="Q1634" s="269">
        <v>0</v>
      </c>
      <c r="R1634" s="269">
        <f>Q1634*H1634</f>
        <v>0</v>
      </c>
      <c r="S1634" s="269">
        <v>0</v>
      </c>
      <c r="T1634" s="270">
        <f>S1634*H1634</f>
        <v>0</v>
      </c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R1634" s="271" t="s">
        <v>1470</v>
      </c>
      <c r="AT1634" s="271" t="s">
        <v>162</v>
      </c>
      <c r="AU1634" s="271" t="s">
        <v>85</v>
      </c>
      <c r="AY1634" s="17" t="s">
        <v>160</v>
      </c>
      <c r="BE1634" s="145">
        <f>IF(N1634="základní",J1634,0)</f>
        <v>0</v>
      </c>
      <c r="BF1634" s="145">
        <f>IF(N1634="snížená",J1634,0)</f>
        <v>0</v>
      </c>
      <c r="BG1634" s="145">
        <f>IF(N1634="zákl. přenesená",J1634,0)</f>
        <v>0</v>
      </c>
      <c r="BH1634" s="145">
        <f>IF(N1634="sníž. přenesená",J1634,0)</f>
        <v>0</v>
      </c>
      <c r="BI1634" s="145">
        <f>IF(N1634="nulová",J1634,0)</f>
        <v>0</v>
      </c>
      <c r="BJ1634" s="17" t="s">
        <v>83</v>
      </c>
      <c r="BK1634" s="145">
        <f>ROUND(I1634*H1634,2)</f>
        <v>0</v>
      </c>
      <c r="BL1634" s="17" t="s">
        <v>1470</v>
      </c>
      <c r="BM1634" s="271" t="s">
        <v>1487</v>
      </c>
    </row>
    <row r="1635" spans="1:47" s="2" customFormat="1" ht="12">
      <c r="A1635" s="40"/>
      <c r="B1635" s="41"/>
      <c r="C1635" s="42"/>
      <c r="D1635" s="272" t="s">
        <v>177</v>
      </c>
      <c r="E1635" s="42"/>
      <c r="F1635" s="287" t="s">
        <v>1486</v>
      </c>
      <c r="G1635" s="42"/>
      <c r="H1635" s="42"/>
      <c r="I1635" s="161"/>
      <c r="J1635" s="42"/>
      <c r="K1635" s="42"/>
      <c r="L1635" s="43"/>
      <c r="M1635" s="274"/>
      <c r="N1635" s="275"/>
      <c r="O1635" s="93"/>
      <c r="P1635" s="93"/>
      <c r="Q1635" s="93"/>
      <c r="R1635" s="93"/>
      <c r="S1635" s="93"/>
      <c r="T1635" s="94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T1635" s="17" t="s">
        <v>177</v>
      </c>
      <c r="AU1635" s="17" t="s">
        <v>85</v>
      </c>
    </row>
    <row r="1636" spans="1:51" s="13" customFormat="1" ht="12">
      <c r="A1636" s="13"/>
      <c r="B1636" s="276"/>
      <c r="C1636" s="277"/>
      <c r="D1636" s="272" t="s">
        <v>170</v>
      </c>
      <c r="E1636" s="278" t="s">
        <v>1</v>
      </c>
      <c r="F1636" s="279" t="s">
        <v>83</v>
      </c>
      <c r="G1636" s="277"/>
      <c r="H1636" s="280">
        <v>1</v>
      </c>
      <c r="I1636" s="281"/>
      <c r="J1636" s="277"/>
      <c r="K1636" s="277"/>
      <c r="L1636" s="282"/>
      <c r="M1636" s="283"/>
      <c r="N1636" s="284"/>
      <c r="O1636" s="284"/>
      <c r="P1636" s="284"/>
      <c r="Q1636" s="284"/>
      <c r="R1636" s="284"/>
      <c r="S1636" s="284"/>
      <c r="T1636" s="285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86" t="s">
        <v>170</v>
      </c>
      <c r="AU1636" s="286" t="s">
        <v>85</v>
      </c>
      <c r="AV1636" s="13" t="s">
        <v>85</v>
      </c>
      <c r="AW1636" s="13" t="s">
        <v>30</v>
      </c>
      <c r="AX1636" s="13" t="s">
        <v>83</v>
      </c>
      <c r="AY1636" s="286" t="s">
        <v>160</v>
      </c>
    </row>
    <row r="1637" spans="1:65" s="2" customFormat="1" ht="21.75" customHeight="1">
      <c r="A1637" s="40"/>
      <c r="B1637" s="41"/>
      <c r="C1637" s="260" t="s">
        <v>1488</v>
      </c>
      <c r="D1637" s="260" t="s">
        <v>162</v>
      </c>
      <c r="E1637" s="261" t="s">
        <v>1489</v>
      </c>
      <c r="F1637" s="262" t="s">
        <v>1490</v>
      </c>
      <c r="G1637" s="263" t="s">
        <v>296</v>
      </c>
      <c r="H1637" s="264">
        <v>275</v>
      </c>
      <c r="I1637" s="265"/>
      <c r="J1637" s="266">
        <f>ROUND(I1637*H1637,2)</f>
        <v>0</v>
      </c>
      <c r="K1637" s="262" t="s">
        <v>1</v>
      </c>
      <c r="L1637" s="43"/>
      <c r="M1637" s="267" t="s">
        <v>1</v>
      </c>
      <c r="N1637" s="268" t="s">
        <v>40</v>
      </c>
      <c r="O1637" s="93"/>
      <c r="P1637" s="269">
        <f>O1637*H1637</f>
        <v>0</v>
      </c>
      <c r="Q1637" s="269">
        <v>0</v>
      </c>
      <c r="R1637" s="269">
        <f>Q1637*H1637</f>
        <v>0</v>
      </c>
      <c r="S1637" s="269">
        <v>0</v>
      </c>
      <c r="T1637" s="270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71" t="s">
        <v>1470</v>
      </c>
      <c r="AT1637" s="271" t="s">
        <v>162</v>
      </c>
      <c r="AU1637" s="271" t="s">
        <v>85</v>
      </c>
      <c r="AY1637" s="17" t="s">
        <v>160</v>
      </c>
      <c r="BE1637" s="145">
        <f>IF(N1637="základní",J1637,0)</f>
        <v>0</v>
      </c>
      <c r="BF1637" s="145">
        <f>IF(N1637="snížená",J1637,0)</f>
        <v>0</v>
      </c>
      <c r="BG1637" s="145">
        <f>IF(N1637="zákl. přenesená",J1637,0)</f>
        <v>0</v>
      </c>
      <c r="BH1637" s="145">
        <f>IF(N1637="sníž. přenesená",J1637,0)</f>
        <v>0</v>
      </c>
      <c r="BI1637" s="145">
        <f>IF(N1637="nulová",J1637,0)</f>
        <v>0</v>
      </c>
      <c r="BJ1637" s="17" t="s">
        <v>83</v>
      </c>
      <c r="BK1637" s="145">
        <f>ROUND(I1637*H1637,2)</f>
        <v>0</v>
      </c>
      <c r="BL1637" s="17" t="s">
        <v>1470</v>
      </c>
      <c r="BM1637" s="271" t="s">
        <v>1491</v>
      </c>
    </row>
    <row r="1638" spans="1:47" s="2" customFormat="1" ht="12">
      <c r="A1638" s="40"/>
      <c r="B1638" s="41"/>
      <c r="C1638" s="42"/>
      <c r="D1638" s="272" t="s">
        <v>177</v>
      </c>
      <c r="E1638" s="42"/>
      <c r="F1638" s="287" t="s">
        <v>1490</v>
      </c>
      <c r="G1638" s="42"/>
      <c r="H1638" s="42"/>
      <c r="I1638" s="161"/>
      <c r="J1638" s="42"/>
      <c r="K1638" s="42"/>
      <c r="L1638" s="43"/>
      <c r="M1638" s="274"/>
      <c r="N1638" s="275"/>
      <c r="O1638" s="93"/>
      <c r="P1638" s="93"/>
      <c r="Q1638" s="93"/>
      <c r="R1638" s="93"/>
      <c r="S1638" s="93"/>
      <c r="T1638" s="94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T1638" s="17" t="s">
        <v>177</v>
      </c>
      <c r="AU1638" s="17" t="s">
        <v>85</v>
      </c>
    </row>
    <row r="1639" spans="1:47" s="2" customFormat="1" ht="12">
      <c r="A1639" s="40"/>
      <c r="B1639" s="41"/>
      <c r="C1639" s="42"/>
      <c r="D1639" s="272" t="s">
        <v>168</v>
      </c>
      <c r="E1639" s="42"/>
      <c r="F1639" s="273" t="s">
        <v>1492</v>
      </c>
      <c r="G1639" s="42"/>
      <c r="H1639" s="42"/>
      <c r="I1639" s="161"/>
      <c r="J1639" s="42"/>
      <c r="K1639" s="42"/>
      <c r="L1639" s="43"/>
      <c r="M1639" s="274"/>
      <c r="N1639" s="275"/>
      <c r="O1639" s="93"/>
      <c r="P1639" s="93"/>
      <c r="Q1639" s="93"/>
      <c r="R1639" s="93"/>
      <c r="S1639" s="93"/>
      <c r="T1639" s="94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T1639" s="17" t="s">
        <v>168</v>
      </c>
      <c r="AU1639" s="17" t="s">
        <v>85</v>
      </c>
    </row>
    <row r="1640" spans="1:51" s="13" customFormat="1" ht="12">
      <c r="A1640" s="13"/>
      <c r="B1640" s="276"/>
      <c r="C1640" s="277"/>
      <c r="D1640" s="272" t="s">
        <v>170</v>
      </c>
      <c r="E1640" s="278" t="s">
        <v>1</v>
      </c>
      <c r="F1640" s="279" t="s">
        <v>1417</v>
      </c>
      <c r="G1640" s="277"/>
      <c r="H1640" s="280">
        <v>180</v>
      </c>
      <c r="I1640" s="281"/>
      <c r="J1640" s="277"/>
      <c r="K1640" s="277"/>
      <c r="L1640" s="282"/>
      <c r="M1640" s="283"/>
      <c r="N1640" s="284"/>
      <c r="O1640" s="284"/>
      <c r="P1640" s="284"/>
      <c r="Q1640" s="284"/>
      <c r="R1640" s="284"/>
      <c r="S1640" s="284"/>
      <c r="T1640" s="285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86" t="s">
        <v>170</v>
      </c>
      <c r="AU1640" s="286" t="s">
        <v>85</v>
      </c>
      <c r="AV1640" s="13" t="s">
        <v>85</v>
      </c>
      <c r="AW1640" s="13" t="s">
        <v>30</v>
      </c>
      <c r="AX1640" s="13" t="s">
        <v>75</v>
      </c>
      <c r="AY1640" s="286" t="s">
        <v>160</v>
      </c>
    </row>
    <row r="1641" spans="1:51" s="13" customFormat="1" ht="12">
      <c r="A1641" s="13"/>
      <c r="B1641" s="276"/>
      <c r="C1641" s="277"/>
      <c r="D1641" s="272" t="s">
        <v>170</v>
      </c>
      <c r="E1641" s="278" t="s">
        <v>1</v>
      </c>
      <c r="F1641" s="279" t="s">
        <v>883</v>
      </c>
      <c r="G1641" s="277"/>
      <c r="H1641" s="280">
        <v>95</v>
      </c>
      <c r="I1641" s="281"/>
      <c r="J1641" s="277"/>
      <c r="K1641" s="277"/>
      <c r="L1641" s="282"/>
      <c r="M1641" s="283"/>
      <c r="N1641" s="284"/>
      <c r="O1641" s="284"/>
      <c r="P1641" s="284"/>
      <c r="Q1641" s="284"/>
      <c r="R1641" s="284"/>
      <c r="S1641" s="284"/>
      <c r="T1641" s="285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86" t="s">
        <v>170</v>
      </c>
      <c r="AU1641" s="286" t="s">
        <v>85</v>
      </c>
      <c r="AV1641" s="13" t="s">
        <v>85</v>
      </c>
      <c r="AW1641" s="13" t="s">
        <v>30</v>
      </c>
      <c r="AX1641" s="13" t="s">
        <v>75</v>
      </c>
      <c r="AY1641" s="286" t="s">
        <v>160</v>
      </c>
    </row>
    <row r="1642" spans="1:51" s="15" customFormat="1" ht="12">
      <c r="A1642" s="15"/>
      <c r="B1642" s="298"/>
      <c r="C1642" s="299"/>
      <c r="D1642" s="272" t="s">
        <v>170</v>
      </c>
      <c r="E1642" s="300" t="s">
        <v>1</v>
      </c>
      <c r="F1642" s="301" t="s">
        <v>217</v>
      </c>
      <c r="G1642" s="299"/>
      <c r="H1642" s="302">
        <v>275</v>
      </c>
      <c r="I1642" s="303"/>
      <c r="J1642" s="299"/>
      <c r="K1642" s="299"/>
      <c r="L1642" s="304"/>
      <c r="M1642" s="305"/>
      <c r="N1642" s="306"/>
      <c r="O1642" s="306"/>
      <c r="P1642" s="306"/>
      <c r="Q1642" s="306"/>
      <c r="R1642" s="306"/>
      <c r="S1642" s="306"/>
      <c r="T1642" s="307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T1642" s="308" t="s">
        <v>170</v>
      </c>
      <c r="AU1642" s="308" t="s">
        <v>85</v>
      </c>
      <c r="AV1642" s="15" t="s">
        <v>166</v>
      </c>
      <c r="AW1642" s="15" t="s">
        <v>30</v>
      </c>
      <c r="AX1642" s="15" t="s">
        <v>83</v>
      </c>
      <c r="AY1642" s="308" t="s">
        <v>160</v>
      </c>
    </row>
    <row r="1643" spans="1:65" s="2" customFormat="1" ht="16.5" customHeight="1">
      <c r="A1643" s="40"/>
      <c r="B1643" s="41"/>
      <c r="C1643" s="260" t="s">
        <v>1493</v>
      </c>
      <c r="D1643" s="260" t="s">
        <v>162</v>
      </c>
      <c r="E1643" s="261" t="s">
        <v>1494</v>
      </c>
      <c r="F1643" s="262" t="s">
        <v>1495</v>
      </c>
      <c r="G1643" s="263" t="s">
        <v>1476</v>
      </c>
      <c r="H1643" s="264">
        <v>1</v>
      </c>
      <c r="I1643" s="265"/>
      <c r="J1643" s="266">
        <f>ROUND(I1643*H1643,2)</f>
        <v>0</v>
      </c>
      <c r="K1643" s="262" t="s">
        <v>175</v>
      </c>
      <c r="L1643" s="43"/>
      <c r="M1643" s="267" t="s">
        <v>1</v>
      </c>
      <c r="N1643" s="268" t="s">
        <v>40</v>
      </c>
      <c r="O1643" s="93"/>
      <c r="P1643" s="269">
        <f>O1643*H1643</f>
        <v>0</v>
      </c>
      <c r="Q1643" s="269">
        <v>0</v>
      </c>
      <c r="R1643" s="269">
        <f>Q1643*H1643</f>
        <v>0</v>
      </c>
      <c r="S1643" s="269">
        <v>0</v>
      </c>
      <c r="T1643" s="270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71" t="s">
        <v>1470</v>
      </c>
      <c r="AT1643" s="271" t="s">
        <v>162</v>
      </c>
      <c r="AU1643" s="271" t="s">
        <v>85</v>
      </c>
      <c r="AY1643" s="17" t="s">
        <v>160</v>
      </c>
      <c r="BE1643" s="145">
        <f>IF(N1643="základní",J1643,0)</f>
        <v>0</v>
      </c>
      <c r="BF1643" s="145">
        <f>IF(N1643="snížená",J1643,0)</f>
        <v>0</v>
      </c>
      <c r="BG1643" s="145">
        <f>IF(N1643="zákl. přenesená",J1643,0)</f>
        <v>0</v>
      </c>
      <c r="BH1643" s="145">
        <f>IF(N1643="sníž. přenesená",J1643,0)</f>
        <v>0</v>
      </c>
      <c r="BI1643" s="145">
        <f>IF(N1643="nulová",J1643,0)</f>
        <v>0</v>
      </c>
      <c r="BJ1643" s="17" t="s">
        <v>83</v>
      </c>
      <c r="BK1643" s="145">
        <f>ROUND(I1643*H1643,2)</f>
        <v>0</v>
      </c>
      <c r="BL1643" s="17" t="s">
        <v>1470</v>
      </c>
      <c r="BM1643" s="271" t="s">
        <v>1496</v>
      </c>
    </row>
    <row r="1644" spans="1:47" s="2" customFormat="1" ht="12">
      <c r="A1644" s="40"/>
      <c r="B1644" s="41"/>
      <c r="C1644" s="42"/>
      <c r="D1644" s="272" t="s">
        <v>177</v>
      </c>
      <c r="E1644" s="42"/>
      <c r="F1644" s="287" t="s">
        <v>1495</v>
      </c>
      <c r="G1644" s="42"/>
      <c r="H1644" s="42"/>
      <c r="I1644" s="161"/>
      <c r="J1644" s="42"/>
      <c r="K1644" s="42"/>
      <c r="L1644" s="43"/>
      <c r="M1644" s="274"/>
      <c r="N1644" s="275"/>
      <c r="O1644" s="93"/>
      <c r="P1644" s="93"/>
      <c r="Q1644" s="93"/>
      <c r="R1644" s="93"/>
      <c r="S1644" s="93"/>
      <c r="T1644" s="94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T1644" s="17" t="s">
        <v>177</v>
      </c>
      <c r="AU1644" s="17" t="s">
        <v>85</v>
      </c>
    </row>
    <row r="1645" spans="1:65" s="2" customFormat="1" ht="16.5" customHeight="1">
      <c r="A1645" s="40"/>
      <c r="B1645" s="41"/>
      <c r="C1645" s="260" t="s">
        <v>1497</v>
      </c>
      <c r="D1645" s="260" t="s">
        <v>162</v>
      </c>
      <c r="E1645" s="261" t="s">
        <v>1498</v>
      </c>
      <c r="F1645" s="262" t="s">
        <v>1499</v>
      </c>
      <c r="G1645" s="263" t="s">
        <v>1476</v>
      </c>
      <c r="H1645" s="264">
        <v>1</v>
      </c>
      <c r="I1645" s="265"/>
      <c r="J1645" s="266">
        <f>ROUND(I1645*H1645,2)</f>
        <v>0</v>
      </c>
      <c r="K1645" s="262" t="s">
        <v>175</v>
      </c>
      <c r="L1645" s="43"/>
      <c r="M1645" s="267" t="s">
        <v>1</v>
      </c>
      <c r="N1645" s="268" t="s">
        <v>40</v>
      </c>
      <c r="O1645" s="93"/>
      <c r="P1645" s="269">
        <f>O1645*H1645</f>
        <v>0</v>
      </c>
      <c r="Q1645" s="269">
        <v>0</v>
      </c>
      <c r="R1645" s="269">
        <f>Q1645*H1645</f>
        <v>0</v>
      </c>
      <c r="S1645" s="269">
        <v>0</v>
      </c>
      <c r="T1645" s="270">
        <f>S1645*H1645</f>
        <v>0</v>
      </c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R1645" s="271" t="s">
        <v>1470</v>
      </c>
      <c r="AT1645" s="271" t="s">
        <v>162</v>
      </c>
      <c r="AU1645" s="271" t="s">
        <v>85</v>
      </c>
      <c r="AY1645" s="17" t="s">
        <v>160</v>
      </c>
      <c r="BE1645" s="145">
        <f>IF(N1645="základní",J1645,0)</f>
        <v>0</v>
      </c>
      <c r="BF1645" s="145">
        <f>IF(N1645="snížená",J1645,0)</f>
        <v>0</v>
      </c>
      <c r="BG1645" s="145">
        <f>IF(N1645="zákl. přenesená",J1645,0)</f>
        <v>0</v>
      </c>
      <c r="BH1645" s="145">
        <f>IF(N1645="sníž. přenesená",J1645,0)</f>
        <v>0</v>
      </c>
      <c r="BI1645" s="145">
        <f>IF(N1645="nulová",J1645,0)</f>
        <v>0</v>
      </c>
      <c r="BJ1645" s="17" t="s">
        <v>83</v>
      </c>
      <c r="BK1645" s="145">
        <f>ROUND(I1645*H1645,2)</f>
        <v>0</v>
      </c>
      <c r="BL1645" s="17" t="s">
        <v>1470</v>
      </c>
      <c r="BM1645" s="271" t="s">
        <v>1500</v>
      </c>
    </row>
    <row r="1646" spans="1:47" s="2" customFormat="1" ht="12">
      <c r="A1646" s="40"/>
      <c r="B1646" s="41"/>
      <c r="C1646" s="42"/>
      <c r="D1646" s="272" t="s">
        <v>177</v>
      </c>
      <c r="E1646" s="42"/>
      <c r="F1646" s="287" t="s">
        <v>1501</v>
      </c>
      <c r="G1646" s="42"/>
      <c r="H1646" s="42"/>
      <c r="I1646" s="161"/>
      <c r="J1646" s="42"/>
      <c r="K1646" s="42"/>
      <c r="L1646" s="43"/>
      <c r="M1646" s="274"/>
      <c r="N1646" s="275"/>
      <c r="O1646" s="93"/>
      <c r="P1646" s="93"/>
      <c r="Q1646" s="93"/>
      <c r="R1646" s="93"/>
      <c r="S1646" s="93"/>
      <c r="T1646" s="94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T1646" s="17" t="s">
        <v>177</v>
      </c>
      <c r="AU1646" s="17" t="s">
        <v>85</v>
      </c>
    </row>
    <row r="1647" spans="1:51" s="13" customFormat="1" ht="12">
      <c r="A1647" s="13"/>
      <c r="B1647" s="276"/>
      <c r="C1647" s="277"/>
      <c r="D1647" s="272" t="s">
        <v>170</v>
      </c>
      <c r="E1647" s="278" t="s">
        <v>1</v>
      </c>
      <c r="F1647" s="279" t="s">
        <v>83</v>
      </c>
      <c r="G1647" s="277"/>
      <c r="H1647" s="280">
        <v>1</v>
      </c>
      <c r="I1647" s="281"/>
      <c r="J1647" s="277"/>
      <c r="K1647" s="277"/>
      <c r="L1647" s="282"/>
      <c r="M1647" s="283"/>
      <c r="N1647" s="284"/>
      <c r="O1647" s="284"/>
      <c r="P1647" s="284"/>
      <c r="Q1647" s="284"/>
      <c r="R1647" s="284"/>
      <c r="S1647" s="284"/>
      <c r="T1647" s="285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86" t="s">
        <v>170</v>
      </c>
      <c r="AU1647" s="286" t="s">
        <v>85</v>
      </c>
      <c r="AV1647" s="13" t="s">
        <v>85</v>
      </c>
      <c r="AW1647" s="13" t="s">
        <v>30</v>
      </c>
      <c r="AX1647" s="13" t="s">
        <v>83</v>
      </c>
      <c r="AY1647" s="286" t="s">
        <v>160</v>
      </c>
    </row>
    <row r="1648" spans="1:65" s="2" customFormat="1" ht="16.5" customHeight="1">
      <c r="A1648" s="40"/>
      <c r="B1648" s="41"/>
      <c r="C1648" s="260" t="s">
        <v>1502</v>
      </c>
      <c r="D1648" s="260" t="s">
        <v>162</v>
      </c>
      <c r="E1648" s="261" t="s">
        <v>1503</v>
      </c>
      <c r="F1648" s="262" t="s">
        <v>1504</v>
      </c>
      <c r="G1648" s="263" t="s">
        <v>1476</v>
      </c>
      <c r="H1648" s="264">
        <v>1</v>
      </c>
      <c r="I1648" s="265"/>
      <c r="J1648" s="266">
        <f>ROUND(I1648*H1648,2)</f>
        <v>0</v>
      </c>
      <c r="K1648" s="262" t="s">
        <v>1</v>
      </c>
      <c r="L1648" s="43"/>
      <c r="M1648" s="267" t="s">
        <v>1</v>
      </c>
      <c r="N1648" s="268" t="s">
        <v>40</v>
      </c>
      <c r="O1648" s="93"/>
      <c r="P1648" s="269">
        <f>O1648*H1648</f>
        <v>0</v>
      </c>
      <c r="Q1648" s="269">
        <v>0</v>
      </c>
      <c r="R1648" s="269">
        <f>Q1648*H1648</f>
        <v>0</v>
      </c>
      <c r="S1648" s="269">
        <v>0</v>
      </c>
      <c r="T1648" s="270">
        <f>S1648*H1648</f>
        <v>0</v>
      </c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R1648" s="271" t="s">
        <v>1470</v>
      </c>
      <c r="AT1648" s="271" t="s">
        <v>162</v>
      </c>
      <c r="AU1648" s="271" t="s">
        <v>85</v>
      </c>
      <c r="AY1648" s="17" t="s">
        <v>160</v>
      </c>
      <c r="BE1648" s="145">
        <f>IF(N1648="základní",J1648,0)</f>
        <v>0</v>
      </c>
      <c r="BF1648" s="145">
        <f>IF(N1648="snížená",J1648,0)</f>
        <v>0</v>
      </c>
      <c r="BG1648" s="145">
        <f>IF(N1648="zákl. přenesená",J1648,0)</f>
        <v>0</v>
      </c>
      <c r="BH1648" s="145">
        <f>IF(N1648="sníž. přenesená",J1648,0)</f>
        <v>0</v>
      </c>
      <c r="BI1648" s="145">
        <f>IF(N1648="nulová",J1648,0)</f>
        <v>0</v>
      </c>
      <c r="BJ1648" s="17" t="s">
        <v>83</v>
      </c>
      <c r="BK1648" s="145">
        <f>ROUND(I1648*H1648,2)</f>
        <v>0</v>
      </c>
      <c r="BL1648" s="17" t="s">
        <v>1470</v>
      </c>
      <c r="BM1648" s="271" t="s">
        <v>1505</v>
      </c>
    </row>
    <row r="1649" spans="1:47" s="2" customFormat="1" ht="12">
      <c r="A1649" s="40"/>
      <c r="B1649" s="41"/>
      <c r="C1649" s="42"/>
      <c r="D1649" s="272" t="s">
        <v>177</v>
      </c>
      <c r="E1649" s="42"/>
      <c r="F1649" s="287" t="s">
        <v>1504</v>
      </c>
      <c r="G1649" s="42"/>
      <c r="H1649" s="42"/>
      <c r="I1649" s="161"/>
      <c r="J1649" s="42"/>
      <c r="K1649" s="42"/>
      <c r="L1649" s="43"/>
      <c r="M1649" s="274"/>
      <c r="N1649" s="275"/>
      <c r="O1649" s="93"/>
      <c r="P1649" s="93"/>
      <c r="Q1649" s="93"/>
      <c r="R1649" s="93"/>
      <c r="S1649" s="93"/>
      <c r="T1649" s="94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T1649" s="17" t="s">
        <v>177</v>
      </c>
      <c r="AU1649" s="17" t="s">
        <v>85</v>
      </c>
    </row>
    <row r="1650" spans="1:65" s="2" customFormat="1" ht="16.5" customHeight="1">
      <c r="A1650" s="40"/>
      <c r="B1650" s="41"/>
      <c r="C1650" s="260" t="s">
        <v>1506</v>
      </c>
      <c r="D1650" s="260" t="s">
        <v>162</v>
      </c>
      <c r="E1650" s="261" t="s">
        <v>1507</v>
      </c>
      <c r="F1650" s="262" t="s">
        <v>1508</v>
      </c>
      <c r="G1650" s="263" t="s">
        <v>165</v>
      </c>
      <c r="H1650" s="264">
        <v>1</v>
      </c>
      <c r="I1650" s="265"/>
      <c r="J1650" s="266">
        <f>ROUND(I1650*H1650,2)</f>
        <v>0</v>
      </c>
      <c r="K1650" s="262" t="s">
        <v>1</v>
      </c>
      <c r="L1650" s="43"/>
      <c r="M1650" s="267" t="s">
        <v>1</v>
      </c>
      <c r="N1650" s="268" t="s">
        <v>40</v>
      </c>
      <c r="O1650" s="93"/>
      <c r="P1650" s="269">
        <f>O1650*H1650</f>
        <v>0</v>
      </c>
      <c r="Q1650" s="269">
        <v>0</v>
      </c>
      <c r="R1650" s="269">
        <f>Q1650*H1650</f>
        <v>0</v>
      </c>
      <c r="S1650" s="269">
        <v>0</v>
      </c>
      <c r="T1650" s="270">
        <f>S1650*H1650</f>
        <v>0</v>
      </c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R1650" s="271" t="s">
        <v>1470</v>
      </c>
      <c r="AT1650" s="271" t="s">
        <v>162</v>
      </c>
      <c r="AU1650" s="271" t="s">
        <v>85</v>
      </c>
      <c r="AY1650" s="17" t="s">
        <v>160</v>
      </c>
      <c r="BE1650" s="145">
        <f>IF(N1650="základní",J1650,0)</f>
        <v>0</v>
      </c>
      <c r="BF1650" s="145">
        <f>IF(N1650="snížená",J1650,0)</f>
        <v>0</v>
      </c>
      <c r="BG1650" s="145">
        <f>IF(N1650="zákl. přenesená",J1650,0)</f>
        <v>0</v>
      </c>
      <c r="BH1650" s="145">
        <f>IF(N1650="sníž. přenesená",J1650,0)</f>
        <v>0</v>
      </c>
      <c r="BI1650" s="145">
        <f>IF(N1650="nulová",J1650,0)</f>
        <v>0</v>
      </c>
      <c r="BJ1650" s="17" t="s">
        <v>83</v>
      </c>
      <c r="BK1650" s="145">
        <f>ROUND(I1650*H1650,2)</f>
        <v>0</v>
      </c>
      <c r="BL1650" s="17" t="s">
        <v>1470</v>
      </c>
      <c r="BM1650" s="271" t="s">
        <v>1509</v>
      </c>
    </row>
    <row r="1651" spans="1:65" s="2" customFormat="1" ht="16.5" customHeight="1">
      <c r="A1651" s="40"/>
      <c r="B1651" s="41"/>
      <c r="C1651" s="260" t="s">
        <v>1510</v>
      </c>
      <c r="D1651" s="260" t="s">
        <v>162</v>
      </c>
      <c r="E1651" s="261" t="s">
        <v>1511</v>
      </c>
      <c r="F1651" s="262" t="s">
        <v>1512</v>
      </c>
      <c r="G1651" s="263" t="s">
        <v>165</v>
      </c>
      <c r="H1651" s="264">
        <v>1</v>
      </c>
      <c r="I1651" s="265"/>
      <c r="J1651" s="266">
        <f>ROUND(I1651*H1651,2)</f>
        <v>0</v>
      </c>
      <c r="K1651" s="262" t="s">
        <v>1</v>
      </c>
      <c r="L1651" s="43"/>
      <c r="M1651" s="267" t="s">
        <v>1</v>
      </c>
      <c r="N1651" s="268" t="s">
        <v>40</v>
      </c>
      <c r="O1651" s="93"/>
      <c r="P1651" s="269">
        <f>O1651*H1651</f>
        <v>0</v>
      </c>
      <c r="Q1651" s="269">
        <v>0</v>
      </c>
      <c r="R1651" s="269">
        <f>Q1651*H1651</f>
        <v>0</v>
      </c>
      <c r="S1651" s="269">
        <v>0</v>
      </c>
      <c r="T1651" s="270">
        <f>S1651*H1651</f>
        <v>0</v>
      </c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R1651" s="271" t="s">
        <v>1470</v>
      </c>
      <c r="AT1651" s="271" t="s">
        <v>162</v>
      </c>
      <c r="AU1651" s="271" t="s">
        <v>85</v>
      </c>
      <c r="AY1651" s="17" t="s">
        <v>160</v>
      </c>
      <c r="BE1651" s="145">
        <f>IF(N1651="základní",J1651,0)</f>
        <v>0</v>
      </c>
      <c r="BF1651" s="145">
        <f>IF(N1651="snížená",J1651,0)</f>
        <v>0</v>
      </c>
      <c r="BG1651" s="145">
        <f>IF(N1651="zákl. přenesená",J1651,0)</f>
        <v>0</v>
      </c>
      <c r="BH1651" s="145">
        <f>IF(N1651="sníž. přenesená",J1651,0)</f>
        <v>0</v>
      </c>
      <c r="BI1651" s="145">
        <f>IF(N1651="nulová",J1651,0)</f>
        <v>0</v>
      </c>
      <c r="BJ1651" s="17" t="s">
        <v>83</v>
      </c>
      <c r="BK1651" s="145">
        <f>ROUND(I1651*H1651,2)</f>
        <v>0</v>
      </c>
      <c r="BL1651" s="17" t="s">
        <v>1470</v>
      </c>
      <c r="BM1651" s="271" t="s">
        <v>1513</v>
      </c>
    </row>
    <row r="1652" spans="1:65" s="2" customFormat="1" ht="16.5" customHeight="1">
      <c r="A1652" s="40"/>
      <c r="B1652" s="41"/>
      <c r="C1652" s="260" t="s">
        <v>1514</v>
      </c>
      <c r="D1652" s="260" t="s">
        <v>162</v>
      </c>
      <c r="E1652" s="261" t="s">
        <v>1515</v>
      </c>
      <c r="F1652" s="262" t="s">
        <v>1516</v>
      </c>
      <c r="G1652" s="263" t="s">
        <v>165</v>
      </c>
      <c r="H1652" s="264">
        <v>1</v>
      </c>
      <c r="I1652" s="265"/>
      <c r="J1652" s="266">
        <f>ROUND(I1652*H1652,2)</f>
        <v>0</v>
      </c>
      <c r="K1652" s="262" t="s">
        <v>1</v>
      </c>
      <c r="L1652" s="43"/>
      <c r="M1652" s="267" t="s">
        <v>1</v>
      </c>
      <c r="N1652" s="268" t="s">
        <v>40</v>
      </c>
      <c r="O1652" s="93"/>
      <c r="P1652" s="269">
        <f>O1652*H1652</f>
        <v>0</v>
      </c>
      <c r="Q1652" s="269">
        <v>0</v>
      </c>
      <c r="R1652" s="269">
        <f>Q1652*H1652</f>
        <v>0</v>
      </c>
      <c r="S1652" s="269">
        <v>0</v>
      </c>
      <c r="T1652" s="270">
        <f>S1652*H1652</f>
        <v>0</v>
      </c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R1652" s="271" t="s">
        <v>1470</v>
      </c>
      <c r="AT1652" s="271" t="s">
        <v>162</v>
      </c>
      <c r="AU1652" s="271" t="s">
        <v>85</v>
      </c>
      <c r="AY1652" s="17" t="s">
        <v>160</v>
      </c>
      <c r="BE1652" s="145">
        <f>IF(N1652="základní",J1652,0)</f>
        <v>0</v>
      </c>
      <c r="BF1652" s="145">
        <f>IF(N1652="snížená",J1652,0)</f>
        <v>0</v>
      </c>
      <c r="BG1652" s="145">
        <f>IF(N1652="zákl. přenesená",J1652,0)</f>
        <v>0</v>
      </c>
      <c r="BH1652" s="145">
        <f>IF(N1652="sníž. přenesená",J1652,0)</f>
        <v>0</v>
      </c>
      <c r="BI1652" s="145">
        <f>IF(N1652="nulová",J1652,0)</f>
        <v>0</v>
      </c>
      <c r="BJ1652" s="17" t="s">
        <v>83</v>
      </c>
      <c r="BK1652" s="145">
        <f>ROUND(I1652*H1652,2)</f>
        <v>0</v>
      </c>
      <c r="BL1652" s="17" t="s">
        <v>1470</v>
      </c>
      <c r="BM1652" s="271" t="s">
        <v>1517</v>
      </c>
    </row>
    <row r="1653" spans="1:47" s="2" customFormat="1" ht="12">
      <c r="A1653" s="40"/>
      <c r="B1653" s="41"/>
      <c r="C1653" s="42"/>
      <c r="D1653" s="272" t="s">
        <v>168</v>
      </c>
      <c r="E1653" s="42"/>
      <c r="F1653" s="273" t="s">
        <v>1518</v>
      </c>
      <c r="G1653" s="42"/>
      <c r="H1653" s="42"/>
      <c r="I1653" s="161"/>
      <c r="J1653" s="42"/>
      <c r="K1653" s="42"/>
      <c r="L1653" s="43"/>
      <c r="M1653" s="274"/>
      <c r="N1653" s="275"/>
      <c r="O1653" s="93"/>
      <c r="P1653" s="93"/>
      <c r="Q1653" s="93"/>
      <c r="R1653" s="93"/>
      <c r="S1653" s="93"/>
      <c r="T1653" s="94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T1653" s="17" t="s">
        <v>168</v>
      </c>
      <c r="AU1653" s="17" t="s">
        <v>85</v>
      </c>
    </row>
    <row r="1654" spans="1:63" s="12" customFormat="1" ht="22.8" customHeight="1">
      <c r="A1654" s="12"/>
      <c r="B1654" s="244"/>
      <c r="C1654" s="245"/>
      <c r="D1654" s="246" t="s">
        <v>74</v>
      </c>
      <c r="E1654" s="258" t="s">
        <v>1519</v>
      </c>
      <c r="F1654" s="258" t="s">
        <v>137</v>
      </c>
      <c r="G1654" s="245"/>
      <c r="H1654" s="245"/>
      <c r="I1654" s="248"/>
      <c r="J1654" s="259">
        <f>BK1654</f>
        <v>0</v>
      </c>
      <c r="K1654" s="245"/>
      <c r="L1654" s="250"/>
      <c r="M1654" s="251"/>
      <c r="N1654" s="252"/>
      <c r="O1654" s="252"/>
      <c r="P1654" s="253">
        <f>SUM(P1655:P1657)</f>
        <v>0</v>
      </c>
      <c r="Q1654" s="252"/>
      <c r="R1654" s="253">
        <f>SUM(R1655:R1657)</f>
        <v>0</v>
      </c>
      <c r="S1654" s="252"/>
      <c r="T1654" s="254">
        <f>SUM(T1655:T1657)</f>
        <v>0</v>
      </c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R1654" s="255" t="s">
        <v>218</v>
      </c>
      <c r="AT1654" s="256" t="s">
        <v>74</v>
      </c>
      <c r="AU1654" s="256" t="s">
        <v>83</v>
      </c>
      <c r="AY1654" s="255" t="s">
        <v>160</v>
      </c>
      <c r="BK1654" s="257">
        <f>SUM(BK1655:BK1657)</f>
        <v>0</v>
      </c>
    </row>
    <row r="1655" spans="1:65" s="2" customFormat="1" ht="16.5" customHeight="1">
      <c r="A1655" s="40"/>
      <c r="B1655" s="41"/>
      <c r="C1655" s="260" t="s">
        <v>1520</v>
      </c>
      <c r="D1655" s="260" t="s">
        <v>162</v>
      </c>
      <c r="E1655" s="261" t="s">
        <v>1521</v>
      </c>
      <c r="F1655" s="262" t="s">
        <v>137</v>
      </c>
      <c r="G1655" s="263" t="s">
        <v>1522</v>
      </c>
      <c r="H1655" s="264">
        <v>1</v>
      </c>
      <c r="I1655" s="265"/>
      <c r="J1655" s="266">
        <f>ROUND(I1655*H1655,2)</f>
        <v>0</v>
      </c>
      <c r="K1655" s="262" t="s">
        <v>1</v>
      </c>
      <c r="L1655" s="43"/>
      <c r="M1655" s="267" t="s">
        <v>1</v>
      </c>
      <c r="N1655" s="268" t="s">
        <v>40</v>
      </c>
      <c r="O1655" s="93"/>
      <c r="P1655" s="269">
        <f>O1655*H1655</f>
        <v>0</v>
      </c>
      <c r="Q1655" s="269">
        <v>0</v>
      </c>
      <c r="R1655" s="269">
        <f>Q1655*H1655</f>
        <v>0</v>
      </c>
      <c r="S1655" s="269">
        <v>0</v>
      </c>
      <c r="T1655" s="270">
        <f>S1655*H1655</f>
        <v>0</v>
      </c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R1655" s="271" t="s">
        <v>1470</v>
      </c>
      <c r="AT1655" s="271" t="s">
        <v>162</v>
      </c>
      <c r="AU1655" s="271" t="s">
        <v>85</v>
      </c>
      <c r="AY1655" s="17" t="s">
        <v>160</v>
      </c>
      <c r="BE1655" s="145">
        <f>IF(N1655="základní",J1655,0)</f>
        <v>0</v>
      </c>
      <c r="BF1655" s="145">
        <f>IF(N1655="snížená",J1655,0)</f>
        <v>0</v>
      </c>
      <c r="BG1655" s="145">
        <f>IF(N1655="zákl. přenesená",J1655,0)</f>
        <v>0</v>
      </c>
      <c r="BH1655" s="145">
        <f>IF(N1655="sníž. přenesená",J1655,0)</f>
        <v>0</v>
      </c>
      <c r="BI1655" s="145">
        <f>IF(N1655="nulová",J1655,0)</f>
        <v>0</v>
      </c>
      <c r="BJ1655" s="17" t="s">
        <v>83</v>
      </c>
      <c r="BK1655" s="145">
        <f>ROUND(I1655*H1655,2)</f>
        <v>0</v>
      </c>
      <c r="BL1655" s="17" t="s">
        <v>1470</v>
      </c>
      <c r="BM1655" s="271" t="s">
        <v>1523</v>
      </c>
    </row>
    <row r="1656" spans="1:47" s="2" customFormat="1" ht="12">
      <c r="A1656" s="40"/>
      <c r="B1656" s="41"/>
      <c r="C1656" s="42"/>
      <c r="D1656" s="272" t="s">
        <v>177</v>
      </c>
      <c r="E1656" s="42"/>
      <c r="F1656" s="287" t="s">
        <v>137</v>
      </c>
      <c r="G1656" s="42"/>
      <c r="H1656" s="42"/>
      <c r="I1656" s="161"/>
      <c r="J1656" s="42"/>
      <c r="K1656" s="42"/>
      <c r="L1656" s="43"/>
      <c r="M1656" s="274"/>
      <c r="N1656" s="275"/>
      <c r="O1656" s="93"/>
      <c r="P1656" s="93"/>
      <c r="Q1656" s="93"/>
      <c r="R1656" s="93"/>
      <c r="S1656" s="93"/>
      <c r="T1656" s="94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T1656" s="17" t="s">
        <v>177</v>
      </c>
      <c r="AU1656" s="17" t="s">
        <v>85</v>
      </c>
    </row>
    <row r="1657" spans="1:47" s="2" customFormat="1" ht="12">
      <c r="A1657" s="40"/>
      <c r="B1657" s="41"/>
      <c r="C1657" s="42"/>
      <c r="D1657" s="272" t="s">
        <v>168</v>
      </c>
      <c r="E1657" s="42"/>
      <c r="F1657" s="273" t="s">
        <v>1524</v>
      </c>
      <c r="G1657" s="42"/>
      <c r="H1657" s="42"/>
      <c r="I1657" s="161"/>
      <c r="J1657" s="42"/>
      <c r="K1657" s="42"/>
      <c r="L1657" s="43"/>
      <c r="M1657" s="274"/>
      <c r="N1657" s="275"/>
      <c r="O1657" s="93"/>
      <c r="P1657" s="93"/>
      <c r="Q1657" s="93"/>
      <c r="R1657" s="93"/>
      <c r="S1657" s="93"/>
      <c r="T1657" s="94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T1657" s="17" t="s">
        <v>168</v>
      </c>
      <c r="AU1657" s="17" t="s">
        <v>85</v>
      </c>
    </row>
    <row r="1658" spans="1:63" s="12" customFormat="1" ht="22.8" customHeight="1">
      <c r="A1658" s="12"/>
      <c r="B1658" s="244"/>
      <c r="C1658" s="245"/>
      <c r="D1658" s="246" t="s">
        <v>74</v>
      </c>
      <c r="E1658" s="258" t="s">
        <v>1525</v>
      </c>
      <c r="F1658" s="258" t="s">
        <v>1526</v>
      </c>
      <c r="G1658" s="245"/>
      <c r="H1658" s="245"/>
      <c r="I1658" s="248"/>
      <c r="J1658" s="259">
        <f>BK1658</f>
        <v>0</v>
      </c>
      <c r="K1658" s="245"/>
      <c r="L1658" s="250"/>
      <c r="M1658" s="251"/>
      <c r="N1658" s="252"/>
      <c r="O1658" s="252"/>
      <c r="P1658" s="253">
        <f>SUM(P1659:P1663)</f>
        <v>0</v>
      </c>
      <c r="Q1658" s="252"/>
      <c r="R1658" s="253">
        <f>SUM(R1659:R1663)</f>
        <v>0</v>
      </c>
      <c r="S1658" s="252"/>
      <c r="T1658" s="254">
        <f>SUM(T1659:T1663)</f>
        <v>0</v>
      </c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R1658" s="255" t="s">
        <v>218</v>
      </c>
      <c r="AT1658" s="256" t="s">
        <v>74</v>
      </c>
      <c r="AU1658" s="256" t="s">
        <v>83</v>
      </c>
      <c r="AY1658" s="255" t="s">
        <v>160</v>
      </c>
      <c r="BK1658" s="257">
        <f>SUM(BK1659:BK1663)</f>
        <v>0</v>
      </c>
    </row>
    <row r="1659" spans="1:65" s="2" customFormat="1" ht="16.5" customHeight="1">
      <c r="A1659" s="40"/>
      <c r="B1659" s="41"/>
      <c r="C1659" s="260" t="s">
        <v>1527</v>
      </c>
      <c r="D1659" s="260" t="s">
        <v>162</v>
      </c>
      <c r="E1659" s="261" t="s">
        <v>1528</v>
      </c>
      <c r="F1659" s="262" t="s">
        <v>1529</v>
      </c>
      <c r="G1659" s="263" t="s">
        <v>1522</v>
      </c>
      <c r="H1659" s="264">
        <v>1</v>
      </c>
      <c r="I1659" s="265"/>
      <c r="J1659" s="266">
        <f>ROUND(I1659*H1659,2)</f>
        <v>0</v>
      </c>
      <c r="K1659" s="262" t="s">
        <v>184</v>
      </c>
      <c r="L1659" s="43"/>
      <c r="M1659" s="267" t="s">
        <v>1</v>
      </c>
      <c r="N1659" s="268" t="s">
        <v>40</v>
      </c>
      <c r="O1659" s="93"/>
      <c r="P1659" s="269">
        <f>O1659*H1659</f>
        <v>0</v>
      </c>
      <c r="Q1659" s="269">
        <v>0</v>
      </c>
      <c r="R1659" s="269">
        <f>Q1659*H1659</f>
        <v>0</v>
      </c>
      <c r="S1659" s="269">
        <v>0</v>
      </c>
      <c r="T1659" s="270">
        <f>S1659*H1659</f>
        <v>0</v>
      </c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R1659" s="271" t="s">
        <v>1470</v>
      </c>
      <c r="AT1659" s="271" t="s">
        <v>162</v>
      </c>
      <c r="AU1659" s="271" t="s">
        <v>85</v>
      </c>
      <c r="AY1659" s="17" t="s">
        <v>160</v>
      </c>
      <c r="BE1659" s="145">
        <f>IF(N1659="základní",J1659,0)</f>
        <v>0</v>
      </c>
      <c r="BF1659" s="145">
        <f>IF(N1659="snížená",J1659,0)</f>
        <v>0</v>
      </c>
      <c r="BG1659" s="145">
        <f>IF(N1659="zákl. přenesená",J1659,0)</f>
        <v>0</v>
      </c>
      <c r="BH1659" s="145">
        <f>IF(N1659="sníž. přenesená",J1659,0)</f>
        <v>0</v>
      </c>
      <c r="BI1659" s="145">
        <f>IF(N1659="nulová",J1659,0)</f>
        <v>0</v>
      </c>
      <c r="BJ1659" s="17" t="s">
        <v>83</v>
      </c>
      <c r="BK1659" s="145">
        <f>ROUND(I1659*H1659,2)</f>
        <v>0</v>
      </c>
      <c r="BL1659" s="17" t="s">
        <v>1470</v>
      </c>
      <c r="BM1659" s="271" t="s">
        <v>1530</v>
      </c>
    </row>
    <row r="1660" spans="1:47" s="2" customFormat="1" ht="12">
      <c r="A1660" s="40"/>
      <c r="B1660" s="41"/>
      <c r="C1660" s="42"/>
      <c r="D1660" s="272" t="s">
        <v>177</v>
      </c>
      <c r="E1660" s="42"/>
      <c r="F1660" s="287" t="s">
        <v>1531</v>
      </c>
      <c r="G1660" s="42"/>
      <c r="H1660" s="42"/>
      <c r="I1660" s="161"/>
      <c r="J1660" s="42"/>
      <c r="K1660" s="42"/>
      <c r="L1660" s="43"/>
      <c r="M1660" s="274"/>
      <c r="N1660" s="275"/>
      <c r="O1660" s="93"/>
      <c r="P1660" s="93"/>
      <c r="Q1660" s="93"/>
      <c r="R1660" s="93"/>
      <c r="S1660" s="93"/>
      <c r="T1660" s="94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T1660" s="17" t="s">
        <v>177</v>
      </c>
      <c r="AU1660" s="17" t="s">
        <v>85</v>
      </c>
    </row>
    <row r="1661" spans="1:65" s="2" customFormat="1" ht="16.5" customHeight="1">
      <c r="A1661" s="40"/>
      <c r="B1661" s="41"/>
      <c r="C1661" s="260" t="s">
        <v>1532</v>
      </c>
      <c r="D1661" s="260" t="s">
        <v>162</v>
      </c>
      <c r="E1661" s="261" t="s">
        <v>1533</v>
      </c>
      <c r="F1661" s="262" t="s">
        <v>1534</v>
      </c>
      <c r="G1661" s="263" t="s">
        <v>1522</v>
      </c>
      <c r="H1661" s="264">
        <v>14</v>
      </c>
      <c r="I1661" s="265"/>
      <c r="J1661" s="266">
        <f>ROUND(I1661*H1661,2)</f>
        <v>0</v>
      </c>
      <c r="K1661" s="262" t="s">
        <v>1</v>
      </c>
      <c r="L1661" s="43"/>
      <c r="M1661" s="267" t="s">
        <v>1</v>
      </c>
      <c r="N1661" s="268" t="s">
        <v>40</v>
      </c>
      <c r="O1661" s="93"/>
      <c r="P1661" s="269">
        <f>O1661*H1661</f>
        <v>0</v>
      </c>
      <c r="Q1661" s="269">
        <v>0</v>
      </c>
      <c r="R1661" s="269">
        <f>Q1661*H1661</f>
        <v>0</v>
      </c>
      <c r="S1661" s="269">
        <v>0</v>
      </c>
      <c r="T1661" s="270">
        <f>S1661*H1661</f>
        <v>0</v>
      </c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R1661" s="271" t="s">
        <v>1470</v>
      </c>
      <c r="AT1661" s="271" t="s">
        <v>162</v>
      </c>
      <c r="AU1661" s="271" t="s">
        <v>85</v>
      </c>
      <c r="AY1661" s="17" t="s">
        <v>160</v>
      </c>
      <c r="BE1661" s="145">
        <f>IF(N1661="základní",J1661,0)</f>
        <v>0</v>
      </c>
      <c r="BF1661" s="145">
        <f>IF(N1661="snížená",J1661,0)</f>
        <v>0</v>
      </c>
      <c r="BG1661" s="145">
        <f>IF(N1661="zákl. přenesená",J1661,0)</f>
        <v>0</v>
      </c>
      <c r="BH1661" s="145">
        <f>IF(N1661="sníž. přenesená",J1661,0)</f>
        <v>0</v>
      </c>
      <c r="BI1661" s="145">
        <f>IF(N1661="nulová",J1661,0)</f>
        <v>0</v>
      </c>
      <c r="BJ1661" s="17" t="s">
        <v>83</v>
      </c>
      <c r="BK1661" s="145">
        <f>ROUND(I1661*H1661,2)</f>
        <v>0</v>
      </c>
      <c r="BL1661" s="17" t="s">
        <v>1470</v>
      </c>
      <c r="BM1661" s="271" t="s">
        <v>1535</v>
      </c>
    </row>
    <row r="1662" spans="1:47" s="2" customFormat="1" ht="12">
      <c r="A1662" s="40"/>
      <c r="B1662" s="41"/>
      <c r="C1662" s="42"/>
      <c r="D1662" s="272" t="s">
        <v>177</v>
      </c>
      <c r="E1662" s="42"/>
      <c r="F1662" s="287" t="s">
        <v>1534</v>
      </c>
      <c r="G1662" s="42"/>
      <c r="H1662" s="42"/>
      <c r="I1662" s="161"/>
      <c r="J1662" s="42"/>
      <c r="K1662" s="42"/>
      <c r="L1662" s="43"/>
      <c r="M1662" s="274"/>
      <c r="N1662" s="275"/>
      <c r="O1662" s="93"/>
      <c r="P1662" s="93"/>
      <c r="Q1662" s="93"/>
      <c r="R1662" s="93"/>
      <c r="S1662" s="93"/>
      <c r="T1662" s="94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T1662" s="17" t="s">
        <v>177</v>
      </c>
      <c r="AU1662" s="17" t="s">
        <v>85</v>
      </c>
    </row>
    <row r="1663" spans="1:47" s="2" customFormat="1" ht="12">
      <c r="A1663" s="40"/>
      <c r="B1663" s="41"/>
      <c r="C1663" s="42"/>
      <c r="D1663" s="272" t="s">
        <v>168</v>
      </c>
      <c r="E1663" s="42"/>
      <c r="F1663" s="273" t="s">
        <v>1536</v>
      </c>
      <c r="G1663" s="42"/>
      <c r="H1663" s="42"/>
      <c r="I1663" s="161"/>
      <c r="J1663" s="42"/>
      <c r="K1663" s="42"/>
      <c r="L1663" s="43"/>
      <c r="M1663" s="274"/>
      <c r="N1663" s="275"/>
      <c r="O1663" s="93"/>
      <c r="P1663" s="93"/>
      <c r="Q1663" s="93"/>
      <c r="R1663" s="93"/>
      <c r="S1663" s="93"/>
      <c r="T1663" s="94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T1663" s="17" t="s">
        <v>168</v>
      </c>
      <c r="AU1663" s="17" t="s">
        <v>85</v>
      </c>
    </row>
    <row r="1664" spans="1:63" s="12" customFormat="1" ht="22.8" customHeight="1">
      <c r="A1664" s="12"/>
      <c r="B1664" s="244"/>
      <c r="C1664" s="245"/>
      <c r="D1664" s="246" t="s">
        <v>74</v>
      </c>
      <c r="E1664" s="258" t="s">
        <v>1537</v>
      </c>
      <c r="F1664" s="258" t="s">
        <v>140</v>
      </c>
      <c r="G1664" s="245"/>
      <c r="H1664" s="245"/>
      <c r="I1664" s="248"/>
      <c r="J1664" s="259">
        <f>BK1664</f>
        <v>0</v>
      </c>
      <c r="K1664" s="245"/>
      <c r="L1664" s="250"/>
      <c r="M1664" s="251"/>
      <c r="N1664" s="252"/>
      <c r="O1664" s="252"/>
      <c r="P1664" s="253">
        <f>SUM(P1665:P1668)</f>
        <v>0</v>
      </c>
      <c r="Q1664" s="252"/>
      <c r="R1664" s="253">
        <f>SUM(R1665:R1668)</f>
        <v>0</v>
      </c>
      <c r="S1664" s="252"/>
      <c r="T1664" s="254">
        <f>SUM(T1665:T1668)</f>
        <v>0</v>
      </c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R1664" s="255" t="s">
        <v>218</v>
      </c>
      <c r="AT1664" s="256" t="s">
        <v>74</v>
      </c>
      <c r="AU1664" s="256" t="s">
        <v>83</v>
      </c>
      <c r="AY1664" s="255" t="s">
        <v>160</v>
      </c>
      <c r="BK1664" s="257">
        <f>SUM(BK1665:BK1668)</f>
        <v>0</v>
      </c>
    </row>
    <row r="1665" spans="1:65" s="2" customFormat="1" ht="16.5" customHeight="1">
      <c r="A1665" s="40"/>
      <c r="B1665" s="41"/>
      <c r="C1665" s="260" t="s">
        <v>1041</v>
      </c>
      <c r="D1665" s="260" t="s">
        <v>162</v>
      </c>
      <c r="E1665" s="261" t="s">
        <v>1538</v>
      </c>
      <c r="F1665" s="262" t="s">
        <v>1539</v>
      </c>
      <c r="G1665" s="263" t="s">
        <v>1522</v>
      </c>
      <c r="H1665" s="264">
        <v>1</v>
      </c>
      <c r="I1665" s="265"/>
      <c r="J1665" s="266">
        <f>ROUND(I1665*H1665,2)</f>
        <v>0</v>
      </c>
      <c r="K1665" s="262" t="s">
        <v>1</v>
      </c>
      <c r="L1665" s="43"/>
      <c r="M1665" s="267" t="s">
        <v>1</v>
      </c>
      <c r="N1665" s="268" t="s">
        <v>40</v>
      </c>
      <c r="O1665" s="93"/>
      <c r="P1665" s="269">
        <f>O1665*H1665</f>
        <v>0</v>
      </c>
      <c r="Q1665" s="269">
        <v>0</v>
      </c>
      <c r="R1665" s="269">
        <f>Q1665*H1665</f>
        <v>0</v>
      </c>
      <c r="S1665" s="269">
        <v>0</v>
      </c>
      <c r="T1665" s="270">
        <f>S1665*H1665</f>
        <v>0</v>
      </c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R1665" s="271" t="s">
        <v>1470</v>
      </c>
      <c r="AT1665" s="271" t="s">
        <v>162</v>
      </c>
      <c r="AU1665" s="271" t="s">
        <v>85</v>
      </c>
      <c r="AY1665" s="17" t="s">
        <v>160</v>
      </c>
      <c r="BE1665" s="145">
        <f>IF(N1665="základní",J1665,0)</f>
        <v>0</v>
      </c>
      <c r="BF1665" s="145">
        <f>IF(N1665="snížená",J1665,0)</f>
        <v>0</v>
      </c>
      <c r="BG1665" s="145">
        <f>IF(N1665="zákl. přenesená",J1665,0)</f>
        <v>0</v>
      </c>
      <c r="BH1665" s="145">
        <f>IF(N1665="sníž. přenesená",J1665,0)</f>
        <v>0</v>
      </c>
      <c r="BI1665" s="145">
        <f>IF(N1665="nulová",J1665,0)</f>
        <v>0</v>
      </c>
      <c r="BJ1665" s="17" t="s">
        <v>83</v>
      </c>
      <c r="BK1665" s="145">
        <f>ROUND(I1665*H1665,2)</f>
        <v>0</v>
      </c>
      <c r="BL1665" s="17" t="s">
        <v>1470</v>
      </c>
      <c r="BM1665" s="271" t="s">
        <v>1540</v>
      </c>
    </row>
    <row r="1666" spans="1:47" s="2" customFormat="1" ht="12">
      <c r="A1666" s="40"/>
      <c r="B1666" s="41"/>
      <c r="C1666" s="42"/>
      <c r="D1666" s="272" t="s">
        <v>177</v>
      </c>
      <c r="E1666" s="42"/>
      <c r="F1666" s="287" t="s">
        <v>1539</v>
      </c>
      <c r="G1666" s="42"/>
      <c r="H1666" s="42"/>
      <c r="I1666" s="161"/>
      <c r="J1666" s="42"/>
      <c r="K1666" s="42"/>
      <c r="L1666" s="43"/>
      <c r="M1666" s="274"/>
      <c r="N1666" s="275"/>
      <c r="O1666" s="93"/>
      <c r="P1666" s="93"/>
      <c r="Q1666" s="93"/>
      <c r="R1666" s="93"/>
      <c r="S1666" s="93"/>
      <c r="T1666" s="94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T1666" s="17" t="s">
        <v>177</v>
      </c>
      <c r="AU1666" s="17" t="s">
        <v>85</v>
      </c>
    </row>
    <row r="1667" spans="1:65" s="2" customFormat="1" ht="21.75" customHeight="1">
      <c r="A1667" s="40"/>
      <c r="B1667" s="41"/>
      <c r="C1667" s="260" t="s">
        <v>1541</v>
      </c>
      <c r="D1667" s="260" t="s">
        <v>162</v>
      </c>
      <c r="E1667" s="261" t="s">
        <v>1542</v>
      </c>
      <c r="F1667" s="262" t="s">
        <v>1543</v>
      </c>
      <c r="G1667" s="263" t="s">
        <v>1522</v>
      </c>
      <c r="H1667" s="264">
        <v>1</v>
      </c>
      <c r="I1667" s="265"/>
      <c r="J1667" s="266">
        <f>ROUND(I1667*H1667,2)</f>
        <v>0</v>
      </c>
      <c r="K1667" s="262" t="s">
        <v>1</v>
      </c>
      <c r="L1667" s="43"/>
      <c r="M1667" s="267" t="s">
        <v>1</v>
      </c>
      <c r="N1667" s="268" t="s">
        <v>40</v>
      </c>
      <c r="O1667" s="93"/>
      <c r="P1667" s="269">
        <f>O1667*H1667</f>
        <v>0</v>
      </c>
      <c r="Q1667" s="269">
        <v>0</v>
      </c>
      <c r="R1667" s="269">
        <f>Q1667*H1667</f>
        <v>0</v>
      </c>
      <c r="S1667" s="269">
        <v>0</v>
      </c>
      <c r="T1667" s="270">
        <f>S1667*H1667</f>
        <v>0</v>
      </c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R1667" s="271" t="s">
        <v>1470</v>
      </c>
      <c r="AT1667" s="271" t="s">
        <v>162</v>
      </c>
      <c r="AU1667" s="271" t="s">
        <v>85</v>
      </c>
      <c r="AY1667" s="17" t="s">
        <v>160</v>
      </c>
      <c r="BE1667" s="145">
        <f>IF(N1667="základní",J1667,0)</f>
        <v>0</v>
      </c>
      <c r="BF1667" s="145">
        <f>IF(N1667="snížená",J1667,0)</f>
        <v>0</v>
      </c>
      <c r="BG1667" s="145">
        <f>IF(N1667="zákl. přenesená",J1667,0)</f>
        <v>0</v>
      </c>
      <c r="BH1667" s="145">
        <f>IF(N1667="sníž. přenesená",J1667,0)</f>
        <v>0</v>
      </c>
      <c r="BI1667" s="145">
        <f>IF(N1667="nulová",J1667,0)</f>
        <v>0</v>
      </c>
      <c r="BJ1667" s="17" t="s">
        <v>83</v>
      </c>
      <c r="BK1667" s="145">
        <f>ROUND(I1667*H1667,2)</f>
        <v>0</v>
      </c>
      <c r="BL1667" s="17" t="s">
        <v>1470</v>
      </c>
      <c r="BM1667" s="271" t="s">
        <v>1544</v>
      </c>
    </row>
    <row r="1668" spans="1:47" s="2" customFormat="1" ht="12">
      <c r="A1668" s="40"/>
      <c r="B1668" s="41"/>
      <c r="C1668" s="42"/>
      <c r="D1668" s="272" t="s">
        <v>177</v>
      </c>
      <c r="E1668" s="42"/>
      <c r="F1668" s="287" t="s">
        <v>1545</v>
      </c>
      <c r="G1668" s="42"/>
      <c r="H1668" s="42"/>
      <c r="I1668" s="161"/>
      <c r="J1668" s="42"/>
      <c r="K1668" s="42"/>
      <c r="L1668" s="43"/>
      <c r="M1668" s="274"/>
      <c r="N1668" s="275"/>
      <c r="O1668" s="93"/>
      <c r="P1668" s="93"/>
      <c r="Q1668" s="93"/>
      <c r="R1668" s="93"/>
      <c r="S1668" s="93"/>
      <c r="T1668" s="94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T1668" s="17" t="s">
        <v>177</v>
      </c>
      <c r="AU1668" s="17" t="s">
        <v>85</v>
      </c>
    </row>
    <row r="1669" spans="1:63" s="12" customFormat="1" ht="22.8" customHeight="1">
      <c r="A1669" s="12"/>
      <c r="B1669" s="244"/>
      <c r="C1669" s="245"/>
      <c r="D1669" s="246" t="s">
        <v>74</v>
      </c>
      <c r="E1669" s="258" t="s">
        <v>1546</v>
      </c>
      <c r="F1669" s="258" t="s">
        <v>141</v>
      </c>
      <c r="G1669" s="245"/>
      <c r="H1669" s="245"/>
      <c r="I1669" s="248"/>
      <c r="J1669" s="259">
        <f>BK1669</f>
        <v>0</v>
      </c>
      <c r="K1669" s="245"/>
      <c r="L1669" s="250"/>
      <c r="M1669" s="251"/>
      <c r="N1669" s="252"/>
      <c r="O1669" s="252"/>
      <c r="P1669" s="253">
        <f>SUM(P1670:P1674)</f>
        <v>0</v>
      </c>
      <c r="Q1669" s="252"/>
      <c r="R1669" s="253">
        <f>SUM(R1670:R1674)</f>
        <v>0</v>
      </c>
      <c r="S1669" s="252"/>
      <c r="T1669" s="254">
        <f>SUM(T1670:T1674)</f>
        <v>0</v>
      </c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R1669" s="255" t="s">
        <v>218</v>
      </c>
      <c r="AT1669" s="256" t="s">
        <v>74</v>
      </c>
      <c r="AU1669" s="256" t="s">
        <v>83</v>
      </c>
      <c r="AY1669" s="255" t="s">
        <v>160</v>
      </c>
      <c r="BK1669" s="257">
        <f>SUM(BK1670:BK1674)</f>
        <v>0</v>
      </c>
    </row>
    <row r="1670" spans="1:65" s="2" customFormat="1" ht="16.5" customHeight="1">
      <c r="A1670" s="40"/>
      <c r="B1670" s="41"/>
      <c r="C1670" s="260" t="s">
        <v>1547</v>
      </c>
      <c r="D1670" s="260" t="s">
        <v>162</v>
      </c>
      <c r="E1670" s="261" t="s">
        <v>1548</v>
      </c>
      <c r="F1670" s="262" t="s">
        <v>1549</v>
      </c>
      <c r="G1670" s="263" t="s">
        <v>1522</v>
      </c>
      <c r="H1670" s="264">
        <v>1</v>
      </c>
      <c r="I1670" s="265"/>
      <c r="J1670" s="266">
        <f>ROUND(I1670*H1670,2)</f>
        <v>0</v>
      </c>
      <c r="K1670" s="262" t="s">
        <v>1</v>
      </c>
      <c r="L1670" s="43"/>
      <c r="M1670" s="267" t="s">
        <v>1</v>
      </c>
      <c r="N1670" s="268" t="s">
        <v>40</v>
      </c>
      <c r="O1670" s="93"/>
      <c r="P1670" s="269">
        <f>O1670*H1670</f>
        <v>0</v>
      </c>
      <c r="Q1670" s="269">
        <v>0</v>
      </c>
      <c r="R1670" s="269">
        <f>Q1670*H1670</f>
        <v>0</v>
      </c>
      <c r="S1670" s="269">
        <v>0</v>
      </c>
      <c r="T1670" s="270">
        <f>S1670*H1670</f>
        <v>0</v>
      </c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R1670" s="271" t="s">
        <v>1470</v>
      </c>
      <c r="AT1670" s="271" t="s">
        <v>162</v>
      </c>
      <c r="AU1670" s="271" t="s">
        <v>85</v>
      </c>
      <c r="AY1670" s="17" t="s">
        <v>160</v>
      </c>
      <c r="BE1670" s="145">
        <f>IF(N1670="základní",J1670,0)</f>
        <v>0</v>
      </c>
      <c r="BF1670" s="145">
        <f>IF(N1670="snížená",J1670,0)</f>
        <v>0</v>
      </c>
      <c r="BG1670" s="145">
        <f>IF(N1670="zákl. přenesená",J1670,0)</f>
        <v>0</v>
      </c>
      <c r="BH1670" s="145">
        <f>IF(N1670="sníž. přenesená",J1670,0)</f>
        <v>0</v>
      </c>
      <c r="BI1670" s="145">
        <f>IF(N1670="nulová",J1670,0)</f>
        <v>0</v>
      </c>
      <c r="BJ1670" s="17" t="s">
        <v>83</v>
      </c>
      <c r="BK1670" s="145">
        <f>ROUND(I1670*H1670,2)</f>
        <v>0</v>
      </c>
      <c r="BL1670" s="17" t="s">
        <v>1470</v>
      </c>
      <c r="BM1670" s="271" t="s">
        <v>1550</v>
      </c>
    </row>
    <row r="1671" spans="1:47" s="2" customFormat="1" ht="12">
      <c r="A1671" s="40"/>
      <c r="B1671" s="41"/>
      <c r="C1671" s="42"/>
      <c r="D1671" s="272" t="s">
        <v>177</v>
      </c>
      <c r="E1671" s="42"/>
      <c r="F1671" s="287" t="s">
        <v>1551</v>
      </c>
      <c r="G1671" s="42"/>
      <c r="H1671" s="42"/>
      <c r="I1671" s="161"/>
      <c r="J1671" s="42"/>
      <c r="K1671" s="42"/>
      <c r="L1671" s="43"/>
      <c r="M1671" s="274"/>
      <c r="N1671" s="275"/>
      <c r="O1671" s="93"/>
      <c r="P1671" s="93"/>
      <c r="Q1671" s="93"/>
      <c r="R1671" s="93"/>
      <c r="S1671" s="93"/>
      <c r="T1671" s="94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T1671" s="17" t="s">
        <v>177</v>
      </c>
      <c r="AU1671" s="17" t="s">
        <v>85</v>
      </c>
    </row>
    <row r="1672" spans="1:47" s="2" customFormat="1" ht="12">
      <c r="A1672" s="40"/>
      <c r="B1672" s="41"/>
      <c r="C1672" s="42"/>
      <c r="D1672" s="272" t="s">
        <v>168</v>
      </c>
      <c r="E1672" s="42"/>
      <c r="F1672" s="273" t="s">
        <v>1552</v>
      </c>
      <c r="G1672" s="42"/>
      <c r="H1672" s="42"/>
      <c r="I1672" s="161"/>
      <c r="J1672" s="42"/>
      <c r="K1672" s="42"/>
      <c r="L1672" s="43"/>
      <c r="M1672" s="274"/>
      <c r="N1672" s="275"/>
      <c r="O1672" s="93"/>
      <c r="P1672" s="93"/>
      <c r="Q1672" s="93"/>
      <c r="R1672" s="93"/>
      <c r="S1672" s="93"/>
      <c r="T1672" s="94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T1672" s="17" t="s">
        <v>168</v>
      </c>
      <c r="AU1672" s="17" t="s">
        <v>85</v>
      </c>
    </row>
    <row r="1673" spans="1:65" s="2" customFormat="1" ht="16.5" customHeight="1">
      <c r="A1673" s="40"/>
      <c r="B1673" s="41"/>
      <c r="C1673" s="260" t="s">
        <v>1553</v>
      </c>
      <c r="D1673" s="260" t="s">
        <v>162</v>
      </c>
      <c r="E1673" s="261" t="s">
        <v>1554</v>
      </c>
      <c r="F1673" s="262" t="s">
        <v>1555</v>
      </c>
      <c r="G1673" s="263" t="s">
        <v>1522</v>
      </c>
      <c r="H1673" s="264">
        <v>1</v>
      </c>
      <c r="I1673" s="265"/>
      <c r="J1673" s="266">
        <f>ROUND(I1673*H1673,2)</f>
        <v>0</v>
      </c>
      <c r="K1673" s="262" t="s">
        <v>1</v>
      </c>
      <c r="L1673" s="43"/>
      <c r="M1673" s="267" t="s">
        <v>1</v>
      </c>
      <c r="N1673" s="268" t="s">
        <v>40</v>
      </c>
      <c r="O1673" s="93"/>
      <c r="P1673" s="269">
        <f>O1673*H1673</f>
        <v>0</v>
      </c>
      <c r="Q1673" s="269">
        <v>0</v>
      </c>
      <c r="R1673" s="269">
        <f>Q1673*H1673</f>
        <v>0</v>
      </c>
      <c r="S1673" s="269">
        <v>0</v>
      </c>
      <c r="T1673" s="270">
        <f>S1673*H1673</f>
        <v>0</v>
      </c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R1673" s="271" t="s">
        <v>1470</v>
      </c>
      <c r="AT1673" s="271" t="s">
        <v>162</v>
      </c>
      <c r="AU1673" s="271" t="s">
        <v>85</v>
      </c>
      <c r="AY1673" s="17" t="s">
        <v>160</v>
      </c>
      <c r="BE1673" s="145">
        <f>IF(N1673="základní",J1673,0)</f>
        <v>0</v>
      </c>
      <c r="BF1673" s="145">
        <f>IF(N1673="snížená",J1673,0)</f>
        <v>0</v>
      </c>
      <c r="BG1673" s="145">
        <f>IF(N1673="zákl. přenesená",J1673,0)</f>
        <v>0</v>
      </c>
      <c r="BH1673" s="145">
        <f>IF(N1673="sníž. přenesená",J1673,0)</f>
        <v>0</v>
      </c>
      <c r="BI1673" s="145">
        <f>IF(N1673="nulová",J1673,0)</f>
        <v>0</v>
      </c>
      <c r="BJ1673" s="17" t="s">
        <v>83</v>
      </c>
      <c r="BK1673" s="145">
        <f>ROUND(I1673*H1673,2)</f>
        <v>0</v>
      </c>
      <c r="BL1673" s="17" t="s">
        <v>1470</v>
      </c>
      <c r="BM1673" s="271" t="s">
        <v>1556</v>
      </c>
    </row>
    <row r="1674" spans="1:47" s="2" customFormat="1" ht="12">
      <c r="A1674" s="40"/>
      <c r="B1674" s="41"/>
      <c r="C1674" s="42"/>
      <c r="D1674" s="272" t="s">
        <v>177</v>
      </c>
      <c r="E1674" s="42"/>
      <c r="F1674" s="287" t="s">
        <v>1555</v>
      </c>
      <c r="G1674" s="42"/>
      <c r="H1674" s="42"/>
      <c r="I1674" s="161"/>
      <c r="J1674" s="42"/>
      <c r="K1674" s="42"/>
      <c r="L1674" s="43"/>
      <c r="M1674" s="274"/>
      <c r="N1674" s="275"/>
      <c r="O1674" s="93"/>
      <c r="P1674" s="93"/>
      <c r="Q1674" s="93"/>
      <c r="R1674" s="93"/>
      <c r="S1674" s="93"/>
      <c r="T1674" s="94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T1674" s="17" t="s">
        <v>177</v>
      </c>
      <c r="AU1674" s="17" t="s">
        <v>85</v>
      </c>
    </row>
    <row r="1675" spans="1:63" s="12" customFormat="1" ht="22.8" customHeight="1">
      <c r="A1675" s="12"/>
      <c r="B1675" s="244"/>
      <c r="C1675" s="245"/>
      <c r="D1675" s="246" t="s">
        <v>74</v>
      </c>
      <c r="E1675" s="258" t="s">
        <v>1557</v>
      </c>
      <c r="F1675" s="258" t="s">
        <v>1558</v>
      </c>
      <c r="G1675" s="245"/>
      <c r="H1675" s="245"/>
      <c r="I1675" s="248"/>
      <c r="J1675" s="259">
        <f>BK1675</f>
        <v>0</v>
      </c>
      <c r="K1675" s="245"/>
      <c r="L1675" s="250"/>
      <c r="M1675" s="251"/>
      <c r="N1675" s="252"/>
      <c r="O1675" s="252"/>
      <c r="P1675" s="253">
        <f>SUM(P1676:P1682)</f>
        <v>0</v>
      </c>
      <c r="Q1675" s="252"/>
      <c r="R1675" s="253">
        <f>SUM(R1676:R1682)</f>
        <v>0</v>
      </c>
      <c r="S1675" s="252"/>
      <c r="T1675" s="254">
        <f>SUM(T1676:T1682)</f>
        <v>0</v>
      </c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R1675" s="255" t="s">
        <v>218</v>
      </c>
      <c r="AT1675" s="256" t="s">
        <v>74</v>
      </c>
      <c r="AU1675" s="256" t="s">
        <v>83</v>
      </c>
      <c r="AY1675" s="255" t="s">
        <v>160</v>
      </c>
      <c r="BK1675" s="257">
        <f>SUM(BK1676:BK1682)</f>
        <v>0</v>
      </c>
    </row>
    <row r="1676" spans="1:65" s="2" customFormat="1" ht="16.5" customHeight="1">
      <c r="A1676" s="40"/>
      <c r="B1676" s="41"/>
      <c r="C1676" s="260" t="s">
        <v>1559</v>
      </c>
      <c r="D1676" s="260" t="s">
        <v>162</v>
      </c>
      <c r="E1676" s="261" t="s">
        <v>1560</v>
      </c>
      <c r="F1676" s="262" t="s">
        <v>1561</v>
      </c>
      <c r="G1676" s="263" t="s">
        <v>253</v>
      </c>
      <c r="H1676" s="264">
        <v>100</v>
      </c>
      <c r="I1676" s="265"/>
      <c r="J1676" s="266">
        <f>ROUND(I1676*H1676,2)</f>
        <v>0</v>
      </c>
      <c r="K1676" s="262" t="s">
        <v>1</v>
      </c>
      <c r="L1676" s="43"/>
      <c r="M1676" s="267" t="s">
        <v>1</v>
      </c>
      <c r="N1676" s="268" t="s">
        <v>40</v>
      </c>
      <c r="O1676" s="93"/>
      <c r="P1676" s="269">
        <f>O1676*H1676</f>
        <v>0</v>
      </c>
      <c r="Q1676" s="269">
        <v>0</v>
      </c>
      <c r="R1676" s="269">
        <f>Q1676*H1676</f>
        <v>0</v>
      </c>
      <c r="S1676" s="269">
        <v>0</v>
      </c>
      <c r="T1676" s="270">
        <f>S1676*H1676</f>
        <v>0</v>
      </c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R1676" s="271" t="s">
        <v>1470</v>
      </c>
      <c r="AT1676" s="271" t="s">
        <v>162</v>
      </c>
      <c r="AU1676" s="271" t="s">
        <v>85</v>
      </c>
      <c r="AY1676" s="17" t="s">
        <v>160</v>
      </c>
      <c r="BE1676" s="145">
        <f>IF(N1676="základní",J1676,0)</f>
        <v>0</v>
      </c>
      <c r="BF1676" s="145">
        <f>IF(N1676="snížená",J1676,0)</f>
        <v>0</v>
      </c>
      <c r="BG1676" s="145">
        <f>IF(N1676="zákl. přenesená",J1676,0)</f>
        <v>0</v>
      </c>
      <c r="BH1676" s="145">
        <f>IF(N1676="sníž. přenesená",J1676,0)</f>
        <v>0</v>
      </c>
      <c r="BI1676" s="145">
        <f>IF(N1676="nulová",J1676,0)</f>
        <v>0</v>
      </c>
      <c r="BJ1676" s="17" t="s">
        <v>83</v>
      </c>
      <c r="BK1676" s="145">
        <f>ROUND(I1676*H1676,2)</f>
        <v>0</v>
      </c>
      <c r="BL1676" s="17" t="s">
        <v>1470</v>
      </c>
      <c r="BM1676" s="271" t="s">
        <v>1562</v>
      </c>
    </row>
    <row r="1677" spans="1:47" s="2" customFormat="1" ht="12">
      <c r="A1677" s="40"/>
      <c r="B1677" s="41"/>
      <c r="C1677" s="42"/>
      <c r="D1677" s="272" t="s">
        <v>177</v>
      </c>
      <c r="E1677" s="42"/>
      <c r="F1677" s="287" t="s">
        <v>1561</v>
      </c>
      <c r="G1677" s="42"/>
      <c r="H1677" s="42"/>
      <c r="I1677" s="161"/>
      <c r="J1677" s="42"/>
      <c r="K1677" s="42"/>
      <c r="L1677" s="43"/>
      <c r="M1677" s="274"/>
      <c r="N1677" s="275"/>
      <c r="O1677" s="93"/>
      <c r="P1677" s="93"/>
      <c r="Q1677" s="93"/>
      <c r="R1677" s="93"/>
      <c r="S1677" s="93"/>
      <c r="T1677" s="94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T1677" s="17" t="s">
        <v>177</v>
      </c>
      <c r="AU1677" s="17" t="s">
        <v>85</v>
      </c>
    </row>
    <row r="1678" spans="1:65" s="2" customFormat="1" ht="16.5" customHeight="1">
      <c r="A1678" s="40"/>
      <c r="B1678" s="41"/>
      <c r="C1678" s="260" t="s">
        <v>1563</v>
      </c>
      <c r="D1678" s="260" t="s">
        <v>162</v>
      </c>
      <c r="E1678" s="261" t="s">
        <v>1564</v>
      </c>
      <c r="F1678" s="262" t="s">
        <v>1565</v>
      </c>
      <c r="G1678" s="263" t="s">
        <v>253</v>
      </c>
      <c r="H1678" s="264">
        <v>1000</v>
      </c>
      <c r="I1678" s="265"/>
      <c r="J1678" s="266">
        <f>ROUND(I1678*H1678,2)</f>
        <v>0</v>
      </c>
      <c r="K1678" s="262" t="s">
        <v>1</v>
      </c>
      <c r="L1678" s="43"/>
      <c r="M1678" s="267" t="s">
        <v>1</v>
      </c>
      <c r="N1678" s="268" t="s">
        <v>40</v>
      </c>
      <c r="O1678" s="93"/>
      <c r="P1678" s="269">
        <f>O1678*H1678</f>
        <v>0</v>
      </c>
      <c r="Q1678" s="269">
        <v>0</v>
      </c>
      <c r="R1678" s="269">
        <f>Q1678*H1678</f>
        <v>0</v>
      </c>
      <c r="S1678" s="269">
        <v>0</v>
      </c>
      <c r="T1678" s="270">
        <f>S1678*H1678</f>
        <v>0</v>
      </c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R1678" s="271" t="s">
        <v>1470</v>
      </c>
      <c r="AT1678" s="271" t="s">
        <v>162</v>
      </c>
      <c r="AU1678" s="271" t="s">
        <v>85</v>
      </c>
      <c r="AY1678" s="17" t="s">
        <v>160</v>
      </c>
      <c r="BE1678" s="145">
        <f>IF(N1678="základní",J1678,0)</f>
        <v>0</v>
      </c>
      <c r="BF1678" s="145">
        <f>IF(N1678="snížená",J1678,0)</f>
        <v>0</v>
      </c>
      <c r="BG1678" s="145">
        <f>IF(N1678="zákl. přenesená",J1678,0)</f>
        <v>0</v>
      </c>
      <c r="BH1678" s="145">
        <f>IF(N1678="sníž. přenesená",J1678,0)</f>
        <v>0</v>
      </c>
      <c r="BI1678" s="145">
        <f>IF(N1678="nulová",J1678,0)</f>
        <v>0</v>
      </c>
      <c r="BJ1678" s="17" t="s">
        <v>83</v>
      </c>
      <c r="BK1678" s="145">
        <f>ROUND(I1678*H1678,2)</f>
        <v>0</v>
      </c>
      <c r="BL1678" s="17" t="s">
        <v>1470</v>
      </c>
      <c r="BM1678" s="271" t="s">
        <v>1566</v>
      </c>
    </row>
    <row r="1679" spans="1:47" s="2" customFormat="1" ht="12">
      <c r="A1679" s="40"/>
      <c r="B1679" s="41"/>
      <c r="C1679" s="42"/>
      <c r="D1679" s="272" t="s">
        <v>177</v>
      </c>
      <c r="E1679" s="42"/>
      <c r="F1679" s="287" t="s">
        <v>1565</v>
      </c>
      <c r="G1679" s="42"/>
      <c r="H1679" s="42"/>
      <c r="I1679" s="161"/>
      <c r="J1679" s="42"/>
      <c r="K1679" s="42"/>
      <c r="L1679" s="43"/>
      <c r="M1679" s="274"/>
      <c r="N1679" s="275"/>
      <c r="O1679" s="93"/>
      <c r="P1679" s="93"/>
      <c r="Q1679" s="93"/>
      <c r="R1679" s="93"/>
      <c r="S1679" s="93"/>
      <c r="T1679" s="94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T1679" s="17" t="s">
        <v>177</v>
      </c>
      <c r="AU1679" s="17" t="s">
        <v>85</v>
      </c>
    </row>
    <row r="1680" spans="1:47" s="2" customFormat="1" ht="12">
      <c r="A1680" s="40"/>
      <c r="B1680" s="41"/>
      <c r="C1680" s="42"/>
      <c r="D1680" s="272" t="s">
        <v>168</v>
      </c>
      <c r="E1680" s="42"/>
      <c r="F1680" s="273" t="s">
        <v>1567</v>
      </c>
      <c r="G1680" s="42"/>
      <c r="H1680" s="42"/>
      <c r="I1680" s="161"/>
      <c r="J1680" s="42"/>
      <c r="K1680" s="42"/>
      <c r="L1680" s="43"/>
      <c r="M1680" s="274"/>
      <c r="N1680" s="275"/>
      <c r="O1680" s="93"/>
      <c r="P1680" s="93"/>
      <c r="Q1680" s="93"/>
      <c r="R1680" s="93"/>
      <c r="S1680" s="93"/>
      <c r="T1680" s="94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T1680" s="17" t="s">
        <v>168</v>
      </c>
      <c r="AU1680" s="17" t="s">
        <v>85</v>
      </c>
    </row>
    <row r="1681" spans="1:65" s="2" customFormat="1" ht="16.5" customHeight="1">
      <c r="A1681" s="40"/>
      <c r="B1681" s="41"/>
      <c r="C1681" s="260" t="s">
        <v>1568</v>
      </c>
      <c r="D1681" s="260" t="s">
        <v>162</v>
      </c>
      <c r="E1681" s="261" t="s">
        <v>1569</v>
      </c>
      <c r="F1681" s="262" t="s">
        <v>1570</v>
      </c>
      <c r="G1681" s="263" t="s">
        <v>253</v>
      </c>
      <c r="H1681" s="264">
        <v>100</v>
      </c>
      <c r="I1681" s="265"/>
      <c r="J1681" s="266">
        <f>ROUND(I1681*H1681,2)</f>
        <v>0</v>
      </c>
      <c r="K1681" s="262" t="s">
        <v>1</v>
      </c>
      <c r="L1681" s="43"/>
      <c r="M1681" s="267" t="s">
        <v>1</v>
      </c>
      <c r="N1681" s="268" t="s">
        <v>40</v>
      </c>
      <c r="O1681" s="93"/>
      <c r="P1681" s="269">
        <f>O1681*H1681</f>
        <v>0</v>
      </c>
      <c r="Q1681" s="269">
        <v>0</v>
      </c>
      <c r="R1681" s="269">
        <f>Q1681*H1681</f>
        <v>0</v>
      </c>
      <c r="S1681" s="269">
        <v>0</v>
      </c>
      <c r="T1681" s="270">
        <f>S1681*H1681</f>
        <v>0</v>
      </c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R1681" s="271" t="s">
        <v>1470</v>
      </c>
      <c r="AT1681" s="271" t="s">
        <v>162</v>
      </c>
      <c r="AU1681" s="271" t="s">
        <v>85</v>
      </c>
      <c r="AY1681" s="17" t="s">
        <v>160</v>
      </c>
      <c r="BE1681" s="145">
        <f>IF(N1681="základní",J1681,0)</f>
        <v>0</v>
      </c>
      <c r="BF1681" s="145">
        <f>IF(N1681="snížená",J1681,0)</f>
        <v>0</v>
      </c>
      <c r="BG1681" s="145">
        <f>IF(N1681="zákl. přenesená",J1681,0)</f>
        <v>0</v>
      </c>
      <c r="BH1681" s="145">
        <f>IF(N1681="sníž. přenesená",J1681,0)</f>
        <v>0</v>
      </c>
      <c r="BI1681" s="145">
        <f>IF(N1681="nulová",J1681,0)</f>
        <v>0</v>
      </c>
      <c r="BJ1681" s="17" t="s">
        <v>83</v>
      </c>
      <c r="BK1681" s="145">
        <f>ROUND(I1681*H1681,2)</f>
        <v>0</v>
      </c>
      <c r="BL1681" s="17" t="s">
        <v>1470</v>
      </c>
      <c r="BM1681" s="271" t="s">
        <v>1571</v>
      </c>
    </row>
    <row r="1682" spans="1:47" s="2" customFormat="1" ht="12">
      <c r="A1682" s="40"/>
      <c r="B1682" s="41"/>
      <c r="C1682" s="42"/>
      <c r="D1682" s="272" t="s">
        <v>177</v>
      </c>
      <c r="E1682" s="42"/>
      <c r="F1682" s="287" t="s">
        <v>1570</v>
      </c>
      <c r="G1682" s="42"/>
      <c r="H1682" s="42"/>
      <c r="I1682" s="161"/>
      <c r="J1682" s="42"/>
      <c r="K1682" s="42"/>
      <c r="L1682" s="43"/>
      <c r="M1682" s="274"/>
      <c r="N1682" s="275"/>
      <c r="O1682" s="93"/>
      <c r="P1682" s="93"/>
      <c r="Q1682" s="93"/>
      <c r="R1682" s="93"/>
      <c r="S1682" s="93"/>
      <c r="T1682" s="94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T1682" s="17" t="s">
        <v>177</v>
      </c>
      <c r="AU1682" s="17" t="s">
        <v>85</v>
      </c>
    </row>
    <row r="1683" spans="1:63" s="12" customFormat="1" ht="22.8" customHeight="1">
      <c r="A1683" s="12"/>
      <c r="B1683" s="244"/>
      <c r="C1683" s="245"/>
      <c r="D1683" s="246" t="s">
        <v>74</v>
      </c>
      <c r="E1683" s="258" t="s">
        <v>1572</v>
      </c>
      <c r="F1683" s="258" t="s">
        <v>98</v>
      </c>
      <c r="G1683" s="245"/>
      <c r="H1683" s="245"/>
      <c r="I1683" s="248"/>
      <c r="J1683" s="259">
        <f>BK1683</f>
        <v>0</v>
      </c>
      <c r="K1683" s="245"/>
      <c r="L1683" s="250"/>
      <c r="M1683" s="251"/>
      <c r="N1683" s="252"/>
      <c r="O1683" s="252"/>
      <c r="P1683" s="253">
        <f>SUM(P1684:P1694)</f>
        <v>0</v>
      </c>
      <c r="Q1683" s="252"/>
      <c r="R1683" s="253">
        <f>SUM(R1684:R1694)</f>
        <v>0</v>
      </c>
      <c r="S1683" s="252"/>
      <c r="T1683" s="254">
        <f>SUM(T1684:T1694)</f>
        <v>0</v>
      </c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R1683" s="255" t="s">
        <v>218</v>
      </c>
      <c r="AT1683" s="256" t="s">
        <v>74</v>
      </c>
      <c r="AU1683" s="256" t="s">
        <v>83</v>
      </c>
      <c r="AY1683" s="255" t="s">
        <v>160</v>
      </c>
      <c r="BK1683" s="257">
        <f>SUM(BK1684:BK1694)</f>
        <v>0</v>
      </c>
    </row>
    <row r="1684" spans="1:65" s="2" customFormat="1" ht="16.5" customHeight="1">
      <c r="A1684" s="40"/>
      <c r="B1684" s="41"/>
      <c r="C1684" s="260" t="s">
        <v>1573</v>
      </c>
      <c r="D1684" s="260" t="s">
        <v>162</v>
      </c>
      <c r="E1684" s="261" t="s">
        <v>1574</v>
      </c>
      <c r="F1684" s="262" t="s">
        <v>1575</v>
      </c>
      <c r="G1684" s="263" t="s">
        <v>1576</v>
      </c>
      <c r="H1684" s="264">
        <v>1</v>
      </c>
      <c r="I1684" s="265"/>
      <c r="J1684" s="266">
        <f>ROUND(I1684*H1684,2)</f>
        <v>0</v>
      </c>
      <c r="K1684" s="262" t="s">
        <v>184</v>
      </c>
      <c r="L1684" s="43"/>
      <c r="M1684" s="267" t="s">
        <v>1</v>
      </c>
      <c r="N1684" s="268" t="s">
        <v>40</v>
      </c>
      <c r="O1684" s="93"/>
      <c r="P1684" s="269">
        <f>O1684*H1684</f>
        <v>0</v>
      </c>
      <c r="Q1684" s="269">
        <v>0</v>
      </c>
      <c r="R1684" s="269">
        <f>Q1684*H1684</f>
        <v>0</v>
      </c>
      <c r="S1684" s="269">
        <v>0</v>
      </c>
      <c r="T1684" s="270">
        <f>S1684*H1684</f>
        <v>0</v>
      </c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R1684" s="271" t="s">
        <v>1470</v>
      </c>
      <c r="AT1684" s="271" t="s">
        <v>162</v>
      </c>
      <c r="AU1684" s="271" t="s">
        <v>85</v>
      </c>
      <c r="AY1684" s="17" t="s">
        <v>160</v>
      </c>
      <c r="BE1684" s="145">
        <f>IF(N1684="základní",J1684,0)</f>
        <v>0</v>
      </c>
      <c r="BF1684" s="145">
        <f>IF(N1684="snížená",J1684,0)</f>
        <v>0</v>
      </c>
      <c r="BG1684" s="145">
        <f>IF(N1684="zákl. přenesená",J1684,0)</f>
        <v>0</v>
      </c>
      <c r="BH1684" s="145">
        <f>IF(N1684="sníž. přenesená",J1684,0)</f>
        <v>0</v>
      </c>
      <c r="BI1684" s="145">
        <f>IF(N1684="nulová",J1684,0)</f>
        <v>0</v>
      </c>
      <c r="BJ1684" s="17" t="s">
        <v>83</v>
      </c>
      <c r="BK1684" s="145">
        <f>ROUND(I1684*H1684,2)</f>
        <v>0</v>
      </c>
      <c r="BL1684" s="17" t="s">
        <v>1470</v>
      </c>
      <c r="BM1684" s="271" t="s">
        <v>1577</v>
      </c>
    </row>
    <row r="1685" spans="1:47" s="2" customFormat="1" ht="12">
      <c r="A1685" s="40"/>
      <c r="B1685" s="41"/>
      <c r="C1685" s="42"/>
      <c r="D1685" s="272" t="s">
        <v>177</v>
      </c>
      <c r="E1685" s="42"/>
      <c r="F1685" s="287" t="s">
        <v>1575</v>
      </c>
      <c r="G1685" s="42"/>
      <c r="H1685" s="42"/>
      <c r="I1685" s="161"/>
      <c r="J1685" s="42"/>
      <c r="K1685" s="42"/>
      <c r="L1685" s="43"/>
      <c r="M1685" s="274"/>
      <c r="N1685" s="275"/>
      <c r="O1685" s="93"/>
      <c r="P1685" s="93"/>
      <c r="Q1685" s="93"/>
      <c r="R1685" s="93"/>
      <c r="S1685" s="93"/>
      <c r="T1685" s="94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T1685" s="17" t="s">
        <v>177</v>
      </c>
      <c r="AU1685" s="17" t="s">
        <v>85</v>
      </c>
    </row>
    <row r="1686" spans="1:65" s="2" customFormat="1" ht="16.5" customHeight="1">
      <c r="A1686" s="40"/>
      <c r="B1686" s="41"/>
      <c r="C1686" s="260" t="s">
        <v>1578</v>
      </c>
      <c r="D1686" s="260" t="s">
        <v>162</v>
      </c>
      <c r="E1686" s="261" t="s">
        <v>1579</v>
      </c>
      <c r="F1686" s="262" t="s">
        <v>1580</v>
      </c>
      <c r="G1686" s="263" t="s">
        <v>1522</v>
      </c>
      <c r="H1686" s="264">
        <v>1</v>
      </c>
      <c r="I1686" s="265"/>
      <c r="J1686" s="266">
        <f>ROUND(I1686*H1686,2)</f>
        <v>0</v>
      </c>
      <c r="K1686" s="262" t="s">
        <v>1</v>
      </c>
      <c r="L1686" s="43"/>
      <c r="M1686" s="267" t="s">
        <v>1</v>
      </c>
      <c r="N1686" s="268" t="s">
        <v>40</v>
      </c>
      <c r="O1686" s="93"/>
      <c r="P1686" s="269">
        <f>O1686*H1686</f>
        <v>0</v>
      </c>
      <c r="Q1686" s="269">
        <v>0</v>
      </c>
      <c r="R1686" s="269">
        <f>Q1686*H1686</f>
        <v>0</v>
      </c>
      <c r="S1686" s="269">
        <v>0</v>
      </c>
      <c r="T1686" s="270">
        <f>S1686*H1686</f>
        <v>0</v>
      </c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R1686" s="271" t="s">
        <v>1470</v>
      </c>
      <c r="AT1686" s="271" t="s">
        <v>162</v>
      </c>
      <c r="AU1686" s="271" t="s">
        <v>85</v>
      </c>
      <c r="AY1686" s="17" t="s">
        <v>160</v>
      </c>
      <c r="BE1686" s="145">
        <f>IF(N1686="základní",J1686,0)</f>
        <v>0</v>
      </c>
      <c r="BF1686" s="145">
        <f>IF(N1686="snížená",J1686,0)</f>
        <v>0</v>
      </c>
      <c r="BG1686" s="145">
        <f>IF(N1686="zákl. přenesená",J1686,0)</f>
        <v>0</v>
      </c>
      <c r="BH1686" s="145">
        <f>IF(N1686="sníž. přenesená",J1686,0)</f>
        <v>0</v>
      </c>
      <c r="BI1686" s="145">
        <f>IF(N1686="nulová",J1686,0)</f>
        <v>0</v>
      </c>
      <c r="BJ1686" s="17" t="s">
        <v>83</v>
      </c>
      <c r="BK1686" s="145">
        <f>ROUND(I1686*H1686,2)</f>
        <v>0</v>
      </c>
      <c r="BL1686" s="17" t="s">
        <v>1470</v>
      </c>
      <c r="BM1686" s="271" t="s">
        <v>1581</v>
      </c>
    </row>
    <row r="1687" spans="1:47" s="2" customFormat="1" ht="12">
      <c r="A1687" s="40"/>
      <c r="B1687" s="41"/>
      <c r="C1687" s="42"/>
      <c r="D1687" s="272" t="s">
        <v>177</v>
      </c>
      <c r="E1687" s="42"/>
      <c r="F1687" s="287" t="s">
        <v>1580</v>
      </c>
      <c r="G1687" s="42"/>
      <c r="H1687" s="42"/>
      <c r="I1687" s="161"/>
      <c r="J1687" s="42"/>
      <c r="K1687" s="42"/>
      <c r="L1687" s="43"/>
      <c r="M1687" s="274"/>
      <c r="N1687" s="275"/>
      <c r="O1687" s="93"/>
      <c r="P1687" s="93"/>
      <c r="Q1687" s="93"/>
      <c r="R1687" s="93"/>
      <c r="S1687" s="93"/>
      <c r="T1687" s="94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T1687" s="17" t="s">
        <v>177</v>
      </c>
      <c r="AU1687" s="17" t="s">
        <v>85</v>
      </c>
    </row>
    <row r="1688" spans="1:65" s="2" customFormat="1" ht="16.5" customHeight="1">
      <c r="A1688" s="40"/>
      <c r="B1688" s="41"/>
      <c r="C1688" s="260" t="s">
        <v>1582</v>
      </c>
      <c r="D1688" s="260" t="s">
        <v>162</v>
      </c>
      <c r="E1688" s="261" t="s">
        <v>1583</v>
      </c>
      <c r="F1688" s="262" t="s">
        <v>1584</v>
      </c>
      <c r="G1688" s="263" t="s">
        <v>1522</v>
      </c>
      <c r="H1688" s="264">
        <v>1</v>
      </c>
      <c r="I1688" s="265"/>
      <c r="J1688" s="266">
        <f>ROUND(I1688*H1688,2)</f>
        <v>0</v>
      </c>
      <c r="K1688" s="262" t="s">
        <v>1</v>
      </c>
      <c r="L1688" s="43"/>
      <c r="M1688" s="267" t="s">
        <v>1</v>
      </c>
      <c r="N1688" s="268" t="s">
        <v>40</v>
      </c>
      <c r="O1688" s="93"/>
      <c r="P1688" s="269">
        <f>O1688*H1688</f>
        <v>0</v>
      </c>
      <c r="Q1688" s="269">
        <v>0</v>
      </c>
      <c r="R1688" s="269">
        <f>Q1688*H1688</f>
        <v>0</v>
      </c>
      <c r="S1688" s="269">
        <v>0</v>
      </c>
      <c r="T1688" s="270">
        <f>S1688*H1688</f>
        <v>0</v>
      </c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R1688" s="271" t="s">
        <v>1470</v>
      </c>
      <c r="AT1688" s="271" t="s">
        <v>162</v>
      </c>
      <c r="AU1688" s="271" t="s">
        <v>85</v>
      </c>
      <c r="AY1688" s="17" t="s">
        <v>160</v>
      </c>
      <c r="BE1688" s="145">
        <f>IF(N1688="základní",J1688,0)</f>
        <v>0</v>
      </c>
      <c r="BF1688" s="145">
        <f>IF(N1688="snížená",J1688,0)</f>
        <v>0</v>
      </c>
      <c r="BG1688" s="145">
        <f>IF(N1688="zákl. přenesená",J1688,0)</f>
        <v>0</v>
      </c>
      <c r="BH1688" s="145">
        <f>IF(N1688="sníž. přenesená",J1688,0)</f>
        <v>0</v>
      </c>
      <c r="BI1688" s="145">
        <f>IF(N1688="nulová",J1688,0)</f>
        <v>0</v>
      </c>
      <c r="BJ1688" s="17" t="s">
        <v>83</v>
      </c>
      <c r="BK1688" s="145">
        <f>ROUND(I1688*H1688,2)</f>
        <v>0</v>
      </c>
      <c r="BL1688" s="17" t="s">
        <v>1470</v>
      </c>
      <c r="BM1688" s="271" t="s">
        <v>1585</v>
      </c>
    </row>
    <row r="1689" spans="1:47" s="2" customFormat="1" ht="12">
      <c r="A1689" s="40"/>
      <c r="B1689" s="41"/>
      <c r="C1689" s="42"/>
      <c r="D1689" s="272" t="s">
        <v>177</v>
      </c>
      <c r="E1689" s="42"/>
      <c r="F1689" s="287" t="s">
        <v>1584</v>
      </c>
      <c r="G1689" s="42"/>
      <c r="H1689" s="42"/>
      <c r="I1689" s="161"/>
      <c r="J1689" s="42"/>
      <c r="K1689" s="42"/>
      <c r="L1689" s="43"/>
      <c r="M1689" s="274"/>
      <c r="N1689" s="275"/>
      <c r="O1689" s="93"/>
      <c r="P1689" s="93"/>
      <c r="Q1689" s="93"/>
      <c r="R1689" s="93"/>
      <c r="S1689" s="93"/>
      <c r="T1689" s="94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T1689" s="17" t="s">
        <v>177</v>
      </c>
      <c r="AU1689" s="17" t="s">
        <v>85</v>
      </c>
    </row>
    <row r="1690" spans="1:65" s="2" customFormat="1" ht="16.5" customHeight="1">
      <c r="A1690" s="40"/>
      <c r="B1690" s="41"/>
      <c r="C1690" s="260" t="s">
        <v>1586</v>
      </c>
      <c r="D1690" s="260" t="s">
        <v>162</v>
      </c>
      <c r="E1690" s="261" t="s">
        <v>1587</v>
      </c>
      <c r="F1690" s="262" t="s">
        <v>1588</v>
      </c>
      <c r="G1690" s="263" t="s">
        <v>266</v>
      </c>
      <c r="H1690" s="264">
        <v>600</v>
      </c>
      <c r="I1690" s="265"/>
      <c r="J1690" s="266">
        <f>ROUND(I1690*H1690,2)</f>
        <v>0</v>
      </c>
      <c r="K1690" s="262" t="s">
        <v>1</v>
      </c>
      <c r="L1690" s="43"/>
      <c r="M1690" s="267" t="s">
        <v>1</v>
      </c>
      <c r="N1690" s="268" t="s">
        <v>40</v>
      </c>
      <c r="O1690" s="93"/>
      <c r="P1690" s="269">
        <f>O1690*H1690</f>
        <v>0</v>
      </c>
      <c r="Q1690" s="269">
        <v>0</v>
      </c>
      <c r="R1690" s="269">
        <f>Q1690*H1690</f>
        <v>0</v>
      </c>
      <c r="S1690" s="269">
        <v>0</v>
      </c>
      <c r="T1690" s="270">
        <f>S1690*H1690</f>
        <v>0</v>
      </c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R1690" s="271" t="s">
        <v>1470</v>
      </c>
      <c r="AT1690" s="271" t="s">
        <v>162</v>
      </c>
      <c r="AU1690" s="271" t="s">
        <v>85</v>
      </c>
      <c r="AY1690" s="17" t="s">
        <v>160</v>
      </c>
      <c r="BE1690" s="145">
        <f>IF(N1690="základní",J1690,0)</f>
        <v>0</v>
      </c>
      <c r="BF1690" s="145">
        <f>IF(N1690="snížená",J1690,0)</f>
        <v>0</v>
      </c>
      <c r="BG1690" s="145">
        <f>IF(N1690="zákl. přenesená",J1690,0)</f>
        <v>0</v>
      </c>
      <c r="BH1690" s="145">
        <f>IF(N1690="sníž. přenesená",J1690,0)</f>
        <v>0</v>
      </c>
      <c r="BI1690" s="145">
        <f>IF(N1690="nulová",J1690,0)</f>
        <v>0</v>
      </c>
      <c r="BJ1690" s="17" t="s">
        <v>83</v>
      </c>
      <c r="BK1690" s="145">
        <f>ROUND(I1690*H1690,2)</f>
        <v>0</v>
      </c>
      <c r="BL1690" s="17" t="s">
        <v>1470</v>
      </c>
      <c r="BM1690" s="271" t="s">
        <v>1589</v>
      </c>
    </row>
    <row r="1691" spans="1:47" s="2" customFormat="1" ht="12">
      <c r="A1691" s="40"/>
      <c r="B1691" s="41"/>
      <c r="C1691" s="42"/>
      <c r="D1691" s="272" t="s">
        <v>177</v>
      </c>
      <c r="E1691" s="42"/>
      <c r="F1691" s="287" t="s">
        <v>1588</v>
      </c>
      <c r="G1691" s="42"/>
      <c r="H1691" s="42"/>
      <c r="I1691" s="161"/>
      <c r="J1691" s="42"/>
      <c r="K1691" s="42"/>
      <c r="L1691" s="43"/>
      <c r="M1691" s="274"/>
      <c r="N1691" s="275"/>
      <c r="O1691" s="93"/>
      <c r="P1691" s="93"/>
      <c r="Q1691" s="93"/>
      <c r="R1691" s="93"/>
      <c r="S1691" s="93"/>
      <c r="T1691" s="94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T1691" s="17" t="s">
        <v>177</v>
      </c>
      <c r="AU1691" s="17" t="s">
        <v>85</v>
      </c>
    </row>
    <row r="1692" spans="1:47" s="2" customFormat="1" ht="12">
      <c r="A1692" s="40"/>
      <c r="B1692" s="41"/>
      <c r="C1692" s="42"/>
      <c r="D1692" s="272" t="s">
        <v>168</v>
      </c>
      <c r="E1692" s="42"/>
      <c r="F1692" s="273" t="s">
        <v>1590</v>
      </c>
      <c r="G1692" s="42"/>
      <c r="H1692" s="42"/>
      <c r="I1692" s="161"/>
      <c r="J1692" s="42"/>
      <c r="K1692" s="42"/>
      <c r="L1692" s="43"/>
      <c r="M1692" s="274"/>
      <c r="N1692" s="275"/>
      <c r="O1692" s="93"/>
      <c r="P1692" s="93"/>
      <c r="Q1692" s="93"/>
      <c r="R1692" s="93"/>
      <c r="S1692" s="93"/>
      <c r="T1692" s="94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T1692" s="17" t="s">
        <v>168</v>
      </c>
      <c r="AU1692" s="17" t="s">
        <v>85</v>
      </c>
    </row>
    <row r="1693" spans="1:65" s="2" customFormat="1" ht="21.75" customHeight="1">
      <c r="A1693" s="40"/>
      <c r="B1693" s="41"/>
      <c r="C1693" s="260" t="s">
        <v>1591</v>
      </c>
      <c r="D1693" s="260" t="s">
        <v>162</v>
      </c>
      <c r="E1693" s="261" t="s">
        <v>1592</v>
      </c>
      <c r="F1693" s="262" t="s">
        <v>1593</v>
      </c>
      <c r="G1693" s="263" t="s">
        <v>1522</v>
      </c>
      <c r="H1693" s="264">
        <v>1</v>
      </c>
      <c r="I1693" s="265"/>
      <c r="J1693" s="266">
        <f>ROUND(I1693*H1693,2)</f>
        <v>0</v>
      </c>
      <c r="K1693" s="262" t="s">
        <v>1</v>
      </c>
      <c r="L1693" s="43"/>
      <c r="M1693" s="267" t="s">
        <v>1</v>
      </c>
      <c r="N1693" s="268" t="s">
        <v>40</v>
      </c>
      <c r="O1693" s="93"/>
      <c r="P1693" s="269">
        <f>O1693*H1693</f>
        <v>0</v>
      </c>
      <c r="Q1693" s="269">
        <v>0</v>
      </c>
      <c r="R1693" s="269">
        <f>Q1693*H1693</f>
        <v>0</v>
      </c>
      <c r="S1693" s="269">
        <v>0</v>
      </c>
      <c r="T1693" s="270">
        <f>S1693*H1693</f>
        <v>0</v>
      </c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R1693" s="271" t="s">
        <v>1470</v>
      </c>
      <c r="AT1693" s="271" t="s">
        <v>162</v>
      </c>
      <c r="AU1693" s="271" t="s">
        <v>85</v>
      </c>
      <c r="AY1693" s="17" t="s">
        <v>160</v>
      </c>
      <c r="BE1693" s="145">
        <f>IF(N1693="základní",J1693,0)</f>
        <v>0</v>
      </c>
      <c r="BF1693" s="145">
        <f>IF(N1693="snížená",J1693,0)</f>
        <v>0</v>
      </c>
      <c r="BG1693" s="145">
        <f>IF(N1693="zákl. přenesená",J1693,0)</f>
        <v>0</v>
      </c>
      <c r="BH1693" s="145">
        <f>IF(N1693="sníž. přenesená",J1693,0)</f>
        <v>0</v>
      </c>
      <c r="BI1693" s="145">
        <f>IF(N1693="nulová",J1693,0)</f>
        <v>0</v>
      </c>
      <c r="BJ1693" s="17" t="s">
        <v>83</v>
      </c>
      <c r="BK1693" s="145">
        <f>ROUND(I1693*H1693,2)</f>
        <v>0</v>
      </c>
      <c r="BL1693" s="17" t="s">
        <v>1470</v>
      </c>
      <c r="BM1693" s="271" t="s">
        <v>1594</v>
      </c>
    </row>
    <row r="1694" spans="1:47" s="2" customFormat="1" ht="12">
      <c r="A1694" s="40"/>
      <c r="B1694" s="41"/>
      <c r="C1694" s="42"/>
      <c r="D1694" s="272" t="s">
        <v>177</v>
      </c>
      <c r="E1694" s="42"/>
      <c r="F1694" s="287" t="s">
        <v>1593</v>
      </c>
      <c r="G1694" s="42"/>
      <c r="H1694" s="42"/>
      <c r="I1694" s="161"/>
      <c r="J1694" s="42"/>
      <c r="K1694" s="42"/>
      <c r="L1694" s="43"/>
      <c r="M1694" s="319"/>
      <c r="N1694" s="320"/>
      <c r="O1694" s="321"/>
      <c r="P1694" s="321"/>
      <c r="Q1694" s="321"/>
      <c r="R1694" s="321"/>
      <c r="S1694" s="321"/>
      <c r="T1694" s="322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T1694" s="17" t="s">
        <v>177</v>
      </c>
      <c r="AU1694" s="17" t="s">
        <v>85</v>
      </c>
    </row>
    <row r="1695" spans="1:31" s="2" customFormat="1" ht="6.95" customHeight="1">
      <c r="A1695" s="40"/>
      <c r="B1695" s="68"/>
      <c r="C1695" s="69"/>
      <c r="D1695" s="69"/>
      <c r="E1695" s="69"/>
      <c r="F1695" s="69"/>
      <c r="G1695" s="69"/>
      <c r="H1695" s="69"/>
      <c r="I1695" s="202"/>
      <c r="J1695" s="69"/>
      <c r="K1695" s="69"/>
      <c r="L1695" s="43"/>
      <c r="M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</row>
  </sheetData>
  <sheetProtection password="CC35" sheet="1" objects="1" scenarios="1" formatColumns="0" formatRows="0" autoFilter="0"/>
  <autoFilter ref="C146:K1694"/>
  <mergeCells count="14">
    <mergeCell ref="E7:H7"/>
    <mergeCell ref="E9:H9"/>
    <mergeCell ref="E18:H18"/>
    <mergeCell ref="E27:H27"/>
    <mergeCell ref="E85:H85"/>
    <mergeCell ref="E87:H87"/>
    <mergeCell ref="D121:F121"/>
    <mergeCell ref="D122:F122"/>
    <mergeCell ref="D123:F123"/>
    <mergeCell ref="D124:F124"/>
    <mergeCell ref="D125:F125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85</v>
      </c>
    </row>
    <row r="4" spans="2:46" s="1" customFormat="1" ht="24.95" customHeight="1">
      <c r="B4" s="20"/>
      <c r="D4" s="157" t="s">
        <v>104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VÝSTAVBA KANALIZACE TĚRLICKO - HRADIŠTĚ_20-10-16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105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1595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16. 10. 2020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tr">
        <f>IF('Rekapitulace stavby'!E11="","",'Rekapitulace stavby'!E11)</f>
        <v xml:space="preserve"> </v>
      </c>
      <c r="F15" s="40"/>
      <c r="G15" s="40"/>
      <c r="H15" s="40"/>
      <c r="I15" s="164" t="s">
        <v>26</v>
      </c>
      <c r="J15" s="163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27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26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29</v>
      </c>
      <c r="E20" s="40"/>
      <c r="F20" s="40"/>
      <c r="G20" s="40"/>
      <c r="H20" s="40"/>
      <c r="I20" s="164" t="s">
        <v>25</v>
      </c>
      <c r="J20" s="16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1596</v>
      </c>
      <c r="F21" s="40"/>
      <c r="G21" s="40"/>
      <c r="H21" s="40"/>
      <c r="I21" s="164" t="s">
        <v>26</v>
      </c>
      <c r="J21" s="16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31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108</v>
      </c>
      <c r="F24" s="40"/>
      <c r="G24" s="40"/>
      <c r="H24" s="40"/>
      <c r="I24" s="164" t="s">
        <v>26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32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6"/>
      <c r="B27" s="167"/>
      <c r="C27" s="166"/>
      <c r="D27" s="166"/>
      <c r="E27" s="168" t="s">
        <v>1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3" t="s">
        <v>109</v>
      </c>
      <c r="E30" s="40"/>
      <c r="F30" s="40"/>
      <c r="G30" s="40"/>
      <c r="H30" s="40"/>
      <c r="I30" s="161"/>
      <c r="J30" s="173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4" t="s">
        <v>98</v>
      </c>
      <c r="E31" s="40"/>
      <c r="F31" s="40"/>
      <c r="G31" s="40"/>
      <c r="H31" s="40"/>
      <c r="I31" s="161"/>
      <c r="J31" s="173">
        <f>J116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5" t="s">
        <v>35</v>
      </c>
      <c r="E32" s="40"/>
      <c r="F32" s="40"/>
      <c r="G32" s="40"/>
      <c r="H32" s="40"/>
      <c r="I32" s="161"/>
      <c r="J32" s="176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1"/>
      <c r="E33" s="171"/>
      <c r="F33" s="171"/>
      <c r="G33" s="171"/>
      <c r="H33" s="171"/>
      <c r="I33" s="172"/>
      <c r="J33" s="171"/>
      <c r="K33" s="17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7" t="s">
        <v>37</v>
      </c>
      <c r="G34" s="40"/>
      <c r="H34" s="40"/>
      <c r="I34" s="178" t="s">
        <v>36</v>
      </c>
      <c r="J34" s="177" t="s">
        <v>38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9" t="s">
        <v>39</v>
      </c>
      <c r="E35" s="159" t="s">
        <v>40</v>
      </c>
      <c r="F35" s="180">
        <f>ROUND((SUM(BE116:BE123)+SUM(BE143:BE594)),2)</f>
        <v>0</v>
      </c>
      <c r="G35" s="40"/>
      <c r="H35" s="40"/>
      <c r="I35" s="181">
        <v>0.21</v>
      </c>
      <c r="J35" s="180">
        <f>ROUND(((SUM(BE116:BE123)+SUM(BE143:BE594))*I35),2)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9" t="s">
        <v>41</v>
      </c>
      <c r="F36" s="180">
        <f>ROUND((SUM(BF116:BF123)+SUM(BF143:BF594)),2)</f>
        <v>0</v>
      </c>
      <c r="G36" s="40"/>
      <c r="H36" s="40"/>
      <c r="I36" s="181">
        <v>0.15</v>
      </c>
      <c r="J36" s="180">
        <f>ROUND(((SUM(BF116:BF123)+SUM(BF143:BF594))*I36),2)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42</v>
      </c>
      <c r="F37" s="180">
        <f>ROUND((SUM(BG116:BG123)+SUM(BG143:BG594)),2)</f>
        <v>0</v>
      </c>
      <c r="G37" s="40"/>
      <c r="H37" s="40"/>
      <c r="I37" s="181">
        <v>0.21</v>
      </c>
      <c r="J37" s="18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9" t="s">
        <v>43</v>
      </c>
      <c r="F38" s="180">
        <f>ROUND((SUM(BH116:BH123)+SUM(BH143:BH594)),2)</f>
        <v>0</v>
      </c>
      <c r="G38" s="40"/>
      <c r="H38" s="40"/>
      <c r="I38" s="181">
        <v>0.15</v>
      </c>
      <c r="J38" s="18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9" t="s">
        <v>44</v>
      </c>
      <c r="F39" s="180">
        <f>ROUND((SUM(BI116:BI123)+SUM(BI143:BI594)),2)</f>
        <v>0</v>
      </c>
      <c r="G39" s="40"/>
      <c r="H39" s="40"/>
      <c r="I39" s="181">
        <v>0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2"/>
      <c r="D41" s="183" t="s">
        <v>45</v>
      </c>
      <c r="E41" s="184"/>
      <c r="F41" s="184"/>
      <c r="G41" s="185" t="s">
        <v>46</v>
      </c>
      <c r="H41" s="186" t="s">
        <v>47</v>
      </c>
      <c r="I41" s="187"/>
      <c r="J41" s="188">
        <f>SUM(J32:J39)</f>
        <v>0</v>
      </c>
      <c r="K41" s="189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1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0" t="s">
        <v>48</v>
      </c>
      <c r="E50" s="191"/>
      <c r="F50" s="191"/>
      <c r="G50" s="190" t="s">
        <v>49</v>
      </c>
      <c r="H50" s="191"/>
      <c r="I50" s="192"/>
      <c r="J50" s="191"/>
      <c r="K50" s="191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3" t="s">
        <v>50</v>
      </c>
      <c r="E61" s="194"/>
      <c r="F61" s="195" t="s">
        <v>51</v>
      </c>
      <c r="G61" s="193" t="s">
        <v>50</v>
      </c>
      <c r="H61" s="194"/>
      <c r="I61" s="196"/>
      <c r="J61" s="197" t="s">
        <v>51</v>
      </c>
      <c r="K61" s="194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0" t="s">
        <v>52</v>
      </c>
      <c r="E65" s="198"/>
      <c r="F65" s="198"/>
      <c r="G65" s="190" t="s">
        <v>53</v>
      </c>
      <c r="H65" s="198"/>
      <c r="I65" s="199"/>
      <c r="J65" s="198"/>
      <c r="K65" s="19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3" t="s">
        <v>50</v>
      </c>
      <c r="E76" s="194"/>
      <c r="F76" s="195" t="s">
        <v>51</v>
      </c>
      <c r="G76" s="193" t="s">
        <v>50</v>
      </c>
      <c r="H76" s="194"/>
      <c r="I76" s="196"/>
      <c r="J76" s="197" t="s">
        <v>51</v>
      </c>
      <c r="K76" s="194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0"/>
      <c r="C77" s="201"/>
      <c r="D77" s="201"/>
      <c r="E77" s="201"/>
      <c r="F77" s="201"/>
      <c r="G77" s="201"/>
      <c r="H77" s="201"/>
      <c r="I77" s="202"/>
      <c r="J77" s="201"/>
      <c r="K77" s="20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3"/>
      <c r="C81" s="204"/>
      <c r="D81" s="204"/>
      <c r="E81" s="204"/>
      <c r="F81" s="204"/>
      <c r="G81" s="204"/>
      <c r="H81" s="204"/>
      <c r="I81" s="205"/>
      <c r="J81" s="204"/>
      <c r="K81" s="204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110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6" t="str">
        <f>E7</f>
        <v>VÝSTAVBA KANALIZACE TĚRLICKO - HRADIŠTĚ_20-10-16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105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02 - Přípojky - veřejná část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164" t="s">
        <v>22</v>
      </c>
      <c r="J89" s="81" t="str">
        <f>IF(J12="","",J12)</f>
        <v>16. 10. 2020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164" t="s">
        <v>29</v>
      </c>
      <c r="J91" s="36" t="str">
        <f>E21</f>
        <v>Bc. Ing. Věra Gřundělová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2" t="s">
        <v>27</v>
      </c>
      <c r="D92" s="42"/>
      <c r="E92" s="42"/>
      <c r="F92" s="27" t="str">
        <f>IF(E18="","",E18)</f>
        <v>Vyplň údaj</v>
      </c>
      <c r="G92" s="42"/>
      <c r="H92" s="42"/>
      <c r="I92" s="164" t="s">
        <v>31</v>
      </c>
      <c r="J92" s="36" t="str">
        <f>E24</f>
        <v>AWT REKULTIVACE a.s.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7" t="s">
        <v>111</v>
      </c>
      <c r="D94" s="151"/>
      <c r="E94" s="151"/>
      <c r="F94" s="151"/>
      <c r="G94" s="151"/>
      <c r="H94" s="151"/>
      <c r="I94" s="208"/>
      <c r="J94" s="209" t="s">
        <v>112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0" t="s">
        <v>113</v>
      </c>
      <c r="D96" s="42"/>
      <c r="E96" s="42"/>
      <c r="F96" s="42"/>
      <c r="G96" s="42"/>
      <c r="H96" s="42"/>
      <c r="I96" s="161"/>
      <c r="J96" s="112">
        <f>J143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114</v>
      </c>
    </row>
    <row r="97" spans="1:31" s="9" customFormat="1" ht="24.95" customHeight="1">
      <c r="A97" s="9"/>
      <c r="B97" s="211"/>
      <c r="C97" s="212"/>
      <c r="D97" s="213" t="s">
        <v>115</v>
      </c>
      <c r="E97" s="214"/>
      <c r="F97" s="214"/>
      <c r="G97" s="214"/>
      <c r="H97" s="214"/>
      <c r="I97" s="215"/>
      <c r="J97" s="216">
        <f>J144</f>
        <v>0</v>
      </c>
      <c r="K97" s="212"/>
      <c r="L97" s="21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8"/>
      <c r="C98" s="219"/>
      <c r="D98" s="220" t="s">
        <v>116</v>
      </c>
      <c r="E98" s="221"/>
      <c r="F98" s="221"/>
      <c r="G98" s="221"/>
      <c r="H98" s="221"/>
      <c r="I98" s="222"/>
      <c r="J98" s="223">
        <f>J145</f>
        <v>0</v>
      </c>
      <c r="K98" s="219"/>
      <c r="L98" s="22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8"/>
      <c r="C99" s="219"/>
      <c r="D99" s="220" t="s">
        <v>117</v>
      </c>
      <c r="E99" s="221"/>
      <c r="F99" s="221"/>
      <c r="G99" s="221"/>
      <c r="H99" s="221"/>
      <c r="I99" s="222"/>
      <c r="J99" s="223">
        <f>J343</f>
        <v>0</v>
      </c>
      <c r="K99" s="219"/>
      <c r="L99" s="22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8"/>
      <c r="C100" s="219"/>
      <c r="D100" s="220" t="s">
        <v>118</v>
      </c>
      <c r="E100" s="221"/>
      <c r="F100" s="221"/>
      <c r="G100" s="221"/>
      <c r="H100" s="221"/>
      <c r="I100" s="222"/>
      <c r="J100" s="223">
        <f>J354</f>
        <v>0</v>
      </c>
      <c r="K100" s="219"/>
      <c r="L100" s="22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8"/>
      <c r="C101" s="219"/>
      <c r="D101" s="220" t="s">
        <v>119</v>
      </c>
      <c r="E101" s="221"/>
      <c r="F101" s="221"/>
      <c r="G101" s="221"/>
      <c r="H101" s="221"/>
      <c r="I101" s="222"/>
      <c r="J101" s="223">
        <f>J361</f>
        <v>0</v>
      </c>
      <c r="K101" s="219"/>
      <c r="L101" s="22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8"/>
      <c r="C102" s="219"/>
      <c r="D102" s="220" t="s">
        <v>120</v>
      </c>
      <c r="E102" s="221"/>
      <c r="F102" s="221"/>
      <c r="G102" s="221"/>
      <c r="H102" s="221"/>
      <c r="I102" s="222"/>
      <c r="J102" s="223">
        <f>J372</f>
        <v>0</v>
      </c>
      <c r="K102" s="219"/>
      <c r="L102" s="22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8"/>
      <c r="C103" s="219"/>
      <c r="D103" s="220" t="s">
        <v>121</v>
      </c>
      <c r="E103" s="221"/>
      <c r="F103" s="221"/>
      <c r="G103" s="221"/>
      <c r="H103" s="221"/>
      <c r="I103" s="222"/>
      <c r="J103" s="223">
        <f>J434</f>
        <v>0</v>
      </c>
      <c r="K103" s="219"/>
      <c r="L103" s="22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8"/>
      <c r="C104" s="219"/>
      <c r="D104" s="220" t="s">
        <v>1597</v>
      </c>
      <c r="E104" s="221"/>
      <c r="F104" s="221"/>
      <c r="G104" s="221"/>
      <c r="H104" s="221"/>
      <c r="I104" s="222"/>
      <c r="J104" s="223">
        <f>J509</f>
        <v>0</v>
      </c>
      <c r="K104" s="219"/>
      <c r="L104" s="22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8"/>
      <c r="C105" s="219"/>
      <c r="D105" s="220" t="s">
        <v>127</v>
      </c>
      <c r="E105" s="221"/>
      <c r="F105" s="221"/>
      <c r="G105" s="221"/>
      <c r="H105" s="221"/>
      <c r="I105" s="222"/>
      <c r="J105" s="223">
        <f>J544</f>
        <v>0</v>
      </c>
      <c r="K105" s="219"/>
      <c r="L105" s="22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11"/>
      <c r="C106" s="212"/>
      <c r="D106" s="213" t="s">
        <v>128</v>
      </c>
      <c r="E106" s="214"/>
      <c r="F106" s="214"/>
      <c r="G106" s="214"/>
      <c r="H106" s="214"/>
      <c r="I106" s="215"/>
      <c r="J106" s="216">
        <f>J547</f>
        <v>0</v>
      </c>
      <c r="K106" s="212"/>
      <c r="L106" s="21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8"/>
      <c r="C107" s="219"/>
      <c r="D107" s="220" t="s">
        <v>129</v>
      </c>
      <c r="E107" s="221"/>
      <c r="F107" s="221"/>
      <c r="G107" s="221"/>
      <c r="H107" s="221"/>
      <c r="I107" s="222"/>
      <c r="J107" s="223">
        <f>J548</f>
        <v>0</v>
      </c>
      <c r="K107" s="219"/>
      <c r="L107" s="22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8"/>
      <c r="C108" s="219"/>
      <c r="D108" s="220" t="s">
        <v>130</v>
      </c>
      <c r="E108" s="221"/>
      <c r="F108" s="221"/>
      <c r="G108" s="221"/>
      <c r="H108" s="221"/>
      <c r="I108" s="222"/>
      <c r="J108" s="223">
        <f>J569</f>
        <v>0</v>
      </c>
      <c r="K108" s="219"/>
      <c r="L108" s="22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8"/>
      <c r="C109" s="219"/>
      <c r="D109" s="220" t="s">
        <v>131</v>
      </c>
      <c r="E109" s="221"/>
      <c r="F109" s="221"/>
      <c r="G109" s="221"/>
      <c r="H109" s="221"/>
      <c r="I109" s="222"/>
      <c r="J109" s="223">
        <f>J573</f>
        <v>0</v>
      </c>
      <c r="K109" s="219"/>
      <c r="L109" s="22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8"/>
      <c r="C110" s="219"/>
      <c r="D110" s="220" t="s">
        <v>132</v>
      </c>
      <c r="E110" s="221"/>
      <c r="F110" s="221"/>
      <c r="G110" s="221"/>
      <c r="H110" s="221"/>
      <c r="I110" s="222"/>
      <c r="J110" s="223">
        <f>J574</f>
        <v>0</v>
      </c>
      <c r="K110" s="219"/>
      <c r="L110" s="22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8"/>
      <c r="C111" s="219"/>
      <c r="D111" s="220" t="s">
        <v>133</v>
      </c>
      <c r="E111" s="221"/>
      <c r="F111" s="221"/>
      <c r="G111" s="221"/>
      <c r="H111" s="221"/>
      <c r="I111" s="222"/>
      <c r="J111" s="223">
        <f>J579</f>
        <v>0</v>
      </c>
      <c r="K111" s="219"/>
      <c r="L111" s="22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8"/>
      <c r="C112" s="219"/>
      <c r="D112" s="220" t="s">
        <v>134</v>
      </c>
      <c r="E112" s="221"/>
      <c r="F112" s="221"/>
      <c r="G112" s="221"/>
      <c r="H112" s="221"/>
      <c r="I112" s="222"/>
      <c r="J112" s="223">
        <f>J584</f>
        <v>0</v>
      </c>
      <c r="K112" s="219"/>
      <c r="L112" s="22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8"/>
      <c r="C113" s="219"/>
      <c r="D113" s="220" t="s">
        <v>135</v>
      </c>
      <c r="E113" s="221"/>
      <c r="F113" s="221"/>
      <c r="G113" s="221"/>
      <c r="H113" s="221"/>
      <c r="I113" s="222"/>
      <c r="J113" s="223">
        <f>J587</f>
        <v>0</v>
      </c>
      <c r="K113" s="219"/>
      <c r="L113" s="22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40"/>
      <c r="B114" s="41"/>
      <c r="C114" s="42"/>
      <c r="D114" s="42"/>
      <c r="E114" s="42"/>
      <c r="F114" s="42"/>
      <c r="G114" s="42"/>
      <c r="H114" s="42"/>
      <c r="I114" s="161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161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9.25" customHeight="1">
      <c r="A116" s="40"/>
      <c r="B116" s="41"/>
      <c r="C116" s="210" t="s">
        <v>136</v>
      </c>
      <c r="D116" s="42"/>
      <c r="E116" s="42"/>
      <c r="F116" s="42"/>
      <c r="G116" s="42"/>
      <c r="H116" s="42"/>
      <c r="I116" s="161"/>
      <c r="J116" s="225">
        <f>ROUND(J117+J118+J119+J120+J121+J122,2)</f>
        <v>0</v>
      </c>
      <c r="K116" s="42"/>
      <c r="L116" s="65"/>
      <c r="N116" s="226" t="s">
        <v>39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65" s="2" customFormat="1" ht="18" customHeight="1">
      <c r="A117" s="40"/>
      <c r="B117" s="41"/>
      <c r="C117" s="42"/>
      <c r="D117" s="146" t="s">
        <v>137</v>
      </c>
      <c r="E117" s="139"/>
      <c r="F117" s="139"/>
      <c r="G117" s="42"/>
      <c r="H117" s="42"/>
      <c r="I117" s="161"/>
      <c r="J117" s="140">
        <v>0</v>
      </c>
      <c r="K117" s="42"/>
      <c r="L117" s="227"/>
      <c r="M117" s="228"/>
      <c r="N117" s="229" t="s">
        <v>40</v>
      </c>
      <c r="O117" s="228"/>
      <c r="P117" s="228"/>
      <c r="Q117" s="228"/>
      <c r="R117" s="228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30" t="s">
        <v>138</v>
      </c>
      <c r="AZ117" s="228"/>
      <c r="BA117" s="228"/>
      <c r="BB117" s="228"/>
      <c r="BC117" s="228"/>
      <c r="BD117" s="228"/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0" t="s">
        <v>83</v>
      </c>
      <c r="BK117" s="228"/>
      <c r="BL117" s="228"/>
      <c r="BM117" s="228"/>
    </row>
    <row r="118" spans="1:65" s="2" customFormat="1" ht="18" customHeight="1">
      <c r="A118" s="40"/>
      <c r="B118" s="41"/>
      <c r="C118" s="42"/>
      <c r="D118" s="146" t="s">
        <v>139</v>
      </c>
      <c r="E118" s="139"/>
      <c r="F118" s="139"/>
      <c r="G118" s="42"/>
      <c r="H118" s="42"/>
      <c r="I118" s="161"/>
      <c r="J118" s="140">
        <v>0</v>
      </c>
      <c r="K118" s="42"/>
      <c r="L118" s="227"/>
      <c r="M118" s="228"/>
      <c r="N118" s="229" t="s">
        <v>40</v>
      </c>
      <c r="O118" s="228"/>
      <c r="P118" s="228"/>
      <c r="Q118" s="228"/>
      <c r="R118" s="228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30" t="s">
        <v>138</v>
      </c>
      <c r="AZ118" s="228"/>
      <c r="BA118" s="228"/>
      <c r="BB118" s="228"/>
      <c r="BC118" s="228"/>
      <c r="BD118" s="228"/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0" t="s">
        <v>83</v>
      </c>
      <c r="BK118" s="228"/>
      <c r="BL118" s="228"/>
      <c r="BM118" s="228"/>
    </row>
    <row r="119" spans="1:65" s="2" customFormat="1" ht="18" customHeight="1">
      <c r="A119" s="40"/>
      <c r="B119" s="41"/>
      <c r="C119" s="42"/>
      <c r="D119" s="146" t="s">
        <v>140</v>
      </c>
      <c r="E119" s="139"/>
      <c r="F119" s="139"/>
      <c r="G119" s="42"/>
      <c r="H119" s="42"/>
      <c r="I119" s="161"/>
      <c r="J119" s="140">
        <v>0</v>
      </c>
      <c r="K119" s="42"/>
      <c r="L119" s="227"/>
      <c r="M119" s="228"/>
      <c r="N119" s="229" t="s">
        <v>40</v>
      </c>
      <c r="O119" s="228"/>
      <c r="P119" s="228"/>
      <c r="Q119" s="228"/>
      <c r="R119" s="228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30" t="s">
        <v>138</v>
      </c>
      <c r="AZ119" s="228"/>
      <c r="BA119" s="228"/>
      <c r="BB119" s="228"/>
      <c r="BC119" s="228"/>
      <c r="BD119" s="228"/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0" t="s">
        <v>83</v>
      </c>
      <c r="BK119" s="228"/>
      <c r="BL119" s="228"/>
      <c r="BM119" s="228"/>
    </row>
    <row r="120" spans="1:65" s="2" customFormat="1" ht="18" customHeight="1">
      <c r="A120" s="40"/>
      <c r="B120" s="41"/>
      <c r="C120" s="42"/>
      <c r="D120" s="146" t="s">
        <v>141</v>
      </c>
      <c r="E120" s="139"/>
      <c r="F120" s="139"/>
      <c r="G120" s="42"/>
      <c r="H120" s="42"/>
      <c r="I120" s="161"/>
      <c r="J120" s="140">
        <v>0</v>
      </c>
      <c r="K120" s="42"/>
      <c r="L120" s="227"/>
      <c r="M120" s="228"/>
      <c r="N120" s="229" t="s">
        <v>40</v>
      </c>
      <c r="O120" s="228"/>
      <c r="P120" s="228"/>
      <c r="Q120" s="228"/>
      <c r="R120" s="228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30" t="s">
        <v>138</v>
      </c>
      <c r="AZ120" s="228"/>
      <c r="BA120" s="228"/>
      <c r="BB120" s="228"/>
      <c r="BC120" s="228"/>
      <c r="BD120" s="228"/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0" t="s">
        <v>83</v>
      </c>
      <c r="BK120" s="228"/>
      <c r="BL120" s="228"/>
      <c r="BM120" s="228"/>
    </row>
    <row r="121" spans="1:65" s="2" customFormat="1" ht="18" customHeight="1">
      <c r="A121" s="40"/>
      <c r="B121" s="41"/>
      <c r="C121" s="42"/>
      <c r="D121" s="146" t="s">
        <v>142</v>
      </c>
      <c r="E121" s="139"/>
      <c r="F121" s="139"/>
      <c r="G121" s="42"/>
      <c r="H121" s="42"/>
      <c r="I121" s="161"/>
      <c r="J121" s="140">
        <v>0</v>
      </c>
      <c r="K121" s="42"/>
      <c r="L121" s="227"/>
      <c r="M121" s="228"/>
      <c r="N121" s="229" t="s">
        <v>40</v>
      </c>
      <c r="O121" s="228"/>
      <c r="P121" s="228"/>
      <c r="Q121" s="228"/>
      <c r="R121" s="228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30" t="s">
        <v>138</v>
      </c>
      <c r="AZ121" s="228"/>
      <c r="BA121" s="228"/>
      <c r="BB121" s="228"/>
      <c r="BC121" s="228"/>
      <c r="BD121" s="228"/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0" t="s">
        <v>83</v>
      </c>
      <c r="BK121" s="228"/>
      <c r="BL121" s="228"/>
      <c r="BM121" s="228"/>
    </row>
    <row r="122" spans="1:65" s="2" customFormat="1" ht="18" customHeight="1">
      <c r="A122" s="40"/>
      <c r="B122" s="41"/>
      <c r="C122" s="42"/>
      <c r="D122" s="139" t="s">
        <v>143</v>
      </c>
      <c r="E122" s="42"/>
      <c r="F122" s="42"/>
      <c r="G122" s="42"/>
      <c r="H122" s="42"/>
      <c r="I122" s="161"/>
      <c r="J122" s="140">
        <f>ROUND(J30*T122,2)</f>
        <v>0</v>
      </c>
      <c r="K122" s="42"/>
      <c r="L122" s="227"/>
      <c r="M122" s="228"/>
      <c r="N122" s="229" t="s">
        <v>40</v>
      </c>
      <c r="O122" s="228"/>
      <c r="P122" s="228"/>
      <c r="Q122" s="228"/>
      <c r="R122" s="228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30" t="s">
        <v>144</v>
      </c>
      <c r="AZ122" s="228"/>
      <c r="BA122" s="228"/>
      <c r="BB122" s="228"/>
      <c r="BC122" s="228"/>
      <c r="BD122" s="228"/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0" t="s">
        <v>83</v>
      </c>
      <c r="BK122" s="228"/>
      <c r="BL122" s="228"/>
      <c r="BM122" s="228"/>
    </row>
    <row r="123" spans="1:31" s="2" customFormat="1" ht="12">
      <c r="A123" s="40"/>
      <c r="B123" s="41"/>
      <c r="C123" s="42"/>
      <c r="D123" s="42"/>
      <c r="E123" s="42"/>
      <c r="F123" s="42"/>
      <c r="G123" s="42"/>
      <c r="H123" s="42"/>
      <c r="I123" s="161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9.25" customHeight="1">
      <c r="A124" s="40"/>
      <c r="B124" s="41"/>
      <c r="C124" s="150" t="s">
        <v>103</v>
      </c>
      <c r="D124" s="151"/>
      <c r="E124" s="151"/>
      <c r="F124" s="151"/>
      <c r="G124" s="151"/>
      <c r="H124" s="151"/>
      <c r="I124" s="208"/>
      <c r="J124" s="152">
        <f>ROUND(J96+J116,2)</f>
        <v>0</v>
      </c>
      <c r="K124" s="151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68"/>
      <c r="C125" s="69"/>
      <c r="D125" s="69"/>
      <c r="E125" s="69"/>
      <c r="F125" s="69"/>
      <c r="G125" s="69"/>
      <c r="H125" s="69"/>
      <c r="I125" s="202"/>
      <c r="J125" s="69"/>
      <c r="K125" s="69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9" spans="1:31" s="2" customFormat="1" ht="6.95" customHeight="1">
      <c r="A129" s="40"/>
      <c r="B129" s="70"/>
      <c r="C129" s="71"/>
      <c r="D129" s="71"/>
      <c r="E129" s="71"/>
      <c r="F129" s="71"/>
      <c r="G129" s="71"/>
      <c r="H129" s="71"/>
      <c r="I129" s="205"/>
      <c r="J129" s="71"/>
      <c r="K129" s="71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24.95" customHeight="1">
      <c r="A130" s="40"/>
      <c r="B130" s="41"/>
      <c r="C130" s="23" t="s">
        <v>145</v>
      </c>
      <c r="D130" s="42"/>
      <c r="E130" s="42"/>
      <c r="F130" s="42"/>
      <c r="G130" s="42"/>
      <c r="H130" s="42"/>
      <c r="I130" s="161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6.95" customHeight="1">
      <c r="A131" s="40"/>
      <c r="B131" s="41"/>
      <c r="C131" s="42"/>
      <c r="D131" s="42"/>
      <c r="E131" s="42"/>
      <c r="F131" s="42"/>
      <c r="G131" s="42"/>
      <c r="H131" s="42"/>
      <c r="I131" s="161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2" customHeight="1">
      <c r="A132" s="40"/>
      <c r="B132" s="41"/>
      <c r="C132" s="32" t="s">
        <v>16</v>
      </c>
      <c r="D132" s="42"/>
      <c r="E132" s="42"/>
      <c r="F132" s="42"/>
      <c r="G132" s="42"/>
      <c r="H132" s="42"/>
      <c r="I132" s="161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6.5" customHeight="1">
      <c r="A133" s="40"/>
      <c r="B133" s="41"/>
      <c r="C133" s="42"/>
      <c r="D133" s="42"/>
      <c r="E133" s="206" t="str">
        <f>E7</f>
        <v>VÝSTAVBA KANALIZACE TĚRLICKO - HRADIŠTĚ_20-10-16</v>
      </c>
      <c r="F133" s="32"/>
      <c r="G133" s="32"/>
      <c r="H133" s="32"/>
      <c r="I133" s="161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2" t="s">
        <v>105</v>
      </c>
      <c r="D134" s="42"/>
      <c r="E134" s="42"/>
      <c r="F134" s="42"/>
      <c r="G134" s="42"/>
      <c r="H134" s="42"/>
      <c r="I134" s="161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6.5" customHeight="1">
      <c r="A135" s="40"/>
      <c r="B135" s="41"/>
      <c r="C135" s="42"/>
      <c r="D135" s="42"/>
      <c r="E135" s="78" t="str">
        <f>E9</f>
        <v>SO 02 - Přípojky - veřejná část</v>
      </c>
      <c r="F135" s="42"/>
      <c r="G135" s="42"/>
      <c r="H135" s="42"/>
      <c r="I135" s="161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6.95" customHeight="1">
      <c r="A136" s="40"/>
      <c r="B136" s="41"/>
      <c r="C136" s="42"/>
      <c r="D136" s="42"/>
      <c r="E136" s="42"/>
      <c r="F136" s="42"/>
      <c r="G136" s="42"/>
      <c r="H136" s="42"/>
      <c r="I136" s="161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2" customHeight="1">
      <c r="A137" s="40"/>
      <c r="B137" s="41"/>
      <c r="C137" s="32" t="s">
        <v>20</v>
      </c>
      <c r="D137" s="42"/>
      <c r="E137" s="42"/>
      <c r="F137" s="27" t="str">
        <f>F12</f>
        <v xml:space="preserve"> </v>
      </c>
      <c r="G137" s="42"/>
      <c r="H137" s="42"/>
      <c r="I137" s="164" t="s">
        <v>22</v>
      </c>
      <c r="J137" s="81" t="str">
        <f>IF(J12="","",J12)</f>
        <v>16. 10. 2020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6.95" customHeight="1">
      <c r="A138" s="40"/>
      <c r="B138" s="41"/>
      <c r="C138" s="42"/>
      <c r="D138" s="42"/>
      <c r="E138" s="42"/>
      <c r="F138" s="42"/>
      <c r="G138" s="42"/>
      <c r="H138" s="42"/>
      <c r="I138" s="161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25.65" customHeight="1">
      <c r="A139" s="40"/>
      <c r="B139" s="41"/>
      <c r="C139" s="32" t="s">
        <v>24</v>
      </c>
      <c r="D139" s="42"/>
      <c r="E139" s="42"/>
      <c r="F139" s="27" t="str">
        <f>E15</f>
        <v xml:space="preserve"> </v>
      </c>
      <c r="G139" s="42"/>
      <c r="H139" s="42"/>
      <c r="I139" s="164" t="s">
        <v>29</v>
      </c>
      <c r="J139" s="36" t="str">
        <f>E21</f>
        <v>Bc. Ing. Věra Gřundělová</v>
      </c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25.65" customHeight="1">
      <c r="A140" s="40"/>
      <c r="B140" s="41"/>
      <c r="C140" s="32" t="s">
        <v>27</v>
      </c>
      <c r="D140" s="42"/>
      <c r="E140" s="42"/>
      <c r="F140" s="27" t="str">
        <f>IF(E18="","",E18)</f>
        <v>Vyplň údaj</v>
      </c>
      <c r="G140" s="42"/>
      <c r="H140" s="42"/>
      <c r="I140" s="164" t="s">
        <v>31</v>
      </c>
      <c r="J140" s="36" t="str">
        <f>E24</f>
        <v>AWT REKULTIVACE a.s.</v>
      </c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0.3" customHeight="1">
      <c r="A141" s="40"/>
      <c r="B141" s="41"/>
      <c r="C141" s="42"/>
      <c r="D141" s="42"/>
      <c r="E141" s="42"/>
      <c r="F141" s="42"/>
      <c r="G141" s="42"/>
      <c r="H141" s="42"/>
      <c r="I141" s="161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11" customFormat="1" ht="29.25" customHeight="1">
      <c r="A142" s="232"/>
      <c r="B142" s="233"/>
      <c r="C142" s="234" t="s">
        <v>146</v>
      </c>
      <c r="D142" s="235" t="s">
        <v>60</v>
      </c>
      <c r="E142" s="235" t="s">
        <v>56</v>
      </c>
      <c r="F142" s="235" t="s">
        <v>57</v>
      </c>
      <c r="G142" s="235" t="s">
        <v>147</v>
      </c>
      <c r="H142" s="235" t="s">
        <v>148</v>
      </c>
      <c r="I142" s="236" t="s">
        <v>149</v>
      </c>
      <c r="J142" s="235" t="s">
        <v>112</v>
      </c>
      <c r="K142" s="237" t="s">
        <v>150</v>
      </c>
      <c r="L142" s="238"/>
      <c r="M142" s="102" t="s">
        <v>1</v>
      </c>
      <c r="N142" s="103" t="s">
        <v>39</v>
      </c>
      <c r="O142" s="103" t="s">
        <v>151</v>
      </c>
      <c r="P142" s="103" t="s">
        <v>152</v>
      </c>
      <c r="Q142" s="103" t="s">
        <v>153</v>
      </c>
      <c r="R142" s="103" t="s">
        <v>154</v>
      </c>
      <c r="S142" s="103" t="s">
        <v>155</v>
      </c>
      <c r="T142" s="104" t="s">
        <v>156</v>
      </c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</row>
    <row r="143" spans="1:63" s="2" customFormat="1" ht="22.8" customHeight="1">
      <c r="A143" s="40"/>
      <c r="B143" s="41"/>
      <c r="C143" s="109" t="s">
        <v>157</v>
      </c>
      <c r="D143" s="42"/>
      <c r="E143" s="42"/>
      <c r="F143" s="42"/>
      <c r="G143" s="42"/>
      <c r="H143" s="42"/>
      <c r="I143" s="161"/>
      <c r="J143" s="239">
        <f>BK143</f>
        <v>0</v>
      </c>
      <c r="K143" s="42"/>
      <c r="L143" s="43"/>
      <c r="M143" s="105"/>
      <c r="N143" s="240"/>
      <c r="O143" s="106"/>
      <c r="P143" s="241">
        <f>P144+P547</f>
        <v>0</v>
      </c>
      <c r="Q143" s="106"/>
      <c r="R143" s="241">
        <f>R144+R547</f>
        <v>83.79582135</v>
      </c>
      <c r="S143" s="106"/>
      <c r="T143" s="242">
        <f>T144+T547</f>
        <v>253.58391999999998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7" t="s">
        <v>74</v>
      </c>
      <c r="AU143" s="17" t="s">
        <v>114</v>
      </c>
      <c r="BK143" s="243">
        <f>BK144+BK547</f>
        <v>0</v>
      </c>
    </row>
    <row r="144" spans="1:63" s="12" customFormat="1" ht="25.9" customHeight="1">
      <c r="A144" s="12"/>
      <c r="B144" s="244"/>
      <c r="C144" s="245"/>
      <c r="D144" s="246" t="s">
        <v>74</v>
      </c>
      <c r="E144" s="247" t="s">
        <v>158</v>
      </c>
      <c r="F144" s="247" t="s">
        <v>159</v>
      </c>
      <c r="G144" s="245"/>
      <c r="H144" s="245"/>
      <c r="I144" s="248"/>
      <c r="J144" s="249">
        <f>BK144</f>
        <v>0</v>
      </c>
      <c r="K144" s="245"/>
      <c r="L144" s="250"/>
      <c r="M144" s="251"/>
      <c r="N144" s="252"/>
      <c r="O144" s="252"/>
      <c r="P144" s="253">
        <f>P145+P343+P354+P361+P372+P434+P509+P544</f>
        <v>0</v>
      </c>
      <c r="Q144" s="252"/>
      <c r="R144" s="253">
        <f>R145+R343+R354+R361+R372+R434+R509+R544</f>
        <v>83.79582135</v>
      </c>
      <c r="S144" s="252"/>
      <c r="T144" s="254">
        <f>T145+T343+T354+T361+T372+T434+T509+T544</f>
        <v>253.58391999999998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55" t="s">
        <v>83</v>
      </c>
      <c r="AT144" s="256" t="s">
        <v>74</v>
      </c>
      <c r="AU144" s="256" t="s">
        <v>75</v>
      </c>
      <c r="AY144" s="255" t="s">
        <v>160</v>
      </c>
      <c r="BK144" s="257">
        <f>BK145+BK343+BK354+BK361+BK372+BK434+BK509+BK544</f>
        <v>0</v>
      </c>
    </row>
    <row r="145" spans="1:63" s="12" customFormat="1" ht="22.8" customHeight="1">
      <c r="A145" s="12"/>
      <c r="B145" s="244"/>
      <c r="C145" s="245"/>
      <c r="D145" s="246" t="s">
        <v>74</v>
      </c>
      <c r="E145" s="258" t="s">
        <v>83</v>
      </c>
      <c r="F145" s="258" t="s">
        <v>161</v>
      </c>
      <c r="G145" s="245"/>
      <c r="H145" s="245"/>
      <c r="I145" s="248"/>
      <c r="J145" s="259">
        <f>BK145</f>
        <v>0</v>
      </c>
      <c r="K145" s="245"/>
      <c r="L145" s="250"/>
      <c r="M145" s="251"/>
      <c r="N145" s="252"/>
      <c r="O145" s="252"/>
      <c r="P145" s="253">
        <f>SUM(P146:P342)</f>
        <v>0</v>
      </c>
      <c r="Q145" s="252"/>
      <c r="R145" s="253">
        <f>SUM(R146:R342)</f>
        <v>11.01053035</v>
      </c>
      <c r="S145" s="252"/>
      <c r="T145" s="254">
        <f>SUM(T146:T342)</f>
        <v>253.58391999999998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55" t="s">
        <v>83</v>
      </c>
      <c r="AT145" s="256" t="s">
        <v>74</v>
      </c>
      <c r="AU145" s="256" t="s">
        <v>83</v>
      </c>
      <c r="AY145" s="255" t="s">
        <v>160</v>
      </c>
      <c r="BK145" s="257">
        <f>SUM(BK146:BK342)</f>
        <v>0</v>
      </c>
    </row>
    <row r="146" spans="1:65" s="2" customFormat="1" ht="21.75" customHeight="1">
      <c r="A146" s="40"/>
      <c r="B146" s="41"/>
      <c r="C146" s="260" t="s">
        <v>83</v>
      </c>
      <c r="D146" s="260" t="s">
        <v>162</v>
      </c>
      <c r="E146" s="261" t="s">
        <v>172</v>
      </c>
      <c r="F146" s="262" t="s">
        <v>173</v>
      </c>
      <c r="G146" s="263" t="s">
        <v>174</v>
      </c>
      <c r="H146" s="264">
        <v>22.6</v>
      </c>
      <c r="I146" s="265"/>
      <c r="J146" s="266">
        <f>ROUND(I146*H146,2)</f>
        <v>0</v>
      </c>
      <c r="K146" s="262" t="s">
        <v>175</v>
      </c>
      <c r="L146" s="43"/>
      <c r="M146" s="267" t="s">
        <v>1</v>
      </c>
      <c r="N146" s="268" t="s">
        <v>40</v>
      </c>
      <c r="O146" s="93"/>
      <c r="P146" s="269">
        <f>O146*H146</f>
        <v>0</v>
      </c>
      <c r="Q146" s="269">
        <v>0</v>
      </c>
      <c r="R146" s="269">
        <f>Q146*H146</f>
        <v>0</v>
      </c>
      <c r="S146" s="269">
        <v>0.26</v>
      </c>
      <c r="T146" s="270">
        <f>S146*H146</f>
        <v>5.876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71" t="s">
        <v>166</v>
      </c>
      <c r="AT146" s="271" t="s">
        <v>162</v>
      </c>
      <c r="AU146" s="271" t="s">
        <v>85</v>
      </c>
      <c r="AY146" s="17" t="s">
        <v>160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83</v>
      </c>
      <c r="BK146" s="145">
        <f>ROUND(I146*H146,2)</f>
        <v>0</v>
      </c>
      <c r="BL146" s="17" t="s">
        <v>166</v>
      </c>
      <c r="BM146" s="271" t="s">
        <v>1598</v>
      </c>
    </row>
    <row r="147" spans="1:47" s="2" customFormat="1" ht="12">
      <c r="A147" s="40"/>
      <c r="B147" s="41"/>
      <c r="C147" s="42"/>
      <c r="D147" s="272" t="s">
        <v>177</v>
      </c>
      <c r="E147" s="42"/>
      <c r="F147" s="287" t="s">
        <v>178</v>
      </c>
      <c r="G147" s="42"/>
      <c r="H147" s="42"/>
      <c r="I147" s="161"/>
      <c r="J147" s="42"/>
      <c r="K147" s="42"/>
      <c r="L147" s="43"/>
      <c r="M147" s="274"/>
      <c r="N147" s="275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7" t="s">
        <v>177</v>
      </c>
      <c r="AU147" s="17" t="s">
        <v>85</v>
      </c>
    </row>
    <row r="148" spans="1:51" s="13" customFormat="1" ht="12">
      <c r="A148" s="13"/>
      <c r="B148" s="276"/>
      <c r="C148" s="277"/>
      <c r="D148" s="272" t="s">
        <v>170</v>
      </c>
      <c r="E148" s="278" t="s">
        <v>1</v>
      </c>
      <c r="F148" s="279" t="s">
        <v>1599</v>
      </c>
      <c r="G148" s="277"/>
      <c r="H148" s="280">
        <v>5.1</v>
      </c>
      <c r="I148" s="281"/>
      <c r="J148" s="277"/>
      <c r="K148" s="277"/>
      <c r="L148" s="282"/>
      <c r="M148" s="283"/>
      <c r="N148" s="284"/>
      <c r="O148" s="284"/>
      <c r="P148" s="284"/>
      <c r="Q148" s="284"/>
      <c r="R148" s="284"/>
      <c r="S148" s="284"/>
      <c r="T148" s="28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86" t="s">
        <v>170</v>
      </c>
      <c r="AU148" s="286" t="s">
        <v>85</v>
      </c>
      <c r="AV148" s="13" t="s">
        <v>85</v>
      </c>
      <c r="AW148" s="13" t="s">
        <v>30</v>
      </c>
      <c r="AX148" s="13" t="s">
        <v>75</v>
      </c>
      <c r="AY148" s="286" t="s">
        <v>160</v>
      </c>
    </row>
    <row r="149" spans="1:51" s="13" customFormat="1" ht="12">
      <c r="A149" s="13"/>
      <c r="B149" s="276"/>
      <c r="C149" s="277"/>
      <c r="D149" s="272" t="s">
        <v>170</v>
      </c>
      <c r="E149" s="278" t="s">
        <v>1</v>
      </c>
      <c r="F149" s="279" t="s">
        <v>1600</v>
      </c>
      <c r="G149" s="277"/>
      <c r="H149" s="280">
        <v>17.5</v>
      </c>
      <c r="I149" s="281"/>
      <c r="J149" s="277"/>
      <c r="K149" s="277"/>
      <c r="L149" s="282"/>
      <c r="M149" s="283"/>
      <c r="N149" s="284"/>
      <c r="O149" s="284"/>
      <c r="P149" s="284"/>
      <c r="Q149" s="284"/>
      <c r="R149" s="284"/>
      <c r="S149" s="284"/>
      <c r="T149" s="28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86" t="s">
        <v>170</v>
      </c>
      <c r="AU149" s="286" t="s">
        <v>85</v>
      </c>
      <c r="AV149" s="13" t="s">
        <v>85</v>
      </c>
      <c r="AW149" s="13" t="s">
        <v>30</v>
      </c>
      <c r="AX149" s="13" t="s">
        <v>75</v>
      </c>
      <c r="AY149" s="286" t="s">
        <v>160</v>
      </c>
    </row>
    <row r="150" spans="1:51" s="15" customFormat="1" ht="12">
      <c r="A150" s="15"/>
      <c r="B150" s="298"/>
      <c r="C150" s="299"/>
      <c r="D150" s="272" t="s">
        <v>170</v>
      </c>
      <c r="E150" s="300" t="s">
        <v>1</v>
      </c>
      <c r="F150" s="301" t="s">
        <v>217</v>
      </c>
      <c r="G150" s="299"/>
      <c r="H150" s="302">
        <v>22.6</v>
      </c>
      <c r="I150" s="303"/>
      <c r="J150" s="299"/>
      <c r="K150" s="299"/>
      <c r="L150" s="304"/>
      <c r="M150" s="305"/>
      <c r="N150" s="306"/>
      <c r="O150" s="306"/>
      <c r="P150" s="306"/>
      <c r="Q150" s="306"/>
      <c r="R150" s="306"/>
      <c r="S150" s="306"/>
      <c r="T150" s="30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8" t="s">
        <v>170</v>
      </c>
      <c r="AU150" s="308" t="s">
        <v>85</v>
      </c>
      <c r="AV150" s="15" t="s">
        <v>166</v>
      </c>
      <c r="AW150" s="15" t="s">
        <v>30</v>
      </c>
      <c r="AX150" s="15" t="s">
        <v>83</v>
      </c>
      <c r="AY150" s="308" t="s">
        <v>160</v>
      </c>
    </row>
    <row r="151" spans="1:65" s="2" customFormat="1" ht="21.75" customHeight="1">
      <c r="A151" s="40"/>
      <c r="B151" s="41"/>
      <c r="C151" s="260" t="s">
        <v>85</v>
      </c>
      <c r="D151" s="260" t="s">
        <v>162</v>
      </c>
      <c r="E151" s="261" t="s">
        <v>1601</v>
      </c>
      <c r="F151" s="262" t="s">
        <v>1602</v>
      </c>
      <c r="G151" s="263" t="s">
        <v>174</v>
      </c>
      <c r="H151" s="264">
        <v>376.5</v>
      </c>
      <c r="I151" s="265"/>
      <c r="J151" s="266">
        <f>ROUND(I151*H151,2)</f>
        <v>0</v>
      </c>
      <c r="K151" s="262" t="s">
        <v>184</v>
      </c>
      <c r="L151" s="43"/>
      <c r="M151" s="267" t="s">
        <v>1</v>
      </c>
      <c r="N151" s="268" t="s">
        <v>40</v>
      </c>
      <c r="O151" s="93"/>
      <c r="P151" s="269">
        <f>O151*H151</f>
        <v>0</v>
      </c>
      <c r="Q151" s="269">
        <v>0</v>
      </c>
      <c r="R151" s="269">
        <f>Q151*H151</f>
        <v>0</v>
      </c>
      <c r="S151" s="269">
        <v>0.44</v>
      </c>
      <c r="T151" s="270">
        <f>S151*H151</f>
        <v>165.66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71" t="s">
        <v>166</v>
      </c>
      <c r="AT151" s="271" t="s">
        <v>162</v>
      </c>
      <c r="AU151" s="271" t="s">
        <v>85</v>
      </c>
      <c r="AY151" s="17" t="s">
        <v>160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83</v>
      </c>
      <c r="BK151" s="145">
        <f>ROUND(I151*H151,2)</f>
        <v>0</v>
      </c>
      <c r="BL151" s="17" t="s">
        <v>166</v>
      </c>
      <c r="BM151" s="271" t="s">
        <v>1603</v>
      </c>
    </row>
    <row r="152" spans="1:47" s="2" customFormat="1" ht="12">
      <c r="A152" s="40"/>
      <c r="B152" s="41"/>
      <c r="C152" s="42"/>
      <c r="D152" s="272" t="s">
        <v>177</v>
      </c>
      <c r="E152" s="42"/>
      <c r="F152" s="287" t="s">
        <v>1604</v>
      </c>
      <c r="G152" s="42"/>
      <c r="H152" s="42"/>
      <c r="I152" s="161"/>
      <c r="J152" s="42"/>
      <c r="K152" s="42"/>
      <c r="L152" s="43"/>
      <c r="M152" s="274"/>
      <c r="N152" s="275"/>
      <c r="O152" s="93"/>
      <c r="P152" s="93"/>
      <c r="Q152" s="93"/>
      <c r="R152" s="93"/>
      <c r="S152" s="93"/>
      <c r="T152" s="94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7" t="s">
        <v>177</v>
      </c>
      <c r="AU152" s="17" t="s">
        <v>85</v>
      </c>
    </row>
    <row r="153" spans="1:51" s="14" customFormat="1" ht="12">
      <c r="A153" s="14"/>
      <c r="B153" s="288"/>
      <c r="C153" s="289"/>
      <c r="D153" s="272" t="s">
        <v>170</v>
      </c>
      <c r="E153" s="290" t="s">
        <v>1</v>
      </c>
      <c r="F153" s="291" t="s">
        <v>1605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97" t="s">
        <v>170</v>
      </c>
      <c r="AU153" s="297" t="s">
        <v>85</v>
      </c>
      <c r="AV153" s="14" t="s">
        <v>83</v>
      </c>
      <c r="AW153" s="14" t="s">
        <v>30</v>
      </c>
      <c r="AX153" s="14" t="s">
        <v>75</v>
      </c>
      <c r="AY153" s="297" t="s">
        <v>160</v>
      </c>
    </row>
    <row r="154" spans="1:51" s="13" customFormat="1" ht="12">
      <c r="A154" s="13"/>
      <c r="B154" s="276"/>
      <c r="C154" s="277"/>
      <c r="D154" s="272" t="s">
        <v>170</v>
      </c>
      <c r="E154" s="278" t="s">
        <v>1</v>
      </c>
      <c r="F154" s="279" t="s">
        <v>1599</v>
      </c>
      <c r="G154" s="277"/>
      <c r="H154" s="280">
        <v>5.1</v>
      </c>
      <c r="I154" s="281"/>
      <c r="J154" s="277"/>
      <c r="K154" s="277"/>
      <c r="L154" s="282"/>
      <c r="M154" s="283"/>
      <c r="N154" s="284"/>
      <c r="O154" s="284"/>
      <c r="P154" s="284"/>
      <c r="Q154" s="284"/>
      <c r="R154" s="284"/>
      <c r="S154" s="284"/>
      <c r="T154" s="28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86" t="s">
        <v>170</v>
      </c>
      <c r="AU154" s="286" t="s">
        <v>85</v>
      </c>
      <c r="AV154" s="13" t="s">
        <v>85</v>
      </c>
      <c r="AW154" s="13" t="s">
        <v>30</v>
      </c>
      <c r="AX154" s="13" t="s">
        <v>75</v>
      </c>
      <c r="AY154" s="286" t="s">
        <v>160</v>
      </c>
    </row>
    <row r="155" spans="1:51" s="13" customFormat="1" ht="12">
      <c r="A155" s="13"/>
      <c r="B155" s="276"/>
      <c r="C155" s="277"/>
      <c r="D155" s="272" t="s">
        <v>170</v>
      </c>
      <c r="E155" s="278" t="s">
        <v>1</v>
      </c>
      <c r="F155" s="279" t="s">
        <v>1600</v>
      </c>
      <c r="G155" s="277"/>
      <c r="H155" s="280">
        <v>17.5</v>
      </c>
      <c r="I155" s="281"/>
      <c r="J155" s="277"/>
      <c r="K155" s="277"/>
      <c r="L155" s="282"/>
      <c r="M155" s="283"/>
      <c r="N155" s="284"/>
      <c r="O155" s="284"/>
      <c r="P155" s="284"/>
      <c r="Q155" s="284"/>
      <c r="R155" s="284"/>
      <c r="S155" s="284"/>
      <c r="T155" s="28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86" t="s">
        <v>170</v>
      </c>
      <c r="AU155" s="286" t="s">
        <v>85</v>
      </c>
      <c r="AV155" s="13" t="s">
        <v>85</v>
      </c>
      <c r="AW155" s="13" t="s">
        <v>30</v>
      </c>
      <c r="AX155" s="13" t="s">
        <v>75</v>
      </c>
      <c r="AY155" s="286" t="s">
        <v>160</v>
      </c>
    </row>
    <row r="156" spans="1:51" s="14" customFormat="1" ht="12">
      <c r="A156" s="14"/>
      <c r="B156" s="288"/>
      <c r="C156" s="289"/>
      <c r="D156" s="272" t="s">
        <v>170</v>
      </c>
      <c r="E156" s="290" t="s">
        <v>1</v>
      </c>
      <c r="F156" s="291" t="s">
        <v>1606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7" t="s">
        <v>170</v>
      </c>
      <c r="AU156" s="297" t="s">
        <v>85</v>
      </c>
      <c r="AV156" s="14" t="s">
        <v>83</v>
      </c>
      <c r="AW156" s="14" t="s">
        <v>30</v>
      </c>
      <c r="AX156" s="14" t="s">
        <v>75</v>
      </c>
      <c r="AY156" s="297" t="s">
        <v>160</v>
      </c>
    </row>
    <row r="157" spans="1:51" s="13" customFormat="1" ht="12">
      <c r="A157" s="13"/>
      <c r="B157" s="276"/>
      <c r="C157" s="277"/>
      <c r="D157" s="272" t="s">
        <v>170</v>
      </c>
      <c r="E157" s="278" t="s">
        <v>1</v>
      </c>
      <c r="F157" s="279" t="s">
        <v>1607</v>
      </c>
      <c r="G157" s="277"/>
      <c r="H157" s="280">
        <v>52.54</v>
      </c>
      <c r="I157" s="281"/>
      <c r="J157" s="277"/>
      <c r="K157" s="277"/>
      <c r="L157" s="282"/>
      <c r="M157" s="283"/>
      <c r="N157" s="284"/>
      <c r="O157" s="284"/>
      <c r="P157" s="284"/>
      <c r="Q157" s="284"/>
      <c r="R157" s="284"/>
      <c r="S157" s="284"/>
      <c r="T157" s="28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6" t="s">
        <v>170</v>
      </c>
      <c r="AU157" s="286" t="s">
        <v>85</v>
      </c>
      <c r="AV157" s="13" t="s">
        <v>85</v>
      </c>
      <c r="AW157" s="13" t="s">
        <v>30</v>
      </c>
      <c r="AX157" s="13" t="s">
        <v>75</v>
      </c>
      <c r="AY157" s="286" t="s">
        <v>160</v>
      </c>
    </row>
    <row r="158" spans="1:51" s="13" customFormat="1" ht="12">
      <c r="A158" s="13"/>
      <c r="B158" s="276"/>
      <c r="C158" s="277"/>
      <c r="D158" s="272" t="s">
        <v>170</v>
      </c>
      <c r="E158" s="278" t="s">
        <v>1</v>
      </c>
      <c r="F158" s="279" t="s">
        <v>1608</v>
      </c>
      <c r="G158" s="277"/>
      <c r="H158" s="280">
        <v>192.5</v>
      </c>
      <c r="I158" s="281"/>
      <c r="J158" s="277"/>
      <c r="K158" s="277"/>
      <c r="L158" s="282"/>
      <c r="M158" s="283"/>
      <c r="N158" s="284"/>
      <c r="O158" s="284"/>
      <c r="P158" s="284"/>
      <c r="Q158" s="284"/>
      <c r="R158" s="284"/>
      <c r="S158" s="284"/>
      <c r="T158" s="28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86" t="s">
        <v>170</v>
      </c>
      <c r="AU158" s="286" t="s">
        <v>85</v>
      </c>
      <c r="AV158" s="13" t="s">
        <v>85</v>
      </c>
      <c r="AW158" s="13" t="s">
        <v>30</v>
      </c>
      <c r="AX158" s="13" t="s">
        <v>75</v>
      </c>
      <c r="AY158" s="286" t="s">
        <v>160</v>
      </c>
    </row>
    <row r="159" spans="1:51" s="14" customFormat="1" ht="12">
      <c r="A159" s="14"/>
      <c r="B159" s="288"/>
      <c r="C159" s="289"/>
      <c r="D159" s="272" t="s">
        <v>170</v>
      </c>
      <c r="E159" s="290" t="s">
        <v>1</v>
      </c>
      <c r="F159" s="291" t="s">
        <v>1609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7" t="s">
        <v>170</v>
      </c>
      <c r="AU159" s="297" t="s">
        <v>85</v>
      </c>
      <c r="AV159" s="14" t="s">
        <v>83</v>
      </c>
      <c r="AW159" s="14" t="s">
        <v>30</v>
      </c>
      <c r="AX159" s="14" t="s">
        <v>75</v>
      </c>
      <c r="AY159" s="297" t="s">
        <v>160</v>
      </c>
    </row>
    <row r="160" spans="1:51" s="13" customFormat="1" ht="12">
      <c r="A160" s="13"/>
      <c r="B160" s="276"/>
      <c r="C160" s="277"/>
      <c r="D160" s="272" t="s">
        <v>170</v>
      </c>
      <c r="E160" s="278" t="s">
        <v>1</v>
      </c>
      <c r="F160" s="279" t="s">
        <v>1610</v>
      </c>
      <c r="G160" s="277"/>
      <c r="H160" s="280">
        <v>21.36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6" t="s">
        <v>170</v>
      </c>
      <c r="AU160" s="286" t="s">
        <v>85</v>
      </c>
      <c r="AV160" s="13" t="s">
        <v>85</v>
      </c>
      <c r="AW160" s="13" t="s">
        <v>30</v>
      </c>
      <c r="AX160" s="13" t="s">
        <v>75</v>
      </c>
      <c r="AY160" s="286" t="s">
        <v>160</v>
      </c>
    </row>
    <row r="161" spans="1:51" s="13" customFormat="1" ht="12">
      <c r="A161" s="13"/>
      <c r="B161" s="276"/>
      <c r="C161" s="277"/>
      <c r="D161" s="272" t="s">
        <v>170</v>
      </c>
      <c r="E161" s="278" t="s">
        <v>1</v>
      </c>
      <c r="F161" s="279" t="s">
        <v>1611</v>
      </c>
      <c r="G161" s="277"/>
      <c r="H161" s="280">
        <v>87.5</v>
      </c>
      <c r="I161" s="281"/>
      <c r="J161" s="277"/>
      <c r="K161" s="277"/>
      <c r="L161" s="282"/>
      <c r="M161" s="283"/>
      <c r="N161" s="284"/>
      <c r="O161" s="284"/>
      <c r="P161" s="284"/>
      <c r="Q161" s="284"/>
      <c r="R161" s="284"/>
      <c r="S161" s="284"/>
      <c r="T161" s="28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86" t="s">
        <v>170</v>
      </c>
      <c r="AU161" s="286" t="s">
        <v>85</v>
      </c>
      <c r="AV161" s="13" t="s">
        <v>85</v>
      </c>
      <c r="AW161" s="13" t="s">
        <v>30</v>
      </c>
      <c r="AX161" s="13" t="s">
        <v>75</v>
      </c>
      <c r="AY161" s="286" t="s">
        <v>160</v>
      </c>
    </row>
    <row r="162" spans="1:51" s="15" customFormat="1" ht="12">
      <c r="A162" s="15"/>
      <c r="B162" s="298"/>
      <c r="C162" s="299"/>
      <c r="D162" s="272" t="s">
        <v>170</v>
      </c>
      <c r="E162" s="300" t="s">
        <v>1</v>
      </c>
      <c r="F162" s="301" t="s">
        <v>217</v>
      </c>
      <c r="G162" s="299"/>
      <c r="H162" s="302">
        <v>376.5</v>
      </c>
      <c r="I162" s="303"/>
      <c r="J162" s="299"/>
      <c r="K162" s="299"/>
      <c r="L162" s="304"/>
      <c r="M162" s="305"/>
      <c r="N162" s="306"/>
      <c r="O162" s="306"/>
      <c r="P162" s="306"/>
      <c r="Q162" s="306"/>
      <c r="R162" s="306"/>
      <c r="S162" s="306"/>
      <c r="T162" s="30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308" t="s">
        <v>170</v>
      </c>
      <c r="AU162" s="308" t="s">
        <v>85</v>
      </c>
      <c r="AV162" s="15" t="s">
        <v>166</v>
      </c>
      <c r="AW162" s="15" t="s">
        <v>30</v>
      </c>
      <c r="AX162" s="15" t="s">
        <v>83</v>
      </c>
      <c r="AY162" s="308" t="s">
        <v>160</v>
      </c>
    </row>
    <row r="163" spans="1:65" s="2" customFormat="1" ht="21.75" customHeight="1">
      <c r="A163" s="40"/>
      <c r="B163" s="41"/>
      <c r="C163" s="260" t="s">
        <v>181</v>
      </c>
      <c r="D163" s="260" t="s">
        <v>162</v>
      </c>
      <c r="E163" s="261" t="s">
        <v>219</v>
      </c>
      <c r="F163" s="262" t="s">
        <v>220</v>
      </c>
      <c r="G163" s="263" t="s">
        <v>174</v>
      </c>
      <c r="H163" s="264">
        <v>245.04</v>
      </c>
      <c r="I163" s="265"/>
      <c r="J163" s="266">
        <f>ROUND(I163*H163,2)</f>
        <v>0</v>
      </c>
      <c r="K163" s="262" t="s">
        <v>184</v>
      </c>
      <c r="L163" s="43"/>
      <c r="M163" s="267" t="s">
        <v>1</v>
      </c>
      <c r="N163" s="268" t="s">
        <v>40</v>
      </c>
      <c r="O163" s="93"/>
      <c r="P163" s="269">
        <f>O163*H163</f>
        <v>0</v>
      </c>
      <c r="Q163" s="269">
        <v>0</v>
      </c>
      <c r="R163" s="269">
        <f>Q163*H163</f>
        <v>0</v>
      </c>
      <c r="S163" s="269">
        <v>0.22</v>
      </c>
      <c r="T163" s="270">
        <f>S163*H163</f>
        <v>53.9088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71" t="s">
        <v>166</v>
      </c>
      <c r="AT163" s="271" t="s">
        <v>162</v>
      </c>
      <c r="AU163" s="271" t="s">
        <v>85</v>
      </c>
      <c r="AY163" s="17" t="s">
        <v>160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83</v>
      </c>
      <c r="BK163" s="145">
        <f>ROUND(I163*H163,2)</f>
        <v>0</v>
      </c>
      <c r="BL163" s="17" t="s">
        <v>166</v>
      </c>
      <c r="BM163" s="271" t="s">
        <v>1612</v>
      </c>
    </row>
    <row r="164" spans="1:47" s="2" customFormat="1" ht="12">
      <c r="A164" s="40"/>
      <c r="B164" s="41"/>
      <c r="C164" s="42"/>
      <c r="D164" s="272" t="s">
        <v>177</v>
      </c>
      <c r="E164" s="42"/>
      <c r="F164" s="287" t="s">
        <v>222</v>
      </c>
      <c r="G164" s="42"/>
      <c r="H164" s="42"/>
      <c r="I164" s="161"/>
      <c r="J164" s="42"/>
      <c r="K164" s="42"/>
      <c r="L164" s="43"/>
      <c r="M164" s="274"/>
      <c r="N164" s="275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7" t="s">
        <v>177</v>
      </c>
      <c r="AU164" s="17" t="s">
        <v>85</v>
      </c>
    </row>
    <row r="165" spans="1:51" s="13" customFormat="1" ht="12">
      <c r="A165" s="13"/>
      <c r="B165" s="276"/>
      <c r="C165" s="277"/>
      <c r="D165" s="272" t="s">
        <v>170</v>
      </c>
      <c r="E165" s="278" t="s">
        <v>1</v>
      </c>
      <c r="F165" s="279" t="s">
        <v>1607</v>
      </c>
      <c r="G165" s="277"/>
      <c r="H165" s="280">
        <v>52.54</v>
      </c>
      <c r="I165" s="281"/>
      <c r="J165" s="277"/>
      <c r="K165" s="277"/>
      <c r="L165" s="282"/>
      <c r="M165" s="283"/>
      <c r="N165" s="284"/>
      <c r="O165" s="284"/>
      <c r="P165" s="284"/>
      <c r="Q165" s="284"/>
      <c r="R165" s="284"/>
      <c r="S165" s="284"/>
      <c r="T165" s="28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86" t="s">
        <v>170</v>
      </c>
      <c r="AU165" s="286" t="s">
        <v>85</v>
      </c>
      <c r="AV165" s="13" t="s">
        <v>85</v>
      </c>
      <c r="AW165" s="13" t="s">
        <v>30</v>
      </c>
      <c r="AX165" s="13" t="s">
        <v>75</v>
      </c>
      <c r="AY165" s="286" t="s">
        <v>160</v>
      </c>
    </row>
    <row r="166" spans="1:51" s="13" customFormat="1" ht="12">
      <c r="A166" s="13"/>
      <c r="B166" s="276"/>
      <c r="C166" s="277"/>
      <c r="D166" s="272" t="s">
        <v>170</v>
      </c>
      <c r="E166" s="278" t="s">
        <v>1</v>
      </c>
      <c r="F166" s="279" t="s">
        <v>1608</v>
      </c>
      <c r="G166" s="277"/>
      <c r="H166" s="280">
        <v>192.5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6" t="s">
        <v>170</v>
      </c>
      <c r="AU166" s="286" t="s">
        <v>85</v>
      </c>
      <c r="AV166" s="13" t="s">
        <v>85</v>
      </c>
      <c r="AW166" s="13" t="s">
        <v>30</v>
      </c>
      <c r="AX166" s="13" t="s">
        <v>75</v>
      </c>
      <c r="AY166" s="286" t="s">
        <v>160</v>
      </c>
    </row>
    <row r="167" spans="1:51" s="15" customFormat="1" ht="12">
      <c r="A167" s="15"/>
      <c r="B167" s="298"/>
      <c r="C167" s="299"/>
      <c r="D167" s="272" t="s">
        <v>170</v>
      </c>
      <c r="E167" s="300" t="s">
        <v>1</v>
      </c>
      <c r="F167" s="301" t="s">
        <v>217</v>
      </c>
      <c r="G167" s="299"/>
      <c r="H167" s="302">
        <v>245.04</v>
      </c>
      <c r="I167" s="303"/>
      <c r="J167" s="299"/>
      <c r="K167" s="299"/>
      <c r="L167" s="304"/>
      <c r="M167" s="305"/>
      <c r="N167" s="306"/>
      <c r="O167" s="306"/>
      <c r="P167" s="306"/>
      <c r="Q167" s="306"/>
      <c r="R167" s="306"/>
      <c r="S167" s="306"/>
      <c r="T167" s="30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8" t="s">
        <v>170</v>
      </c>
      <c r="AU167" s="308" t="s">
        <v>85</v>
      </c>
      <c r="AV167" s="15" t="s">
        <v>166</v>
      </c>
      <c r="AW167" s="15" t="s">
        <v>30</v>
      </c>
      <c r="AX167" s="15" t="s">
        <v>83</v>
      </c>
      <c r="AY167" s="308" t="s">
        <v>160</v>
      </c>
    </row>
    <row r="168" spans="1:65" s="2" customFormat="1" ht="21.75" customHeight="1">
      <c r="A168" s="40"/>
      <c r="B168" s="41"/>
      <c r="C168" s="260" t="s">
        <v>166</v>
      </c>
      <c r="D168" s="260" t="s">
        <v>162</v>
      </c>
      <c r="E168" s="261" t="s">
        <v>224</v>
      </c>
      <c r="F168" s="262" t="s">
        <v>225</v>
      </c>
      <c r="G168" s="263" t="s">
        <v>174</v>
      </c>
      <c r="H168" s="264">
        <v>70</v>
      </c>
      <c r="I168" s="265"/>
      <c r="J168" s="266">
        <f>ROUND(I168*H168,2)</f>
        <v>0</v>
      </c>
      <c r="K168" s="262" t="s">
        <v>226</v>
      </c>
      <c r="L168" s="43"/>
      <c r="M168" s="267" t="s">
        <v>1</v>
      </c>
      <c r="N168" s="268" t="s">
        <v>40</v>
      </c>
      <c r="O168" s="93"/>
      <c r="P168" s="269">
        <f>O168*H168</f>
        <v>0</v>
      </c>
      <c r="Q168" s="269">
        <v>0</v>
      </c>
      <c r="R168" s="269">
        <f>Q168*H168</f>
        <v>0</v>
      </c>
      <c r="S168" s="269">
        <v>0</v>
      </c>
      <c r="T168" s="27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71" t="s">
        <v>166</v>
      </c>
      <c r="AT168" s="271" t="s">
        <v>162</v>
      </c>
      <c r="AU168" s="271" t="s">
        <v>85</v>
      </c>
      <c r="AY168" s="17" t="s">
        <v>160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83</v>
      </c>
      <c r="BK168" s="145">
        <f>ROUND(I168*H168,2)</f>
        <v>0</v>
      </c>
      <c r="BL168" s="17" t="s">
        <v>166</v>
      </c>
      <c r="BM168" s="271" t="s">
        <v>1613</v>
      </c>
    </row>
    <row r="169" spans="1:47" s="2" customFormat="1" ht="12">
      <c r="A169" s="40"/>
      <c r="B169" s="41"/>
      <c r="C169" s="42"/>
      <c r="D169" s="272" t="s">
        <v>177</v>
      </c>
      <c r="E169" s="42"/>
      <c r="F169" s="287" t="s">
        <v>228</v>
      </c>
      <c r="G169" s="42"/>
      <c r="H169" s="42"/>
      <c r="I169" s="161"/>
      <c r="J169" s="42"/>
      <c r="K169" s="42"/>
      <c r="L169" s="43"/>
      <c r="M169" s="274"/>
      <c r="N169" s="275"/>
      <c r="O169" s="93"/>
      <c r="P169" s="93"/>
      <c r="Q169" s="93"/>
      <c r="R169" s="93"/>
      <c r="S169" s="93"/>
      <c r="T169" s="94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7" t="s">
        <v>177</v>
      </c>
      <c r="AU169" s="17" t="s">
        <v>85</v>
      </c>
    </row>
    <row r="170" spans="1:51" s="14" customFormat="1" ht="12">
      <c r="A170" s="14"/>
      <c r="B170" s="288"/>
      <c r="C170" s="289"/>
      <c r="D170" s="272" t="s">
        <v>170</v>
      </c>
      <c r="E170" s="290" t="s">
        <v>1</v>
      </c>
      <c r="F170" s="291" t="s">
        <v>214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7" t="s">
        <v>170</v>
      </c>
      <c r="AU170" s="297" t="s">
        <v>85</v>
      </c>
      <c r="AV170" s="14" t="s">
        <v>83</v>
      </c>
      <c r="AW170" s="14" t="s">
        <v>30</v>
      </c>
      <c r="AX170" s="14" t="s">
        <v>75</v>
      </c>
      <c r="AY170" s="297" t="s">
        <v>160</v>
      </c>
    </row>
    <row r="171" spans="1:51" s="13" customFormat="1" ht="12">
      <c r="A171" s="13"/>
      <c r="B171" s="276"/>
      <c r="C171" s="277"/>
      <c r="D171" s="272" t="s">
        <v>170</v>
      </c>
      <c r="E171" s="278" t="s">
        <v>1</v>
      </c>
      <c r="F171" s="279" t="s">
        <v>215</v>
      </c>
      <c r="G171" s="277"/>
      <c r="H171" s="280">
        <v>35</v>
      </c>
      <c r="I171" s="281"/>
      <c r="J171" s="277"/>
      <c r="K171" s="277"/>
      <c r="L171" s="282"/>
      <c r="M171" s="283"/>
      <c r="N171" s="284"/>
      <c r="O171" s="284"/>
      <c r="P171" s="284"/>
      <c r="Q171" s="284"/>
      <c r="R171" s="284"/>
      <c r="S171" s="284"/>
      <c r="T171" s="28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86" t="s">
        <v>170</v>
      </c>
      <c r="AU171" s="286" t="s">
        <v>85</v>
      </c>
      <c r="AV171" s="13" t="s">
        <v>85</v>
      </c>
      <c r="AW171" s="13" t="s">
        <v>30</v>
      </c>
      <c r="AX171" s="13" t="s">
        <v>75</v>
      </c>
      <c r="AY171" s="286" t="s">
        <v>160</v>
      </c>
    </row>
    <row r="172" spans="1:51" s="14" customFormat="1" ht="12">
      <c r="A172" s="14"/>
      <c r="B172" s="288"/>
      <c r="C172" s="289"/>
      <c r="D172" s="272" t="s">
        <v>170</v>
      </c>
      <c r="E172" s="290" t="s">
        <v>1</v>
      </c>
      <c r="F172" s="291" t="s">
        <v>216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97" t="s">
        <v>170</v>
      </c>
      <c r="AU172" s="297" t="s">
        <v>85</v>
      </c>
      <c r="AV172" s="14" t="s">
        <v>83</v>
      </c>
      <c r="AW172" s="14" t="s">
        <v>30</v>
      </c>
      <c r="AX172" s="14" t="s">
        <v>75</v>
      </c>
      <c r="AY172" s="297" t="s">
        <v>160</v>
      </c>
    </row>
    <row r="173" spans="1:51" s="13" customFormat="1" ht="12">
      <c r="A173" s="13"/>
      <c r="B173" s="276"/>
      <c r="C173" s="277"/>
      <c r="D173" s="272" t="s">
        <v>170</v>
      </c>
      <c r="E173" s="278" t="s">
        <v>1</v>
      </c>
      <c r="F173" s="279" t="s">
        <v>215</v>
      </c>
      <c r="G173" s="277"/>
      <c r="H173" s="280">
        <v>35</v>
      </c>
      <c r="I173" s="281"/>
      <c r="J173" s="277"/>
      <c r="K173" s="277"/>
      <c r="L173" s="282"/>
      <c r="M173" s="283"/>
      <c r="N173" s="284"/>
      <c r="O173" s="284"/>
      <c r="P173" s="284"/>
      <c r="Q173" s="284"/>
      <c r="R173" s="284"/>
      <c r="S173" s="284"/>
      <c r="T173" s="28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86" t="s">
        <v>170</v>
      </c>
      <c r="AU173" s="286" t="s">
        <v>85</v>
      </c>
      <c r="AV173" s="13" t="s">
        <v>85</v>
      </c>
      <c r="AW173" s="13" t="s">
        <v>30</v>
      </c>
      <c r="AX173" s="13" t="s">
        <v>75</v>
      </c>
      <c r="AY173" s="286" t="s">
        <v>160</v>
      </c>
    </row>
    <row r="174" spans="1:65" s="2" customFormat="1" ht="21.75" customHeight="1">
      <c r="A174" s="40"/>
      <c r="B174" s="41"/>
      <c r="C174" s="260" t="s">
        <v>218</v>
      </c>
      <c r="D174" s="260" t="s">
        <v>162</v>
      </c>
      <c r="E174" s="261" t="s">
        <v>230</v>
      </c>
      <c r="F174" s="262" t="s">
        <v>231</v>
      </c>
      <c r="G174" s="263" t="s">
        <v>174</v>
      </c>
      <c r="H174" s="264">
        <v>245.04</v>
      </c>
      <c r="I174" s="265"/>
      <c r="J174" s="266">
        <f>ROUND(I174*H174,2)</f>
        <v>0</v>
      </c>
      <c r="K174" s="262" t="s">
        <v>232</v>
      </c>
      <c r="L174" s="43"/>
      <c r="M174" s="267" t="s">
        <v>1</v>
      </c>
      <c r="N174" s="268" t="s">
        <v>40</v>
      </c>
      <c r="O174" s="93"/>
      <c r="P174" s="269">
        <f>O174*H174</f>
        <v>0</v>
      </c>
      <c r="Q174" s="269">
        <v>0</v>
      </c>
      <c r="R174" s="269">
        <f>Q174*H174</f>
        <v>0</v>
      </c>
      <c r="S174" s="269">
        <v>0</v>
      </c>
      <c r="T174" s="27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71" t="s">
        <v>166</v>
      </c>
      <c r="AT174" s="271" t="s">
        <v>162</v>
      </c>
      <c r="AU174" s="271" t="s">
        <v>85</v>
      </c>
      <c r="AY174" s="17" t="s">
        <v>160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83</v>
      </c>
      <c r="BK174" s="145">
        <f>ROUND(I174*H174,2)</f>
        <v>0</v>
      </c>
      <c r="BL174" s="17" t="s">
        <v>166</v>
      </c>
      <c r="BM174" s="271" t="s">
        <v>1614</v>
      </c>
    </row>
    <row r="175" spans="1:47" s="2" customFormat="1" ht="12">
      <c r="A175" s="40"/>
      <c r="B175" s="41"/>
      <c r="C175" s="42"/>
      <c r="D175" s="272" t="s">
        <v>177</v>
      </c>
      <c r="E175" s="42"/>
      <c r="F175" s="287" t="s">
        <v>234</v>
      </c>
      <c r="G175" s="42"/>
      <c r="H175" s="42"/>
      <c r="I175" s="161"/>
      <c r="J175" s="42"/>
      <c r="K175" s="42"/>
      <c r="L175" s="43"/>
      <c r="M175" s="274"/>
      <c r="N175" s="275"/>
      <c r="O175" s="93"/>
      <c r="P175" s="93"/>
      <c r="Q175" s="93"/>
      <c r="R175" s="93"/>
      <c r="S175" s="93"/>
      <c r="T175" s="94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7" t="s">
        <v>177</v>
      </c>
      <c r="AU175" s="17" t="s">
        <v>85</v>
      </c>
    </row>
    <row r="176" spans="1:51" s="13" customFormat="1" ht="12">
      <c r="A176" s="13"/>
      <c r="B176" s="276"/>
      <c r="C176" s="277"/>
      <c r="D176" s="272" t="s">
        <v>170</v>
      </c>
      <c r="E176" s="278" t="s">
        <v>1</v>
      </c>
      <c r="F176" s="279" t="s">
        <v>1607</v>
      </c>
      <c r="G176" s="277"/>
      <c r="H176" s="280">
        <v>52.54</v>
      </c>
      <c r="I176" s="281"/>
      <c r="J176" s="277"/>
      <c r="K176" s="277"/>
      <c r="L176" s="282"/>
      <c r="M176" s="283"/>
      <c r="N176" s="284"/>
      <c r="O176" s="284"/>
      <c r="P176" s="284"/>
      <c r="Q176" s="284"/>
      <c r="R176" s="284"/>
      <c r="S176" s="284"/>
      <c r="T176" s="28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86" t="s">
        <v>170</v>
      </c>
      <c r="AU176" s="286" t="s">
        <v>85</v>
      </c>
      <c r="AV176" s="13" t="s">
        <v>85</v>
      </c>
      <c r="AW176" s="13" t="s">
        <v>30</v>
      </c>
      <c r="AX176" s="13" t="s">
        <v>75</v>
      </c>
      <c r="AY176" s="286" t="s">
        <v>160</v>
      </c>
    </row>
    <row r="177" spans="1:51" s="13" customFormat="1" ht="12">
      <c r="A177" s="13"/>
      <c r="B177" s="276"/>
      <c r="C177" s="277"/>
      <c r="D177" s="272" t="s">
        <v>170</v>
      </c>
      <c r="E177" s="278" t="s">
        <v>1</v>
      </c>
      <c r="F177" s="279" t="s">
        <v>1608</v>
      </c>
      <c r="G177" s="277"/>
      <c r="H177" s="280">
        <v>192.5</v>
      </c>
      <c r="I177" s="281"/>
      <c r="J177" s="277"/>
      <c r="K177" s="277"/>
      <c r="L177" s="282"/>
      <c r="M177" s="283"/>
      <c r="N177" s="284"/>
      <c r="O177" s="284"/>
      <c r="P177" s="284"/>
      <c r="Q177" s="284"/>
      <c r="R177" s="284"/>
      <c r="S177" s="284"/>
      <c r="T177" s="28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86" t="s">
        <v>170</v>
      </c>
      <c r="AU177" s="286" t="s">
        <v>85</v>
      </c>
      <c r="AV177" s="13" t="s">
        <v>85</v>
      </c>
      <c r="AW177" s="13" t="s">
        <v>30</v>
      </c>
      <c r="AX177" s="13" t="s">
        <v>75</v>
      </c>
      <c r="AY177" s="286" t="s">
        <v>160</v>
      </c>
    </row>
    <row r="178" spans="1:51" s="15" customFormat="1" ht="12">
      <c r="A178" s="15"/>
      <c r="B178" s="298"/>
      <c r="C178" s="299"/>
      <c r="D178" s="272" t="s">
        <v>170</v>
      </c>
      <c r="E178" s="300" t="s">
        <v>1</v>
      </c>
      <c r="F178" s="301" t="s">
        <v>217</v>
      </c>
      <c r="G178" s="299"/>
      <c r="H178" s="302">
        <v>245.04</v>
      </c>
      <c r="I178" s="303"/>
      <c r="J178" s="299"/>
      <c r="K178" s="299"/>
      <c r="L178" s="304"/>
      <c r="M178" s="305"/>
      <c r="N178" s="306"/>
      <c r="O178" s="306"/>
      <c r="P178" s="306"/>
      <c r="Q178" s="306"/>
      <c r="R178" s="306"/>
      <c r="S178" s="306"/>
      <c r="T178" s="30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308" t="s">
        <v>170</v>
      </c>
      <c r="AU178" s="308" t="s">
        <v>85</v>
      </c>
      <c r="AV178" s="15" t="s">
        <v>166</v>
      </c>
      <c r="AW178" s="15" t="s">
        <v>30</v>
      </c>
      <c r="AX178" s="15" t="s">
        <v>83</v>
      </c>
      <c r="AY178" s="308" t="s">
        <v>160</v>
      </c>
    </row>
    <row r="179" spans="1:65" s="2" customFormat="1" ht="16.5" customHeight="1">
      <c r="A179" s="40"/>
      <c r="B179" s="41"/>
      <c r="C179" s="260" t="s">
        <v>223</v>
      </c>
      <c r="D179" s="260" t="s">
        <v>162</v>
      </c>
      <c r="E179" s="261" t="s">
        <v>1615</v>
      </c>
      <c r="F179" s="262" t="s">
        <v>1616</v>
      </c>
      <c r="G179" s="263" t="s">
        <v>174</v>
      </c>
      <c r="H179" s="264">
        <v>245.04</v>
      </c>
      <c r="I179" s="265"/>
      <c r="J179" s="266">
        <f>ROUND(I179*H179,2)</f>
        <v>0</v>
      </c>
      <c r="K179" s="262" t="s">
        <v>1</v>
      </c>
      <c r="L179" s="43"/>
      <c r="M179" s="267" t="s">
        <v>1</v>
      </c>
      <c r="N179" s="268" t="s">
        <v>40</v>
      </c>
      <c r="O179" s="93"/>
      <c r="P179" s="269">
        <f>O179*H179</f>
        <v>0</v>
      </c>
      <c r="Q179" s="269">
        <v>4E-05</v>
      </c>
      <c r="R179" s="269">
        <f>Q179*H179</f>
        <v>0.0098016</v>
      </c>
      <c r="S179" s="269">
        <v>0.103</v>
      </c>
      <c r="T179" s="270">
        <f>S179*H179</f>
        <v>25.239119999999996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71" t="s">
        <v>166</v>
      </c>
      <c r="AT179" s="271" t="s">
        <v>162</v>
      </c>
      <c r="AU179" s="271" t="s">
        <v>85</v>
      </c>
      <c r="AY179" s="17" t="s">
        <v>160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83</v>
      </c>
      <c r="BK179" s="145">
        <f>ROUND(I179*H179,2)</f>
        <v>0</v>
      </c>
      <c r="BL179" s="17" t="s">
        <v>166</v>
      </c>
      <c r="BM179" s="271" t="s">
        <v>1617</v>
      </c>
    </row>
    <row r="180" spans="1:47" s="2" customFormat="1" ht="12">
      <c r="A180" s="40"/>
      <c r="B180" s="41"/>
      <c r="C180" s="42"/>
      <c r="D180" s="272" t="s">
        <v>177</v>
      </c>
      <c r="E180" s="42"/>
      <c r="F180" s="287" t="s">
        <v>1616</v>
      </c>
      <c r="G180" s="42"/>
      <c r="H180" s="42"/>
      <c r="I180" s="161"/>
      <c r="J180" s="42"/>
      <c r="K180" s="42"/>
      <c r="L180" s="43"/>
      <c r="M180" s="274"/>
      <c r="N180" s="275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7" t="s">
        <v>177</v>
      </c>
      <c r="AU180" s="17" t="s">
        <v>85</v>
      </c>
    </row>
    <row r="181" spans="1:51" s="13" customFormat="1" ht="12">
      <c r="A181" s="13"/>
      <c r="B181" s="276"/>
      <c r="C181" s="277"/>
      <c r="D181" s="272" t="s">
        <v>170</v>
      </c>
      <c r="E181" s="278" t="s">
        <v>1</v>
      </c>
      <c r="F181" s="279" t="s">
        <v>1607</v>
      </c>
      <c r="G181" s="277"/>
      <c r="H181" s="280">
        <v>52.54</v>
      </c>
      <c r="I181" s="281"/>
      <c r="J181" s="277"/>
      <c r="K181" s="277"/>
      <c r="L181" s="282"/>
      <c r="M181" s="283"/>
      <c r="N181" s="284"/>
      <c r="O181" s="284"/>
      <c r="P181" s="284"/>
      <c r="Q181" s="284"/>
      <c r="R181" s="284"/>
      <c r="S181" s="284"/>
      <c r="T181" s="28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86" t="s">
        <v>170</v>
      </c>
      <c r="AU181" s="286" t="s">
        <v>85</v>
      </c>
      <c r="AV181" s="13" t="s">
        <v>85</v>
      </c>
      <c r="AW181" s="13" t="s">
        <v>30</v>
      </c>
      <c r="AX181" s="13" t="s">
        <v>75</v>
      </c>
      <c r="AY181" s="286" t="s">
        <v>160</v>
      </c>
    </row>
    <row r="182" spans="1:51" s="13" customFormat="1" ht="12">
      <c r="A182" s="13"/>
      <c r="B182" s="276"/>
      <c r="C182" s="277"/>
      <c r="D182" s="272" t="s">
        <v>170</v>
      </c>
      <c r="E182" s="278" t="s">
        <v>1</v>
      </c>
      <c r="F182" s="279" t="s">
        <v>1608</v>
      </c>
      <c r="G182" s="277"/>
      <c r="H182" s="280">
        <v>192.5</v>
      </c>
      <c r="I182" s="281"/>
      <c r="J182" s="277"/>
      <c r="K182" s="277"/>
      <c r="L182" s="282"/>
      <c r="M182" s="283"/>
      <c r="N182" s="284"/>
      <c r="O182" s="284"/>
      <c r="P182" s="284"/>
      <c r="Q182" s="284"/>
      <c r="R182" s="284"/>
      <c r="S182" s="284"/>
      <c r="T182" s="28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86" t="s">
        <v>170</v>
      </c>
      <c r="AU182" s="286" t="s">
        <v>85</v>
      </c>
      <c r="AV182" s="13" t="s">
        <v>85</v>
      </c>
      <c r="AW182" s="13" t="s">
        <v>30</v>
      </c>
      <c r="AX182" s="13" t="s">
        <v>75</v>
      </c>
      <c r="AY182" s="286" t="s">
        <v>160</v>
      </c>
    </row>
    <row r="183" spans="1:51" s="15" customFormat="1" ht="12">
      <c r="A183" s="15"/>
      <c r="B183" s="298"/>
      <c r="C183" s="299"/>
      <c r="D183" s="272" t="s">
        <v>170</v>
      </c>
      <c r="E183" s="300" t="s">
        <v>1</v>
      </c>
      <c r="F183" s="301" t="s">
        <v>217</v>
      </c>
      <c r="G183" s="299"/>
      <c r="H183" s="302">
        <v>245.04</v>
      </c>
      <c r="I183" s="303"/>
      <c r="J183" s="299"/>
      <c r="K183" s="299"/>
      <c r="L183" s="304"/>
      <c r="M183" s="305"/>
      <c r="N183" s="306"/>
      <c r="O183" s="306"/>
      <c r="P183" s="306"/>
      <c r="Q183" s="306"/>
      <c r="R183" s="306"/>
      <c r="S183" s="306"/>
      <c r="T183" s="30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8" t="s">
        <v>170</v>
      </c>
      <c r="AU183" s="308" t="s">
        <v>85</v>
      </c>
      <c r="AV183" s="15" t="s">
        <v>166</v>
      </c>
      <c r="AW183" s="15" t="s">
        <v>4</v>
      </c>
      <c r="AX183" s="15" t="s">
        <v>83</v>
      </c>
      <c r="AY183" s="308" t="s">
        <v>160</v>
      </c>
    </row>
    <row r="184" spans="1:65" s="2" customFormat="1" ht="16.5" customHeight="1">
      <c r="A184" s="40"/>
      <c r="B184" s="41"/>
      <c r="C184" s="260" t="s">
        <v>229</v>
      </c>
      <c r="D184" s="260" t="s">
        <v>162</v>
      </c>
      <c r="E184" s="261" t="s">
        <v>1618</v>
      </c>
      <c r="F184" s="262" t="s">
        <v>1619</v>
      </c>
      <c r="G184" s="263" t="s">
        <v>243</v>
      </c>
      <c r="H184" s="264">
        <v>10</v>
      </c>
      <c r="I184" s="265"/>
      <c r="J184" s="266">
        <f>ROUND(I184*H184,2)</f>
        <v>0</v>
      </c>
      <c r="K184" s="262" t="s">
        <v>184</v>
      </c>
      <c r="L184" s="43"/>
      <c r="M184" s="267" t="s">
        <v>1</v>
      </c>
      <c r="N184" s="268" t="s">
        <v>40</v>
      </c>
      <c r="O184" s="93"/>
      <c r="P184" s="269">
        <f>O184*H184</f>
        <v>0</v>
      </c>
      <c r="Q184" s="269">
        <v>0</v>
      </c>
      <c r="R184" s="269">
        <f>Q184*H184</f>
        <v>0</v>
      </c>
      <c r="S184" s="269">
        <v>0.29</v>
      </c>
      <c r="T184" s="270">
        <f>S184*H184</f>
        <v>2.9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71" t="s">
        <v>166</v>
      </c>
      <c r="AT184" s="271" t="s">
        <v>162</v>
      </c>
      <c r="AU184" s="271" t="s">
        <v>85</v>
      </c>
      <c r="AY184" s="17" t="s">
        <v>160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83</v>
      </c>
      <c r="BK184" s="145">
        <f>ROUND(I184*H184,2)</f>
        <v>0</v>
      </c>
      <c r="BL184" s="17" t="s">
        <v>166</v>
      </c>
      <c r="BM184" s="271" t="s">
        <v>1620</v>
      </c>
    </row>
    <row r="185" spans="1:47" s="2" customFormat="1" ht="12">
      <c r="A185" s="40"/>
      <c r="B185" s="41"/>
      <c r="C185" s="42"/>
      <c r="D185" s="272" t="s">
        <v>177</v>
      </c>
      <c r="E185" s="42"/>
      <c r="F185" s="287" t="s">
        <v>1621</v>
      </c>
      <c r="G185" s="42"/>
      <c r="H185" s="42"/>
      <c r="I185" s="161"/>
      <c r="J185" s="42"/>
      <c r="K185" s="42"/>
      <c r="L185" s="43"/>
      <c r="M185" s="274"/>
      <c r="N185" s="275"/>
      <c r="O185" s="93"/>
      <c r="P185" s="93"/>
      <c r="Q185" s="93"/>
      <c r="R185" s="93"/>
      <c r="S185" s="93"/>
      <c r="T185" s="9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7" t="s">
        <v>177</v>
      </c>
      <c r="AU185" s="17" t="s">
        <v>85</v>
      </c>
    </row>
    <row r="186" spans="1:65" s="2" customFormat="1" ht="16.5" customHeight="1">
      <c r="A186" s="40"/>
      <c r="B186" s="41"/>
      <c r="C186" s="260" t="s">
        <v>235</v>
      </c>
      <c r="D186" s="260" t="s">
        <v>162</v>
      </c>
      <c r="E186" s="261" t="s">
        <v>247</v>
      </c>
      <c r="F186" s="262" t="s">
        <v>248</v>
      </c>
      <c r="G186" s="263" t="s">
        <v>174</v>
      </c>
      <c r="H186" s="264">
        <v>22.6</v>
      </c>
      <c r="I186" s="265"/>
      <c r="J186" s="266">
        <f>ROUND(I186*H186,2)</f>
        <v>0</v>
      </c>
      <c r="K186" s="262" t="s">
        <v>1</v>
      </c>
      <c r="L186" s="43"/>
      <c r="M186" s="267" t="s">
        <v>1</v>
      </c>
      <c r="N186" s="268" t="s">
        <v>40</v>
      </c>
      <c r="O186" s="93"/>
      <c r="P186" s="269">
        <f>O186*H186</f>
        <v>0</v>
      </c>
      <c r="Q186" s="269">
        <v>0.4</v>
      </c>
      <c r="R186" s="269">
        <f>Q186*H186</f>
        <v>9.040000000000001</v>
      </c>
      <c r="S186" s="269">
        <v>0</v>
      </c>
      <c r="T186" s="27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71" t="s">
        <v>166</v>
      </c>
      <c r="AT186" s="271" t="s">
        <v>162</v>
      </c>
      <c r="AU186" s="271" t="s">
        <v>85</v>
      </c>
      <c r="AY186" s="17" t="s">
        <v>160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83</v>
      </c>
      <c r="BK186" s="145">
        <f>ROUND(I186*H186,2)</f>
        <v>0</v>
      </c>
      <c r="BL186" s="17" t="s">
        <v>166</v>
      </c>
      <c r="BM186" s="271" t="s">
        <v>1622</v>
      </c>
    </row>
    <row r="187" spans="1:47" s="2" customFormat="1" ht="12">
      <c r="A187" s="40"/>
      <c r="B187" s="41"/>
      <c r="C187" s="42"/>
      <c r="D187" s="272" t="s">
        <v>177</v>
      </c>
      <c r="E187" s="42"/>
      <c r="F187" s="287" t="s">
        <v>248</v>
      </c>
      <c r="G187" s="42"/>
      <c r="H187" s="42"/>
      <c r="I187" s="161"/>
      <c r="J187" s="42"/>
      <c r="K187" s="42"/>
      <c r="L187" s="43"/>
      <c r="M187" s="274"/>
      <c r="N187" s="275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7" t="s">
        <v>177</v>
      </c>
      <c r="AU187" s="17" t="s">
        <v>85</v>
      </c>
    </row>
    <row r="188" spans="1:51" s="13" customFormat="1" ht="12">
      <c r="A188" s="13"/>
      <c r="B188" s="276"/>
      <c r="C188" s="277"/>
      <c r="D188" s="272" t="s">
        <v>170</v>
      </c>
      <c r="E188" s="278" t="s">
        <v>1</v>
      </c>
      <c r="F188" s="279" t="s">
        <v>1599</v>
      </c>
      <c r="G188" s="277"/>
      <c r="H188" s="280">
        <v>5.1</v>
      </c>
      <c r="I188" s="281"/>
      <c r="J188" s="277"/>
      <c r="K188" s="277"/>
      <c r="L188" s="282"/>
      <c r="M188" s="283"/>
      <c r="N188" s="284"/>
      <c r="O188" s="284"/>
      <c r="P188" s="284"/>
      <c r="Q188" s="284"/>
      <c r="R188" s="284"/>
      <c r="S188" s="284"/>
      <c r="T188" s="2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6" t="s">
        <v>170</v>
      </c>
      <c r="AU188" s="286" t="s">
        <v>85</v>
      </c>
      <c r="AV188" s="13" t="s">
        <v>85</v>
      </c>
      <c r="AW188" s="13" t="s">
        <v>30</v>
      </c>
      <c r="AX188" s="13" t="s">
        <v>75</v>
      </c>
      <c r="AY188" s="286" t="s">
        <v>160</v>
      </c>
    </row>
    <row r="189" spans="1:51" s="13" customFormat="1" ht="12">
      <c r="A189" s="13"/>
      <c r="B189" s="276"/>
      <c r="C189" s="277"/>
      <c r="D189" s="272" t="s">
        <v>170</v>
      </c>
      <c r="E189" s="278" t="s">
        <v>1</v>
      </c>
      <c r="F189" s="279" t="s">
        <v>1600</v>
      </c>
      <c r="G189" s="277"/>
      <c r="H189" s="280">
        <v>17.5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86" t="s">
        <v>170</v>
      </c>
      <c r="AU189" s="286" t="s">
        <v>85</v>
      </c>
      <c r="AV189" s="13" t="s">
        <v>85</v>
      </c>
      <c r="AW189" s="13" t="s">
        <v>30</v>
      </c>
      <c r="AX189" s="13" t="s">
        <v>75</v>
      </c>
      <c r="AY189" s="286" t="s">
        <v>160</v>
      </c>
    </row>
    <row r="190" spans="1:51" s="15" customFormat="1" ht="12">
      <c r="A190" s="15"/>
      <c r="B190" s="298"/>
      <c r="C190" s="299"/>
      <c r="D190" s="272" t="s">
        <v>170</v>
      </c>
      <c r="E190" s="300" t="s">
        <v>1</v>
      </c>
      <c r="F190" s="301" t="s">
        <v>217</v>
      </c>
      <c r="G190" s="299"/>
      <c r="H190" s="302">
        <v>22.6</v>
      </c>
      <c r="I190" s="303"/>
      <c r="J190" s="299"/>
      <c r="K190" s="299"/>
      <c r="L190" s="304"/>
      <c r="M190" s="305"/>
      <c r="N190" s="306"/>
      <c r="O190" s="306"/>
      <c r="P190" s="306"/>
      <c r="Q190" s="306"/>
      <c r="R190" s="306"/>
      <c r="S190" s="306"/>
      <c r="T190" s="30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8" t="s">
        <v>170</v>
      </c>
      <c r="AU190" s="308" t="s">
        <v>85</v>
      </c>
      <c r="AV190" s="15" t="s">
        <v>166</v>
      </c>
      <c r="AW190" s="15" t="s">
        <v>30</v>
      </c>
      <c r="AX190" s="15" t="s">
        <v>83</v>
      </c>
      <c r="AY190" s="308" t="s">
        <v>160</v>
      </c>
    </row>
    <row r="191" spans="1:65" s="2" customFormat="1" ht="21.75" customHeight="1">
      <c r="A191" s="40"/>
      <c r="B191" s="41"/>
      <c r="C191" s="260" t="s">
        <v>240</v>
      </c>
      <c r="D191" s="260" t="s">
        <v>162</v>
      </c>
      <c r="E191" s="261" t="s">
        <v>251</v>
      </c>
      <c r="F191" s="262" t="s">
        <v>252</v>
      </c>
      <c r="G191" s="263" t="s">
        <v>253</v>
      </c>
      <c r="H191" s="264">
        <v>160</v>
      </c>
      <c r="I191" s="265"/>
      <c r="J191" s="266">
        <f>ROUND(I191*H191,2)</f>
        <v>0</v>
      </c>
      <c r="K191" s="262" t="s">
        <v>1</v>
      </c>
      <c r="L191" s="43"/>
      <c r="M191" s="267" t="s">
        <v>1</v>
      </c>
      <c r="N191" s="268" t="s">
        <v>40</v>
      </c>
      <c r="O191" s="93"/>
      <c r="P191" s="269">
        <f>O191*H191</f>
        <v>0</v>
      </c>
      <c r="Q191" s="269">
        <v>4E-05</v>
      </c>
      <c r="R191" s="269">
        <f>Q191*H191</f>
        <v>0.0064</v>
      </c>
      <c r="S191" s="269">
        <v>0</v>
      </c>
      <c r="T191" s="27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71" t="s">
        <v>166</v>
      </c>
      <c r="AT191" s="271" t="s">
        <v>162</v>
      </c>
      <c r="AU191" s="271" t="s">
        <v>85</v>
      </c>
      <c r="AY191" s="17" t="s">
        <v>160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83</v>
      </c>
      <c r="BK191" s="145">
        <f>ROUND(I191*H191,2)</f>
        <v>0</v>
      </c>
      <c r="BL191" s="17" t="s">
        <v>166</v>
      </c>
      <c r="BM191" s="271" t="s">
        <v>1623</v>
      </c>
    </row>
    <row r="192" spans="1:47" s="2" customFormat="1" ht="12">
      <c r="A192" s="40"/>
      <c r="B192" s="41"/>
      <c r="C192" s="42"/>
      <c r="D192" s="272" t="s">
        <v>177</v>
      </c>
      <c r="E192" s="42"/>
      <c r="F192" s="287" t="s">
        <v>255</v>
      </c>
      <c r="G192" s="42"/>
      <c r="H192" s="42"/>
      <c r="I192" s="161"/>
      <c r="J192" s="42"/>
      <c r="K192" s="42"/>
      <c r="L192" s="43"/>
      <c r="M192" s="274"/>
      <c r="N192" s="275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7" t="s">
        <v>177</v>
      </c>
      <c r="AU192" s="17" t="s">
        <v>85</v>
      </c>
    </row>
    <row r="193" spans="1:51" s="13" customFormat="1" ht="12">
      <c r="A193" s="13"/>
      <c r="B193" s="276"/>
      <c r="C193" s="277"/>
      <c r="D193" s="272" t="s">
        <v>170</v>
      </c>
      <c r="E193" s="278" t="s">
        <v>1</v>
      </c>
      <c r="F193" s="279" t="s">
        <v>642</v>
      </c>
      <c r="G193" s="277"/>
      <c r="H193" s="280">
        <v>160</v>
      </c>
      <c r="I193" s="281"/>
      <c r="J193" s="277"/>
      <c r="K193" s="277"/>
      <c r="L193" s="282"/>
      <c r="M193" s="283"/>
      <c r="N193" s="284"/>
      <c r="O193" s="284"/>
      <c r="P193" s="284"/>
      <c r="Q193" s="284"/>
      <c r="R193" s="284"/>
      <c r="S193" s="284"/>
      <c r="T193" s="28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86" t="s">
        <v>170</v>
      </c>
      <c r="AU193" s="286" t="s">
        <v>85</v>
      </c>
      <c r="AV193" s="13" t="s">
        <v>85</v>
      </c>
      <c r="AW193" s="13" t="s">
        <v>30</v>
      </c>
      <c r="AX193" s="13" t="s">
        <v>83</v>
      </c>
      <c r="AY193" s="286" t="s">
        <v>160</v>
      </c>
    </row>
    <row r="194" spans="1:65" s="2" customFormat="1" ht="21.75" customHeight="1">
      <c r="A194" s="40"/>
      <c r="B194" s="41"/>
      <c r="C194" s="260" t="s">
        <v>246</v>
      </c>
      <c r="D194" s="260" t="s">
        <v>162</v>
      </c>
      <c r="E194" s="261" t="s">
        <v>258</v>
      </c>
      <c r="F194" s="262" t="s">
        <v>259</v>
      </c>
      <c r="G194" s="263" t="s">
        <v>260</v>
      </c>
      <c r="H194" s="264">
        <v>20</v>
      </c>
      <c r="I194" s="265"/>
      <c r="J194" s="266">
        <f>ROUND(I194*H194,2)</f>
        <v>0</v>
      </c>
      <c r="K194" s="262" t="s">
        <v>1</v>
      </c>
      <c r="L194" s="43"/>
      <c r="M194" s="267" t="s">
        <v>1</v>
      </c>
      <c r="N194" s="268" t="s">
        <v>40</v>
      </c>
      <c r="O194" s="93"/>
      <c r="P194" s="269">
        <f>O194*H194</f>
        <v>0</v>
      </c>
      <c r="Q194" s="269">
        <v>0</v>
      </c>
      <c r="R194" s="269">
        <f>Q194*H194</f>
        <v>0</v>
      </c>
      <c r="S194" s="269">
        <v>0</v>
      </c>
      <c r="T194" s="27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71" t="s">
        <v>166</v>
      </c>
      <c r="AT194" s="271" t="s">
        <v>162</v>
      </c>
      <c r="AU194" s="271" t="s">
        <v>85</v>
      </c>
      <c r="AY194" s="17" t="s">
        <v>160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83</v>
      </c>
      <c r="BK194" s="145">
        <f>ROUND(I194*H194,2)</f>
        <v>0</v>
      </c>
      <c r="BL194" s="17" t="s">
        <v>166</v>
      </c>
      <c r="BM194" s="271" t="s">
        <v>1624</v>
      </c>
    </row>
    <row r="195" spans="1:47" s="2" customFormat="1" ht="12">
      <c r="A195" s="40"/>
      <c r="B195" s="41"/>
      <c r="C195" s="42"/>
      <c r="D195" s="272" t="s">
        <v>177</v>
      </c>
      <c r="E195" s="42"/>
      <c r="F195" s="287" t="s">
        <v>255</v>
      </c>
      <c r="G195" s="42"/>
      <c r="H195" s="42"/>
      <c r="I195" s="161"/>
      <c r="J195" s="42"/>
      <c r="K195" s="42"/>
      <c r="L195" s="43"/>
      <c r="M195" s="274"/>
      <c r="N195" s="275"/>
      <c r="O195" s="93"/>
      <c r="P195" s="93"/>
      <c r="Q195" s="93"/>
      <c r="R195" s="93"/>
      <c r="S195" s="93"/>
      <c r="T195" s="94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7" t="s">
        <v>177</v>
      </c>
      <c r="AU195" s="17" t="s">
        <v>85</v>
      </c>
    </row>
    <row r="196" spans="1:51" s="13" customFormat="1" ht="12">
      <c r="A196" s="13"/>
      <c r="B196" s="276"/>
      <c r="C196" s="277"/>
      <c r="D196" s="272" t="s">
        <v>170</v>
      </c>
      <c r="E196" s="278" t="s">
        <v>1</v>
      </c>
      <c r="F196" s="279" t="s">
        <v>357</v>
      </c>
      <c r="G196" s="277"/>
      <c r="H196" s="280">
        <v>20</v>
      </c>
      <c r="I196" s="281"/>
      <c r="J196" s="277"/>
      <c r="K196" s="277"/>
      <c r="L196" s="282"/>
      <c r="M196" s="283"/>
      <c r="N196" s="284"/>
      <c r="O196" s="284"/>
      <c r="P196" s="284"/>
      <c r="Q196" s="284"/>
      <c r="R196" s="284"/>
      <c r="S196" s="284"/>
      <c r="T196" s="28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86" t="s">
        <v>170</v>
      </c>
      <c r="AU196" s="286" t="s">
        <v>85</v>
      </c>
      <c r="AV196" s="13" t="s">
        <v>85</v>
      </c>
      <c r="AW196" s="13" t="s">
        <v>30</v>
      </c>
      <c r="AX196" s="13" t="s">
        <v>83</v>
      </c>
      <c r="AY196" s="286" t="s">
        <v>160</v>
      </c>
    </row>
    <row r="197" spans="1:65" s="2" customFormat="1" ht="16.5" customHeight="1">
      <c r="A197" s="40"/>
      <c r="B197" s="41"/>
      <c r="C197" s="260" t="s">
        <v>250</v>
      </c>
      <c r="D197" s="260" t="s">
        <v>162</v>
      </c>
      <c r="E197" s="261" t="s">
        <v>1625</v>
      </c>
      <c r="F197" s="262" t="s">
        <v>272</v>
      </c>
      <c r="G197" s="263" t="s">
        <v>243</v>
      </c>
      <c r="H197" s="264">
        <v>280</v>
      </c>
      <c r="I197" s="265"/>
      <c r="J197" s="266">
        <f>ROUND(I197*H197,2)</f>
        <v>0</v>
      </c>
      <c r="K197" s="262" t="s">
        <v>1</v>
      </c>
      <c r="L197" s="43"/>
      <c r="M197" s="267" t="s">
        <v>1</v>
      </c>
      <c r="N197" s="268" t="s">
        <v>40</v>
      </c>
      <c r="O197" s="93"/>
      <c r="P197" s="269">
        <f>O197*H197</f>
        <v>0</v>
      </c>
      <c r="Q197" s="269">
        <v>0</v>
      </c>
      <c r="R197" s="269">
        <f>Q197*H197</f>
        <v>0</v>
      </c>
      <c r="S197" s="269">
        <v>0</v>
      </c>
      <c r="T197" s="27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71" t="s">
        <v>166</v>
      </c>
      <c r="AT197" s="271" t="s">
        <v>162</v>
      </c>
      <c r="AU197" s="271" t="s">
        <v>85</v>
      </c>
      <c r="AY197" s="17" t="s">
        <v>160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83</v>
      </c>
      <c r="BK197" s="145">
        <f>ROUND(I197*H197,2)</f>
        <v>0</v>
      </c>
      <c r="BL197" s="17" t="s">
        <v>166</v>
      </c>
      <c r="BM197" s="271" t="s">
        <v>1626</v>
      </c>
    </row>
    <row r="198" spans="1:47" s="2" customFormat="1" ht="12">
      <c r="A198" s="40"/>
      <c r="B198" s="41"/>
      <c r="C198" s="42"/>
      <c r="D198" s="272" t="s">
        <v>177</v>
      </c>
      <c r="E198" s="42"/>
      <c r="F198" s="287" t="s">
        <v>272</v>
      </c>
      <c r="G198" s="42"/>
      <c r="H198" s="42"/>
      <c r="I198" s="161"/>
      <c r="J198" s="42"/>
      <c r="K198" s="42"/>
      <c r="L198" s="43"/>
      <c r="M198" s="274"/>
      <c r="N198" s="275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7" t="s">
        <v>177</v>
      </c>
      <c r="AU198" s="17" t="s">
        <v>85</v>
      </c>
    </row>
    <row r="199" spans="1:51" s="13" customFormat="1" ht="12">
      <c r="A199" s="13"/>
      <c r="B199" s="276"/>
      <c r="C199" s="277"/>
      <c r="D199" s="272" t="s">
        <v>170</v>
      </c>
      <c r="E199" s="278" t="s">
        <v>1</v>
      </c>
      <c r="F199" s="279" t="s">
        <v>274</v>
      </c>
      <c r="G199" s="277"/>
      <c r="H199" s="280">
        <v>280</v>
      </c>
      <c r="I199" s="281"/>
      <c r="J199" s="277"/>
      <c r="K199" s="277"/>
      <c r="L199" s="282"/>
      <c r="M199" s="283"/>
      <c r="N199" s="284"/>
      <c r="O199" s="284"/>
      <c r="P199" s="284"/>
      <c r="Q199" s="284"/>
      <c r="R199" s="284"/>
      <c r="S199" s="284"/>
      <c r="T199" s="28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86" t="s">
        <v>170</v>
      </c>
      <c r="AU199" s="286" t="s">
        <v>85</v>
      </c>
      <c r="AV199" s="13" t="s">
        <v>85</v>
      </c>
      <c r="AW199" s="13" t="s">
        <v>30</v>
      </c>
      <c r="AX199" s="13" t="s">
        <v>83</v>
      </c>
      <c r="AY199" s="286" t="s">
        <v>160</v>
      </c>
    </row>
    <row r="200" spans="1:65" s="2" customFormat="1" ht="21.75" customHeight="1">
      <c r="A200" s="40"/>
      <c r="B200" s="41"/>
      <c r="C200" s="260" t="s">
        <v>257</v>
      </c>
      <c r="D200" s="260" t="s">
        <v>162</v>
      </c>
      <c r="E200" s="261" t="s">
        <v>282</v>
      </c>
      <c r="F200" s="262" t="s">
        <v>283</v>
      </c>
      <c r="G200" s="263" t="s">
        <v>243</v>
      </c>
      <c r="H200" s="264">
        <v>203</v>
      </c>
      <c r="I200" s="265"/>
      <c r="J200" s="266">
        <f>ROUND(I200*H200,2)</f>
        <v>0</v>
      </c>
      <c r="K200" s="262" t="s">
        <v>1</v>
      </c>
      <c r="L200" s="43"/>
      <c r="M200" s="267" t="s">
        <v>1</v>
      </c>
      <c r="N200" s="268" t="s">
        <v>40</v>
      </c>
      <c r="O200" s="93"/>
      <c r="P200" s="269">
        <f>O200*H200</f>
        <v>0</v>
      </c>
      <c r="Q200" s="269">
        <v>0</v>
      </c>
      <c r="R200" s="269">
        <f>Q200*H200</f>
        <v>0</v>
      </c>
      <c r="S200" s="269">
        <v>0</v>
      </c>
      <c r="T200" s="27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71" t="s">
        <v>166</v>
      </c>
      <c r="AT200" s="271" t="s">
        <v>162</v>
      </c>
      <c r="AU200" s="271" t="s">
        <v>85</v>
      </c>
      <c r="AY200" s="17" t="s">
        <v>160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83</v>
      </c>
      <c r="BK200" s="145">
        <f>ROUND(I200*H200,2)</f>
        <v>0</v>
      </c>
      <c r="BL200" s="17" t="s">
        <v>166</v>
      </c>
      <c r="BM200" s="271" t="s">
        <v>1627</v>
      </c>
    </row>
    <row r="201" spans="1:47" s="2" customFormat="1" ht="12">
      <c r="A201" s="40"/>
      <c r="B201" s="41"/>
      <c r="C201" s="42"/>
      <c r="D201" s="272" t="s">
        <v>177</v>
      </c>
      <c r="E201" s="42"/>
      <c r="F201" s="287" t="s">
        <v>285</v>
      </c>
      <c r="G201" s="42"/>
      <c r="H201" s="42"/>
      <c r="I201" s="161"/>
      <c r="J201" s="42"/>
      <c r="K201" s="42"/>
      <c r="L201" s="43"/>
      <c r="M201" s="274"/>
      <c r="N201" s="275"/>
      <c r="O201" s="93"/>
      <c r="P201" s="93"/>
      <c r="Q201" s="93"/>
      <c r="R201" s="93"/>
      <c r="S201" s="93"/>
      <c r="T201" s="94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7" t="s">
        <v>177</v>
      </c>
      <c r="AU201" s="17" t="s">
        <v>85</v>
      </c>
    </row>
    <row r="202" spans="1:51" s="13" customFormat="1" ht="12">
      <c r="A202" s="13"/>
      <c r="B202" s="276"/>
      <c r="C202" s="277"/>
      <c r="D202" s="272" t="s">
        <v>170</v>
      </c>
      <c r="E202" s="278" t="s">
        <v>1</v>
      </c>
      <c r="F202" s="279" t="s">
        <v>286</v>
      </c>
      <c r="G202" s="277"/>
      <c r="H202" s="280">
        <v>203</v>
      </c>
      <c r="I202" s="281"/>
      <c r="J202" s="277"/>
      <c r="K202" s="277"/>
      <c r="L202" s="282"/>
      <c r="M202" s="283"/>
      <c r="N202" s="284"/>
      <c r="O202" s="284"/>
      <c r="P202" s="284"/>
      <c r="Q202" s="284"/>
      <c r="R202" s="284"/>
      <c r="S202" s="284"/>
      <c r="T202" s="28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86" t="s">
        <v>170</v>
      </c>
      <c r="AU202" s="286" t="s">
        <v>85</v>
      </c>
      <c r="AV202" s="13" t="s">
        <v>85</v>
      </c>
      <c r="AW202" s="13" t="s">
        <v>30</v>
      </c>
      <c r="AX202" s="13" t="s">
        <v>83</v>
      </c>
      <c r="AY202" s="286" t="s">
        <v>160</v>
      </c>
    </row>
    <row r="203" spans="1:65" s="2" customFormat="1" ht="21.75" customHeight="1">
      <c r="A203" s="40"/>
      <c r="B203" s="41"/>
      <c r="C203" s="260" t="s">
        <v>263</v>
      </c>
      <c r="D203" s="260" t="s">
        <v>162</v>
      </c>
      <c r="E203" s="261" t="s">
        <v>288</v>
      </c>
      <c r="F203" s="262" t="s">
        <v>289</v>
      </c>
      <c r="G203" s="263" t="s">
        <v>290</v>
      </c>
      <c r="H203" s="264">
        <v>1497.3</v>
      </c>
      <c r="I203" s="265"/>
      <c r="J203" s="266">
        <f>ROUND(I203*H203,2)</f>
        <v>0</v>
      </c>
      <c r="K203" s="262" t="s">
        <v>1</v>
      </c>
      <c r="L203" s="43"/>
      <c r="M203" s="267" t="s">
        <v>1</v>
      </c>
      <c r="N203" s="268" t="s">
        <v>40</v>
      </c>
      <c r="O203" s="93"/>
      <c r="P203" s="269">
        <f>O203*H203</f>
        <v>0</v>
      </c>
      <c r="Q203" s="269">
        <v>0</v>
      </c>
      <c r="R203" s="269">
        <f>Q203*H203</f>
        <v>0</v>
      </c>
      <c r="S203" s="269">
        <v>0</v>
      </c>
      <c r="T203" s="27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71" t="s">
        <v>166</v>
      </c>
      <c r="AT203" s="271" t="s">
        <v>162</v>
      </c>
      <c r="AU203" s="271" t="s">
        <v>85</v>
      </c>
      <c r="AY203" s="17" t="s">
        <v>160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83</v>
      </c>
      <c r="BK203" s="145">
        <f>ROUND(I203*H203,2)</f>
        <v>0</v>
      </c>
      <c r="BL203" s="17" t="s">
        <v>166</v>
      </c>
      <c r="BM203" s="271" t="s">
        <v>1628</v>
      </c>
    </row>
    <row r="204" spans="1:47" s="2" customFormat="1" ht="12">
      <c r="A204" s="40"/>
      <c r="B204" s="41"/>
      <c r="C204" s="42"/>
      <c r="D204" s="272" t="s">
        <v>177</v>
      </c>
      <c r="E204" s="42"/>
      <c r="F204" s="287" t="s">
        <v>289</v>
      </c>
      <c r="G204" s="42"/>
      <c r="H204" s="42"/>
      <c r="I204" s="161"/>
      <c r="J204" s="42"/>
      <c r="K204" s="42"/>
      <c r="L204" s="43"/>
      <c r="M204" s="274"/>
      <c r="N204" s="275"/>
      <c r="O204" s="93"/>
      <c r="P204" s="93"/>
      <c r="Q204" s="93"/>
      <c r="R204" s="93"/>
      <c r="S204" s="93"/>
      <c r="T204" s="94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7" t="s">
        <v>177</v>
      </c>
      <c r="AU204" s="17" t="s">
        <v>85</v>
      </c>
    </row>
    <row r="205" spans="1:51" s="13" customFormat="1" ht="12">
      <c r="A205" s="13"/>
      <c r="B205" s="276"/>
      <c r="C205" s="277"/>
      <c r="D205" s="272" t="s">
        <v>170</v>
      </c>
      <c r="E205" s="278" t="s">
        <v>1</v>
      </c>
      <c r="F205" s="279" t="s">
        <v>292</v>
      </c>
      <c r="G205" s="277"/>
      <c r="H205" s="280">
        <v>1497.3</v>
      </c>
      <c r="I205" s="281"/>
      <c r="J205" s="277"/>
      <c r="K205" s="277"/>
      <c r="L205" s="282"/>
      <c r="M205" s="283"/>
      <c r="N205" s="284"/>
      <c r="O205" s="284"/>
      <c r="P205" s="284"/>
      <c r="Q205" s="284"/>
      <c r="R205" s="284"/>
      <c r="S205" s="284"/>
      <c r="T205" s="28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86" t="s">
        <v>170</v>
      </c>
      <c r="AU205" s="286" t="s">
        <v>85</v>
      </c>
      <c r="AV205" s="13" t="s">
        <v>85</v>
      </c>
      <c r="AW205" s="13" t="s">
        <v>30</v>
      </c>
      <c r="AX205" s="13" t="s">
        <v>83</v>
      </c>
      <c r="AY205" s="286" t="s">
        <v>160</v>
      </c>
    </row>
    <row r="206" spans="1:65" s="2" customFormat="1" ht="16.5" customHeight="1">
      <c r="A206" s="40"/>
      <c r="B206" s="41"/>
      <c r="C206" s="260" t="s">
        <v>270</v>
      </c>
      <c r="D206" s="260" t="s">
        <v>162</v>
      </c>
      <c r="E206" s="261" t="s">
        <v>606</v>
      </c>
      <c r="F206" s="262" t="s">
        <v>607</v>
      </c>
      <c r="G206" s="263" t="s">
        <v>290</v>
      </c>
      <c r="H206" s="264">
        <v>142.46</v>
      </c>
      <c r="I206" s="265"/>
      <c r="J206" s="266">
        <f>ROUND(I206*H206,2)</f>
        <v>0</v>
      </c>
      <c r="K206" s="262" t="s">
        <v>1</v>
      </c>
      <c r="L206" s="43"/>
      <c r="M206" s="267" t="s">
        <v>1</v>
      </c>
      <c r="N206" s="268" t="s">
        <v>40</v>
      </c>
      <c r="O206" s="93"/>
      <c r="P206" s="269">
        <f>O206*H206</f>
        <v>0</v>
      </c>
      <c r="Q206" s="269">
        <v>0</v>
      </c>
      <c r="R206" s="269">
        <f>Q206*H206</f>
        <v>0</v>
      </c>
      <c r="S206" s="269">
        <v>0</v>
      </c>
      <c r="T206" s="27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71" t="s">
        <v>166</v>
      </c>
      <c r="AT206" s="271" t="s">
        <v>162</v>
      </c>
      <c r="AU206" s="271" t="s">
        <v>85</v>
      </c>
      <c r="AY206" s="17" t="s">
        <v>160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83</v>
      </c>
      <c r="BK206" s="145">
        <f>ROUND(I206*H206,2)</f>
        <v>0</v>
      </c>
      <c r="BL206" s="17" t="s">
        <v>166</v>
      </c>
      <c r="BM206" s="271" t="s">
        <v>1629</v>
      </c>
    </row>
    <row r="207" spans="1:47" s="2" customFormat="1" ht="12">
      <c r="A207" s="40"/>
      <c r="B207" s="41"/>
      <c r="C207" s="42"/>
      <c r="D207" s="272" t="s">
        <v>177</v>
      </c>
      <c r="E207" s="42"/>
      <c r="F207" s="287" t="s">
        <v>609</v>
      </c>
      <c r="G207" s="42"/>
      <c r="H207" s="42"/>
      <c r="I207" s="161"/>
      <c r="J207" s="42"/>
      <c r="K207" s="42"/>
      <c r="L207" s="43"/>
      <c r="M207" s="274"/>
      <c r="N207" s="275"/>
      <c r="O207" s="93"/>
      <c r="P207" s="93"/>
      <c r="Q207" s="93"/>
      <c r="R207" s="93"/>
      <c r="S207" s="93"/>
      <c r="T207" s="94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7" t="s">
        <v>177</v>
      </c>
      <c r="AU207" s="17" t="s">
        <v>85</v>
      </c>
    </row>
    <row r="208" spans="1:51" s="13" customFormat="1" ht="12">
      <c r="A208" s="13"/>
      <c r="B208" s="276"/>
      <c r="C208" s="277"/>
      <c r="D208" s="272" t="s">
        <v>170</v>
      </c>
      <c r="E208" s="278" t="s">
        <v>1</v>
      </c>
      <c r="F208" s="279" t="s">
        <v>1630</v>
      </c>
      <c r="G208" s="277"/>
      <c r="H208" s="280">
        <v>142.46</v>
      </c>
      <c r="I208" s="281"/>
      <c r="J208" s="277"/>
      <c r="K208" s="277"/>
      <c r="L208" s="282"/>
      <c r="M208" s="283"/>
      <c r="N208" s="284"/>
      <c r="O208" s="284"/>
      <c r="P208" s="284"/>
      <c r="Q208" s="284"/>
      <c r="R208" s="284"/>
      <c r="S208" s="284"/>
      <c r="T208" s="28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86" t="s">
        <v>170</v>
      </c>
      <c r="AU208" s="286" t="s">
        <v>85</v>
      </c>
      <c r="AV208" s="13" t="s">
        <v>85</v>
      </c>
      <c r="AW208" s="13" t="s">
        <v>30</v>
      </c>
      <c r="AX208" s="13" t="s">
        <v>83</v>
      </c>
      <c r="AY208" s="286" t="s">
        <v>160</v>
      </c>
    </row>
    <row r="209" spans="1:65" s="2" customFormat="1" ht="16.5" customHeight="1">
      <c r="A209" s="40"/>
      <c r="B209" s="41"/>
      <c r="C209" s="260" t="s">
        <v>8</v>
      </c>
      <c r="D209" s="260" t="s">
        <v>162</v>
      </c>
      <c r="E209" s="261" t="s">
        <v>294</v>
      </c>
      <c r="F209" s="262" t="s">
        <v>295</v>
      </c>
      <c r="G209" s="263" t="s">
        <v>296</v>
      </c>
      <c r="H209" s="264">
        <v>29</v>
      </c>
      <c r="I209" s="265"/>
      <c r="J209" s="266">
        <f>ROUND(I209*H209,2)</f>
        <v>0</v>
      </c>
      <c r="K209" s="262" t="s">
        <v>1</v>
      </c>
      <c r="L209" s="43"/>
      <c r="M209" s="267" t="s">
        <v>1</v>
      </c>
      <c r="N209" s="268" t="s">
        <v>40</v>
      </c>
      <c r="O209" s="93"/>
      <c r="P209" s="269">
        <f>O209*H209</f>
        <v>0</v>
      </c>
      <c r="Q209" s="269">
        <v>0</v>
      </c>
      <c r="R209" s="269">
        <f>Q209*H209</f>
        <v>0</v>
      </c>
      <c r="S209" s="269">
        <v>0</v>
      </c>
      <c r="T209" s="27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71" t="s">
        <v>166</v>
      </c>
      <c r="AT209" s="271" t="s">
        <v>162</v>
      </c>
      <c r="AU209" s="271" t="s">
        <v>85</v>
      </c>
      <c r="AY209" s="17" t="s">
        <v>160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83</v>
      </c>
      <c r="BK209" s="145">
        <f>ROUND(I209*H209,2)</f>
        <v>0</v>
      </c>
      <c r="BL209" s="17" t="s">
        <v>166</v>
      </c>
      <c r="BM209" s="271" t="s">
        <v>1631</v>
      </c>
    </row>
    <row r="210" spans="1:47" s="2" customFormat="1" ht="12">
      <c r="A210" s="40"/>
      <c r="B210" s="41"/>
      <c r="C210" s="42"/>
      <c r="D210" s="272" t="s">
        <v>177</v>
      </c>
      <c r="E210" s="42"/>
      <c r="F210" s="287" t="s">
        <v>298</v>
      </c>
      <c r="G210" s="42"/>
      <c r="H210" s="42"/>
      <c r="I210" s="161"/>
      <c r="J210" s="42"/>
      <c r="K210" s="42"/>
      <c r="L210" s="43"/>
      <c r="M210" s="274"/>
      <c r="N210" s="275"/>
      <c r="O210" s="93"/>
      <c r="P210" s="93"/>
      <c r="Q210" s="93"/>
      <c r="R210" s="93"/>
      <c r="S210" s="93"/>
      <c r="T210" s="94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7" t="s">
        <v>177</v>
      </c>
      <c r="AU210" s="17" t="s">
        <v>85</v>
      </c>
    </row>
    <row r="211" spans="1:51" s="13" customFormat="1" ht="12">
      <c r="A211" s="13"/>
      <c r="B211" s="276"/>
      <c r="C211" s="277"/>
      <c r="D211" s="272" t="s">
        <v>170</v>
      </c>
      <c r="E211" s="278" t="s">
        <v>1</v>
      </c>
      <c r="F211" s="279" t="s">
        <v>409</v>
      </c>
      <c r="G211" s="277"/>
      <c r="H211" s="280">
        <v>29</v>
      </c>
      <c r="I211" s="281"/>
      <c r="J211" s="277"/>
      <c r="K211" s="277"/>
      <c r="L211" s="282"/>
      <c r="M211" s="283"/>
      <c r="N211" s="284"/>
      <c r="O211" s="284"/>
      <c r="P211" s="284"/>
      <c r="Q211" s="284"/>
      <c r="R211" s="284"/>
      <c r="S211" s="284"/>
      <c r="T211" s="28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86" t="s">
        <v>170</v>
      </c>
      <c r="AU211" s="286" t="s">
        <v>85</v>
      </c>
      <c r="AV211" s="13" t="s">
        <v>85</v>
      </c>
      <c r="AW211" s="13" t="s">
        <v>30</v>
      </c>
      <c r="AX211" s="13" t="s">
        <v>83</v>
      </c>
      <c r="AY211" s="286" t="s">
        <v>160</v>
      </c>
    </row>
    <row r="212" spans="1:65" s="2" customFormat="1" ht="21.75" customHeight="1">
      <c r="A212" s="40"/>
      <c r="B212" s="41"/>
      <c r="C212" s="260" t="s">
        <v>281</v>
      </c>
      <c r="D212" s="260" t="s">
        <v>162</v>
      </c>
      <c r="E212" s="261" t="s">
        <v>1632</v>
      </c>
      <c r="F212" s="262" t="s">
        <v>1633</v>
      </c>
      <c r="G212" s="263" t="s">
        <v>290</v>
      </c>
      <c r="H212" s="264">
        <v>2319.975</v>
      </c>
      <c r="I212" s="265"/>
      <c r="J212" s="266">
        <f>ROUND(I212*H212,2)</f>
        <v>0</v>
      </c>
      <c r="K212" s="262" t="s">
        <v>184</v>
      </c>
      <c r="L212" s="43"/>
      <c r="M212" s="267" t="s">
        <v>1</v>
      </c>
      <c r="N212" s="268" t="s">
        <v>40</v>
      </c>
      <c r="O212" s="93"/>
      <c r="P212" s="269">
        <f>O212*H212</f>
        <v>0</v>
      </c>
      <c r="Q212" s="269">
        <v>0</v>
      </c>
      <c r="R212" s="269">
        <f>Q212*H212</f>
        <v>0</v>
      </c>
      <c r="S212" s="269">
        <v>0</v>
      </c>
      <c r="T212" s="27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71" t="s">
        <v>166</v>
      </c>
      <c r="AT212" s="271" t="s">
        <v>162</v>
      </c>
      <c r="AU212" s="271" t="s">
        <v>85</v>
      </c>
      <c r="AY212" s="17" t="s">
        <v>160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83</v>
      </c>
      <c r="BK212" s="145">
        <f>ROUND(I212*H212,2)</f>
        <v>0</v>
      </c>
      <c r="BL212" s="17" t="s">
        <v>166</v>
      </c>
      <c r="BM212" s="271" t="s">
        <v>1634</v>
      </c>
    </row>
    <row r="213" spans="1:47" s="2" customFormat="1" ht="12">
      <c r="A213" s="40"/>
      <c r="B213" s="41"/>
      <c r="C213" s="42"/>
      <c r="D213" s="272" t="s">
        <v>177</v>
      </c>
      <c r="E213" s="42"/>
      <c r="F213" s="287" t="s">
        <v>1635</v>
      </c>
      <c r="G213" s="42"/>
      <c r="H213" s="42"/>
      <c r="I213" s="161"/>
      <c r="J213" s="42"/>
      <c r="K213" s="42"/>
      <c r="L213" s="43"/>
      <c r="M213" s="274"/>
      <c r="N213" s="275"/>
      <c r="O213" s="93"/>
      <c r="P213" s="93"/>
      <c r="Q213" s="93"/>
      <c r="R213" s="93"/>
      <c r="S213" s="93"/>
      <c r="T213" s="94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7" t="s">
        <v>177</v>
      </c>
      <c r="AU213" s="17" t="s">
        <v>85</v>
      </c>
    </row>
    <row r="214" spans="1:51" s="14" customFormat="1" ht="12">
      <c r="A214" s="14"/>
      <c r="B214" s="288"/>
      <c r="C214" s="289"/>
      <c r="D214" s="272" t="s">
        <v>170</v>
      </c>
      <c r="E214" s="290" t="s">
        <v>1</v>
      </c>
      <c r="F214" s="291" t="s">
        <v>305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7" t="s">
        <v>170</v>
      </c>
      <c r="AU214" s="297" t="s">
        <v>85</v>
      </c>
      <c r="AV214" s="14" t="s">
        <v>83</v>
      </c>
      <c r="AW214" s="14" t="s">
        <v>30</v>
      </c>
      <c r="AX214" s="14" t="s">
        <v>75</v>
      </c>
      <c r="AY214" s="297" t="s">
        <v>160</v>
      </c>
    </row>
    <row r="215" spans="1:51" s="13" customFormat="1" ht="12">
      <c r="A215" s="13"/>
      <c r="B215" s="276"/>
      <c r="C215" s="277"/>
      <c r="D215" s="272" t="s">
        <v>170</v>
      </c>
      <c r="E215" s="278" t="s">
        <v>1</v>
      </c>
      <c r="F215" s="279" t="s">
        <v>1636</v>
      </c>
      <c r="G215" s="277"/>
      <c r="H215" s="280">
        <v>404.25</v>
      </c>
      <c r="I215" s="281"/>
      <c r="J215" s="277"/>
      <c r="K215" s="277"/>
      <c r="L215" s="282"/>
      <c r="M215" s="283"/>
      <c r="N215" s="284"/>
      <c r="O215" s="284"/>
      <c r="P215" s="284"/>
      <c r="Q215" s="284"/>
      <c r="R215" s="284"/>
      <c r="S215" s="284"/>
      <c r="T215" s="28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6" t="s">
        <v>170</v>
      </c>
      <c r="AU215" s="286" t="s">
        <v>85</v>
      </c>
      <c r="AV215" s="13" t="s">
        <v>85</v>
      </c>
      <c r="AW215" s="13" t="s">
        <v>30</v>
      </c>
      <c r="AX215" s="13" t="s">
        <v>75</v>
      </c>
      <c r="AY215" s="286" t="s">
        <v>160</v>
      </c>
    </row>
    <row r="216" spans="1:51" s="14" customFormat="1" ht="12">
      <c r="A216" s="14"/>
      <c r="B216" s="288"/>
      <c r="C216" s="289"/>
      <c r="D216" s="272" t="s">
        <v>170</v>
      </c>
      <c r="E216" s="290" t="s">
        <v>1</v>
      </c>
      <c r="F216" s="291" t="s">
        <v>319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97" t="s">
        <v>170</v>
      </c>
      <c r="AU216" s="297" t="s">
        <v>85</v>
      </c>
      <c r="AV216" s="14" t="s">
        <v>83</v>
      </c>
      <c r="AW216" s="14" t="s">
        <v>30</v>
      </c>
      <c r="AX216" s="14" t="s">
        <v>75</v>
      </c>
      <c r="AY216" s="297" t="s">
        <v>160</v>
      </c>
    </row>
    <row r="217" spans="1:51" s="13" customFormat="1" ht="12">
      <c r="A217" s="13"/>
      <c r="B217" s="276"/>
      <c r="C217" s="277"/>
      <c r="D217" s="272" t="s">
        <v>170</v>
      </c>
      <c r="E217" s="278" t="s">
        <v>1</v>
      </c>
      <c r="F217" s="279" t="s">
        <v>1637</v>
      </c>
      <c r="G217" s="277"/>
      <c r="H217" s="280">
        <v>1686.125</v>
      </c>
      <c r="I217" s="281"/>
      <c r="J217" s="277"/>
      <c r="K217" s="277"/>
      <c r="L217" s="282"/>
      <c r="M217" s="283"/>
      <c r="N217" s="284"/>
      <c r="O217" s="284"/>
      <c r="P217" s="284"/>
      <c r="Q217" s="284"/>
      <c r="R217" s="284"/>
      <c r="S217" s="284"/>
      <c r="T217" s="28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86" t="s">
        <v>170</v>
      </c>
      <c r="AU217" s="286" t="s">
        <v>85</v>
      </c>
      <c r="AV217" s="13" t="s">
        <v>85</v>
      </c>
      <c r="AW217" s="13" t="s">
        <v>30</v>
      </c>
      <c r="AX217" s="13" t="s">
        <v>75</v>
      </c>
      <c r="AY217" s="286" t="s">
        <v>160</v>
      </c>
    </row>
    <row r="218" spans="1:51" s="14" customFormat="1" ht="12">
      <c r="A218" s="14"/>
      <c r="B218" s="288"/>
      <c r="C218" s="289"/>
      <c r="D218" s="272" t="s">
        <v>170</v>
      </c>
      <c r="E218" s="290" t="s">
        <v>1</v>
      </c>
      <c r="F218" s="291" t="s">
        <v>348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97" t="s">
        <v>170</v>
      </c>
      <c r="AU218" s="297" t="s">
        <v>85</v>
      </c>
      <c r="AV218" s="14" t="s">
        <v>83</v>
      </c>
      <c r="AW218" s="14" t="s">
        <v>30</v>
      </c>
      <c r="AX218" s="14" t="s">
        <v>75</v>
      </c>
      <c r="AY218" s="297" t="s">
        <v>160</v>
      </c>
    </row>
    <row r="219" spans="1:51" s="13" customFormat="1" ht="12">
      <c r="A219" s="13"/>
      <c r="B219" s="276"/>
      <c r="C219" s="277"/>
      <c r="D219" s="272" t="s">
        <v>170</v>
      </c>
      <c r="E219" s="278" t="s">
        <v>1</v>
      </c>
      <c r="F219" s="279" t="s">
        <v>1638</v>
      </c>
      <c r="G219" s="277"/>
      <c r="H219" s="280">
        <v>192.5</v>
      </c>
      <c r="I219" s="281"/>
      <c r="J219" s="277"/>
      <c r="K219" s="277"/>
      <c r="L219" s="282"/>
      <c r="M219" s="283"/>
      <c r="N219" s="284"/>
      <c r="O219" s="284"/>
      <c r="P219" s="284"/>
      <c r="Q219" s="284"/>
      <c r="R219" s="284"/>
      <c r="S219" s="284"/>
      <c r="T219" s="2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86" t="s">
        <v>170</v>
      </c>
      <c r="AU219" s="286" t="s">
        <v>85</v>
      </c>
      <c r="AV219" s="13" t="s">
        <v>85</v>
      </c>
      <c r="AW219" s="13" t="s">
        <v>30</v>
      </c>
      <c r="AX219" s="13" t="s">
        <v>75</v>
      </c>
      <c r="AY219" s="286" t="s">
        <v>160</v>
      </c>
    </row>
    <row r="220" spans="1:51" s="14" customFormat="1" ht="12">
      <c r="A220" s="14"/>
      <c r="B220" s="288"/>
      <c r="C220" s="289"/>
      <c r="D220" s="272" t="s">
        <v>170</v>
      </c>
      <c r="E220" s="290" t="s">
        <v>1</v>
      </c>
      <c r="F220" s="291" t="s">
        <v>351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97" t="s">
        <v>170</v>
      </c>
      <c r="AU220" s="297" t="s">
        <v>85</v>
      </c>
      <c r="AV220" s="14" t="s">
        <v>83</v>
      </c>
      <c r="AW220" s="14" t="s">
        <v>30</v>
      </c>
      <c r="AX220" s="14" t="s">
        <v>75</v>
      </c>
      <c r="AY220" s="297" t="s">
        <v>160</v>
      </c>
    </row>
    <row r="221" spans="1:51" s="13" customFormat="1" ht="12">
      <c r="A221" s="13"/>
      <c r="B221" s="276"/>
      <c r="C221" s="277"/>
      <c r="D221" s="272" t="s">
        <v>170</v>
      </c>
      <c r="E221" s="278" t="s">
        <v>1</v>
      </c>
      <c r="F221" s="279" t="s">
        <v>1639</v>
      </c>
      <c r="G221" s="277"/>
      <c r="H221" s="280">
        <v>37.1</v>
      </c>
      <c r="I221" s="281"/>
      <c r="J221" s="277"/>
      <c r="K221" s="277"/>
      <c r="L221" s="282"/>
      <c r="M221" s="283"/>
      <c r="N221" s="284"/>
      <c r="O221" s="284"/>
      <c r="P221" s="284"/>
      <c r="Q221" s="284"/>
      <c r="R221" s="284"/>
      <c r="S221" s="284"/>
      <c r="T221" s="28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86" t="s">
        <v>170</v>
      </c>
      <c r="AU221" s="286" t="s">
        <v>85</v>
      </c>
      <c r="AV221" s="13" t="s">
        <v>85</v>
      </c>
      <c r="AW221" s="13" t="s">
        <v>30</v>
      </c>
      <c r="AX221" s="13" t="s">
        <v>75</v>
      </c>
      <c r="AY221" s="286" t="s">
        <v>160</v>
      </c>
    </row>
    <row r="222" spans="1:51" s="15" customFormat="1" ht="12">
      <c r="A222" s="15"/>
      <c r="B222" s="298"/>
      <c r="C222" s="299"/>
      <c r="D222" s="272" t="s">
        <v>170</v>
      </c>
      <c r="E222" s="300" t="s">
        <v>1</v>
      </c>
      <c r="F222" s="301" t="s">
        <v>217</v>
      </c>
      <c r="G222" s="299"/>
      <c r="H222" s="302">
        <v>2319.975</v>
      </c>
      <c r="I222" s="303"/>
      <c r="J222" s="299"/>
      <c r="K222" s="299"/>
      <c r="L222" s="304"/>
      <c r="M222" s="305"/>
      <c r="N222" s="306"/>
      <c r="O222" s="306"/>
      <c r="P222" s="306"/>
      <c r="Q222" s="306"/>
      <c r="R222" s="306"/>
      <c r="S222" s="306"/>
      <c r="T222" s="30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08" t="s">
        <v>170</v>
      </c>
      <c r="AU222" s="308" t="s">
        <v>85</v>
      </c>
      <c r="AV222" s="15" t="s">
        <v>166</v>
      </c>
      <c r="AW222" s="15" t="s">
        <v>30</v>
      </c>
      <c r="AX222" s="15" t="s">
        <v>83</v>
      </c>
      <c r="AY222" s="308" t="s">
        <v>160</v>
      </c>
    </row>
    <row r="223" spans="1:65" s="2" customFormat="1" ht="21.75" customHeight="1">
      <c r="A223" s="40"/>
      <c r="B223" s="41"/>
      <c r="C223" s="260" t="s">
        <v>287</v>
      </c>
      <c r="D223" s="260" t="s">
        <v>162</v>
      </c>
      <c r="E223" s="261" t="s">
        <v>358</v>
      </c>
      <c r="F223" s="262" t="s">
        <v>359</v>
      </c>
      <c r="G223" s="263" t="s">
        <v>290</v>
      </c>
      <c r="H223" s="264">
        <v>2319.975</v>
      </c>
      <c r="I223" s="265"/>
      <c r="J223" s="266">
        <f>ROUND(I223*H223,2)</f>
        <v>0</v>
      </c>
      <c r="K223" s="262" t="s">
        <v>184</v>
      </c>
      <c r="L223" s="43"/>
      <c r="M223" s="267" t="s">
        <v>1</v>
      </c>
      <c r="N223" s="268" t="s">
        <v>40</v>
      </c>
      <c r="O223" s="93"/>
      <c r="P223" s="269">
        <f>O223*H223</f>
        <v>0</v>
      </c>
      <c r="Q223" s="269">
        <v>0</v>
      </c>
      <c r="R223" s="269">
        <f>Q223*H223</f>
        <v>0</v>
      </c>
      <c r="S223" s="269">
        <v>0</v>
      </c>
      <c r="T223" s="27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71" t="s">
        <v>166</v>
      </c>
      <c r="AT223" s="271" t="s">
        <v>162</v>
      </c>
      <c r="AU223" s="271" t="s">
        <v>85</v>
      </c>
      <c r="AY223" s="17" t="s">
        <v>160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83</v>
      </c>
      <c r="BK223" s="145">
        <f>ROUND(I223*H223,2)</f>
        <v>0</v>
      </c>
      <c r="BL223" s="17" t="s">
        <v>166</v>
      </c>
      <c r="BM223" s="271" t="s">
        <v>1640</v>
      </c>
    </row>
    <row r="224" spans="1:47" s="2" customFormat="1" ht="12">
      <c r="A224" s="40"/>
      <c r="B224" s="41"/>
      <c r="C224" s="42"/>
      <c r="D224" s="272" t="s">
        <v>177</v>
      </c>
      <c r="E224" s="42"/>
      <c r="F224" s="287" t="s">
        <v>361</v>
      </c>
      <c r="G224" s="42"/>
      <c r="H224" s="42"/>
      <c r="I224" s="161"/>
      <c r="J224" s="42"/>
      <c r="K224" s="42"/>
      <c r="L224" s="43"/>
      <c r="M224" s="274"/>
      <c r="N224" s="275"/>
      <c r="O224" s="93"/>
      <c r="P224" s="93"/>
      <c r="Q224" s="93"/>
      <c r="R224" s="93"/>
      <c r="S224" s="93"/>
      <c r="T224" s="94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7" t="s">
        <v>177</v>
      </c>
      <c r="AU224" s="17" t="s">
        <v>85</v>
      </c>
    </row>
    <row r="225" spans="1:51" s="14" customFormat="1" ht="12">
      <c r="A225" s="14"/>
      <c r="B225" s="288"/>
      <c r="C225" s="289"/>
      <c r="D225" s="272" t="s">
        <v>170</v>
      </c>
      <c r="E225" s="290" t="s">
        <v>1</v>
      </c>
      <c r="F225" s="291" t="s">
        <v>305</v>
      </c>
      <c r="G225" s="289"/>
      <c r="H225" s="290" t="s">
        <v>1</v>
      </c>
      <c r="I225" s="292"/>
      <c r="J225" s="289"/>
      <c r="K225" s="289"/>
      <c r="L225" s="293"/>
      <c r="M225" s="294"/>
      <c r="N225" s="295"/>
      <c r="O225" s="295"/>
      <c r="P225" s="295"/>
      <c r="Q225" s="295"/>
      <c r="R225" s="295"/>
      <c r="S225" s="295"/>
      <c r="T225" s="29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97" t="s">
        <v>170</v>
      </c>
      <c r="AU225" s="297" t="s">
        <v>85</v>
      </c>
      <c r="AV225" s="14" t="s">
        <v>83</v>
      </c>
      <c r="AW225" s="14" t="s">
        <v>30</v>
      </c>
      <c r="AX225" s="14" t="s">
        <v>75</v>
      </c>
      <c r="AY225" s="297" t="s">
        <v>160</v>
      </c>
    </row>
    <row r="226" spans="1:51" s="13" customFormat="1" ht="12">
      <c r="A226" s="13"/>
      <c r="B226" s="276"/>
      <c r="C226" s="277"/>
      <c r="D226" s="272" t="s">
        <v>170</v>
      </c>
      <c r="E226" s="278" t="s">
        <v>1</v>
      </c>
      <c r="F226" s="279" t="s">
        <v>1636</v>
      </c>
      <c r="G226" s="277"/>
      <c r="H226" s="280">
        <v>404.25</v>
      </c>
      <c r="I226" s="281"/>
      <c r="J226" s="277"/>
      <c r="K226" s="277"/>
      <c r="L226" s="282"/>
      <c r="M226" s="283"/>
      <c r="N226" s="284"/>
      <c r="O226" s="284"/>
      <c r="P226" s="284"/>
      <c r="Q226" s="284"/>
      <c r="R226" s="284"/>
      <c r="S226" s="284"/>
      <c r="T226" s="28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86" t="s">
        <v>170</v>
      </c>
      <c r="AU226" s="286" t="s">
        <v>85</v>
      </c>
      <c r="AV226" s="13" t="s">
        <v>85</v>
      </c>
      <c r="AW226" s="13" t="s">
        <v>30</v>
      </c>
      <c r="AX226" s="13" t="s">
        <v>75</v>
      </c>
      <c r="AY226" s="286" t="s">
        <v>160</v>
      </c>
    </row>
    <row r="227" spans="1:51" s="14" customFormat="1" ht="12">
      <c r="A227" s="14"/>
      <c r="B227" s="288"/>
      <c r="C227" s="289"/>
      <c r="D227" s="272" t="s">
        <v>170</v>
      </c>
      <c r="E227" s="290" t="s">
        <v>1</v>
      </c>
      <c r="F227" s="291" t="s">
        <v>319</v>
      </c>
      <c r="G227" s="289"/>
      <c r="H227" s="290" t="s">
        <v>1</v>
      </c>
      <c r="I227" s="292"/>
      <c r="J227" s="289"/>
      <c r="K227" s="289"/>
      <c r="L227" s="293"/>
      <c r="M227" s="294"/>
      <c r="N227" s="295"/>
      <c r="O227" s="295"/>
      <c r="P227" s="295"/>
      <c r="Q227" s="295"/>
      <c r="R227" s="295"/>
      <c r="S227" s="295"/>
      <c r="T227" s="29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97" t="s">
        <v>170</v>
      </c>
      <c r="AU227" s="297" t="s">
        <v>85</v>
      </c>
      <c r="AV227" s="14" t="s">
        <v>83</v>
      </c>
      <c r="AW227" s="14" t="s">
        <v>30</v>
      </c>
      <c r="AX227" s="14" t="s">
        <v>75</v>
      </c>
      <c r="AY227" s="297" t="s">
        <v>160</v>
      </c>
    </row>
    <row r="228" spans="1:51" s="13" customFormat="1" ht="12">
      <c r="A228" s="13"/>
      <c r="B228" s="276"/>
      <c r="C228" s="277"/>
      <c r="D228" s="272" t="s">
        <v>170</v>
      </c>
      <c r="E228" s="278" t="s">
        <v>1</v>
      </c>
      <c r="F228" s="279" t="s">
        <v>1637</v>
      </c>
      <c r="G228" s="277"/>
      <c r="H228" s="280">
        <v>1686.125</v>
      </c>
      <c r="I228" s="281"/>
      <c r="J228" s="277"/>
      <c r="K228" s="277"/>
      <c r="L228" s="282"/>
      <c r="M228" s="283"/>
      <c r="N228" s="284"/>
      <c r="O228" s="284"/>
      <c r="P228" s="284"/>
      <c r="Q228" s="284"/>
      <c r="R228" s="284"/>
      <c r="S228" s="284"/>
      <c r="T228" s="28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86" t="s">
        <v>170</v>
      </c>
      <c r="AU228" s="286" t="s">
        <v>85</v>
      </c>
      <c r="AV228" s="13" t="s">
        <v>85</v>
      </c>
      <c r="AW228" s="13" t="s">
        <v>30</v>
      </c>
      <c r="AX228" s="13" t="s">
        <v>75</v>
      </c>
      <c r="AY228" s="286" t="s">
        <v>160</v>
      </c>
    </row>
    <row r="229" spans="1:51" s="14" customFormat="1" ht="12">
      <c r="A229" s="14"/>
      <c r="B229" s="288"/>
      <c r="C229" s="289"/>
      <c r="D229" s="272" t="s">
        <v>170</v>
      </c>
      <c r="E229" s="290" t="s">
        <v>1</v>
      </c>
      <c r="F229" s="291" t="s">
        <v>348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97" t="s">
        <v>170</v>
      </c>
      <c r="AU229" s="297" t="s">
        <v>85</v>
      </c>
      <c r="AV229" s="14" t="s">
        <v>83</v>
      </c>
      <c r="AW229" s="14" t="s">
        <v>30</v>
      </c>
      <c r="AX229" s="14" t="s">
        <v>75</v>
      </c>
      <c r="AY229" s="297" t="s">
        <v>160</v>
      </c>
    </row>
    <row r="230" spans="1:51" s="13" customFormat="1" ht="12">
      <c r="A230" s="13"/>
      <c r="B230" s="276"/>
      <c r="C230" s="277"/>
      <c r="D230" s="272" t="s">
        <v>170</v>
      </c>
      <c r="E230" s="278" t="s">
        <v>1</v>
      </c>
      <c r="F230" s="279" t="s">
        <v>1638</v>
      </c>
      <c r="G230" s="277"/>
      <c r="H230" s="280">
        <v>192.5</v>
      </c>
      <c r="I230" s="281"/>
      <c r="J230" s="277"/>
      <c r="K230" s="277"/>
      <c r="L230" s="282"/>
      <c r="M230" s="283"/>
      <c r="N230" s="284"/>
      <c r="O230" s="284"/>
      <c r="P230" s="284"/>
      <c r="Q230" s="284"/>
      <c r="R230" s="284"/>
      <c r="S230" s="284"/>
      <c r="T230" s="28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86" t="s">
        <v>170</v>
      </c>
      <c r="AU230" s="286" t="s">
        <v>85</v>
      </c>
      <c r="AV230" s="13" t="s">
        <v>85</v>
      </c>
      <c r="AW230" s="13" t="s">
        <v>30</v>
      </c>
      <c r="AX230" s="13" t="s">
        <v>75</v>
      </c>
      <c r="AY230" s="286" t="s">
        <v>160</v>
      </c>
    </row>
    <row r="231" spans="1:51" s="14" customFormat="1" ht="12">
      <c r="A231" s="14"/>
      <c r="B231" s="288"/>
      <c r="C231" s="289"/>
      <c r="D231" s="272" t="s">
        <v>170</v>
      </c>
      <c r="E231" s="290" t="s">
        <v>1</v>
      </c>
      <c r="F231" s="291" t="s">
        <v>351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97" t="s">
        <v>170</v>
      </c>
      <c r="AU231" s="297" t="s">
        <v>85</v>
      </c>
      <c r="AV231" s="14" t="s">
        <v>83</v>
      </c>
      <c r="AW231" s="14" t="s">
        <v>30</v>
      </c>
      <c r="AX231" s="14" t="s">
        <v>75</v>
      </c>
      <c r="AY231" s="297" t="s">
        <v>160</v>
      </c>
    </row>
    <row r="232" spans="1:51" s="13" customFormat="1" ht="12">
      <c r="A232" s="13"/>
      <c r="B232" s="276"/>
      <c r="C232" s="277"/>
      <c r="D232" s="272" t="s">
        <v>170</v>
      </c>
      <c r="E232" s="278" t="s">
        <v>1</v>
      </c>
      <c r="F232" s="279" t="s">
        <v>1639</v>
      </c>
      <c r="G232" s="277"/>
      <c r="H232" s="280">
        <v>37.1</v>
      </c>
      <c r="I232" s="281"/>
      <c r="J232" s="277"/>
      <c r="K232" s="277"/>
      <c r="L232" s="282"/>
      <c r="M232" s="283"/>
      <c r="N232" s="284"/>
      <c r="O232" s="284"/>
      <c r="P232" s="284"/>
      <c r="Q232" s="284"/>
      <c r="R232" s="284"/>
      <c r="S232" s="284"/>
      <c r="T232" s="28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86" t="s">
        <v>170</v>
      </c>
      <c r="AU232" s="286" t="s">
        <v>85</v>
      </c>
      <c r="AV232" s="13" t="s">
        <v>85</v>
      </c>
      <c r="AW232" s="13" t="s">
        <v>30</v>
      </c>
      <c r="AX232" s="13" t="s">
        <v>75</v>
      </c>
      <c r="AY232" s="286" t="s">
        <v>160</v>
      </c>
    </row>
    <row r="233" spans="1:51" s="15" customFormat="1" ht="12">
      <c r="A233" s="15"/>
      <c r="B233" s="298"/>
      <c r="C233" s="299"/>
      <c r="D233" s="272" t="s">
        <v>170</v>
      </c>
      <c r="E233" s="300" t="s">
        <v>1</v>
      </c>
      <c r="F233" s="301" t="s">
        <v>217</v>
      </c>
      <c r="G233" s="299"/>
      <c r="H233" s="302">
        <v>2319.975</v>
      </c>
      <c r="I233" s="303"/>
      <c r="J233" s="299"/>
      <c r="K233" s="299"/>
      <c r="L233" s="304"/>
      <c r="M233" s="305"/>
      <c r="N233" s="306"/>
      <c r="O233" s="306"/>
      <c r="P233" s="306"/>
      <c r="Q233" s="306"/>
      <c r="R233" s="306"/>
      <c r="S233" s="306"/>
      <c r="T233" s="30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308" t="s">
        <v>170</v>
      </c>
      <c r="AU233" s="308" t="s">
        <v>85</v>
      </c>
      <c r="AV233" s="15" t="s">
        <v>166</v>
      </c>
      <c r="AW233" s="15" t="s">
        <v>30</v>
      </c>
      <c r="AX233" s="15" t="s">
        <v>83</v>
      </c>
      <c r="AY233" s="308" t="s">
        <v>160</v>
      </c>
    </row>
    <row r="234" spans="1:65" s="2" customFormat="1" ht="21.75" customHeight="1">
      <c r="A234" s="40"/>
      <c r="B234" s="41"/>
      <c r="C234" s="260" t="s">
        <v>293</v>
      </c>
      <c r="D234" s="260" t="s">
        <v>162</v>
      </c>
      <c r="E234" s="261" t="s">
        <v>1641</v>
      </c>
      <c r="F234" s="262" t="s">
        <v>1642</v>
      </c>
      <c r="G234" s="263" t="s">
        <v>290</v>
      </c>
      <c r="H234" s="264">
        <v>713.837</v>
      </c>
      <c r="I234" s="265"/>
      <c r="J234" s="266">
        <f>ROUND(I234*H234,2)</f>
        <v>0</v>
      </c>
      <c r="K234" s="262" t="s">
        <v>184</v>
      </c>
      <c r="L234" s="43"/>
      <c r="M234" s="267" t="s">
        <v>1</v>
      </c>
      <c r="N234" s="268" t="s">
        <v>40</v>
      </c>
      <c r="O234" s="93"/>
      <c r="P234" s="269">
        <f>O234*H234</f>
        <v>0</v>
      </c>
      <c r="Q234" s="269">
        <v>0</v>
      </c>
      <c r="R234" s="269">
        <f>Q234*H234</f>
        <v>0</v>
      </c>
      <c r="S234" s="269">
        <v>0</v>
      </c>
      <c r="T234" s="27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71" t="s">
        <v>166</v>
      </c>
      <c r="AT234" s="271" t="s">
        <v>162</v>
      </c>
      <c r="AU234" s="271" t="s">
        <v>85</v>
      </c>
      <c r="AY234" s="17" t="s">
        <v>160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83</v>
      </c>
      <c r="BK234" s="145">
        <f>ROUND(I234*H234,2)</f>
        <v>0</v>
      </c>
      <c r="BL234" s="17" t="s">
        <v>166</v>
      </c>
      <c r="BM234" s="271" t="s">
        <v>1643</v>
      </c>
    </row>
    <row r="235" spans="1:47" s="2" customFormat="1" ht="12">
      <c r="A235" s="40"/>
      <c r="B235" s="41"/>
      <c r="C235" s="42"/>
      <c r="D235" s="272" t="s">
        <v>177</v>
      </c>
      <c r="E235" s="42"/>
      <c r="F235" s="287" t="s">
        <v>1644</v>
      </c>
      <c r="G235" s="42"/>
      <c r="H235" s="42"/>
      <c r="I235" s="161"/>
      <c r="J235" s="42"/>
      <c r="K235" s="42"/>
      <c r="L235" s="43"/>
      <c r="M235" s="274"/>
      <c r="N235" s="275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7" t="s">
        <v>177</v>
      </c>
      <c r="AU235" s="17" t="s">
        <v>85</v>
      </c>
    </row>
    <row r="236" spans="1:51" s="14" customFormat="1" ht="12">
      <c r="A236" s="14"/>
      <c r="B236" s="288"/>
      <c r="C236" s="289"/>
      <c r="D236" s="272" t="s">
        <v>170</v>
      </c>
      <c r="E236" s="290" t="s">
        <v>1</v>
      </c>
      <c r="F236" s="291" t="s">
        <v>305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97" t="s">
        <v>170</v>
      </c>
      <c r="AU236" s="297" t="s">
        <v>85</v>
      </c>
      <c r="AV236" s="14" t="s">
        <v>83</v>
      </c>
      <c r="AW236" s="14" t="s">
        <v>30</v>
      </c>
      <c r="AX236" s="14" t="s">
        <v>75</v>
      </c>
      <c r="AY236" s="297" t="s">
        <v>160</v>
      </c>
    </row>
    <row r="237" spans="1:51" s="13" customFormat="1" ht="12">
      <c r="A237" s="13"/>
      <c r="B237" s="276"/>
      <c r="C237" s="277"/>
      <c r="D237" s="272" t="s">
        <v>170</v>
      </c>
      <c r="E237" s="278" t="s">
        <v>1</v>
      </c>
      <c r="F237" s="279" t="s">
        <v>1645</v>
      </c>
      <c r="G237" s="277"/>
      <c r="H237" s="280">
        <v>110.334</v>
      </c>
      <c r="I237" s="281"/>
      <c r="J237" s="277"/>
      <c r="K237" s="277"/>
      <c r="L237" s="282"/>
      <c r="M237" s="283"/>
      <c r="N237" s="284"/>
      <c r="O237" s="284"/>
      <c r="P237" s="284"/>
      <c r="Q237" s="284"/>
      <c r="R237" s="284"/>
      <c r="S237" s="284"/>
      <c r="T237" s="28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86" t="s">
        <v>170</v>
      </c>
      <c r="AU237" s="286" t="s">
        <v>85</v>
      </c>
      <c r="AV237" s="13" t="s">
        <v>85</v>
      </c>
      <c r="AW237" s="13" t="s">
        <v>30</v>
      </c>
      <c r="AX237" s="13" t="s">
        <v>75</v>
      </c>
      <c r="AY237" s="286" t="s">
        <v>160</v>
      </c>
    </row>
    <row r="238" spans="1:51" s="14" customFormat="1" ht="12">
      <c r="A238" s="14"/>
      <c r="B238" s="288"/>
      <c r="C238" s="289"/>
      <c r="D238" s="272" t="s">
        <v>170</v>
      </c>
      <c r="E238" s="290" t="s">
        <v>1</v>
      </c>
      <c r="F238" s="291" t="s">
        <v>319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97" t="s">
        <v>170</v>
      </c>
      <c r="AU238" s="297" t="s">
        <v>85</v>
      </c>
      <c r="AV238" s="14" t="s">
        <v>83</v>
      </c>
      <c r="AW238" s="14" t="s">
        <v>30</v>
      </c>
      <c r="AX238" s="14" t="s">
        <v>75</v>
      </c>
      <c r="AY238" s="297" t="s">
        <v>160</v>
      </c>
    </row>
    <row r="239" spans="1:51" s="13" customFormat="1" ht="12">
      <c r="A239" s="13"/>
      <c r="B239" s="276"/>
      <c r="C239" s="277"/>
      <c r="D239" s="272" t="s">
        <v>170</v>
      </c>
      <c r="E239" s="278" t="s">
        <v>1</v>
      </c>
      <c r="F239" s="279" t="s">
        <v>1646</v>
      </c>
      <c r="G239" s="277"/>
      <c r="H239" s="280">
        <v>545.741</v>
      </c>
      <c r="I239" s="281"/>
      <c r="J239" s="277"/>
      <c r="K239" s="277"/>
      <c r="L239" s="282"/>
      <c r="M239" s="283"/>
      <c r="N239" s="284"/>
      <c r="O239" s="284"/>
      <c r="P239" s="284"/>
      <c r="Q239" s="284"/>
      <c r="R239" s="284"/>
      <c r="S239" s="284"/>
      <c r="T239" s="28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86" t="s">
        <v>170</v>
      </c>
      <c r="AU239" s="286" t="s">
        <v>85</v>
      </c>
      <c r="AV239" s="13" t="s">
        <v>85</v>
      </c>
      <c r="AW239" s="13" t="s">
        <v>30</v>
      </c>
      <c r="AX239" s="13" t="s">
        <v>75</v>
      </c>
      <c r="AY239" s="286" t="s">
        <v>160</v>
      </c>
    </row>
    <row r="240" spans="1:51" s="14" customFormat="1" ht="12">
      <c r="A240" s="14"/>
      <c r="B240" s="288"/>
      <c r="C240" s="289"/>
      <c r="D240" s="272" t="s">
        <v>170</v>
      </c>
      <c r="E240" s="290" t="s">
        <v>1</v>
      </c>
      <c r="F240" s="291" t="s">
        <v>348</v>
      </c>
      <c r="G240" s="289"/>
      <c r="H240" s="290" t="s">
        <v>1</v>
      </c>
      <c r="I240" s="292"/>
      <c r="J240" s="289"/>
      <c r="K240" s="289"/>
      <c r="L240" s="293"/>
      <c r="M240" s="294"/>
      <c r="N240" s="295"/>
      <c r="O240" s="295"/>
      <c r="P240" s="295"/>
      <c r="Q240" s="295"/>
      <c r="R240" s="295"/>
      <c r="S240" s="295"/>
      <c r="T240" s="29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97" t="s">
        <v>170</v>
      </c>
      <c r="AU240" s="297" t="s">
        <v>85</v>
      </c>
      <c r="AV240" s="14" t="s">
        <v>83</v>
      </c>
      <c r="AW240" s="14" t="s">
        <v>30</v>
      </c>
      <c r="AX240" s="14" t="s">
        <v>75</v>
      </c>
      <c r="AY240" s="297" t="s">
        <v>160</v>
      </c>
    </row>
    <row r="241" spans="1:51" s="13" customFormat="1" ht="12">
      <c r="A241" s="13"/>
      <c r="B241" s="276"/>
      <c r="C241" s="277"/>
      <c r="D241" s="272" t="s">
        <v>170</v>
      </c>
      <c r="E241" s="278" t="s">
        <v>1</v>
      </c>
      <c r="F241" s="279" t="s">
        <v>1647</v>
      </c>
      <c r="G241" s="277"/>
      <c r="H241" s="280">
        <v>46.992</v>
      </c>
      <c r="I241" s="281"/>
      <c r="J241" s="277"/>
      <c r="K241" s="277"/>
      <c r="L241" s="282"/>
      <c r="M241" s="283"/>
      <c r="N241" s="284"/>
      <c r="O241" s="284"/>
      <c r="P241" s="284"/>
      <c r="Q241" s="284"/>
      <c r="R241" s="284"/>
      <c r="S241" s="284"/>
      <c r="T241" s="28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86" t="s">
        <v>170</v>
      </c>
      <c r="AU241" s="286" t="s">
        <v>85</v>
      </c>
      <c r="AV241" s="13" t="s">
        <v>85</v>
      </c>
      <c r="AW241" s="13" t="s">
        <v>30</v>
      </c>
      <c r="AX241" s="13" t="s">
        <v>75</v>
      </c>
      <c r="AY241" s="286" t="s">
        <v>160</v>
      </c>
    </row>
    <row r="242" spans="1:51" s="14" customFormat="1" ht="12">
      <c r="A242" s="14"/>
      <c r="B242" s="288"/>
      <c r="C242" s="289"/>
      <c r="D242" s="272" t="s">
        <v>170</v>
      </c>
      <c r="E242" s="290" t="s">
        <v>1</v>
      </c>
      <c r="F242" s="291" t="s">
        <v>351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97" t="s">
        <v>170</v>
      </c>
      <c r="AU242" s="297" t="s">
        <v>85</v>
      </c>
      <c r="AV242" s="14" t="s">
        <v>83</v>
      </c>
      <c r="AW242" s="14" t="s">
        <v>30</v>
      </c>
      <c r="AX242" s="14" t="s">
        <v>75</v>
      </c>
      <c r="AY242" s="297" t="s">
        <v>160</v>
      </c>
    </row>
    <row r="243" spans="1:51" s="13" customFormat="1" ht="12">
      <c r="A243" s="13"/>
      <c r="B243" s="276"/>
      <c r="C243" s="277"/>
      <c r="D243" s="272" t="s">
        <v>170</v>
      </c>
      <c r="E243" s="278" t="s">
        <v>1</v>
      </c>
      <c r="F243" s="279" t="s">
        <v>1648</v>
      </c>
      <c r="G243" s="277"/>
      <c r="H243" s="280">
        <v>10.77</v>
      </c>
      <c r="I243" s="281"/>
      <c r="J243" s="277"/>
      <c r="K243" s="277"/>
      <c r="L243" s="282"/>
      <c r="M243" s="283"/>
      <c r="N243" s="284"/>
      <c r="O243" s="284"/>
      <c r="P243" s="284"/>
      <c r="Q243" s="284"/>
      <c r="R243" s="284"/>
      <c r="S243" s="284"/>
      <c r="T243" s="28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86" t="s">
        <v>170</v>
      </c>
      <c r="AU243" s="286" t="s">
        <v>85</v>
      </c>
      <c r="AV243" s="13" t="s">
        <v>85</v>
      </c>
      <c r="AW243" s="13" t="s">
        <v>30</v>
      </c>
      <c r="AX243" s="13" t="s">
        <v>75</v>
      </c>
      <c r="AY243" s="286" t="s">
        <v>160</v>
      </c>
    </row>
    <row r="244" spans="1:51" s="15" customFormat="1" ht="12">
      <c r="A244" s="15"/>
      <c r="B244" s="298"/>
      <c r="C244" s="299"/>
      <c r="D244" s="272" t="s">
        <v>170</v>
      </c>
      <c r="E244" s="300" t="s">
        <v>1</v>
      </c>
      <c r="F244" s="301" t="s">
        <v>217</v>
      </c>
      <c r="G244" s="299"/>
      <c r="H244" s="302">
        <v>713.837</v>
      </c>
      <c r="I244" s="303"/>
      <c r="J244" s="299"/>
      <c r="K244" s="299"/>
      <c r="L244" s="304"/>
      <c r="M244" s="305"/>
      <c r="N244" s="306"/>
      <c r="O244" s="306"/>
      <c r="P244" s="306"/>
      <c r="Q244" s="306"/>
      <c r="R244" s="306"/>
      <c r="S244" s="306"/>
      <c r="T244" s="30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308" t="s">
        <v>170</v>
      </c>
      <c r="AU244" s="308" t="s">
        <v>85</v>
      </c>
      <c r="AV244" s="15" t="s">
        <v>166</v>
      </c>
      <c r="AW244" s="15" t="s">
        <v>30</v>
      </c>
      <c r="AX244" s="15" t="s">
        <v>83</v>
      </c>
      <c r="AY244" s="308" t="s">
        <v>160</v>
      </c>
    </row>
    <row r="245" spans="1:65" s="2" customFormat="1" ht="21.75" customHeight="1">
      <c r="A245" s="40"/>
      <c r="B245" s="41"/>
      <c r="C245" s="260" t="s">
        <v>300</v>
      </c>
      <c r="D245" s="260" t="s">
        <v>162</v>
      </c>
      <c r="E245" s="261" t="s">
        <v>1649</v>
      </c>
      <c r="F245" s="262" t="s">
        <v>1650</v>
      </c>
      <c r="G245" s="263" t="s">
        <v>290</v>
      </c>
      <c r="H245" s="264">
        <v>713.837</v>
      </c>
      <c r="I245" s="265"/>
      <c r="J245" s="266">
        <f>ROUND(I245*H245,2)</f>
        <v>0</v>
      </c>
      <c r="K245" s="262" t="s">
        <v>1</v>
      </c>
      <c r="L245" s="43"/>
      <c r="M245" s="267" t="s">
        <v>1</v>
      </c>
      <c r="N245" s="268" t="s">
        <v>40</v>
      </c>
      <c r="O245" s="93"/>
      <c r="P245" s="269">
        <f>O245*H245</f>
        <v>0</v>
      </c>
      <c r="Q245" s="269">
        <v>0</v>
      </c>
      <c r="R245" s="269">
        <f>Q245*H245</f>
        <v>0</v>
      </c>
      <c r="S245" s="269">
        <v>0</v>
      </c>
      <c r="T245" s="27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71" t="s">
        <v>166</v>
      </c>
      <c r="AT245" s="271" t="s">
        <v>162</v>
      </c>
      <c r="AU245" s="271" t="s">
        <v>85</v>
      </c>
      <c r="AY245" s="17" t="s">
        <v>160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83</v>
      </c>
      <c r="BK245" s="145">
        <f>ROUND(I245*H245,2)</f>
        <v>0</v>
      </c>
      <c r="BL245" s="17" t="s">
        <v>166</v>
      </c>
      <c r="BM245" s="271" t="s">
        <v>1651</v>
      </c>
    </row>
    <row r="246" spans="1:47" s="2" customFormat="1" ht="12">
      <c r="A246" s="40"/>
      <c r="B246" s="41"/>
      <c r="C246" s="42"/>
      <c r="D246" s="272" t="s">
        <v>177</v>
      </c>
      <c r="E246" s="42"/>
      <c r="F246" s="287" t="s">
        <v>1652</v>
      </c>
      <c r="G246" s="42"/>
      <c r="H246" s="42"/>
      <c r="I246" s="161"/>
      <c r="J246" s="42"/>
      <c r="K246" s="42"/>
      <c r="L246" s="43"/>
      <c r="M246" s="274"/>
      <c r="N246" s="275"/>
      <c r="O246" s="93"/>
      <c r="P246" s="93"/>
      <c r="Q246" s="93"/>
      <c r="R246" s="93"/>
      <c r="S246" s="93"/>
      <c r="T246" s="94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7" t="s">
        <v>177</v>
      </c>
      <c r="AU246" s="17" t="s">
        <v>85</v>
      </c>
    </row>
    <row r="247" spans="1:51" s="13" customFormat="1" ht="12">
      <c r="A247" s="13"/>
      <c r="B247" s="276"/>
      <c r="C247" s="277"/>
      <c r="D247" s="272" t="s">
        <v>170</v>
      </c>
      <c r="E247" s="278" t="s">
        <v>1</v>
      </c>
      <c r="F247" s="279" t="s">
        <v>1653</v>
      </c>
      <c r="G247" s="277"/>
      <c r="H247" s="280">
        <v>713.837</v>
      </c>
      <c r="I247" s="281"/>
      <c r="J247" s="277"/>
      <c r="K247" s="277"/>
      <c r="L247" s="282"/>
      <c r="M247" s="283"/>
      <c r="N247" s="284"/>
      <c r="O247" s="284"/>
      <c r="P247" s="284"/>
      <c r="Q247" s="284"/>
      <c r="R247" s="284"/>
      <c r="S247" s="284"/>
      <c r="T247" s="28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86" t="s">
        <v>170</v>
      </c>
      <c r="AU247" s="286" t="s">
        <v>85</v>
      </c>
      <c r="AV247" s="13" t="s">
        <v>85</v>
      </c>
      <c r="AW247" s="13" t="s">
        <v>30</v>
      </c>
      <c r="AX247" s="13" t="s">
        <v>83</v>
      </c>
      <c r="AY247" s="286" t="s">
        <v>160</v>
      </c>
    </row>
    <row r="248" spans="1:65" s="2" customFormat="1" ht="16.5" customHeight="1">
      <c r="A248" s="40"/>
      <c r="B248" s="41"/>
      <c r="C248" s="260" t="s">
        <v>357</v>
      </c>
      <c r="D248" s="260" t="s">
        <v>162</v>
      </c>
      <c r="E248" s="261" t="s">
        <v>369</v>
      </c>
      <c r="F248" s="262" t="s">
        <v>370</v>
      </c>
      <c r="G248" s="263" t="s">
        <v>174</v>
      </c>
      <c r="H248" s="264">
        <v>1760</v>
      </c>
      <c r="I248" s="265"/>
      <c r="J248" s="266">
        <f>ROUND(I248*H248,2)</f>
        <v>0</v>
      </c>
      <c r="K248" s="262" t="s">
        <v>1</v>
      </c>
      <c r="L248" s="43"/>
      <c r="M248" s="267" t="s">
        <v>1</v>
      </c>
      <c r="N248" s="268" t="s">
        <v>40</v>
      </c>
      <c r="O248" s="93"/>
      <c r="P248" s="269">
        <f>O248*H248</f>
        <v>0</v>
      </c>
      <c r="Q248" s="269">
        <v>0.00085</v>
      </c>
      <c r="R248" s="269">
        <f>Q248*H248</f>
        <v>1.496</v>
      </c>
      <c r="S248" s="269">
        <v>0</v>
      </c>
      <c r="T248" s="27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71" t="s">
        <v>166</v>
      </c>
      <c r="AT248" s="271" t="s">
        <v>162</v>
      </c>
      <c r="AU248" s="271" t="s">
        <v>85</v>
      </c>
      <c r="AY248" s="17" t="s">
        <v>160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83</v>
      </c>
      <c r="BK248" s="145">
        <f>ROUND(I248*H248,2)</f>
        <v>0</v>
      </c>
      <c r="BL248" s="17" t="s">
        <v>166</v>
      </c>
      <c r="BM248" s="271" t="s">
        <v>1654</v>
      </c>
    </row>
    <row r="249" spans="1:47" s="2" customFormat="1" ht="12">
      <c r="A249" s="40"/>
      <c r="B249" s="41"/>
      <c r="C249" s="42"/>
      <c r="D249" s="272" t="s">
        <v>177</v>
      </c>
      <c r="E249" s="42"/>
      <c r="F249" s="287" t="s">
        <v>1655</v>
      </c>
      <c r="G249" s="42"/>
      <c r="H249" s="42"/>
      <c r="I249" s="161"/>
      <c r="J249" s="42"/>
      <c r="K249" s="42"/>
      <c r="L249" s="43"/>
      <c r="M249" s="274"/>
      <c r="N249" s="275"/>
      <c r="O249" s="93"/>
      <c r="P249" s="93"/>
      <c r="Q249" s="93"/>
      <c r="R249" s="93"/>
      <c r="S249" s="93"/>
      <c r="T249" s="94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7" t="s">
        <v>177</v>
      </c>
      <c r="AU249" s="17" t="s">
        <v>85</v>
      </c>
    </row>
    <row r="250" spans="1:51" s="13" customFormat="1" ht="12">
      <c r="A250" s="13"/>
      <c r="B250" s="276"/>
      <c r="C250" s="277"/>
      <c r="D250" s="272" t="s">
        <v>170</v>
      </c>
      <c r="E250" s="278" t="s">
        <v>1</v>
      </c>
      <c r="F250" s="279" t="s">
        <v>1656</v>
      </c>
      <c r="G250" s="277"/>
      <c r="H250" s="280">
        <v>1760</v>
      </c>
      <c r="I250" s="281"/>
      <c r="J250" s="277"/>
      <c r="K250" s="277"/>
      <c r="L250" s="282"/>
      <c r="M250" s="283"/>
      <c r="N250" s="284"/>
      <c r="O250" s="284"/>
      <c r="P250" s="284"/>
      <c r="Q250" s="284"/>
      <c r="R250" s="284"/>
      <c r="S250" s="284"/>
      <c r="T250" s="28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86" t="s">
        <v>170</v>
      </c>
      <c r="AU250" s="286" t="s">
        <v>85</v>
      </c>
      <c r="AV250" s="13" t="s">
        <v>85</v>
      </c>
      <c r="AW250" s="13" t="s">
        <v>30</v>
      </c>
      <c r="AX250" s="13" t="s">
        <v>83</v>
      </c>
      <c r="AY250" s="286" t="s">
        <v>160</v>
      </c>
    </row>
    <row r="251" spans="1:65" s="2" customFormat="1" ht="21.75" customHeight="1">
      <c r="A251" s="40"/>
      <c r="B251" s="41"/>
      <c r="C251" s="260" t="s">
        <v>7</v>
      </c>
      <c r="D251" s="260" t="s">
        <v>162</v>
      </c>
      <c r="E251" s="261" t="s">
        <v>375</v>
      </c>
      <c r="F251" s="262" t="s">
        <v>376</v>
      </c>
      <c r="G251" s="263" t="s">
        <v>174</v>
      </c>
      <c r="H251" s="264">
        <v>1760</v>
      </c>
      <c r="I251" s="265"/>
      <c r="J251" s="266">
        <f>ROUND(I251*H251,2)</f>
        <v>0</v>
      </c>
      <c r="K251" s="262" t="s">
        <v>1</v>
      </c>
      <c r="L251" s="43"/>
      <c r="M251" s="267" t="s">
        <v>1</v>
      </c>
      <c r="N251" s="268" t="s">
        <v>40</v>
      </c>
      <c r="O251" s="93"/>
      <c r="P251" s="269">
        <f>O251*H251</f>
        <v>0</v>
      </c>
      <c r="Q251" s="269">
        <v>0</v>
      </c>
      <c r="R251" s="269">
        <f>Q251*H251</f>
        <v>0</v>
      </c>
      <c r="S251" s="269">
        <v>0</v>
      </c>
      <c r="T251" s="27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71" t="s">
        <v>166</v>
      </c>
      <c r="AT251" s="271" t="s">
        <v>162</v>
      </c>
      <c r="AU251" s="271" t="s">
        <v>85</v>
      </c>
      <c r="AY251" s="17" t="s">
        <v>160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83</v>
      </c>
      <c r="BK251" s="145">
        <f>ROUND(I251*H251,2)</f>
        <v>0</v>
      </c>
      <c r="BL251" s="17" t="s">
        <v>166</v>
      </c>
      <c r="BM251" s="271" t="s">
        <v>1657</v>
      </c>
    </row>
    <row r="252" spans="1:47" s="2" customFormat="1" ht="12">
      <c r="A252" s="40"/>
      <c r="B252" s="41"/>
      <c r="C252" s="42"/>
      <c r="D252" s="272" t="s">
        <v>177</v>
      </c>
      <c r="E252" s="42"/>
      <c r="F252" s="287" t="s">
        <v>1658</v>
      </c>
      <c r="G252" s="42"/>
      <c r="H252" s="42"/>
      <c r="I252" s="161"/>
      <c r="J252" s="42"/>
      <c r="K252" s="42"/>
      <c r="L252" s="43"/>
      <c r="M252" s="274"/>
      <c r="N252" s="275"/>
      <c r="O252" s="93"/>
      <c r="P252" s="93"/>
      <c r="Q252" s="93"/>
      <c r="R252" s="93"/>
      <c r="S252" s="93"/>
      <c r="T252" s="94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7" t="s">
        <v>177</v>
      </c>
      <c r="AU252" s="17" t="s">
        <v>85</v>
      </c>
    </row>
    <row r="253" spans="1:51" s="13" customFormat="1" ht="12">
      <c r="A253" s="13"/>
      <c r="B253" s="276"/>
      <c r="C253" s="277"/>
      <c r="D253" s="272" t="s">
        <v>170</v>
      </c>
      <c r="E253" s="278" t="s">
        <v>1</v>
      </c>
      <c r="F253" s="279" t="s">
        <v>1656</v>
      </c>
      <c r="G253" s="277"/>
      <c r="H253" s="280">
        <v>1760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86" t="s">
        <v>170</v>
      </c>
      <c r="AU253" s="286" t="s">
        <v>85</v>
      </c>
      <c r="AV253" s="13" t="s">
        <v>85</v>
      </c>
      <c r="AW253" s="13" t="s">
        <v>30</v>
      </c>
      <c r="AX253" s="13" t="s">
        <v>83</v>
      </c>
      <c r="AY253" s="286" t="s">
        <v>160</v>
      </c>
    </row>
    <row r="254" spans="1:65" s="2" customFormat="1" ht="16.5" customHeight="1">
      <c r="A254" s="40"/>
      <c r="B254" s="41"/>
      <c r="C254" s="260" t="s">
        <v>368</v>
      </c>
      <c r="D254" s="260" t="s">
        <v>162</v>
      </c>
      <c r="E254" s="261" t="s">
        <v>1659</v>
      </c>
      <c r="F254" s="262" t="s">
        <v>1660</v>
      </c>
      <c r="G254" s="263" t="s">
        <v>174</v>
      </c>
      <c r="H254" s="264">
        <v>744.625</v>
      </c>
      <c r="I254" s="265"/>
      <c r="J254" s="266">
        <f>ROUND(I254*H254,2)</f>
        <v>0</v>
      </c>
      <c r="K254" s="262" t="s">
        <v>184</v>
      </c>
      <c r="L254" s="43"/>
      <c r="M254" s="267" t="s">
        <v>1</v>
      </c>
      <c r="N254" s="268" t="s">
        <v>40</v>
      </c>
      <c r="O254" s="93"/>
      <c r="P254" s="269">
        <f>O254*H254</f>
        <v>0</v>
      </c>
      <c r="Q254" s="269">
        <v>0.00059</v>
      </c>
      <c r="R254" s="269">
        <f>Q254*H254</f>
        <v>0.43932875000000005</v>
      </c>
      <c r="S254" s="269">
        <v>0</v>
      </c>
      <c r="T254" s="27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71" t="s">
        <v>166</v>
      </c>
      <c r="AT254" s="271" t="s">
        <v>162</v>
      </c>
      <c r="AU254" s="271" t="s">
        <v>85</v>
      </c>
      <c r="AY254" s="17" t="s">
        <v>160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83</v>
      </c>
      <c r="BK254" s="145">
        <f>ROUND(I254*H254,2)</f>
        <v>0</v>
      </c>
      <c r="BL254" s="17" t="s">
        <v>166</v>
      </c>
      <c r="BM254" s="271" t="s">
        <v>1661</v>
      </c>
    </row>
    <row r="255" spans="1:47" s="2" customFormat="1" ht="12">
      <c r="A255" s="40"/>
      <c r="B255" s="41"/>
      <c r="C255" s="42"/>
      <c r="D255" s="272" t="s">
        <v>177</v>
      </c>
      <c r="E255" s="42"/>
      <c r="F255" s="287" t="s">
        <v>1662</v>
      </c>
      <c r="G255" s="42"/>
      <c r="H255" s="42"/>
      <c r="I255" s="161"/>
      <c r="J255" s="42"/>
      <c r="K255" s="42"/>
      <c r="L255" s="43"/>
      <c r="M255" s="274"/>
      <c r="N255" s="275"/>
      <c r="O255" s="93"/>
      <c r="P255" s="93"/>
      <c r="Q255" s="93"/>
      <c r="R255" s="93"/>
      <c r="S255" s="93"/>
      <c r="T255" s="94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7" t="s">
        <v>177</v>
      </c>
      <c r="AU255" s="17" t="s">
        <v>85</v>
      </c>
    </row>
    <row r="256" spans="1:51" s="13" customFormat="1" ht="12">
      <c r="A256" s="13"/>
      <c r="B256" s="276"/>
      <c r="C256" s="277"/>
      <c r="D256" s="272" t="s">
        <v>170</v>
      </c>
      <c r="E256" s="278" t="s">
        <v>1</v>
      </c>
      <c r="F256" s="279" t="s">
        <v>1663</v>
      </c>
      <c r="G256" s="277"/>
      <c r="H256" s="280">
        <v>744.625</v>
      </c>
      <c r="I256" s="281"/>
      <c r="J256" s="277"/>
      <c r="K256" s="277"/>
      <c r="L256" s="282"/>
      <c r="M256" s="283"/>
      <c r="N256" s="284"/>
      <c r="O256" s="284"/>
      <c r="P256" s="284"/>
      <c r="Q256" s="284"/>
      <c r="R256" s="284"/>
      <c r="S256" s="284"/>
      <c r="T256" s="28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86" t="s">
        <v>170</v>
      </c>
      <c r="AU256" s="286" t="s">
        <v>85</v>
      </c>
      <c r="AV256" s="13" t="s">
        <v>85</v>
      </c>
      <c r="AW256" s="13" t="s">
        <v>30</v>
      </c>
      <c r="AX256" s="13" t="s">
        <v>83</v>
      </c>
      <c r="AY256" s="286" t="s">
        <v>160</v>
      </c>
    </row>
    <row r="257" spans="1:65" s="2" customFormat="1" ht="16.5" customHeight="1">
      <c r="A257" s="40"/>
      <c r="B257" s="41"/>
      <c r="C257" s="260" t="s">
        <v>374</v>
      </c>
      <c r="D257" s="260" t="s">
        <v>162</v>
      </c>
      <c r="E257" s="261" t="s">
        <v>1664</v>
      </c>
      <c r="F257" s="262" t="s">
        <v>1665</v>
      </c>
      <c r="G257" s="263" t="s">
        <v>174</v>
      </c>
      <c r="H257" s="264">
        <v>744.625</v>
      </c>
      <c r="I257" s="265"/>
      <c r="J257" s="266">
        <f>ROUND(I257*H257,2)</f>
        <v>0</v>
      </c>
      <c r="K257" s="262" t="s">
        <v>184</v>
      </c>
      <c r="L257" s="43"/>
      <c r="M257" s="267" t="s">
        <v>1</v>
      </c>
      <c r="N257" s="268" t="s">
        <v>40</v>
      </c>
      <c r="O257" s="93"/>
      <c r="P257" s="269">
        <f>O257*H257</f>
        <v>0</v>
      </c>
      <c r="Q257" s="269">
        <v>0</v>
      </c>
      <c r="R257" s="269">
        <f>Q257*H257</f>
        <v>0</v>
      </c>
      <c r="S257" s="269">
        <v>0</v>
      </c>
      <c r="T257" s="27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71" t="s">
        <v>166</v>
      </c>
      <c r="AT257" s="271" t="s">
        <v>162</v>
      </c>
      <c r="AU257" s="271" t="s">
        <v>85</v>
      </c>
      <c r="AY257" s="17" t="s">
        <v>160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83</v>
      </c>
      <c r="BK257" s="145">
        <f>ROUND(I257*H257,2)</f>
        <v>0</v>
      </c>
      <c r="BL257" s="17" t="s">
        <v>166</v>
      </c>
      <c r="BM257" s="271" t="s">
        <v>1666</v>
      </c>
    </row>
    <row r="258" spans="1:47" s="2" customFormat="1" ht="12">
      <c r="A258" s="40"/>
      <c r="B258" s="41"/>
      <c r="C258" s="42"/>
      <c r="D258" s="272" t="s">
        <v>177</v>
      </c>
      <c r="E258" s="42"/>
      <c r="F258" s="287" t="s">
        <v>1667</v>
      </c>
      <c r="G258" s="42"/>
      <c r="H258" s="42"/>
      <c r="I258" s="161"/>
      <c r="J258" s="42"/>
      <c r="K258" s="42"/>
      <c r="L258" s="43"/>
      <c r="M258" s="274"/>
      <c r="N258" s="275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7" t="s">
        <v>177</v>
      </c>
      <c r="AU258" s="17" t="s">
        <v>85</v>
      </c>
    </row>
    <row r="259" spans="1:51" s="13" customFormat="1" ht="12">
      <c r="A259" s="13"/>
      <c r="B259" s="276"/>
      <c r="C259" s="277"/>
      <c r="D259" s="272" t="s">
        <v>170</v>
      </c>
      <c r="E259" s="278" t="s">
        <v>1</v>
      </c>
      <c r="F259" s="279" t="s">
        <v>1663</v>
      </c>
      <c r="G259" s="277"/>
      <c r="H259" s="280">
        <v>744.625</v>
      </c>
      <c r="I259" s="281"/>
      <c r="J259" s="277"/>
      <c r="K259" s="277"/>
      <c r="L259" s="282"/>
      <c r="M259" s="283"/>
      <c r="N259" s="284"/>
      <c r="O259" s="284"/>
      <c r="P259" s="284"/>
      <c r="Q259" s="284"/>
      <c r="R259" s="284"/>
      <c r="S259" s="284"/>
      <c r="T259" s="28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86" t="s">
        <v>170</v>
      </c>
      <c r="AU259" s="286" t="s">
        <v>85</v>
      </c>
      <c r="AV259" s="13" t="s">
        <v>85</v>
      </c>
      <c r="AW259" s="13" t="s">
        <v>30</v>
      </c>
      <c r="AX259" s="13" t="s">
        <v>83</v>
      </c>
      <c r="AY259" s="286" t="s">
        <v>160</v>
      </c>
    </row>
    <row r="260" spans="1:65" s="2" customFormat="1" ht="16.5" customHeight="1">
      <c r="A260" s="40"/>
      <c r="B260" s="41"/>
      <c r="C260" s="260" t="s">
        <v>378</v>
      </c>
      <c r="D260" s="260" t="s">
        <v>162</v>
      </c>
      <c r="E260" s="261" t="s">
        <v>425</v>
      </c>
      <c r="F260" s="262" t="s">
        <v>426</v>
      </c>
      <c r="G260" s="263" t="s">
        <v>290</v>
      </c>
      <c r="H260" s="264">
        <v>3033.812</v>
      </c>
      <c r="I260" s="265"/>
      <c r="J260" s="266">
        <f>ROUND(I260*H260,2)</f>
        <v>0</v>
      </c>
      <c r="K260" s="262" t="s">
        <v>1</v>
      </c>
      <c r="L260" s="43"/>
      <c r="M260" s="267" t="s">
        <v>1</v>
      </c>
      <c r="N260" s="268" t="s">
        <v>40</v>
      </c>
      <c r="O260" s="93"/>
      <c r="P260" s="269">
        <f>O260*H260</f>
        <v>0</v>
      </c>
      <c r="Q260" s="269">
        <v>0</v>
      </c>
      <c r="R260" s="269">
        <f>Q260*H260</f>
        <v>0</v>
      </c>
      <c r="S260" s="269">
        <v>0</v>
      </c>
      <c r="T260" s="27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71" t="s">
        <v>166</v>
      </c>
      <c r="AT260" s="271" t="s">
        <v>162</v>
      </c>
      <c r="AU260" s="271" t="s">
        <v>85</v>
      </c>
      <c r="AY260" s="17" t="s">
        <v>160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83</v>
      </c>
      <c r="BK260" s="145">
        <f>ROUND(I260*H260,2)</f>
        <v>0</v>
      </c>
      <c r="BL260" s="17" t="s">
        <v>166</v>
      </c>
      <c r="BM260" s="271" t="s">
        <v>1668</v>
      </c>
    </row>
    <row r="261" spans="1:51" s="13" customFormat="1" ht="12">
      <c r="A261" s="13"/>
      <c r="B261" s="276"/>
      <c r="C261" s="277"/>
      <c r="D261" s="272" t="s">
        <v>170</v>
      </c>
      <c r="E261" s="278" t="s">
        <v>1</v>
      </c>
      <c r="F261" s="279" t="s">
        <v>1669</v>
      </c>
      <c r="G261" s="277"/>
      <c r="H261" s="280">
        <v>3033.812</v>
      </c>
      <c r="I261" s="281"/>
      <c r="J261" s="277"/>
      <c r="K261" s="277"/>
      <c r="L261" s="282"/>
      <c r="M261" s="283"/>
      <c r="N261" s="284"/>
      <c r="O261" s="284"/>
      <c r="P261" s="284"/>
      <c r="Q261" s="284"/>
      <c r="R261" s="284"/>
      <c r="S261" s="284"/>
      <c r="T261" s="28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86" t="s">
        <v>170</v>
      </c>
      <c r="AU261" s="286" t="s">
        <v>85</v>
      </c>
      <c r="AV261" s="13" t="s">
        <v>85</v>
      </c>
      <c r="AW261" s="13" t="s">
        <v>30</v>
      </c>
      <c r="AX261" s="13" t="s">
        <v>83</v>
      </c>
      <c r="AY261" s="286" t="s">
        <v>160</v>
      </c>
    </row>
    <row r="262" spans="1:65" s="2" customFormat="1" ht="21.75" customHeight="1">
      <c r="A262" s="40"/>
      <c r="B262" s="41"/>
      <c r="C262" s="260" t="s">
        <v>387</v>
      </c>
      <c r="D262" s="260" t="s">
        <v>162</v>
      </c>
      <c r="E262" s="261" t="s">
        <v>435</v>
      </c>
      <c r="F262" s="262" t="s">
        <v>436</v>
      </c>
      <c r="G262" s="263" t="s">
        <v>290</v>
      </c>
      <c r="H262" s="264">
        <v>5985.085</v>
      </c>
      <c r="I262" s="265"/>
      <c r="J262" s="266">
        <f>ROUND(I262*H262,2)</f>
        <v>0</v>
      </c>
      <c r="K262" s="262" t="s">
        <v>1</v>
      </c>
      <c r="L262" s="43"/>
      <c r="M262" s="267" t="s">
        <v>1</v>
      </c>
      <c r="N262" s="268" t="s">
        <v>40</v>
      </c>
      <c r="O262" s="93"/>
      <c r="P262" s="269">
        <f>O262*H262</f>
        <v>0</v>
      </c>
      <c r="Q262" s="269">
        <v>0</v>
      </c>
      <c r="R262" s="269">
        <f>Q262*H262</f>
        <v>0</v>
      </c>
      <c r="S262" s="269">
        <v>0</v>
      </c>
      <c r="T262" s="27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71" t="s">
        <v>166</v>
      </c>
      <c r="AT262" s="271" t="s">
        <v>162</v>
      </c>
      <c r="AU262" s="271" t="s">
        <v>85</v>
      </c>
      <c r="AY262" s="17" t="s">
        <v>160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83</v>
      </c>
      <c r="BK262" s="145">
        <f>ROUND(I262*H262,2)</f>
        <v>0</v>
      </c>
      <c r="BL262" s="17" t="s">
        <v>166</v>
      </c>
      <c r="BM262" s="271" t="s">
        <v>1670</v>
      </c>
    </row>
    <row r="263" spans="1:47" s="2" customFormat="1" ht="12">
      <c r="A263" s="40"/>
      <c r="B263" s="41"/>
      <c r="C263" s="42"/>
      <c r="D263" s="272" t="s">
        <v>177</v>
      </c>
      <c r="E263" s="42"/>
      <c r="F263" s="287" t="s">
        <v>438</v>
      </c>
      <c r="G263" s="42"/>
      <c r="H263" s="42"/>
      <c r="I263" s="161"/>
      <c r="J263" s="42"/>
      <c r="K263" s="42"/>
      <c r="L263" s="43"/>
      <c r="M263" s="274"/>
      <c r="N263" s="275"/>
      <c r="O263" s="93"/>
      <c r="P263" s="93"/>
      <c r="Q263" s="93"/>
      <c r="R263" s="93"/>
      <c r="S263" s="93"/>
      <c r="T263" s="94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7" t="s">
        <v>177</v>
      </c>
      <c r="AU263" s="17" t="s">
        <v>85</v>
      </c>
    </row>
    <row r="264" spans="1:51" s="13" customFormat="1" ht="12">
      <c r="A264" s="13"/>
      <c r="B264" s="276"/>
      <c r="C264" s="277"/>
      <c r="D264" s="272" t="s">
        <v>170</v>
      </c>
      <c r="E264" s="278" t="s">
        <v>1</v>
      </c>
      <c r="F264" s="279" t="s">
        <v>1671</v>
      </c>
      <c r="G264" s="277"/>
      <c r="H264" s="280">
        <v>3033.812</v>
      </c>
      <c r="I264" s="281"/>
      <c r="J264" s="277"/>
      <c r="K264" s="277"/>
      <c r="L264" s="282"/>
      <c r="M264" s="283"/>
      <c r="N264" s="284"/>
      <c r="O264" s="284"/>
      <c r="P264" s="284"/>
      <c r="Q264" s="284"/>
      <c r="R264" s="284"/>
      <c r="S264" s="284"/>
      <c r="T264" s="28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86" t="s">
        <v>170</v>
      </c>
      <c r="AU264" s="286" t="s">
        <v>85</v>
      </c>
      <c r="AV264" s="13" t="s">
        <v>85</v>
      </c>
      <c r="AW264" s="13" t="s">
        <v>30</v>
      </c>
      <c r="AX264" s="13" t="s">
        <v>75</v>
      </c>
      <c r="AY264" s="286" t="s">
        <v>160</v>
      </c>
    </row>
    <row r="265" spans="1:51" s="13" customFormat="1" ht="12">
      <c r="A265" s="13"/>
      <c r="B265" s="276"/>
      <c r="C265" s="277"/>
      <c r="D265" s="272" t="s">
        <v>170</v>
      </c>
      <c r="E265" s="278" t="s">
        <v>1</v>
      </c>
      <c r="F265" s="279" t="s">
        <v>1672</v>
      </c>
      <c r="G265" s="277"/>
      <c r="H265" s="280">
        <v>2784.24</v>
      </c>
      <c r="I265" s="281"/>
      <c r="J265" s="277"/>
      <c r="K265" s="277"/>
      <c r="L265" s="282"/>
      <c r="M265" s="283"/>
      <c r="N265" s="284"/>
      <c r="O265" s="284"/>
      <c r="P265" s="284"/>
      <c r="Q265" s="284"/>
      <c r="R265" s="284"/>
      <c r="S265" s="284"/>
      <c r="T265" s="28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86" t="s">
        <v>170</v>
      </c>
      <c r="AU265" s="286" t="s">
        <v>85</v>
      </c>
      <c r="AV265" s="13" t="s">
        <v>85</v>
      </c>
      <c r="AW265" s="13" t="s">
        <v>30</v>
      </c>
      <c r="AX265" s="13" t="s">
        <v>75</v>
      </c>
      <c r="AY265" s="286" t="s">
        <v>160</v>
      </c>
    </row>
    <row r="266" spans="1:51" s="13" customFormat="1" ht="12">
      <c r="A266" s="13"/>
      <c r="B266" s="276"/>
      <c r="C266" s="277"/>
      <c r="D266" s="272" t="s">
        <v>170</v>
      </c>
      <c r="E266" s="278" t="s">
        <v>1</v>
      </c>
      <c r="F266" s="279" t="s">
        <v>1673</v>
      </c>
      <c r="G266" s="277"/>
      <c r="H266" s="280">
        <v>142.46</v>
      </c>
      <c r="I266" s="281"/>
      <c r="J266" s="277"/>
      <c r="K266" s="277"/>
      <c r="L266" s="282"/>
      <c r="M266" s="283"/>
      <c r="N266" s="284"/>
      <c r="O266" s="284"/>
      <c r="P266" s="284"/>
      <c r="Q266" s="284"/>
      <c r="R266" s="284"/>
      <c r="S266" s="284"/>
      <c r="T266" s="28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86" t="s">
        <v>170</v>
      </c>
      <c r="AU266" s="286" t="s">
        <v>85</v>
      </c>
      <c r="AV266" s="13" t="s">
        <v>85</v>
      </c>
      <c r="AW266" s="13" t="s">
        <v>30</v>
      </c>
      <c r="AX266" s="13" t="s">
        <v>75</v>
      </c>
      <c r="AY266" s="286" t="s">
        <v>160</v>
      </c>
    </row>
    <row r="267" spans="1:51" s="13" customFormat="1" ht="12">
      <c r="A267" s="13"/>
      <c r="B267" s="276"/>
      <c r="C267" s="277"/>
      <c r="D267" s="272" t="s">
        <v>170</v>
      </c>
      <c r="E267" s="278" t="s">
        <v>1</v>
      </c>
      <c r="F267" s="279" t="s">
        <v>1674</v>
      </c>
      <c r="G267" s="277"/>
      <c r="H267" s="280">
        <v>24.573</v>
      </c>
      <c r="I267" s="281"/>
      <c r="J267" s="277"/>
      <c r="K267" s="277"/>
      <c r="L267" s="282"/>
      <c r="M267" s="283"/>
      <c r="N267" s="284"/>
      <c r="O267" s="284"/>
      <c r="P267" s="284"/>
      <c r="Q267" s="284"/>
      <c r="R267" s="284"/>
      <c r="S267" s="284"/>
      <c r="T267" s="28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86" t="s">
        <v>170</v>
      </c>
      <c r="AU267" s="286" t="s">
        <v>85</v>
      </c>
      <c r="AV267" s="13" t="s">
        <v>85</v>
      </c>
      <c r="AW267" s="13" t="s">
        <v>30</v>
      </c>
      <c r="AX267" s="13" t="s">
        <v>75</v>
      </c>
      <c r="AY267" s="286" t="s">
        <v>160</v>
      </c>
    </row>
    <row r="268" spans="1:51" s="15" customFormat="1" ht="12">
      <c r="A268" s="15"/>
      <c r="B268" s="298"/>
      <c r="C268" s="299"/>
      <c r="D268" s="272" t="s">
        <v>170</v>
      </c>
      <c r="E268" s="300" t="s">
        <v>1</v>
      </c>
      <c r="F268" s="301" t="s">
        <v>217</v>
      </c>
      <c r="G268" s="299"/>
      <c r="H268" s="302">
        <v>5985.085</v>
      </c>
      <c r="I268" s="303"/>
      <c r="J268" s="299"/>
      <c r="K268" s="299"/>
      <c r="L268" s="304"/>
      <c r="M268" s="305"/>
      <c r="N268" s="306"/>
      <c r="O268" s="306"/>
      <c r="P268" s="306"/>
      <c r="Q268" s="306"/>
      <c r="R268" s="306"/>
      <c r="S268" s="306"/>
      <c r="T268" s="30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8" t="s">
        <v>170</v>
      </c>
      <c r="AU268" s="308" t="s">
        <v>85</v>
      </c>
      <c r="AV268" s="15" t="s">
        <v>166</v>
      </c>
      <c r="AW268" s="15" t="s">
        <v>30</v>
      </c>
      <c r="AX268" s="15" t="s">
        <v>83</v>
      </c>
      <c r="AY268" s="308" t="s">
        <v>160</v>
      </c>
    </row>
    <row r="269" spans="1:65" s="2" customFormat="1" ht="21.75" customHeight="1">
      <c r="A269" s="40"/>
      <c r="B269" s="41"/>
      <c r="C269" s="260" t="s">
        <v>393</v>
      </c>
      <c r="D269" s="260" t="s">
        <v>162</v>
      </c>
      <c r="E269" s="261" t="s">
        <v>444</v>
      </c>
      <c r="F269" s="262" t="s">
        <v>445</v>
      </c>
      <c r="G269" s="263" t="s">
        <v>290</v>
      </c>
      <c r="H269" s="264">
        <v>274.145</v>
      </c>
      <c r="I269" s="265"/>
      <c r="J269" s="266">
        <f>ROUND(I269*H269,2)</f>
        <v>0</v>
      </c>
      <c r="K269" s="262" t="s">
        <v>1</v>
      </c>
      <c r="L269" s="43"/>
      <c r="M269" s="267" t="s">
        <v>1</v>
      </c>
      <c r="N269" s="268" t="s">
        <v>40</v>
      </c>
      <c r="O269" s="93"/>
      <c r="P269" s="269">
        <f>O269*H269</f>
        <v>0</v>
      </c>
      <c r="Q269" s="269">
        <v>0</v>
      </c>
      <c r="R269" s="269">
        <f>Q269*H269</f>
        <v>0</v>
      </c>
      <c r="S269" s="269">
        <v>0</v>
      </c>
      <c r="T269" s="27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71" t="s">
        <v>166</v>
      </c>
      <c r="AT269" s="271" t="s">
        <v>162</v>
      </c>
      <c r="AU269" s="271" t="s">
        <v>85</v>
      </c>
      <c r="AY269" s="17" t="s">
        <v>160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83</v>
      </c>
      <c r="BK269" s="145">
        <f>ROUND(I269*H269,2)</f>
        <v>0</v>
      </c>
      <c r="BL269" s="17" t="s">
        <v>166</v>
      </c>
      <c r="BM269" s="271" t="s">
        <v>1675</v>
      </c>
    </row>
    <row r="270" spans="1:47" s="2" customFormat="1" ht="12">
      <c r="A270" s="40"/>
      <c r="B270" s="41"/>
      <c r="C270" s="42"/>
      <c r="D270" s="272" t="s">
        <v>177</v>
      </c>
      <c r="E270" s="42"/>
      <c r="F270" s="287" t="s">
        <v>447</v>
      </c>
      <c r="G270" s="42"/>
      <c r="H270" s="42"/>
      <c r="I270" s="161"/>
      <c r="J270" s="42"/>
      <c r="K270" s="42"/>
      <c r="L270" s="43"/>
      <c r="M270" s="274"/>
      <c r="N270" s="275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7" t="s">
        <v>177</v>
      </c>
      <c r="AU270" s="17" t="s">
        <v>85</v>
      </c>
    </row>
    <row r="271" spans="1:51" s="13" customFormat="1" ht="12">
      <c r="A271" s="13"/>
      <c r="B271" s="276"/>
      <c r="C271" s="277"/>
      <c r="D271" s="272" t="s">
        <v>170</v>
      </c>
      <c r="E271" s="278" t="s">
        <v>1</v>
      </c>
      <c r="F271" s="279" t="s">
        <v>1671</v>
      </c>
      <c r="G271" s="277"/>
      <c r="H271" s="280">
        <v>3033.812</v>
      </c>
      <c r="I271" s="281"/>
      <c r="J271" s="277"/>
      <c r="K271" s="277"/>
      <c r="L271" s="282"/>
      <c r="M271" s="283"/>
      <c r="N271" s="284"/>
      <c r="O271" s="284"/>
      <c r="P271" s="284"/>
      <c r="Q271" s="284"/>
      <c r="R271" s="284"/>
      <c r="S271" s="284"/>
      <c r="T271" s="28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86" t="s">
        <v>170</v>
      </c>
      <c r="AU271" s="286" t="s">
        <v>85</v>
      </c>
      <c r="AV271" s="13" t="s">
        <v>85</v>
      </c>
      <c r="AW271" s="13" t="s">
        <v>30</v>
      </c>
      <c r="AX271" s="13" t="s">
        <v>75</v>
      </c>
      <c r="AY271" s="286" t="s">
        <v>160</v>
      </c>
    </row>
    <row r="272" spans="1:51" s="13" customFormat="1" ht="12">
      <c r="A272" s="13"/>
      <c r="B272" s="276"/>
      <c r="C272" s="277"/>
      <c r="D272" s="272" t="s">
        <v>170</v>
      </c>
      <c r="E272" s="278" t="s">
        <v>1</v>
      </c>
      <c r="F272" s="279" t="s">
        <v>1674</v>
      </c>
      <c r="G272" s="277"/>
      <c r="H272" s="280">
        <v>24.573</v>
      </c>
      <c r="I272" s="281"/>
      <c r="J272" s="277"/>
      <c r="K272" s="277"/>
      <c r="L272" s="282"/>
      <c r="M272" s="283"/>
      <c r="N272" s="284"/>
      <c r="O272" s="284"/>
      <c r="P272" s="284"/>
      <c r="Q272" s="284"/>
      <c r="R272" s="284"/>
      <c r="S272" s="284"/>
      <c r="T272" s="28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86" t="s">
        <v>170</v>
      </c>
      <c r="AU272" s="286" t="s">
        <v>85</v>
      </c>
      <c r="AV272" s="13" t="s">
        <v>85</v>
      </c>
      <c r="AW272" s="13" t="s">
        <v>30</v>
      </c>
      <c r="AX272" s="13" t="s">
        <v>75</v>
      </c>
      <c r="AY272" s="286" t="s">
        <v>160</v>
      </c>
    </row>
    <row r="273" spans="1:51" s="13" customFormat="1" ht="12">
      <c r="A273" s="13"/>
      <c r="B273" s="276"/>
      <c r="C273" s="277"/>
      <c r="D273" s="272" t="s">
        <v>170</v>
      </c>
      <c r="E273" s="278" t="s">
        <v>1</v>
      </c>
      <c r="F273" s="279" t="s">
        <v>1676</v>
      </c>
      <c r="G273" s="277"/>
      <c r="H273" s="280">
        <v>-2784.24</v>
      </c>
      <c r="I273" s="281"/>
      <c r="J273" s="277"/>
      <c r="K273" s="277"/>
      <c r="L273" s="282"/>
      <c r="M273" s="283"/>
      <c r="N273" s="284"/>
      <c r="O273" s="284"/>
      <c r="P273" s="284"/>
      <c r="Q273" s="284"/>
      <c r="R273" s="284"/>
      <c r="S273" s="284"/>
      <c r="T273" s="28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86" t="s">
        <v>170</v>
      </c>
      <c r="AU273" s="286" t="s">
        <v>85</v>
      </c>
      <c r="AV273" s="13" t="s">
        <v>85</v>
      </c>
      <c r="AW273" s="13" t="s">
        <v>30</v>
      </c>
      <c r="AX273" s="13" t="s">
        <v>75</v>
      </c>
      <c r="AY273" s="286" t="s">
        <v>160</v>
      </c>
    </row>
    <row r="274" spans="1:51" s="15" customFormat="1" ht="12">
      <c r="A274" s="15"/>
      <c r="B274" s="298"/>
      <c r="C274" s="299"/>
      <c r="D274" s="272" t="s">
        <v>170</v>
      </c>
      <c r="E274" s="300" t="s">
        <v>1</v>
      </c>
      <c r="F274" s="301" t="s">
        <v>217</v>
      </c>
      <c r="G274" s="299"/>
      <c r="H274" s="302">
        <v>274.145</v>
      </c>
      <c r="I274" s="303"/>
      <c r="J274" s="299"/>
      <c r="K274" s="299"/>
      <c r="L274" s="304"/>
      <c r="M274" s="305"/>
      <c r="N274" s="306"/>
      <c r="O274" s="306"/>
      <c r="P274" s="306"/>
      <c r="Q274" s="306"/>
      <c r="R274" s="306"/>
      <c r="S274" s="306"/>
      <c r="T274" s="30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308" t="s">
        <v>170</v>
      </c>
      <c r="AU274" s="308" t="s">
        <v>85</v>
      </c>
      <c r="AV274" s="15" t="s">
        <v>166</v>
      </c>
      <c r="AW274" s="15" t="s">
        <v>30</v>
      </c>
      <c r="AX274" s="15" t="s">
        <v>83</v>
      </c>
      <c r="AY274" s="308" t="s">
        <v>160</v>
      </c>
    </row>
    <row r="275" spans="1:65" s="2" customFormat="1" ht="21.75" customHeight="1">
      <c r="A275" s="40"/>
      <c r="B275" s="41"/>
      <c r="C275" s="260" t="s">
        <v>398</v>
      </c>
      <c r="D275" s="260" t="s">
        <v>162</v>
      </c>
      <c r="E275" s="261" t="s">
        <v>464</v>
      </c>
      <c r="F275" s="262" t="s">
        <v>465</v>
      </c>
      <c r="G275" s="263" t="s">
        <v>290</v>
      </c>
      <c r="H275" s="264">
        <v>2467.305</v>
      </c>
      <c r="I275" s="265"/>
      <c r="J275" s="266">
        <f>ROUND(I275*H275,2)</f>
        <v>0</v>
      </c>
      <c r="K275" s="262" t="s">
        <v>184</v>
      </c>
      <c r="L275" s="43"/>
      <c r="M275" s="267" t="s">
        <v>1</v>
      </c>
      <c r="N275" s="268" t="s">
        <v>40</v>
      </c>
      <c r="O275" s="93"/>
      <c r="P275" s="269">
        <f>O275*H275</f>
        <v>0</v>
      </c>
      <c r="Q275" s="269">
        <v>0</v>
      </c>
      <c r="R275" s="269">
        <f>Q275*H275</f>
        <v>0</v>
      </c>
      <c r="S275" s="269">
        <v>0</v>
      </c>
      <c r="T275" s="27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71" t="s">
        <v>166</v>
      </c>
      <c r="AT275" s="271" t="s">
        <v>162</v>
      </c>
      <c r="AU275" s="271" t="s">
        <v>85</v>
      </c>
      <c r="AY275" s="17" t="s">
        <v>160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83</v>
      </c>
      <c r="BK275" s="145">
        <f>ROUND(I275*H275,2)</f>
        <v>0</v>
      </c>
      <c r="BL275" s="17" t="s">
        <v>166</v>
      </c>
      <c r="BM275" s="271" t="s">
        <v>1677</v>
      </c>
    </row>
    <row r="276" spans="1:47" s="2" customFormat="1" ht="12">
      <c r="A276" s="40"/>
      <c r="B276" s="41"/>
      <c r="C276" s="42"/>
      <c r="D276" s="272" t="s">
        <v>177</v>
      </c>
      <c r="E276" s="42"/>
      <c r="F276" s="287" t="s">
        <v>467</v>
      </c>
      <c r="G276" s="42"/>
      <c r="H276" s="42"/>
      <c r="I276" s="161"/>
      <c r="J276" s="42"/>
      <c r="K276" s="42"/>
      <c r="L276" s="43"/>
      <c r="M276" s="274"/>
      <c r="N276" s="275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7" t="s">
        <v>177</v>
      </c>
      <c r="AU276" s="17" t="s">
        <v>85</v>
      </c>
    </row>
    <row r="277" spans="1:51" s="13" customFormat="1" ht="12">
      <c r="A277" s="13"/>
      <c r="B277" s="276"/>
      <c r="C277" s="277"/>
      <c r="D277" s="272" t="s">
        <v>170</v>
      </c>
      <c r="E277" s="278" t="s">
        <v>1</v>
      </c>
      <c r="F277" s="279" t="s">
        <v>1678</v>
      </c>
      <c r="G277" s="277"/>
      <c r="H277" s="280">
        <v>2467.305</v>
      </c>
      <c r="I277" s="281"/>
      <c r="J277" s="277"/>
      <c r="K277" s="277"/>
      <c r="L277" s="282"/>
      <c r="M277" s="283"/>
      <c r="N277" s="284"/>
      <c r="O277" s="284"/>
      <c r="P277" s="284"/>
      <c r="Q277" s="284"/>
      <c r="R277" s="284"/>
      <c r="S277" s="284"/>
      <c r="T277" s="28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86" t="s">
        <v>170</v>
      </c>
      <c r="AU277" s="286" t="s">
        <v>85</v>
      </c>
      <c r="AV277" s="13" t="s">
        <v>85</v>
      </c>
      <c r="AW277" s="13" t="s">
        <v>30</v>
      </c>
      <c r="AX277" s="13" t="s">
        <v>83</v>
      </c>
      <c r="AY277" s="286" t="s">
        <v>160</v>
      </c>
    </row>
    <row r="278" spans="1:65" s="2" customFormat="1" ht="16.5" customHeight="1">
      <c r="A278" s="40"/>
      <c r="B278" s="41"/>
      <c r="C278" s="260" t="s">
        <v>403</v>
      </c>
      <c r="D278" s="260" t="s">
        <v>162</v>
      </c>
      <c r="E278" s="261" t="s">
        <v>470</v>
      </c>
      <c r="F278" s="262" t="s">
        <v>471</v>
      </c>
      <c r="G278" s="263" t="s">
        <v>290</v>
      </c>
      <c r="H278" s="264">
        <v>5985.085</v>
      </c>
      <c r="I278" s="265"/>
      <c r="J278" s="266">
        <f>ROUND(I278*H278,2)</f>
        <v>0</v>
      </c>
      <c r="K278" s="262" t="s">
        <v>1</v>
      </c>
      <c r="L278" s="43"/>
      <c r="M278" s="267" t="s">
        <v>1</v>
      </c>
      <c r="N278" s="268" t="s">
        <v>40</v>
      </c>
      <c r="O278" s="93"/>
      <c r="P278" s="269">
        <f>O278*H278</f>
        <v>0</v>
      </c>
      <c r="Q278" s="269">
        <v>0</v>
      </c>
      <c r="R278" s="269">
        <f>Q278*H278</f>
        <v>0</v>
      </c>
      <c r="S278" s="269">
        <v>0</v>
      </c>
      <c r="T278" s="27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71" t="s">
        <v>166</v>
      </c>
      <c r="AT278" s="271" t="s">
        <v>162</v>
      </c>
      <c r="AU278" s="271" t="s">
        <v>85</v>
      </c>
      <c r="AY278" s="17" t="s">
        <v>160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83</v>
      </c>
      <c r="BK278" s="145">
        <f>ROUND(I278*H278,2)</f>
        <v>0</v>
      </c>
      <c r="BL278" s="17" t="s">
        <v>166</v>
      </c>
      <c r="BM278" s="271" t="s">
        <v>1679</v>
      </c>
    </row>
    <row r="279" spans="1:47" s="2" customFormat="1" ht="12">
      <c r="A279" s="40"/>
      <c r="B279" s="41"/>
      <c r="C279" s="42"/>
      <c r="D279" s="272" t="s">
        <v>177</v>
      </c>
      <c r="E279" s="42"/>
      <c r="F279" s="287" t="s">
        <v>473</v>
      </c>
      <c r="G279" s="42"/>
      <c r="H279" s="42"/>
      <c r="I279" s="161"/>
      <c r="J279" s="42"/>
      <c r="K279" s="42"/>
      <c r="L279" s="43"/>
      <c r="M279" s="274"/>
      <c r="N279" s="275"/>
      <c r="O279" s="93"/>
      <c r="P279" s="93"/>
      <c r="Q279" s="93"/>
      <c r="R279" s="93"/>
      <c r="S279" s="93"/>
      <c r="T279" s="94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7" t="s">
        <v>177</v>
      </c>
      <c r="AU279" s="17" t="s">
        <v>85</v>
      </c>
    </row>
    <row r="280" spans="1:51" s="13" customFormat="1" ht="12">
      <c r="A280" s="13"/>
      <c r="B280" s="276"/>
      <c r="C280" s="277"/>
      <c r="D280" s="272" t="s">
        <v>170</v>
      </c>
      <c r="E280" s="278" t="s">
        <v>1</v>
      </c>
      <c r="F280" s="279" t="s">
        <v>1680</v>
      </c>
      <c r="G280" s="277"/>
      <c r="H280" s="280">
        <v>5985.085</v>
      </c>
      <c r="I280" s="281"/>
      <c r="J280" s="277"/>
      <c r="K280" s="277"/>
      <c r="L280" s="282"/>
      <c r="M280" s="283"/>
      <c r="N280" s="284"/>
      <c r="O280" s="284"/>
      <c r="P280" s="284"/>
      <c r="Q280" s="284"/>
      <c r="R280" s="284"/>
      <c r="S280" s="284"/>
      <c r="T280" s="28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86" t="s">
        <v>170</v>
      </c>
      <c r="AU280" s="286" t="s">
        <v>85</v>
      </c>
      <c r="AV280" s="13" t="s">
        <v>85</v>
      </c>
      <c r="AW280" s="13" t="s">
        <v>30</v>
      </c>
      <c r="AX280" s="13" t="s">
        <v>83</v>
      </c>
      <c r="AY280" s="286" t="s">
        <v>160</v>
      </c>
    </row>
    <row r="281" spans="1:65" s="2" customFormat="1" ht="16.5" customHeight="1">
      <c r="A281" s="40"/>
      <c r="B281" s="41"/>
      <c r="C281" s="260" t="s">
        <v>409</v>
      </c>
      <c r="D281" s="260" t="s">
        <v>162</v>
      </c>
      <c r="E281" s="261" t="s">
        <v>489</v>
      </c>
      <c r="F281" s="262" t="s">
        <v>490</v>
      </c>
      <c r="G281" s="263" t="s">
        <v>290</v>
      </c>
      <c r="H281" s="264">
        <v>2926.7</v>
      </c>
      <c r="I281" s="265"/>
      <c r="J281" s="266">
        <f>ROUND(I281*H281,2)</f>
        <v>0</v>
      </c>
      <c r="K281" s="262" t="s">
        <v>1</v>
      </c>
      <c r="L281" s="43"/>
      <c r="M281" s="267" t="s">
        <v>1</v>
      </c>
      <c r="N281" s="268" t="s">
        <v>40</v>
      </c>
      <c r="O281" s="93"/>
      <c r="P281" s="269">
        <f>O281*H281</f>
        <v>0</v>
      </c>
      <c r="Q281" s="269">
        <v>0</v>
      </c>
      <c r="R281" s="269">
        <f>Q281*H281</f>
        <v>0</v>
      </c>
      <c r="S281" s="269">
        <v>0</v>
      </c>
      <c r="T281" s="27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71" t="s">
        <v>166</v>
      </c>
      <c r="AT281" s="271" t="s">
        <v>162</v>
      </c>
      <c r="AU281" s="271" t="s">
        <v>85</v>
      </c>
      <c r="AY281" s="17" t="s">
        <v>160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83</v>
      </c>
      <c r="BK281" s="145">
        <f>ROUND(I281*H281,2)</f>
        <v>0</v>
      </c>
      <c r="BL281" s="17" t="s">
        <v>166</v>
      </c>
      <c r="BM281" s="271" t="s">
        <v>1681</v>
      </c>
    </row>
    <row r="282" spans="1:47" s="2" customFormat="1" ht="12">
      <c r="A282" s="40"/>
      <c r="B282" s="41"/>
      <c r="C282" s="42"/>
      <c r="D282" s="272" t="s">
        <v>177</v>
      </c>
      <c r="E282" s="42"/>
      <c r="F282" s="287" t="s">
        <v>490</v>
      </c>
      <c r="G282" s="42"/>
      <c r="H282" s="42"/>
      <c r="I282" s="161"/>
      <c r="J282" s="42"/>
      <c r="K282" s="42"/>
      <c r="L282" s="43"/>
      <c r="M282" s="274"/>
      <c r="N282" s="275"/>
      <c r="O282" s="93"/>
      <c r="P282" s="93"/>
      <c r="Q282" s="93"/>
      <c r="R282" s="93"/>
      <c r="S282" s="93"/>
      <c r="T282" s="9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7" t="s">
        <v>177</v>
      </c>
      <c r="AU282" s="17" t="s">
        <v>85</v>
      </c>
    </row>
    <row r="283" spans="1:51" s="14" customFormat="1" ht="12">
      <c r="A283" s="14"/>
      <c r="B283" s="288"/>
      <c r="C283" s="289"/>
      <c r="D283" s="272" t="s">
        <v>170</v>
      </c>
      <c r="E283" s="290" t="s">
        <v>1</v>
      </c>
      <c r="F283" s="291" t="s">
        <v>1682</v>
      </c>
      <c r="G283" s="289"/>
      <c r="H283" s="290" t="s">
        <v>1</v>
      </c>
      <c r="I283" s="292"/>
      <c r="J283" s="289"/>
      <c r="K283" s="289"/>
      <c r="L283" s="293"/>
      <c r="M283" s="294"/>
      <c r="N283" s="295"/>
      <c r="O283" s="295"/>
      <c r="P283" s="295"/>
      <c r="Q283" s="295"/>
      <c r="R283" s="295"/>
      <c r="S283" s="295"/>
      <c r="T283" s="29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97" t="s">
        <v>170</v>
      </c>
      <c r="AU283" s="297" t="s">
        <v>85</v>
      </c>
      <c r="AV283" s="14" t="s">
        <v>83</v>
      </c>
      <c r="AW283" s="14" t="s">
        <v>30</v>
      </c>
      <c r="AX283" s="14" t="s">
        <v>75</v>
      </c>
      <c r="AY283" s="297" t="s">
        <v>160</v>
      </c>
    </row>
    <row r="284" spans="1:51" s="14" customFormat="1" ht="12">
      <c r="A284" s="14"/>
      <c r="B284" s="288"/>
      <c r="C284" s="289"/>
      <c r="D284" s="272" t="s">
        <v>170</v>
      </c>
      <c r="E284" s="290" t="s">
        <v>1</v>
      </c>
      <c r="F284" s="291" t="s">
        <v>319</v>
      </c>
      <c r="G284" s="289"/>
      <c r="H284" s="290" t="s">
        <v>1</v>
      </c>
      <c r="I284" s="292"/>
      <c r="J284" s="289"/>
      <c r="K284" s="289"/>
      <c r="L284" s="293"/>
      <c r="M284" s="294"/>
      <c r="N284" s="295"/>
      <c r="O284" s="295"/>
      <c r="P284" s="295"/>
      <c r="Q284" s="295"/>
      <c r="R284" s="295"/>
      <c r="S284" s="295"/>
      <c r="T284" s="29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97" t="s">
        <v>170</v>
      </c>
      <c r="AU284" s="297" t="s">
        <v>85</v>
      </c>
      <c r="AV284" s="14" t="s">
        <v>83</v>
      </c>
      <c r="AW284" s="14" t="s">
        <v>30</v>
      </c>
      <c r="AX284" s="14" t="s">
        <v>75</v>
      </c>
      <c r="AY284" s="297" t="s">
        <v>160</v>
      </c>
    </row>
    <row r="285" spans="1:51" s="13" customFormat="1" ht="12">
      <c r="A285" s="13"/>
      <c r="B285" s="276"/>
      <c r="C285" s="277"/>
      <c r="D285" s="272" t="s">
        <v>170</v>
      </c>
      <c r="E285" s="278" t="s">
        <v>1</v>
      </c>
      <c r="F285" s="279" t="s">
        <v>1683</v>
      </c>
      <c r="G285" s="277"/>
      <c r="H285" s="280">
        <v>1291.5</v>
      </c>
      <c r="I285" s="281"/>
      <c r="J285" s="277"/>
      <c r="K285" s="277"/>
      <c r="L285" s="282"/>
      <c r="M285" s="283"/>
      <c r="N285" s="284"/>
      <c r="O285" s="284"/>
      <c r="P285" s="284"/>
      <c r="Q285" s="284"/>
      <c r="R285" s="284"/>
      <c r="S285" s="284"/>
      <c r="T285" s="28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86" t="s">
        <v>170</v>
      </c>
      <c r="AU285" s="286" t="s">
        <v>85</v>
      </c>
      <c r="AV285" s="13" t="s">
        <v>85</v>
      </c>
      <c r="AW285" s="13" t="s">
        <v>30</v>
      </c>
      <c r="AX285" s="13" t="s">
        <v>75</v>
      </c>
      <c r="AY285" s="286" t="s">
        <v>160</v>
      </c>
    </row>
    <row r="286" spans="1:51" s="14" customFormat="1" ht="12">
      <c r="A286" s="14"/>
      <c r="B286" s="288"/>
      <c r="C286" s="289"/>
      <c r="D286" s="272" t="s">
        <v>170</v>
      </c>
      <c r="E286" s="290" t="s">
        <v>1</v>
      </c>
      <c r="F286" s="291" t="s">
        <v>348</v>
      </c>
      <c r="G286" s="289"/>
      <c r="H286" s="290" t="s">
        <v>1</v>
      </c>
      <c r="I286" s="292"/>
      <c r="J286" s="289"/>
      <c r="K286" s="289"/>
      <c r="L286" s="293"/>
      <c r="M286" s="294"/>
      <c r="N286" s="295"/>
      <c r="O286" s="295"/>
      <c r="P286" s="295"/>
      <c r="Q286" s="295"/>
      <c r="R286" s="295"/>
      <c r="S286" s="295"/>
      <c r="T286" s="29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97" t="s">
        <v>170</v>
      </c>
      <c r="AU286" s="297" t="s">
        <v>85</v>
      </c>
      <c r="AV286" s="14" t="s">
        <v>83</v>
      </c>
      <c r="AW286" s="14" t="s">
        <v>30</v>
      </c>
      <c r="AX286" s="14" t="s">
        <v>75</v>
      </c>
      <c r="AY286" s="297" t="s">
        <v>160</v>
      </c>
    </row>
    <row r="287" spans="1:51" s="13" customFormat="1" ht="12">
      <c r="A287" s="13"/>
      <c r="B287" s="276"/>
      <c r="C287" s="277"/>
      <c r="D287" s="272" t="s">
        <v>170</v>
      </c>
      <c r="E287" s="278" t="s">
        <v>1</v>
      </c>
      <c r="F287" s="279" t="s">
        <v>1684</v>
      </c>
      <c r="G287" s="277"/>
      <c r="H287" s="280">
        <v>144.375</v>
      </c>
      <c r="I287" s="281"/>
      <c r="J287" s="277"/>
      <c r="K287" s="277"/>
      <c r="L287" s="282"/>
      <c r="M287" s="283"/>
      <c r="N287" s="284"/>
      <c r="O287" s="284"/>
      <c r="P287" s="284"/>
      <c r="Q287" s="284"/>
      <c r="R287" s="284"/>
      <c r="S287" s="284"/>
      <c r="T287" s="28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86" t="s">
        <v>170</v>
      </c>
      <c r="AU287" s="286" t="s">
        <v>85</v>
      </c>
      <c r="AV287" s="13" t="s">
        <v>85</v>
      </c>
      <c r="AW287" s="13" t="s">
        <v>30</v>
      </c>
      <c r="AX287" s="13" t="s">
        <v>75</v>
      </c>
      <c r="AY287" s="286" t="s">
        <v>160</v>
      </c>
    </row>
    <row r="288" spans="1:51" s="14" customFormat="1" ht="12">
      <c r="A288" s="14"/>
      <c r="B288" s="288"/>
      <c r="C288" s="289"/>
      <c r="D288" s="272" t="s">
        <v>170</v>
      </c>
      <c r="E288" s="290" t="s">
        <v>1</v>
      </c>
      <c r="F288" s="291" t="s">
        <v>351</v>
      </c>
      <c r="G288" s="289"/>
      <c r="H288" s="290" t="s">
        <v>1</v>
      </c>
      <c r="I288" s="292"/>
      <c r="J288" s="289"/>
      <c r="K288" s="289"/>
      <c r="L288" s="293"/>
      <c r="M288" s="294"/>
      <c r="N288" s="295"/>
      <c r="O288" s="295"/>
      <c r="P288" s="295"/>
      <c r="Q288" s="295"/>
      <c r="R288" s="295"/>
      <c r="S288" s="295"/>
      <c r="T288" s="29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97" t="s">
        <v>170</v>
      </c>
      <c r="AU288" s="297" t="s">
        <v>85</v>
      </c>
      <c r="AV288" s="14" t="s">
        <v>83</v>
      </c>
      <c r="AW288" s="14" t="s">
        <v>30</v>
      </c>
      <c r="AX288" s="14" t="s">
        <v>75</v>
      </c>
      <c r="AY288" s="297" t="s">
        <v>160</v>
      </c>
    </row>
    <row r="289" spans="1:51" s="13" customFormat="1" ht="12">
      <c r="A289" s="13"/>
      <c r="B289" s="276"/>
      <c r="C289" s="277"/>
      <c r="D289" s="272" t="s">
        <v>170</v>
      </c>
      <c r="E289" s="278" t="s">
        <v>1</v>
      </c>
      <c r="F289" s="279" t="s">
        <v>1685</v>
      </c>
      <c r="G289" s="277"/>
      <c r="H289" s="280">
        <v>27.475</v>
      </c>
      <c r="I289" s="281"/>
      <c r="J289" s="277"/>
      <c r="K289" s="277"/>
      <c r="L289" s="282"/>
      <c r="M289" s="283"/>
      <c r="N289" s="284"/>
      <c r="O289" s="284"/>
      <c r="P289" s="284"/>
      <c r="Q289" s="284"/>
      <c r="R289" s="284"/>
      <c r="S289" s="284"/>
      <c r="T289" s="28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86" t="s">
        <v>170</v>
      </c>
      <c r="AU289" s="286" t="s">
        <v>85</v>
      </c>
      <c r="AV289" s="13" t="s">
        <v>85</v>
      </c>
      <c r="AW289" s="13" t="s">
        <v>30</v>
      </c>
      <c r="AX289" s="13" t="s">
        <v>75</v>
      </c>
      <c r="AY289" s="286" t="s">
        <v>160</v>
      </c>
    </row>
    <row r="290" spans="1:51" s="14" customFormat="1" ht="12">
      <c r="A290" s="14"/>
      <c r="B290" s="288"/>
      <c r="C290" s="289"/>
      <c r="D290" s="272" t="s">
        <v>170</v>
      </c>
      <c r="E290" s="290" t="s">
        <v>1</v>
      </c>
      <c r="F290" s="291" t="s">
        <v>1686</v>
      </c>
      <c r="G290" s="289"/>
      <c r="H290" s="290" t="s">
        <v>1</v>
      </c>
      <c r="I290" s="292"/>
      <c r="J290" s="289"/>
      <c r="K290" s="289"/>
      <c r="L290" s="293"/>
      <c r="M290" s="294"/>
      <c r="N290" s="295"/>
      <c r="O290" s="295"/>
      <c r="P290" s="295"/>
      <c r="Q290" s="295"/>
      <c r="R290" s="295"/>
      <c r="S290" s="295"/>
      <c r="T290" s="29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97" t="s">
        <v>170</v>
      </c>
      <c r="AU290" s="297" t="s">
        <v>85</v>
      </c>
      <c r="AV290" s="14" t="s">
        <v>83</v>
      </c>
      <c r="AW290" s="14" t="s">
        <v>30</v>
      </c>
      <c r="AX290" s="14" t="s">
        <v>75</v>
      </c>
      <c r="AY290" s="297" t="s">
        <v>160</v>
      </c>
    </row>
    <row r="291" spans="1:51" s="14" customFormat="1" ht="12">
      <c r="A291" s="14"/>
      <c r="B291" s="288"/>
      <c r="C291" s="289"/>
      <c r="D291" s="272" t="s">
        <v>170</v>
      </c>
      <c r="E291" s="290" t="s">
        <v>1</v>
      </c>
      <c r="F291" s="291" t="s">
        <v>319</v>
      </c>
      <c r="G291" s="289"/>
      <c r="H291" s="290" t="s">
        <v>1</v>
      </c>
      <c r="I291" s="292"/>
      <c r="J291" s="289"/>
      <c r="K291" s="289"/>
      <c r="L291" s="293"/>
      <c r="M291" s="294"/>
      <c r="N291" s="295"/>
      <c r="O291" s="295"/>
      <c r="P291" s="295"/>
      <c r="Q291" s="295"/>
      <c r="R291" s="295"/>
      <c r="S291" s="295"/>
      <c r="T291" s="29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97" t="s">
        <v>170</v>
      </c>
      <c r="AU291" s="297" t="s">
        <v>85</v>
      </c>
      <c r="AV291" s="14" t="s">
        <v>83</v>
      </c>
      <c r="AW291" s="14" t="s">
        <v>30</v>
      </c>
      <c r="AX291" s="14" t="s">
        <v>75</v>
      </c>
      <c r="AY291" s="297" t="s">
        <v>160</v>
      </c>
    </row>
    <row r="292" spans="1:51" s="13" customFormat="1" ht="12">
      <c r="A292" s="13"/>
      <c r="B292" s="276"/>
      <c r="C292" s="277"/>
      <c r="D292" s="272" t="s">
        <v>170</v>
      </c>
      <c r="E292" s="278" t="s">
        <v>1</v>
      </c>
      <c r="F292" s="279" t="s">
        <v>1683</v>
      </c>
      <c r="G292" s="277"/>
      <c r="H292" s="280">
        <v>1291.5</v>
      </c>
      <c r="I292" s="281"/>
      <c r="J292" s="277"/>
      <c r="K292" s="277"/>
      <c r="L292" s="282"/>
      <c r="M292" s="283"/>
      <c r="N292" s="284"/>
      <c r="O292" s="284"/>
      <c r="P292" s="284"/>
      <c r="Q292" s="284"/>
      <c r="R292" s="284"/>
      <c r="S292" s="284"/>
      <c r="T292" s="28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86" t="s">
        <v>170</v>
      </c>
      <c r="AU292" s="286" t="s">
        <v>85</v>
      </c>
      <c r="AV292" s="13" t="s">
        <v>85</v>
      </c>
      <c r="AW292" s="13" t="s">
        <v>30</v>
      </c>
      <c r="AX292" s="13" t="s">
        <v>75</v>
      </c>
      <c r="AY292" s="286" t="s">
        <v>160</v>
      </c>
    </row>
    <row r="293" spans="1:51" s="14" customFormat="1" ht="12">
      <c r="A293" s="14"/>
      <c r="B293" s="288"/>
      <c r="C293" s="289"/>
      <c r="D293" s="272" t="s">
        <v>170</v>
      </c>
      <c r="E293" s="290" t="s">
        <v>1</v>
      </c>
      <c r="F293" s="291" t="s">
        <v>348</v>
      </c>
      <c r="G293" s="289"/>
      <c r="H293" s="290" t="s">
        <v>1</v>
      </c>
      <c r="I293" s="292"/>
      <c r="J293" s="289"/>
      <c r="K293" s="289"/>
      <c r="L293" s="293"/>
      <c r="M293" s="294"/>
      <c r="N293" s="295"/>
      <c r="O293" s="295"/>
      <c r="P293" s="295"/>
      <c r="Q293" s="295"/>
      <c r="R293" s="295"/>
      <c r="S293" s="295"/>
      <c r="T293" s="29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97" t="s">
        <v>170</v>
      </c>
      <c r="AU293" s="297" t="s">
        <v>85</v>
      </c>
      <c r="AV293" s="14" t="s">
        <v>83</v>
      </c>
      <c r="AW293" s="14" t="s">
        <v>30</v>
      </c>
      <c r="AX293" s="14" t="s">
        <v>75</v>
      </c>
      <c r="AY293" s="297" t="s">
        <v>160</v>
      </c>
    </row>
    <row r="294" spans="1:51" s="13" customFormat="1" ht="12">
      <c r="A294" s="13"/>
      <c r="B294" s="276"/>
      <c r="C294" s="277"/>
      <c r="D294" s="272" t="s">
        <v>170</v>
      </c>
      <c r="E294" s="278" t="s">
        <v>1</v>
      </c>
      <c r="F294" s="279" t="s">
        <v>1684</v>
      </c>
      <c r="G294" s="277"/>
      <c r="H294" s="280">
        <v>144.375</v>
      </c>
      <c r="I294" s="281"/>
      <c r="J294" s="277"/>
      <c r="K294" s="277"/>
      <c r="L294" s="282"/>
      <c r="M294" s="283"/>
      <c r="N294" s="284"/>
      <c r="O294" s="284"/>
      <c r="P294" s="284"/>
      <c r="Q294" s="284"/>
      <c r="R294" s="284"/>
      <c r="S294" s="284"/>
      <c r="T294" s="28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86" t="s">
        <v>170</v>
      </c>
      <c r="AU294" s="286" t="s">
        <v>85</v>
      </c>
      <c r="AV294" s="13" t="s">
        <v>85</v>
      </c>
      <c r="AW294" s="13" t="s">
        <v>30</v>
      </c>
      <c r="AX294" s="13" t="s">
        <v>75</v>
      </c>
      <c r="AY294" s="286" t="s">
        <v>160</v>
      </c>
    </row>
    <row r="295" spans="1:51" s="14" customFormat="1" ht="12">
      <c r="A295" s="14"/>
      <c r="B295" s="288"/>
      <c r="C295" s="289"/>
      <c r="D295" s="272" t="s">
        <v>170</v>
      </c>
      <c r="E295" s="290" t="s">
        <v>1</v>
      </c>
      <c r="F295" s="291" t="s">
        <v>351</v>
      </c>
      <c r="G295" s="289"/>
      <c r="H295" s="290" t="s">
        <v>1</v>
      </c>
      <c r="I295" s="292"/>
      <c r="J295" s="289"/>
      <c r="K295" s="289"/>
      <c r="L295" s="293"/>
      <c r="M295" s="294"/>
      <c r="N295" s="295"/>
      <c r="O295" s="295"/>
      <c r="P295" s="295"/>
      <c r="Q295" s="295"/>
      <c r="R295" s="295"/>
      <c r="S295" s="295"/>
      <c r="T295" s="29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97" t="s">
        <v>170</v>
      </c>
      <c r="AU295" s="297" t="s">
        <v>85</v>
      </c>
      <c r="AV295" s="14" t="s">
        <v>83</v>
      </c>
      <c r="AW295" s="14" t="s">
        <v>30</v>
      </c>
      <c r="AX295" s="14" t="s">
        <v>75</v>
      </c>
      <c r="AY295" s="297" t="s">
        <v>160</v>
      </c>
    </row>
    <row r="296" spans="1:51" s="13" customFormat="1" ht="12">
      <c r="A296" s="13"/>
      <c r="B296" s="276"/>
      <c r="C296" s="277"/>
      <c r="D296" s="272" t="s">
        <v>170</v>
      </c>
      <c r="E296" s="278" t="s">
        <v>1</v>
      </c>
      <c r="F296" s="279" t="s">
        <v>1685</v>
      </c>
      <c r="G296" s="277"/>
      <c r="H296" s="280">
        <v>27.475</v>
      </c>
      <c r="I296" s="281"/>
      <c r="J296" s="277"/>
      <c r="K296" s="277"/>
      <c r="L296" s="282"/>
      <c r="M296" s="283"/>
      <c r="N296" s="284"/>
      <c r="O296" s="284"/>
      <c r="P296" s="284"/>
      <c r="Q296" s="284"/>
      <c r="R296" s="284"/>
      <c r="S296" s="284"/>
      <c r="T296" s="28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86" t="s">
        <v>170</v>
      </c>
      <c r="AU296" s="286" t="s">
        <v>85</v>
      </c>
      <c r="AV296" s="13" t="s">
        <v>85</v>
      </c>
      <c r="AW296" s="13" t="s">
        <v>30</v>
      </c>
      <c r="AX296" s="13" t="s">
        <v>75</v>
      </c>
      <c r="AY296" s="286" t="s">
        <v>160</v>
      </c>
    </row>
    <row r="297" spans="1:51" s="14" customFormat="1" ht="12">
      <c r="A297" s="14"/>
      <c r="B297" s="288"/>
      <c r="C297" s="289"/>
      <c r="D297" s="272" t="s">
        <v>170</v>
      </c>
      <c r="E297" s="290" t="s">
        <v>1</v>
      </c>
      <c r="F297" s="291" t="s">
        <v>1687</v>
      </c>
      <c r="G297" s="289"/>
      <c r="H297" s="290" t="s">
        <v>1</v>
      </c>
      <c r="I297" s="292"/>
      <c r="J297" s="289"/>
      <c r="K297" s="289"/>
      <c r="L297" s="293"/>
      <c r="M297" s="294"/>
      <c r="N297" s="295"/>
      <c r="O297" s="295"/>
      <c r="P297" s="295"/>
      <c r="Q297" s="295"/>
      <c r="R297" s="295"/>
      <c r="S297" s="295"/>
      <c r="T297" s="29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97" t="s">
        <v>170</v>
      </c>
      <c r="AU297" s="297" t="s">
        <v>85</v>
      </c>
      <c r="AV297" s="14" t="s">
        <v>83</v>
      </c>
      <c r="AW297" s="14" t="s">
        <v>30</v>
      </c>
      <c r="AX297" s="14" t="s">
        <v>75</v>
      </c>
      <c r="AY297" s="297" t="s">
        <v>160</v>
      </c>
    </row>
    <row r="298" spans="1:51" s="15" customFormat="1" ht="12">
      <c r="A298" s="15"/>
      <c r="B298" s="298"/>
      <c r="C298" s="299"/>
      <c r="D298" s="272" t="s">
        <v>170</v>
      </c>
      <c r="E298" s="300" t="s">
        <v>1</v>
      </c>
      <c r="F298" s="301" t="s">
        <v>217</v>
      </c>
      <c r="G298" s="299"/>
      <c r="H298" s="302">
        <v>2926.7</v>
      </c>
      <c r="I298" s="303"/>
      <c r="J298" s="299"/>
      <c r="K298" s="299"/>
      <c r="L298" s="304"/>
      <c r="M298" s="305"/>
      <c r="N298" s="306"/>
      <c r="O298" s="306"/>
      <c r="P298" s="306"/>
      <c r="Q298" s="306"/>
      <c r="R298" s="306"/>
      <c r="S298" s="306"/>
      <c r="T298" s="307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308" t="s">
        <v>170</v>
      </c>
      <c r="AU298" s="308" t="s">
        <v>85</v>
      </c>
      <c r="AV298" s="15" t="s">
        <v>166</v>
      </c>
      <c r="AW298" s="15" t="s">
        <v>30</v>
      </c>
      <c r="AX298" s="15" t="s">
        <v>83</v>
      </c>
      <c r="AY298" s="308" t="s">
        <v>160</v>
      </c>
    </row>
    <row r="299" spans="1:65" s="2" customFormat="1" ht="21.75" customHeight="1">
      <c r="A299" s="40"/>
      <c r="B299" s="41"/>
      <c r="C299" s="260" t="s">
        <v>414</v>
      </c>
      <c r="D299" s="260" t="s">
        <v>162</v>
      </c>
      <c r="E299" s="261" t="s">
        <v>511</v>
      </c>
      <c r="F299" s="262" t="s">
        <v>512</v>
      </c>
      <c r="G299" s="263" t="s">
        <v>290</v>
      </c>
      <c r="H299" s="264">
        <v>3523.45</v>
      </c>
      <c r="I299" s="265"/>
      <c r="J299" s="266">
        <f>ROUND(I299*H299,2)</f>
        <v>0</v>
      </c>
      <c r="K299" s="262" t="s">
        <v>1</v>
      </c>
      <c r="L299" s="43"/>
      <c r="M299" s="267" t="s">
        <v>1</v>
      </c>
      <c r="N299" s="268" t="s">
        <v>40</v>
      </c>
      <c r="O299" s="93"/>
      <c r="P299" s="269">
        <f>O299*H299</f>
        <v>0</v>
      </c>
      <c r="Q299" s="269">
        <v>0</v>
      </c>
      <c r="R299" s="269">
        <f>Q299*H299</f>
        <v>0</v>
      </c>
      <c r="S299" s="269">
        <v>0</v>
      </c>
      <c r="T299" s="270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71" t="s">
        <v>166</v>
      </c>
      <c r="AT299" s="271" t="s">
        <v>162</v>
      </c>
      <c r="AU299" s="271" t="s">
        <v>85</v>
      </c>
      <c r="AY299" s="17" t="s">
        <v>160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83</v>
      </c>
      <c r="BK299" s="145">
        <f>ROUND(I299*H299,2)</f>
        <v>0</v>
      </c>
      <c r="BL299" s="17" t="s">
        <v>166</v>
      </c>
      <c r="BM299" s="271" t="s">
        <v>1688</v>
      </c>
    </row>
    <row r="300" spans="1:47" s="2" customFormat="1" ht="12">
      <c r="A300" s="40"/>
      <c r="B300" s="41"/>
      <c r="C300" s="42"/>
      <c r="D300" s="272" t="s">
        <v>177</v>
      </c>
      <c r="E300" s="42"/>
      <c r="F300" s="287" t="s">
        <v>514</v>
      </c>
      <c r="G300" s="42"/>
      <c r="H300" s="42"/>
      <c r="I300" s="161"/>
      <c r="J300" s="42"/>
      <c r="K300" s="42"/>
      <c r="L300" s="43"/>
      <c r="M300" s="274"/>
      <c r="N300" s="275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7" t="s">
        <v>177</v>
      </c>
      <c r="AU300" s="17" t="s">
        <v>85</v>
      </c>
    </row>
    <row r="301" spans="1:47" s="2" customFormat="1" ht="12">
      <c r="A301" s="40"/>
      <c r="B301" s="41"/>
      <c r="C301" s="42"/>
      <c r="D301" s="272" t="s">
        <v>168</v>
      </c>
      <c r="E301" s="42"/>
      <c r="F301" s="273" t="s">
        <v>552</v>
      </c>
      <c r="G301" s="42"/>
      <c r="H301" s="42"/>
      <c r="I301" s="161"/>
      <c r="J301" s="42"/>
      <c r="K301" s="42"/>
      <c r="L301" s="43"/>
      <c r="M301" s="274"/>
      <c r="N301" s="275"/>
      <c r="O301" s="93"/>
      <c r="P301" s="93"/>
      <c r="Q301" s="93"/>
      <c r="R301" s="93"/>
      <c r="S301" s="93"/>
      <c r="T301" s="94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7" t="s">
        <v>168</v>
      </c>
      <c r="AU301" s="17" t="s">
        <v>85</v>
      </c>
    </row>
    <row r="302" spans="1:51" s="14" customFormat="1" ht="12">
      <c r="A302" s="14"/>
      <c r="B302" s="288"/>
      <c r="C302" s="289"/>
      <c r="D302" s="272" t="s">
        <v>170</v>
      </c>
      <c r="E302" s="290" t="s">
        <v>1</v>
      </c>
      <c r="F302" s="291" t="s">
        <v>1682</v>
      </c>
      <c r="G302" s="289"/>
      <c r="H302" s="290" t="s">
        <v>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97" t="s">
        <v>170</v>
      </c>
      <c r="AU302" s="297" t="s">
        <v>85</v>
      </c>
      <c r="AV302" s="14" t="s">
        <v>83</v>
      </c>
      <c r="AW302" s="14" t="s">
        <v>30</v>
      </c>
      <c r="AX302" s="14" t="s">
        <v>75</v>
      </c>
      <c r="AY302" s="297" t="s">
        <v>160</v>
      </c>
    </row>
    <row r="303" spans="1:51" s="14" customFormat="1" ht="12">
      <c r="A303" s="14"/>
      <c r="B303" s="288"/>
      <c r="C303" s="289"/>
      <c r="D303" s="272" t="s">
        <v>170</v>
      </c>
      <c r="E303" s="290" t="s">
        <v>1</v>
      </c>
      <c r="F303" s="291" t="s">
        <v>305</v>
      </c>
      <c r="G303" s="289"/>
      <c r="H303" s="290" t="s">
        <v>1</v>
      </c>
      <c r="I303" s="292"/>
      <c r="J303" s="289"/>
      <c r="K303" s="289"/>
      <c r="L303" s="293"/>
      <c r="M303" s="294"/>
      <c r="N303" s="295"/>
      <c r="O303" s="295"/>
      <c r="P303" s="295"/>
      <c r="Q303" s="295"/>
      <c r="R303" s="295"/>
      <c r="S303" s="295"/>
      <c r="T303" s="29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97" t="s">
        <v>170</v>
      </c>
      <c r="AU303" s="297" t="s">
        <v>85</v>
      </c>
      <c r="AV303" s="14" t="s">
        <v>83</v>
      </c>
      <c r="AW303" s="14" t="s">
        <v>30</v>
      </c>
      <c r="AX303" s="14" t="s">
        <v>75</v>
      </c>
      <c r="AY303" s="297" t="s">
        <v>160</v>
      </c>
    </row>
    <row r="304" spans="1:51" s="13" customFormat="1" ht="12">
      <c r="A304" s="13"/>
      <c r="B304" s="276"/>
      <c r="C304" s="277"/>
      <c r="D304" s="272" t="s">
        <v>170</v>
      </c>
      <c r="E304" s="278" t="s">
        <v>1</v>
      </c>
      <c r="F304" s="279" t="s">
        <v>1689</v>
      </c>
      <c r="G304" s="277"/>
      <c r="H304" s="280">
        <v>298.375</v>
      </c>
      <c r="I304" s="281"/>
      <c r="J304" s="277"/>
      <c r="K304" s="277"/>
      <c r="L304" s="282"/>
      <c r="M304" s="283"/>
      <c r="N304" s="284"/>
      <c r="O304" s="284"/>
      <c r="P304" s="284"/>
      <c r="Q304" s="284"/>
      <c r="R304" s="284"/>
      <c r="S304" s="284"/>
      <c r="T304" s="28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86" t="s">
        <v>170</v>
      </c>
      <c r="AU304" s="286" t="s">
        <v>85</v>
      </c>
      <c r="AV304" s="13" t="s">
        <v>85</v>
      </c>
      <c r="AW304" s="13" t="s">
        <v>30</v>
      </c>
      <c r="AX304" s="13" t="s">
        <v>75</v>
      </c>
      <c r="AY304" s="286" t="s">
        <v>160</v>
      </c>
    </row>
    <row r="305" spans="1:51" s="14" customFormat="1" ht="12">
      <c r="A305" s="14"/>
      <c r="B305" s="288"/>
      <c r="C305" s="289"/>
      <c r="D305" s="272" t="s">
        <v>170</v>
      </c>
      <c r="E305" s="290" t="s">
        <v>1</v>
      </c>
      <c r="F305" s="291" t="s">
        <v>319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97" t="s">
        <v>170</v>
      </c>
      <c r="AU305" s="297" t="s">
        <v>85</v>
      </c>
      <c r="AV305" s="14" t="s">
        <v>83</v>
      </c>
      <c r="AW305" s="14" t="s">
        <v>30</v>
      </c>
      <c r="AX305" s="14" t="s">
        <v>75</v>
      </c>
      <c r="AY305" s="297" t="s">
        <v>160</v>
      </c>
    </row>
    <row r="306" spans="1:51" s="13" customFormat="1" ht="12">
      <c r="A306" s="13"/>
      <c r="B306" s="276"/>
      <c r="C306" s="277"/>
      <c r="D306" s="272" t="s">
        <v>170</v>
      </c>
      <c r="E306" s="278" t="s">
        <v>1</v>
      </c>
      <c r="F306" s="279" t="s">
        <v>1683</v>
      </c>
      <c r="G306" s="277"/>
      <c r="H306" s="280">
        <v>1291.5</v>
      </c>
      <c r="I306" s="281"/>
      <c r="J306" s="277"/>
      <c r="K306" s="277"/>
      <c r="L306" s="282"/>
      <c r="M306" s="283"/>
      <c r="N306" s="284"/>
      <c r="O306" s="284"/>
      <c r="P306" s="284"/>
      <c r="Q306" s="284"/>
      <c r="R306" s="284"/>
      <c r="S306" s="284"/>
      <c r="T306" s="28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86" t="s">
        <v>170</v>
      </c>
      <c r="AU306" s="286" t="s">
        <v>85</v>
      </c>
      <c r="AV306" s="13" t="s">
        <v>85</v>
      </c>
      <c r="AW306" s="13" t="s">
        <v>30</v>
      </c>
      <c r="AX306" s="13" t="s">
        <v>75</v>
      </c>
      <c r="AY306" s="286" t="s">
        <v>160</v>
      </c>
    </row>
    <row r="307" spans="1:51" s="14" customFormat="1" ht="12">
      <c r="A307" s="14"/>
      <c r="B307" s="288"/>
      <c r="C307" s="289"/>
      <c r="D307" s="272" t="s">
        <v>170</v>
      </c>
      <c r="E307" s="290" t="s">
        <v>1</v>
      </c>
      <c r="F307" s="291" t="s">
        <v>348</v>
      </c>
      <c r="G307" s="289"/>
      <c r="H307" s="290" t="s">
        <v>1</v>
      </c>
      <c r="I307" s="292"/>
      <c r="J307" s="289"/>
      <c r="K307" s="289"/>
      <c r="L307" s="293"/>
      <c r="M307" s="294"/>
      <c r="N307" s="295"/>
      <c r="O307" s="295"/>
      <c r="P307" s="295"/>
      <c r="Q307" s="295"/>
      <c r="R307" s="295"/>
      <c r="S307" s="295"/>
      <c r="T307" s="29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97" t="s">
        <v>170</v>
      </c>
      <c r="AU307" s="297" t="s">
        <v>85</v>
      </c>
      <c r="AV307" s="14" t="s">
        <v>83</v>
      </c>
      <c r="AW307" s="14" t="s">
        <v>30</v>
      </c>
      <c r="AX307" s="14" t="s">
        <v>75</v>
      </c>
      <c r="AY307" s="297" t="s">
        <v>160</v>
      </c>
    </row>
    <row r="308" spans="1:51" s="13" customFormat="1" ht="12">
      <c r="A308" s="13"/>
      <c r="B308" s="276"/>
      <c r="C308" s="277"/>
      <c r="D308" s="272" t="s">
        <v>170</v>
      </c>
      <c r="E308" s="278" t="s">
        <v>1</v>
      </c>
      <c r="F308" s="279" t="s">
        <v>1684</v>
      </c>
      <c r="G308" s="277"/>
      <c r="H308" s="280">
        <v>144.375</v>
      </c>
      <c r="I308" s="281"/>
      <c r="J308" s="277"/>
      <c r="K308" s="277"/>
      <c r="L308" s="282"/>
      <c r="M308" s="283"/>
      <c r="N308" s="284"/>
      <c r="O308" s="284"/>
      <c r="P308" s="284"/>
      <c r="Q308" s="284"/>
      <c r="R308" s="284"/>
      <c r="S308" s="284"/>
      <c r="T308" s="28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86" t="s">
        <v>170</v>
      </c>
      <c r="AU308" s="286" t="s">
        <v>85</v>
      </c>
      <c r="AV308" s="13" t="s">
        <v>85</v>
      </c>
      <c r="AW308" s="13" t="s">
        <v>30</v>
      </c>
      <c r="AX308" s="13" t="s">
        <v>75</v>
      </c>
      <c r="AY308" s="286" t="s">
        <v>160</v>
      </c>
    </row>
    <row r="309" spans="1:51" s="14" customFormat="1" ht="12">
      <c r="A309" s="14"/>
      <c r="B309" s="288"/>
      <c r="C309" s="289"/>
      <c r="D309" s="272" t="s">
        <v>170</v>
      </c>
      <c r="E309" s="290" t="s">
        <v>1</v>
      </c>
      <c r="F309" s="291" t="s">
        <v>351</v>
      </c>
      <c r="G309" s="289"/>
      <c r="H309" s="290" t="s">
        <v>1</v>
      </c>
      <c r="I309" s="292"/>
      <c r="J309" s="289"/>
      <c r="K309" s="289"/>
      <c r="L309" s="293"/>
      <c r="M309" s="294"/>
      <c r="N309" s="295"/>
      <c r="O309" s="295"/>
      <c r="P309" s="295"/>
      <c r="Q309" s="295"/>
      <c r="R309" s="295"/>
      <c r="S309" s="295"/>
      <c r="T309" s="29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97" t="s">
        <v>170</v>
      </c>
      <c r="AU309" s="297" t="s">
        <v>85</v>
      </c>
      <c r="AV309" s="14" t="s">
        <v>83</v>
      </c>
      <c r="AW309" s="14" t="s">
        <v>30</v>
      </c>
      <c r="AX309" s="14" t="s">
        <v>75</v>
      </c>
      <c r="AY309" s="297" t="s">
        <v>160</v>
      </c>
    </row>
    <row r="310" spans="1:51" s="13" customFormat="1" ht="12">
      <c r="A310" s="13"/>
      <c r="B310" s="276"/>
      <c r="C310" s="277"/>
      <c r="D310" s="272" t="s">
        <v>170</v>
      </c>
      <c r="E310" s="278" t="s">
        <v>1</v>
      </c>
      <c r="F310" s="279" t="s">
        <v>1685</v>
      </c>
      <c r="G310" s="277"/>
      <c r="H310" s="280">
        <v>27.475</v>
      </c>
      <c r="I310" s="281"/>
      <c r="J310" s="277"/>
      <c r="K310" s="277"/>
      <c r="L310" s="282"/>
      <c r="M310" s="283"/>
      <c r="N310" s="284"/>
      <c r="O310" s="284"/>
      <c r="P310" s="284"/>
      <c r="Q310" s="284"/>
      <c r="R310" s="284"/>
      <c r="S310" s="284"/>
      <c r="T310" s="28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86" t="s">
        <v>170</v>
      </c>
      <c r="AU310" s="286" t="s">
        <v>85</v>
      </c>
      <c r="AV310" s="13" t="s">
        <v>85</v>
      </c>
      <c r="AW310" s="13" t="s">
        <v>30</v>
      </c>
      <c r="AX310" s="13" t="s">
        <v>75</v>
      </c>
      <c r="AY310" s="286" t="s">
        <v>160</v>
      </c>
    </row>
    <row r="311" spans="1:51" s="14" customFormat="1" ht="12">
      <c r="A311" s="14"/>
      <c r="B311" s="288"/>
      <c r="C311" s="289"/>
      <c r="D311" s="272" t="s">
        <v>170</v>
      </c>
      <c r="E311" s="290" t="s">
        <v>1</v>
      </c>
      <c r="F311" s="291" t="s">
        <v>1686</v>
      </c>
      <c r="G311" s="289"/>
      <c r="H311" s="290" t="s">
        <v>1</v>
      </c>
      <c r="I311" s="292"/>
      <c r="J311" s="289"/>
      <c r="K311" s="289"/>
      <c r="L311" s="293"/>
      <c r="M311" s="294"/>
      <c r="N311" s="295"/>
      <c r="O311" s="295"/>
      <c r="P311" s="295"/>
      <c r="Q311" s="295"/>
      <c r="R311" s="295"/>
      <c r="S311" s="295"/>
      <c r="T311" s="29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97" t="s">
        <v>170</v>
      </c>
      <c r="AU311" s="297" t="s">
        <v>85</v>
      </c>
      <c r="AV311" s="14" t="s">
        <v>83</v>
      </c>
      <c r="AW311" s="14" t="s">
        <v>30</v>
      </c>
      <c r="AX311" s="14" t="s">
        <v>75</v>
      </c>
      <c r="AY311" s="297" t="s">
        <v>160</v>
      </c>
    </row>
    <row r="312" spans="1:51" s="14" customFormat="1" ht="12">
      <c r="A312" s="14"/>
      <c r="B312" s="288"/>
      <c r="C312" s="289"/>
      <c r="D312" s="272" t="s">
        <v>170</v>
      </c>
      <c r="E312" s="290" t="s">
        <v>1</v>
      </c>
      <c r="F312" s="291" t="s">
        <v>305</v>
      </c>
      <c r="G312" s="289"/>
      <c r="H312" s="290" t="s">
        <v>1</v>
      </c>
      <c r="I312" s="292"/>
      <c r="J312" s="289"/>
      <c r="K312" s="289"/>
      <c r="L312" s="293"/>
      <c r="M312" s="294"/>
      <c r="N312" s="295"/>
      <c r="O312" s="295"/>
      <c r="P312" s="295"/>
      <c r="Q312" s="295"/>
      <c r="R312" s="295"/>
      <c r="S312" s="295"/>
      <c r="T312" s="29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97" t="s">
        <v>170</v>
      </c>
      <c r="AU312" s="297" t="s">
        <v>85</v>
      </c>
      <c r="AV312" s="14" t="s">
        <v>83</v>
      </c>
      <c r="AW312" s="14" t="s">
        <v>30</v>
      </c>
      <c r="AX312" s="14" t="s">
        <v>75</v>
      </c>
      <c r="AY312" s="297" t="s">
        <v>160</v>
      </c>
    </row>
    <row r="313" spans="1:51" s="13" customFormat="1" ht="12">
      <c r="A313" s="13"/>
      <c r="B313" s="276"/>
      <c r="C313" s="277"/>
      <c r="D313" s="272" t="s">
        <v>170</v>
      </c>
      <c r="E313" s="278" t="s">
        <v>1</v>
      </c>
      <c r="F313" s="279" t="s">
        <v>1689</v>
      </c>
      <c r="G313" s="277"/>
      <c r="H313" s="280">
        <v>298.375</v>
      </c>
      <c r="I313" s="281"/>
      <c r="J313" s="277"/>
      <c r="K313" s="277"/>
      <c r="L313" s="282"/>
      <c r="M313" s="283"/>
      <c r="N313" s="284"/>
      <c r="O313" s="284"/>
      <c r="P313" s="284"/>
      <c r="Q313" s="284"/>
      <c r="R313" s="284"/>
      <c r="S313" s="284"/>
      <c r="T313" s="28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86" t="s">
        <v>170</v>
      </c>
      <c r="AU313" s="286" t="s">
        <v>85</v>
      </c>
      <c r="AV313" s="13" t="s">
        <v>85</v>
      </c>
      <c r="AW313" s="13" t="s">
        <v>30</v>
      </c>
      <c r="AX313" s="13" t="s">
        <v>75</v>
      </c>
      <c r="AY313" s="286" t="s">
        <v>160</v>
      </c>
    </row>
    <row r="314" spans="1:51" s="14" customFormat="1" ht="12">
      <c r="A314" s="14"/>
      <c r="B314" s="288"/>
      <c r="C314" s="289"/>
      <c r="D314" s="272" t="s">
        <v>170</v>
      </c>
      <c r="E314" s="290" t="s">
        <v>1</v>
      </c>
      <c r="F314" s="291" t="s">
        <v>319</v>
      </c>
      <c r="G314" s="289"/>
      <c r="H314" s="290" t="s">
        <v>1</v>
      </c>
      <c r="I314" s="292"/>
      <c r="J314" s="289"/>
      <c r="K314" s="289"/>
      <c r="L314" s="293"/>
      <c r="M314" s="294"/>
      <c r="N314" s="295"/>
      <c r="O314" s="295"/>
      <c r="P314" s="295"/>
      <c r="Q314" s="295"/>
      <c r="R314" s="295"/>
      <c r="S314" s="295"/>
      <c r="T314" s="29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97" t="s">
        <v>170</v>
      </c>
      <c r="AU314" s="297" t="s">
        <v>85</v>
      </c>
      <c r="AV314" s="14" t="s">
        <v>83</v>
      </c>
      <c r="AW314" s="14" t="s">
        <v>30</v>
      </c>
      <c r="AX314" s="14" t="s">
        <v>75</v>
      </c>
      <c r="AY314" s="297" t="s">
        <v>160</v>
      </c>
    </row>
    <row r="315" spans="1:51" s="13" customFormat="1" ht="12">
      <c r="A315" s="13"/>
      <c r="B315" s="276"/>
      <c r="C315" s="277"/>
      <c r="D315" s="272" t="s">
        <v>170</v>
      </c>
      <c r="E315" s="278" t="s">
        <v>1</v>
      </c>
      <c r="F315" s="279" t="s">
        <v>1683</v>
      </c>
      <c r="G315" s="277"/>
      <c r="H315" s="280">
        <v>1291.5</v>
      </c>
      <c r="I315" s="281"/>
      <c r="J315" s="277"/>
      <c r="K315" s="277"/>
      <c r="L315" s="282"/>
      <c r="M315" s="283"/>
      <c r="N315" s="284"/>
      <c r="O315" s="284"/>
      <c r="P315" s="284"/>
      <c r="Q315" s="284"/>
      <c r="R315" s="284"/>
      <c r="S315" s="284"/>
      <c r="T315" s="28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86" t="s">
        <v>170</v>
      </c>
      <c r="AU315" s="286" t="s">
        <v>85</v>
      </c>
      <c r="AV315" s="13" t="s">
        <v>85</v>
      </c>
      <c r="AW315" s="13" t="s">
        <v>30</v>
      </c>
      <c r="AX315" s="13" t="s">
        <v>75</v>
      </c>
      <c r="AY315" s="286" t="s">
        <v>160</v>
      </c>
    </row>
    <row r="316" spans="1:51" s="14" customFormat="1" ht="12">
      <c r="A316" s="14"/>
      <c r="B316" s="288"/>
      <c r="C316" s="289"/>
      <c r="D316" s="272" t="s">
        <v>170</v>
      </c>
      <c r="E316" s="290" t="s">
        <v>1</v>
      </c>
      <c r="F316" s="291" t="s">
        <v>348</v>
      </c>
      <c r="G316" s="289"/>
      <c r="H316" s="290" t="s">
        <v>1</v>
      </c>
      <c r="I316" s="292"/>
      <c r="J316" s="289"/>
      <c r="K316" s="289"/>
      <c r="L316" s="293"/>
      <c r="M316" s="294"/>
      <c r="N316" s="295"/>
      <c r="O316" s="295"/>
      <c r="P316" s="295"/>
      <c r="Q316" s="295"/>
      <c r="R316" s="295"/>
      <c r="S316" s="295"/>
      <c r="T316" s="29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97" t="s">
        <v>170</v>
      </c>
      <c r="AU316" s="297" t="s">
        <v>85</v>
      </c>
      <c r="AV316" s="14" t="s">
        <v>83</v>
      </c>
      <c r="AW316" s="14" t="s">
        <v>30</v>
      </c>
      <c r="AX316" s="14" t="s">
        <v>75</v>
      </c>
      <c r="AY316" s="297" t="s">
        <v>160</v>
      </c>
    </row>
    <row r="317" spans="1:51" s="13" customFormat="1" ht="12">
      <c r="A317" s="13"/>
      <c r="B317" s="276"/>
      <c r="C317" s="277"/>
      <c r="D317" s="272" t="s">
        <v>170</v>
      </c>
      <c r="E317" s="278" t="s">
        <v>1</v>
      </c>
      <c r="F317" s="279" t="s">
        <v>1684</v>
      </c>
      <c r="G317" s="277"/>
      <c r="H317" s="280">
        <v>144.375</v>
      </c>
      <c r="I317" s="281"/>
      <c r="J317" s="277"/>
      <c r="K317" s="277"/>
      <c r="L317" s="282"/>
      <c r="M317" s="283"/>
      <c r="N317" s="284"/>
      <c r="O317" s="284"/>
      <c r="P317" s="284"/>
      <c r="Q317" s="284"/>
      <c r="R317" s="284"/>
      <c r="S317" s="284"/>
      <c r="T317" s="28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86" t="s">
        <v>170</v>
      </c>
      <c r="AU317" s="286" t="s">
        <v>85</v>
      </c>
      <c r="AV317" s="13" t="s">
        <v>85</v>
      </c>
      <c r="AW317" s="13" t="s">
        <v>30</v>
      </c>
      <c r="AX317" s="13" t="s">
        <v>75</v>
      </c>
      <c r="AY317" s="286" t="s">
        <v>160</v>
      </c>
    </row>
    <row r="318" spans="1:51" s="14" customFormat="1" ht="12">
      <c r="A318" s="14"/>
      <c r="B318" s="288"/>
      <c r="C318" s="289"/>
      <c r="D318" s="272" t="s">
        <v>170</v>
      </c>
      <c r="E318" s="290" t="s">
        <v>1</v>
      </c>
      <c r="F318" s="291" t="s">
        <v>351</v>
      </c>
      <c r="G318" s="289"/>
      <c r="H318" s="290" t="s">
        <v>1</v>
      </c>
      <c r="I318" s="292"/>
      <c r="J318" s="289"/>
      <c r="K318" s="289"/>
      <c r="L318" s="293"/>
      <c r="M318" s="294"/>
      <c r="N318" s="295"/>
      <c r="O318" s="295"/>
      <c r="P318" s="295"/>
      <c r="Q318" s="295"/>
      <c r="R318" s="295"/>
      <c r="S318" s="295"/>
      <c r="T318" s="29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97" t="s">
        <v>170</v>
      </c>
      <c r="AU318" s="297" t="s">
        <v>85</v>
      </c>
      <c r="AV318" s="14" t="s">
        <v>83</v>
      </c>
      <c r="AW318" s="14" t="s">
        <v>30</v>
      </c>
      <c r="AX318" s="14" t="s">
        <v>75</v>
      </c>
      <c r="AY318" s="297" t="s">
        <v>160</v>
      </c>
    </row>
    <row r="319" spans="1:51" s="13" customFormat="1" ht="12">
      <c r="A319" s="13"/>
      <c r="B319" s="276"/>
      <c r="C319" s="277"/>
      <c r="D319" s="272" t="s">
        <v>170</v>
      </c>
      <c r="E319" s="278" t="s">
        <v>1</v>
      </c>
      <c r="F319" s="279" t="s">
        <v>1685</v>
      </c>
      <c r="G319" s="277"/>
      <c r="H319" s="280">
        <v>27.475</v>
      </c>
      <c r="I319" s="281"/>
      <c r="J319" s="277"/>
      <c r="K319" s="277"/>
      <c r="L319" s="282"/>
      <c r="M319" s="283"/>
      <c r="N319" s="284"/>
      <c r="O319" s="284"/>
      <c r="P319" s="284"/>
      <c r="Q319" s="284"/>
      <c r="R319" s="284"/>
      <c r="S319" s="284"/>
      <c r="T319" s="28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86" t="s">
        <v>170</v>
      </c>
      <c r="AU319" s="286" t="s">
        <v>85</v>
      </c>
      <c r="AV319" s="13" t="s">
        <v>85</v>
      </c>
      <c r="AW319" s="13" t="s">
        <v>30</v>
      </c>
      <c r="AX319" s="13" t="s">
        <v>75</v>
      </c>
      <c r="AY319" s="286" t="s">
        <v>160</v>
      </c>
    </row>
    <row r="320" spans="1:51" s="15" customFormat="1" ht="12">
      <c r="A320" s="15"/>
      <c r="B320" s="298"/>
      <c r="C320" s="299"/>
      <c r="D320" s="272" t="s">
        <v>170</v>
      </c>
      <c r="E320" s="300" t="s">
        <v>1</v>
      </c>
      <c r="F320" s="301" t="s">
        <v>217</v>
      </c>
      <c r="G320" s="299"/>
      <c r="H320" s="302">
        <v>3523.45</v>
      </c>
      <c r="I320" s="303"/>
      <c r="J320" s="299"/>
      <c r="K320" s="299"/>
      <c r="L320" s="304"/>
      <c r="M320" s="305"/>
      <c r="N320" s="306"/>
      <c r="O320" s="306"/>
      <c r="P320" s="306"/>
      <c r="Q320" s="306"/>
      <c r="R320" s="306"/>
      <c r="S320" s="306"/>
      <c r="T320" s="307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308" t="s">
        <v>170</v>
      </c>
      <c r="AU320" s="308" t="s">
        <v>85</v>
      </c>
      <c r="AV320" s="15" t="s">
        <v>166</v>
      </c>
      <c r="AW320" s="15" t="s">
        <v>30</v>
      </c>
      <c r="AX320" s="15" t="s">
        <v>83</v>
      </c>
      <c r="AY320" s="308" t="s">
        <v>160</v>
      </c>
    </row>
    <row r="321" spans="1:65" s="2" customFormat="1" ht="16.5" customHeight="1">
      <c r="A321" s="40"/>
      <c r="B321" s="41"/>
      <c r="C321" s="309" t="s">
        <v>418</v>
      </c>
      <c r="D321" s="309" t="s">
        <v>404</v>
      </c>
      <c r="E321" s="310" t="s">
        <v>1690</v>
      </c>
      <c r="F321" s="311" t="s">
        <v>539</v>
      </c>
      <c r="G321" s="312" t="s">
        <v>540</v>
      </c>
      <c r="H321" s="313">
        <v>324.045</v>
      </c>
      <c r="I321" s="314"/>
      <c r="J321" s="315">
        <f>ROUND(I321*H321,2)</f>
        <v>0</v>
      </c>
      <c r="K321" s="311" t="s">
        <v>1</v>
      </c>
      <c r="L321" s="316"/>
      <c r="M321" s="317" t="s">
        <v>1</v>
      </c>
      <c r="N321" s="318" t="s">
        <v>40</v>
      </c>
      <c r="O321" s="93"/>
      <c r="P321" s="269">
        <f>O321*H321</f>
        <v>0</v>
      </c>
      <c r="Q321" s="269">
        <v>0</v>
      </c>
      <c r="R321" s="269">
        <f>Q321*H321</f>
        <v>0</v>
      </c>
      <c r="S321" s="269">
        <v>0</v>
      </c>
      <c r="T321" s="270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71" t="s">
        <v>235</v>
      </c>
      <c r="AT321" s="271" t="s">
        <v>404</v>
      </c>
      <c r="AU321" s="271" t="s">
        <v>85</v>
      </c>
      <c r="AY321" s="17" t="s">
        <v>160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17" t="s">
        <v>83</v>
      </c>
      <c r="BK321" s="145">
        <f>ROUND(I321*H321,2)</f>
        <v>0</v>
      </c>
      <c r="BL321" s="17" t="s">
        <v>166</v>
      </c>
      <c r="BM321" s="271" t="s">
        <v>1691</v>
      </c>
    </row>
    <row r="322" spans="1:47" s="2" customFormat="1" ht="12">
      <c r="A322" s="40"/>
      <c r="B322" s="41"/>
      <c r="C322" s="42"/>
      <c r="D322" s="272" t="s">
        <v>177</v>
      </c>
      <c r="E322" s="42"/>
      <c r="F322" s="287" t="s">
        <v>542</v>
      </c>
      <c r="G322" s="42"/>
      <c r="H322" s="42"/>
      <c r="I322" s="161"/>
      <c r="J322" s="42"/>
      <c r="K322" s="42"/>
      <c r="L322" s="43"/>
      <c r="M322" s="274"/>
      <c r="N322" s="275"/>
      <c r="O322" s="93"/>
      <c r="P322" s="93"/>
      <c r="Q322" s="93"/>
      <c r="R322" s="93"/>
      <c r="S322" s="93"/>
      <c r="T322" s="9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7" t="s">
        <v>177</v>
      </c>
      <c r="AU322" s="17" t="s">
        <v>85</v>
      </c>
    </row>
    <row r="323" spans="1:47" s="2" customFormat="1" ht="12">
      <c r="A323" s="40"/>
      <c r="B323" s="41"/>
      <c r="C323" s="42"/>
      <c r="D323" s="272" t="s">
        <v>168</v>
      </c>
      <c r="E323" s="42"/>
      <c r="F323" s="273" t="s">
        <v>1692</v>
      </c>
      <c r="G323" s="42"/>
      <c r="H323" s="42"/>
      <c r="I323" s="161"/>
      <c r="J323" s="42"/>
      <c r="K323" s="42"/>
      <c r="L323" s="43"/>
      <c r="M323" s="274"/>
      <c r="N323" s="275"/>
      <c r="O323" s="93"/>
      <c r="P323" s="93"/>
      <c r="Q323" s="93"/>
      <c r="R323" s="93"/>
      <c r="S323" s="93"/>
      <c r="T323" s="94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7" t="s">
        <v>168</v>
      </c>
      <c r="AU323" s="17" t="s">
        <v>85</v>
      </c>
    </row>
    <row r="324" spans="1:51" s="13" customFormat="1" ht="12">
      <c r="A324" s="13"/>
      <c r="B324" s="276"/>
      <c r="C324" s="277"/>
      <c r="D324" s="272" t="s">
        <v>170</v>
      </c>
      <c r="E324" s="278" t="s">
        <v>1</v>
      </c>
      <c r="F324" s="279" t="s">
        <v>1693</v>
      </c>
      <c r="G324" s="277"/>
      <c r="H324" s="280">
        <v>324.045</v>
      </c>
      <c r="I324" s="281"/>
      <c r="J324" s="277"/>
      <c r="K324" s="277"/>
      <c r="L324" s="282"/>
      <c r="M324" s="283"/>
      <c r="N324" s="284"/>
      <c r="O324" s="284"/>
      <c r="P324" s="284"/>
      <c r="Q324" s="284"/>
      <c r="R324" s="284"/>
      <c r="S324" s="284"/>
      <c r="T324" s="28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86" t="s">
        <v>170</v>
      </c>
      <c r="AU324" s="286" t="s">
        <v>85</v>
      </c>
      <c r="AV324" s="13" t="s">
        <v>85</v>
      </c>
      <c r="AW324" s="13" t="s">
        <v>30</v>
      </c>
      <c r="AX324" s="13" t="s">
        <v>83</v>
      </c>
      <c r="AY324" s="286" t="s">
        <v>160</v>
      </c>
    </row>
    <row r="325" spans="1:65" s="2" customFormat="1" ht="21.75" customHeight="1">
      <c r="A325" s="40"/>
      <c r="B325" s="41"/>
      <c r="C325" s="260" t="s">
        <v>424</v>
      </c>
      <c r="D325" s="260" t="s">
        <v>162</v>
      </c>
      <c r="E325" s="261" t="s">
        <v>561</v>
      </c>
      <c r="F325" s="262" t="s">
        <v>562</v>
      </c>
      <c r="G325" s="263" t="s">
        <v>290</v>
      </c>
      <c r="H325" s="264">
        <v>170.55</v>
      </c>
      <c r="I325" s="265"/>
      <c r="J325" s="266">
        <f>ROUND(I325*H325,2)</f>
        <v>0</v>
      </c>
      <c r="K325" s="262" t="s">
        <v>1</v>
      </c>
      <c r="L325" s="43"/>
      <c r="M325" s="267" t="s">
        <v>1</v>
      </c>
      <c r="N325" s="268" t="s">
        <v>40</v>
      </c>
      <c r="O325" s="93"/>
      <c r="P325" s="269">
        <f>O325*H325</f>
        <v>0</v>
      </c>
      <c r="Q325" s="269">
        <v>0</v>
      </c>
      <c r="R325" s="269">
        <f>Q325*H325</f>
        <v>0</v>
      </c>
      <c r="S325" s="269">
        <v>0</v>
      </c>
      <c r="T325" s="270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71" t="s">
        <v>166</v>
      </c>
      <c r="AT325" s="271" t="s">
        <v>162</v>
      </c>
      <c r="AU325" s="271" t="s">
        <v>85</v>
      </c>
      <c r="AY325" s="17" t="s">
        <v>160</v>
      </c>
      <c r="BE325" s="145">
        <f>IF(N325="základní",J325,0)</f>
        <v>0</v>
      </c>
      <c r="BF325" s="145">
        <f>IF(N325="snížená",J325,0)</f>
        <v>0</v>
      </c>
      <c r="BG325" s="145">
        <f>IF(N325="zákl. přenesená",J325,0)</f>
        <v>0</v>
      </c>
      <c r="BH325" s="145">
        <f>IF(N325="sníž. přenesená",J325,0)</f>
        <v>0</v>
      </c>
      <c r="BI325" s="145">
        <f>IF(N325="nulová",J325,0)</f>
        <v>0</v>
      </c>
      <c r="BJ325" s="17" t="s">
        <v>83</v>
      </c>
      <c r="BK325" s="145">
        <f>ROUND(I325*H325,2)</f>
        <v>0</v>
      </c>
      <c r="BL325" s="17" t="s">
        <v>166</v>
      </c>
      <c r="BM325" s="271" t="s">
        <v>1694</v>
      </c>
    </row>
    <row r="326" spans="1:47" s="2" customFormat="1" ht="12">
      <c r="A326" s="40"/>
      <c r="B326" s="41"/>
      <c r="C326" s="42"/>
      <c r="D326" s="272" t="s">
        <v>177</v>
      </c>
      <c r="E326" s="42"/>
      <c r="F326" s="287" t="s">
        <v>564</v>
      </c>
      <c r="G326" s="42"/>
      <c r="H326" s="42"/>
      <c r="I326" s="161"/>
      <c r="J326" s="42"/>
      <c r="K326" s="42"/>
      <c r="L326" s="43"/>
      <c r="M326" s="274"/>
      <c r="N326" s="275"/>
      <c r="O326" s="93"/>
      <c r="P326" s="93"/>
      <c r="Q326" s="93"/>
      <c r="R326" s="93"/>
      <c r="S326" s="93"/>
      <c r="T326" s="94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7" t="s">
        <v>177</v>
      </c>
      <c r="AU326" s="17" t="s">
        <v>85</v>
      </c>
    </row>
    <row r="327" spans="1:51" s="13" customFormat="1" ht="12">
      <c r="A327" s="13"/>
      <c r="B327" s="276"/>
      <c r="C327" s="277"/>
      <c r="D327" s="272" t="s">
        <v>170</v>
      </c>
      <c r="E327" s="278" t="s">
        <v>1</v>
      </c>
      <c r="F327" s="279" t="s">
        <v>1695</v>
      </c>
      <c r="G327" s="277"/>
      <c r="H327" s="280">
        <v>170.55</v>
      </c>
      <c r="I327" s="281"/>
      <c r="J327" s="277"/>
      <c r="K327" s="277"/>
      <c r="L327" s="282"/>
      <c r="M327" s="283"/>
      <c r="N327" s="284"/>
      <c r="O327" s="284"/>
      <c r="P327" s="284"/>
      <c r="Q327" s="284"/>
      <c r="R327" s="284"/>
      <c r="S327" s="284"/>
      <c r="T327" s="28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86" t="s">
        <v>170</v>
      </c>
      <c r="AU327" s="286" t="s">
        <v>85</v>
      </c>
      <c r="AV327" s="13" t="s">
        <v>85</v>
      </c>
      <c r="AW327" s="13" t="s">
        <v>30</v>
      </c>
      <c r="AX327" s="13" t="s">
        <v>83</v>
      </c>
      <c r="AY327" s="286" t="s">
        <v>160</v>
      </c>
    </row>
    <row r="328" spans="1:65" s="2" customFormat="1" ht="16.5" customHeight="1">
      <c r="A328" s="40"/>
      <c r="B328" s="41"/>
      <c r="C328" s="309" t="s">
        <v>429</v>
      </c>
      <c r="D328" s="309" t="s">
        <v>404</v>
      </c>
      <c r="E328" s="310" t="s">
        <v>581</v>
      </c>
      <c r="F328" s="311" t="s">
        <v>582</v>
      </c>
      <c r="G328" s="312" t="s">
        <v>540</v>
      </c>
      <c r="H328" s="313">
        <v>863.151</v>
      </c>
      <c r="I328" s="314"/>
      <c r="J328" s="315">
        <f>ROUND(I328*H328,2)</f>
        <v>0</v>
      </c>
      <c r="K328" s="311" t="s">
        <v>226</v>
      </c>
      <c r="L328" s="316"/>
      <c r="M328" s="317" t="s">
        <v>1</v>
      </c>
      <c r="N328" s="318" t="s">
        <v>40</v>
      </c>
      <c r="O328" s="93"/>
      <c r="P328" s="269">
        <f>O328*H328</f>
        <v>0</v>
      </c>
      <c r="Q328" s="269">
        <v>0</v>
      </c>
      <c r="R328" s="269">
        <f>Q328*H328</f>
        <v>0</v>
      </c>
      <c r="S328" s="269">
        <v>0</v>
      </c>
      <c r="T328" s="270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71" t="s">
        <v>235</v>
      </c>
      <c r="AT328" s="271" t="s">
        <v>404</v>
      </c>
      <c r="AU328" s="271" t="s">
        <v>85</v>
      </c>
      <c r="AY328" s="17" t="s">
        <v>160</v>
      </c>
      <c r="BE328" s="145">
        <f>IF(N328="základní",J328,0)</f>
        <v>0</v>
      </c>
      <c r="BF328" s="145">
        <f>IF(N328="snížená",J328,0)</f>
        <v>0</v>
      </c>
      <c r="BG328" s="145">
        <f>IF(N328="zákl. přenesená",J328,0)</f>
        <v>0</v>
      </c>
      <c r="BH328" s="145">
        <f>IF(N328="sníž. přenesená",J328,0)</f>
        <v>0</v>
      </c>
      <c r="BI328" s="145">
        <f>IF(N328="nulová",J328,0)</f>
        <v>0</v>
      </c>
      <c r="BJ328" s="17" t="s">
        <v>83</v>
      </c>
      <c r="BK328" s="145">
        <f>ROUND(I328*H328,2)</f>
        <v>0</v>
      </c>
      <c r="BL328" s="17" t="s">
        <v>166</v>
      </c>
      <c r="BM328" s="271" t="s">
        <v>1696</v>
      </c>
    </row>
    <row r="329" spans="1:47" s="2" customFormat="1" ht="12">
      <c r="A329" s="40"/>
      <c r="B329" s="41"/>
      <c r="C329" s="42"/>
      <c r="D329" s="272" t="s">
        <v>168</v>
      </c>
      <c r="E329" s="42"/>
      <c r="F329" s="273" t="s">
        <v>584</v>
      </c>
      <c r="G329" s="42"/>
      <c r="H329" s="42"/>
      <c r="I329" s="161"/>
      <c r="J329" s="42"/>
      <c r="K329" s="42"/>
      <c r="L329" s="43"/>
      <c r="M329" s="274"/>
      <c r="N329" s="275"/>
      <c r="O329" s="93"/>
      <c r="P329" s="93"/>
      <c r="Q329" s="93"/>
      <c r="R329" s="93"/>
      <c r="S329" s="93"/>
      <c r="T329" s="94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7" t="s">
        <v>168</v>
      </c>
      <c r="AU329" s="17" t="s">
        <v>85</v>
      </c>
    </row>
    <row r="330" spans="1:51" s="13" customFormat="1" ht="12">
      <c r="A330" s="13"/>
      <c r="B330" s="276"/>
      <c r="C330" s="277"/>
      <c r="D330" s="272" t="s">
        <v>170</v>
      </c>
      <c r="E330" s="278" t="s">
        <v>1</v>
      </c>
      <c r="F330" s="279" t="s">
        <v>1697</v>
      </c>
      <c r="G330" s="277"/>
      <c r="H330" s="280">
        <v>863.151</v>
      </c>
      <c r="I330" s="281"/>
      <c r="J330" s="277"/>
      <c r="K330" s="277"/>
      <c r="L330" s="282"/>
      <c r="M330" s="283"/>
      <c r="N330" s="284"/>
      <c r="O330" s="284"/>
      <c r="P330" s="284"/>
      <c r="Q330" s="284"/>
      <c r="R330" s="284"/>
      <c r="S330" s="284"/>
      <c r="T330" s="28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86" t="s">
        <v>170</v>
      </c>
      <c r="AU330" s="286" t="s">
        <v>85</v>
      </c>
      <c r="AV330" s="13" t="s">
        <v>85</v>
      </c>
      <c r="AW330" s="13" t="s">
        <v>30</v>
      </c>
      <c r="AX330" s="13" t="s">
        <v>83</v>
      </c>
      <c r="AY330" s="286" t="s">
        <v>160</v>
      </c>
    </row>
    <row r="331" spans="1:65" s="2" customFormat="1" ht="21.75" customHeight="1">
      <c r="A331" s="40"/>
      <c r="B331" s="41"/>
      <c r="C331" s="260" t="s">
        <v>434</v>
      </c>
      <c r="D331" s="260" t="s">
        <v>162</v>
      </c>
      <c r="E331" s="261" t="s">
        <v>587</v>
      </c>
      <c r="F331" s="262" t="s">
        <v>588</v>
      </c>
      <c r="G331" s="263" t="s">
        <v>557</v>
      </c>
      <c r="H331" s="264">
        <v>1</v>
      </c>
      <c r="I331" s="265"/>
      <c r="J331" s="266">
        <f>ROUND(I331*H331,2)</f>
        <v>0</v>
      </c>
      <c r="K331" s="262" t="s">
        <v>1</v>
      </c>
      <c r="L331" s="43"/>
      <c r="M331" s="267" t="s">
        <v>1</v>
      </c>
      <c r="N331" s="268" t="s">
        <v>40</v>
      </c>
      <c r="O331" s="93"/>
      <c r="P331" s="269">
        <f>O331*H331</f>
        <v>0</v>
      </c>
      <c r="Q331" s="269">
        <v>0</v>
      </c>
      <c r="R331" s="269">
        <f>Q331*H331</f>
        <v>0</v>
      </c>
      <c r="S331" s="269">
        <v>0</v>
      </c>
      <c r="T331" s="270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71" t="s">
        <v>166</v>
      </c>
      <c r="AT331" s="271" t="s">
        <v>162</v>
      </c>
      <c r="AU331" s="271" t="s">
        <v>85</v>
      </c>
      <c r="AY331" s="17" t="s">
        <v>160</v>
      </c>
      <c r="BE331" s="145">
        <f>IF(N331="základní",J331,0)</f>
        <v>0</v>
      </c>
      <c r="BF331" s="145">
        <f>IF(N331="snížená",J331,0)</f>
        <v>0</v>
      </c>
      <c r="BG331" s="145">
        <f>IF(N331="zákl. přenesená",J331,0)</f>
        <v>0</v>
      </c>
      <c r="BH331" s="145">
        <f>IF(N331="sníž. přenesená",J331,0)</f>
        <v>0</v>
      </c>
      <c r="BI331" s="145">
        <f>IF(N331="nulová",J331,0)</f>
        <v>0</v>
      </c>
      <c r="BJ331" s="17" t="s">
        <v>83</v>
      </c>
      <c r="BK331" s="145">
        <f>ROUND(I331*H331,2)</f>
        <v>0</v>
      </c>
      <c r="BL331" s="17" t="s">
        <v>166</v>
      </c>
      <c r="BM331" s="271" t="s">
        <v>1698</v>
      </c>
    </row>
    <row r="332" spans="1:47" s="2" customFormat="1" ht="12">
      <c r="A332" s="40"/>
      <c r="B332" s="41"/>
      <c r="C332" s="42"/>
      <c r="D332" s="272" t="s">
        <v>177</v>
      </c>
      <c r="E332" s="42"/>
      <c r="F332" s="287" t="s">
        <v>590</v>
      </c>
      <c r="G332" s="42"/>
      <c r="H332" s="42"/>
      <c r="I332" s="161"/>
      <c r="J332" s="42"/>
      <c r="K332" s="42"/>
      <c r="L332" s="43"/>
      <c r="M332" s="274"/>
      <c r="N332" s="275"/>
      <c r="O332" s="93"/>
      <c r="P332" s="93"/>
      <c r="Q332" s="93"/>
      <c r="R332" s="93"/>
      <c r="S332" s="93"/>
      <c r="T332" s="94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7" t="s">
        <v>177</v>
      </c>
      <c r="AU332" s="17" t="s">
        <v>85</v>
      </c>
    </row>
    <row r="333" spans="1:65" s="2" customFormat="1" ht="16.5" customHeight="1">
      <c r="A333" s="40"/>
      <c r="B333" s="41"/>
      <c r="C333" s="260" t="s">
        <v>443</v>
      </c>
      <c r="D333" s="260" t="s">
        <v>162</v>
      </c>
      <c r="E333" s="261" t="s">
        <v>624</v>
      </c>
      <c r="F333" s="262" t="s">
        <v>1699</v>
      </c>
      <c r="G333" s="263" t="s">
        <v>174</v>
      </c>
      <c r="H333" s="264">
        <v>949.73</v>
      </c>
      <c r="I333" s="265"/>
      <c r="J333" s="266">
        <f>ROUND(I333*H333,2)</f>
        <v>0</v>
      </c>
      <c r="K333" s="262" t="s">
        <v>175</v>
      </c>
      <c r="L333" s="43"/>
      <c r="M333" s="267" t="s">
        <v>1</v>
      </c>
      <c r="N333" s="268" t="s">
        <v>40</v>
      </c>
      <c r="O333" s="93"/>
      <c r="P333" s="269">
        <f>O333*H333</f>
        <v>0</v>
      </c>
      <c r="Q333" s="269">
        <v>0</v>
      </c>
      <c r="R333" s="269">
        <f>Q333*H333</f>
        <v>0</v>
      </c>
      <c r="S333" s="269">
        <v>0</v>
      </c>
      <c r="T333" s="270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71" t="s">
        <v>166</v>
      </c>
      <c r="AT333" s="271" t="s">
        <v>162</v>
      </c>
      <c r="AU333" s="271" t="s">
        <v>85</v>
      </c>
      <c r="AY333" s="17" t="s">
        <v>160</v>
      </c>
      <c r="BE333" s="145">
        <f>IF(N333="základní",J333,0)</f>
        <v>0</v>
      </c>
      <c r="BF333" s="145">
        <f>IF(N333="snížená",J333,0)</f>
        <v>0</v>
      </c>
      <c r="BG333" s="145">
        <f>IF(N333="zákl. přenesená",J333,0)</f>
        <v>0</v>
      </c>
      <c r="BH333" s="145">
        <f>IF(N333="sníž. přenesená",J333,0)</f>
        <v>0</v>
      </c>
      <c r="BI333" s="145">
        <f>IF(N333="nulová",J333,0)</f>
        <v>0</v>
      </c>
      <c r="BJ333" s="17" t="s">
        <v>83</v>
      </c>
      <c r="BK333" s="145">
        <f>ROUND(I333*H333,2)</f>
        <v>0</v>
      </c>
      <c r="BL333" s="17" t="s">
        <v>166</v>
      </c>
      <c r="BM333" s="271" t="s">
        <v>1700</v>
      </c>
    </row>
    <row r="334" spans="1:47" s="2" customFormat="1" ht="12">
      <c r="A334" s="40"/>
      <c r="B334" s="41"/>
      <c r="C334" s="42"/>
      <c r="D334" s="272" t="s">
        <v>177</v>
      </c>
      <c r="E334" s="42"/>
      <c r="F334" s="287" t="s">
        <v>1699</v>
      </c>
      <c r="G334" s="42"/>
      <c r="H334" s="42"/>
      <c r="I334" s="161"/>
      <c r="J334" s="42"/>
      <c r="K334" s="42"/>
      <c r="L334" s="43"/>
      <c r="M334" s="274"/>
      <c r="N334" s="275"/>
      <c r="O334" s="93"/>
      <c r="P334" s="93"/>
      <c r="Q334" s="93"/>
      <c r="R334" s="93"/>
      <c r="S334" s="93"/>
      <c r="T334" s="94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7" t="s">
        <v>177</v>
      </c>
      <c r="AU334" s="17" t="s">
        <v>85</v>
      </c>
    </row>
    <row r="335" spans="1:51" s="13" customFormat="1" ht="12">
      <c r="A335" s="13"/>
      <c r="B335" s="276"/>
      <c r="C335" s="277"/>
      <c r="D335" s="272" t="s">
        <v>170</v>
      </c>
      <c r="E335" s="278" t="s">
        <v>1</v>
      </c>
      <c r="F335" s="279" t="s">
        <v>1701</v>
      </c>
      <c r="G335" s="277"/>
      <c r="H335" s="280">
        <v>949.73</v>
      </c>
      <c r="I335" s="281"/>
      <c r="J335" s="277"/>
      <c r="K335" s="277"/>
      <c r="L335" s="282"/>
      <c r="M335" s="283"/>
      <c r="N335" s="284"/>
      <c r="O335" s="284"/>
      <c r="P335" s="284"/>
      <c r="Q335" s="284"/>
      <c r="R335" s="284"/>
      <c r="S335" s="284"/>
      <c r="T335" s="28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86" t="s">
        <v>170</v>
      </c>
      <c r="AU335" s="286" t="s">
        <v>85</v>
      </c>
      <c r="AV335" s="13" t="s">
        <v>85</v>
      </c>
      <c r="AW335" s="13" t="s">
        <v>30</v>
      </c>
      <c r="AX335" s="13" t="s">
        <v>83</v>
      </c>
      <c r="AY335" s="286" t="s">
        <v>160</v>
      </c>
    </row>
    <row r="336" spans="1:65" s="2" customFormat="1" ht="16.5" customHeight="1">
      <c r="A336" s="40"/>
      <c r="B336" s="41"/>
      <c r="C336" s="309" t="s">
        <v>451</v>
      </c>
      <c r="D336" s="309" t="s">
        <v>404</v>
      </c>
      <c r="E336" s="310" t="s">
        <v>632</v>
      </c>
      <c r="F336" s="311" t="s">
        <v>633</v>
      </c>
      <c r="G336" s="312" t="s">
        <v>634</v>
      </c>
      <c r="H336" s="313">
        <v>19</v>
      </c>
      <c r="I336" s="314"/>
      <c r="J336" s="315">
        <f>ROUND(I336*H336,2)</f>
        <v>0</v>
      </c>
      <c r="K336" s="311" t="s">
        <v>175</v>
      </c>
      <c r="L336" s="316"/>
      <c r="M336" s="317" t="s">
        <v>1</v>
      </c>
      <c r="N336" s="318" t="s">
        <v>40</v>
      </c>
      <c r="O336" s="93"/>
      <c r="P336" s="269">
        <f>O336*H336</f>
        <v>0</v>
      </c>
      <c r="Q336" s="269">
        <v>0.001</v>
      </c>
      <c r="R336" s="269">
        <f>Q336*H336</f>
        <v>0.019</v>
      </c>
      <c r="S336" s="269">
        <v>0</v>
      </c>
      <c r="T336" s="270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71" t="s">
        <v>235</v>
      </c>
      <c r="AT336" s="271" t="s">
        <v>404</v>
      </c>
      <c r="AU336" s="271" t="s">
        <v>85</v>
      </c>
      <c r="AY336" s="17" t="s">
        <v>160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7" t="s">
        <v>83</v>
      </c>
      <c r="BK336" s="145">
        <f>ROUND(I336*H336,2)</f>
        <v>0</v>
      </c>
      <c r="BL336" s="17" t="s">
        <v>166</v>
      </c>
      <c r="BM336" s="271" t="s">
        <v>1702</v>
      </c>
    </row>
    <row r="337" spans="1:51" s="13" customFormat="1" ht="12">
      <c r="A337" s="13"/>
      <c r="B337" s="276"/>
      <c r="C337" s="277"/>
      <c r="D337" s="272" t="s">
        <v>170</v>
      </c>
      <c r="E337" s="278" t="s">
        <v>1</v>
      </c>
      <c r="F337" s="279" t="s">
        <v>300</v>
      </c>
      <c r="G337" s="277"/>
      <c r="H337" s="280">
        <v>19</v>
      </c>
      <c r="I337" s="281"/>
      <c r="J337" s="277"/>
      <c r="K337" s="277"/>
      <c r="L337" s="282"/>
      <c r="M337" s="283"/>
      <c r="N337" s="284"/>
      <c r="O337" s="284"/>
      <c r="P337" s="284"/>
      <c r="Q337" s="284"/>
      <c r="R337" s="284"/>
      <c r="S337" s="284"/>
      <c r="T337" s="28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86" t="s">
        <v>170</v>
      </c>
      <c r="AU337" s="286" t="s">
        <v>85</v>
      </c>
      <c r="AV337" s="13" t="s">
        <v>85</v>
      </c>
      <c r="AW337" s="13" t="s">
        <v>30</v>
      </c>
      <c r="AX337" s="13" t="s">
        <v>83</v>
      </c>
      <c r="AY337" s="286" t="s">
        <v>160</v>
      </c>
    </row>
    <row r="338" spans="1:65" s="2" customFormat="1" ht="21.75" customHeight="1">
      <c r="A338" s="40"/>
      <c r="B338" s="41"/>
      <c r="C338" s="260" t="s">
        <v>457</v>
      </c>
      <c r="D338" s="260" t="s">
        <v>162</v>
      </c>
      <c r="E338" s="261" t="s">
        <v>638</v>
      </c>
      <c r="F338" s="262" t="s">
        <v>639</v>
      </c>
      <c r="G338" s="263" t="s">
        <v>174</v>
      </c>
      <c r="H338" s="264">
        <v>949.73</v>
      </c>
      <c r="I338" s="265"/>
      <c r="J338" s="266">
        <f>ROUND(I338*H338,2)</f>
        <v>0</v>
      </c>
      <c r="K338" s="262" t="s">
        <v>175</v>
      </c>
      <c r="L338" s="43"/>
      <c r="M338" s="267" t="s">
        <v>1</v>
      </c>
      <c r="N338" s="268" t="s">
        <v>40</v>
      </c>
      <c r="O338" s="93"/>
      <c r="P338" s="269">
        <f>O338*H338</f>
        <v>0</v>
      </c>
      <c r="Q338" s="269">
        <v>0</v>
      </c>
      <c r="R338" s="269">
        <f>Q338*H338</f>
        <v>0</v>
      </c>
      <c r="S338" s="269">
        <v>0</v>
      </c>
      <c r="T338" s="270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71" t="s">
        <v>166</v>
      </c>
      <c r="AT338" s="271" t="s">
        <v>162</v>
      </c>
      <c r="AU338" s="271" t="s">
        <v>85</v>
      </c>
      <c r="AY338" s="17" t="s">
        <v>160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7" t="s">
        <v>83</v>
      </c>
      <c r="BK338" s="145">
        <f>ROUND(I338*H338,2)</f>
        <v>0</v>
      </c>
      <c r="BL338" s="17" t="s">
        <v>166</v>
      </c>
      <c r="BM338" s="271" t="s">
        <v>1703</v>
      </c>
    </row>
    <row r="339" spans="1:47" s="2" customFormat="1" ht="12">
      <c r="A339" s="40"/>
      <c r="B339" s="41"/>
      <c r="C339" s="42"/>
      <c r="D339" s="272" t="s">
        <v>177</v>
      </c>
      <c r="E339" s="42"/>
      <c r="F339" s="287" t="s">
        <v>641</v>
      </c>
      <c r="G339" s="42"/>
      <c r="H339" s="42"/>
      <c r="I339" s="161"/>
      <c r="J339" s="42"/>
      <c r="K339" s="42"/>
      <c r="L339" s="43"/>
      <c r="M339" s="274"/>
      <c r="N339" s="275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7" t="s">
        <v>177</v>
      </c>
      <c r="AU339" s="17" t="s">
        <v>85</v>
      </c>
    </row>
    <row r="340" spans="1:51" s="13" customFormat="1" ht="12">
      <c r="A340" s="13"/>
      <c r="B340" s="276"/>
      <c r="C340" s="277"/>
      <c r="D340" s="272" t="s">
        <v>170</v>
      </c>
      <c r="E340" s="278" t="s">
        <v>1</v>
      </c>
      <c r="F340" s="279" t="s">
        <v>1701</v>
      </c>
      <c r="G340" s="277"/>
      <c r="H340" s="280">
        <v>949.73</v>
      </c>
      <c r="I340" s="281"/>
      <c r="J340" s="277"/>
      <c r="K340" s="277"/>
      <c r="L340" s="282"/>
      <c r="M340" s="283"/>
      <c r="N340" s="284"/>
      <c r="O340" s="284"/>
      <c r="P340" s="284"/>
      <c r="Q340" s="284"/>
      <c r="R340" s="284"/>
      <c r="S340" s="284"/>
      <c r="T340" s="28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86" t="s">
        <v>170</v>
      </c>
      <c r="AU340" s="286" t="s">
        <v>85</v>
      </c>
      <c r="AV340" s="13" t="s">
        <v>85</v>
      </c>
      <c r="AW340" s="13" t="s">
        <v>30</v>
      </c>
      <c r="AX340" s="13" t="s">
        <v>83</v>
      </c>
      <c r="AY340" s="286" t="s">
        <v>160</v>
      </c>
    </row>
    <row r="341" spans="1:65" s="2" customFormat="1" ht="16.5" customHeight="1">
      <c r="A341" s="40"/>
      <c r="B341" s="41"/>
      <c r="C341" s="260" t="s">
        <v>463</v>
      </c>
      <c r="D341" s="260" t="s">
        <v>162</v>
      </c>
      <c r="E341" s="261" t="s">
        <v>650</v>
      </c>
      <c r="F341" s="262" t="s">
        <v>651</v>
      </c>
      <c r="G341" s="263" t="s">
        <v>557</v>
      </c>
      <c r="H341" s="264">
        <v>1</v>
      </c>
      <c r="I341" s="265"/>
      <c r="J341" s="266">
        <f>ROUND(I341*H341,2)</f>
        <v>0</v>
      </c>
      <c r="K341" s="262" t="s">
        <v>1</v>
      </c>
      <c r="L341" s="43"/>
      <c r="M341" s="267" t="s">
        <v>1</v>
      </c>
      <c r="N341" s="268" t="s">
        <v>40</v>
      </c>
      <c r="O341" s="93"/>
      <c r="P341" s="269">
        <f>O341*H341</f>
        <v>0</v>
      </c>
      <c r="Q341" s="269">
        <v>0</v>
      </c>
      <c r="R341" s="269">
        <f>Q341*H341</f>
        <v>0</v>
      </c>
      <c r="S341" s="269">
        <v>0</v>
      </c>
      <c r="T341" s="27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71" t="s">
        <v>166</v>
      </c>
      <c r="AT341" s="271" t="s">
        <v>162</v>
      </c>
      <c r="AU341" s="271" t="s">
        <v>85</v>
      </c>
      <c r="AY341" s="17" t="s">
        <v>160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7" t="s">
        <v>83</v>
      </c>
      <c r="BK341" s="145">
        <f>ROUND(I341*H341,2)</f>
        <v>0</v>
      </c>
      <c r="BL341" s="17" t="s">
        <v>166</v>
      </c>
      <c r="BM341" s="271" t="s">
        <v>1704</v>
      </c>
    </row>
    <row r="342" spans="1:47" s="2" customFormat="1" ht="12">
      <c r="A342" s="40"/>
      <c r="B342" s="41"/>
      <c r="C342" s="42"/>
      <c r="D342" s="272" t="s">
        <v>177</v>
      </c>
      <c r="E342" s="42"/>
      <c r="F342" s="287" t="s">
        <v>651</v>
      </c>
      <c r="G342" s="42"/>
      <c r="H342" s="42"/>
      <c r="I342" s="161"/>
      <c r="J342" s="42"/>
      <c r="K342" s="42"/>
      <c r="L342" s="43"/>
      <c r="M342" s="274"/>
      <c r="N342" s="275"/>
      <c r="O342" s="93"/>
      <c r="P342" s="93"/>
      <c r="Q342" s="93"/>
      <c r="R342" s="93"/>
      <c r="S342" s="93"/>
      <c r="T342" s="94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7" t="s">
        <v>177</v>
      </c>
      <c r="AU342" s="17" t="s">
        <v>85</v>
      </c>
    </row>
    <row r="343" spans="1:63" s="12" customFormat="1" ht="22.8" customHeight="1">
      <c r="A343" s="12"/>
      <c r="B343" s="244"/>
      <c r="C343" s="245"/>
      <c r="D343" s="246" t="s">
        <v>74</v>
      </c>
      <c r="E343" s="258" t="s">
        <v>85</v>
      </c>
      <c r="F343" s="258" t="s">
        <v>654</v>
      </c>
      <c r="G343" s="245"/>
      <c r="H343" s="245"/>
      <c r="I343" s="248"/>
      <c r="J343" s="259">
        <f>BK343</f>
        <v>0</v>
      </c>
      <c r="K343" s="245"/>
      <c r="L343" s="250"/>
      <c r="M343" s="251"/>
      <c r="N343" s="252"/>
      <c r="O343" s="252"/>
      <c r="P343" s="253">
        <f>SUM(P344:P353)</f>
        <v>0</v>
      </c>
      <c r="Q343" s="252"/>
      <c r="R343" s="253">
        <f>SUM(R344:R353)</f>
        <v>46.53</v>
      </c>
      <c r="S343" s="252"/>
      <c r="T343" s="254">
        <f>SUM(T344:T353)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55" t="s">
        <v>83</v>
      </c>
      <c r="AT343" s="256" t="s">
        <v>74</v>
      </c>
      <c r="AU343" s="256" t="s">
        <v>83</v>
      </c>
      <c r="AY343" s="255" t="s">
        <v>160</v>
      </c>
      <c r="BK343" s="257">
        <f>SUM(BK344:BK353)</f>
        <v>0</v>
      </c>
    </row>
    <row r="344" spans="1:65" s="2" customFormat="1" ht="21.75" customHeight="1">
      <c r="A344" s="40"/>
      <c r="B344" s="41"/>
      <c r="C344" s="260" t="s">
        <v>469</v>
      </c>
      <c r="D344" s="260" t="s">
        <v>162</v>
      </c>
      <c r="E344" s="261" t="s">
        <v>740</v>
      </c>
      <c r="F344" s="262" t="s">
        <v>741</v>
      </c>
      <c r="G344" s="263" t="s">
        <v>174</v>
      </c>
      <c r="H344" s="264">
        <v>253.75</v>
      </c>
      <c r="I344" s="265"/>
      <c r="J344" s="266">
        <f>ROUND(I344*H344,2)</f>
        <v>0</v>
      </c>
      <c r="K344" s="262" t="s">
        <v>175</v>
      </c>
      <c r="L344" s="43"/>
      <c r="M344" s="267" t="s">
        <v>1</v>
      </c>
      <c r="N344" s="268" t="s">
        <v>40</v>
      </c>
      <c r="O344" s="93"/>
      <c r="P344" s="269">
        <f>O344*H344</f>
        <v>0</v>
      </c>
      <c r="Q344" s="269">
        <v>0</v>
      </c>
      <c r="R344" s="269">
        <f>Q344*H344</f>
        <v>0</v>
      </c>
      <c r="S344" s="269">
        <v>0</v>
      </c>
      <c r="T344" s="27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71" t="s">
        <v>166</v>
      </c>
      <c r="AT344" s="271" t="s">
        <v>162</v>
      </c>
      <c r="AU344" s="271" t="s">
        <v>85</v>
      </c>
      <c r="AY344" s="17" t="s">
        <v>160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7" t="s">
        <v>83</v>
      </c>
      <c r="BK344" s="145">
        <f>ROUND(I344*H344,2)</f>
        <v>0</v>
      </c>
      <c r="BL344" s="17" t="s">
        <v>166</v>
      </c>
      <c r="BM344" s="271" t="s">
        <v>1705</v>
      </c>
    </row>
    <row r="345" spans="1:47" s="2" customFormat="1" ht="12">
      <c r="A345" s="40"/>
      <c r="B345" s="41"/>
      <c r="C345" s="42"/>
      <c r="D345" s="272" t="s">
        <v>177</v>
      </c>
      <c r="E345" s="42"/>
      <c r="F345" s="287" t="s">
        <v>743</v>
      </c>
      <c r="G345" s="42"/>
      <c r="H345" s="42"/>
      <c r="I345" s="161"/>
      <c r="J345" s="42"/>
      <c r="K345" s="42"/>
      <c r="L345" s="43"/>
      <c r="M345" s="274"/>
      <c r="N345" s="275"/>
      <c r="O345" s="93"/>
      <c r="P345" s="93"/>
      <c r="Q345" s="93"/>
      <c r="R345" s="93"/>
      <c r="S345" s="93"/>
      <c r="T345" s="94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7" t="s">
        <v>177</v>
      </c>
      <c r="AU345" s="17" t="s">
        <v>85</v>
      </c>
    </row>
    <row r="346" spans="1:51" s="13" customFormat="1" ht="12">
      <c r="A346" s="13"/>
      <c r="B346" s="276"/>
      <c r="C346" s="277"/>
      <c r="D346" s="272" t="s">
        <v>170</v>
      </c>
      <c r="E346" s="278" t="s">
        <v>1</v>
      </c>
      <c r="F346" s="279" t="s">
        <v>1706</v>
      </c>
      <c r="G346" s="277"/>
      <c r="H346" s="280">
        <v>253.75</v>
      </c>
      <c r="I346" s="281"/>
      <c r="J346" s="277"/>
      <c r="K346" s="277"/>
      <c r="L346" s="282"/>
      <c r="M346" s="283"/>
      <c r="N346" s="284"/>
      <c r="O346" s="284"/>
      <c r="P346" s="284"/>
      <c r="Q346" s="284"/>
      <c r="R346" s="284"/>
      <c r="S346" s="284"/>
      <c r="T346" s="28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86" t="s">
        <v>170</v>
      </c>
      <c r="AU346" s="286" t="s">
        <v>85</v>
      </c>
      <c r="AV346" s="13" t="s">
        <v>85</v>
      </c>
      <c r="AW346" s="13" t="s">
        <v>30</v>
      </c>
      <c r="AX346" s="13" t="s">
        <v>83</v>
      </c>
      <c r="AY346" s="286" t="s">
        <v>160</v>
      </c>
    </row>
    <row r="347" spans="1:65" s="2" customFormat="1" ht="16.5" customHeight="1">
      <c r="A347" s="40"/>
      <c r="B347" s="41"/>
      <c r="C347" s="309" t="s">
        <v>475</v>
      </c>
      <c r="D347" s="309" t="s">
        <v>404</v>
      </c>
      <c r="E347" s="310" t="s">
        <v>754</v>
      </c>
      <c r="F347" s="311" t="s">
        <v>755</v>
      </c>
      <c r="G347" s="312" t="s">
        <v>165</v>
      </c>
      <c r="H347" s="313">
        <v>22</v>
      </c>
      <c r="I347" s="314"/>
      <c r="J347" s="315">
        <f>ROUND(I347*H347,2)</f>
        <v>0</v>
      </c>
      <c r="K347" s="311" t="s">
        <v>184</v>
      </c>
      <c r="L347" s="316"/>
      <c r="M347" s="317" t="s">
        <v>1</v>
      </c>
      <c r="N347" s="318" t="s">
        <v>40</v>
      </c>
      <c r="O347" s="93"/>
      <c r="P347" s="269">
        <f>O347*H347</f>
        <v>0</v>
      </c>
      <c r="Q347" s="269">
        <v>2.115</v>
      </c>
      <c r="R347" s="269">
        <f>Q347*H347</f>
        <v>46.53</v>
      </c>
      <c r="S347" s="269">
        <v>0</v>
      </c>
      <c r="T347" s="27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71" t="s">
        <v>235</v>
      </c>
      <c r="AT347" s="271" t="s">
        <v>404</v>
      </c>
      <c r="AU347" s="271" t="s">
        <v>85</v>
      </c>
      <c r="AY347" s="17" t="s">
        <v>160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17" t="s">
        <v>83</v>
      </c>
      <c r="BK347" s="145">
        <f>ROUND(I347*H347,2)</f>
        <v>0</v>
      </c>
      <c r="BL347" s="17" t="s">
        <v>166</v>
      </c>
      <c r="BM347" s="271" t="s">
        <v>1707</v>
      </c>
    </row>
    <row r="348" spans="1:47" s="2" customFormat="1" ht="12">
      <c r="A348" s="40"/>
      <c r="B348" s="41"/>
      <c r="C348" s="42"/>
      <c r="D348" s="272" t="s">
        <v>177</v>
      </c>
      <c r="E348" s="42"/>
      <c r="F348" s="287" t="s">
        <v>755</v>
      </c>
      <c r="G348" s="42"/>
      <c r="H348" s="42"/>
      <c r="I348" s="161"/>
      <c r="J348" s="42"/>
      <c r="K348" s="42"/>
      <c r="L348" s="43"/>
      <c r="M348" s="274"/>
      <c r="N348" s="275"/>
      <c r="O348" s="93"/>
      <c r="P348" s="93"/>
      <c r="Q348" s="93"/>
      <c r="R348" s="93"/>
      <c r="S348" s="93"/>
      <c r="T348" s="94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7" t="s">
        <v>177</v>
      </c>
      <c r="AU348" s="17" t="s">
        <v>85</v>
      </c>
    </row>
    <row r="349" spans="1:47" s="2" customFormat="1" ht="12">
      <c r="A349" s="40"/>
      <c r="B349" s="41"/>
      <c r="C349" s="42"/>
      <c r="D349" s="272" t="s">
        <v>168</v>
      </c>
      <c r="E349" s="42"/>
      <c r="F349" s="273" t="s">
        <v>750</v>
      </c>
      <c r="G349" s="42"/>
      <c r="H349" s="42"/>
      <c r="I349" s="161"/>
      <c r="J349" s="42"/>
      <c r="K349" s="42"/>
      <c r="L349" s="43"/>
      <c r="M349" s="274"/>
      <c r="N349" s="275"/>
      <c r="O349" s="93"/>
      <c r="P349" s="93"/>
      <c r="Q349" s="93"/>
      <c r="R349" s="93"/>
      <c r="S349" s="93"/>
      <c r="T349" s="94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7" t="s">
        <v>168</v>
      </c>
      <c r="AU349" s="17" t="s">
        <v>85</v>
      </c>
    </row>
    <row r="350" spans="1:51" s="13" customFormat="1" ht="12">
      <c r="A350" s="13"/>
      <c r="B350" s="276"/>
      <c r="C350" s="277"/>
      <c r="D350" s="272" t="s">
        <v>170</v>
      </c>
      <c r="E350" s="278" t="s">
        <v>1</v>
      </c>
      <c r="F350" s="279" t="s">
        <v>368</v>
      </c>
      <c r="G350" s="277"/>
      <c r="H350" s="280">
        <v>22</v>
      </c>
      <c r="I350" s="281"/>
      <c r="J350" s="277"/>
      <c r="K350" s="277"/>
      <c r="L350" s="282"/>
      <c r="M350" s="283"/>
      <c r="N350" s="284"/>
      <c r="O350" s="284"/>
      <c r="P350" s="284"/>
      <c r="Q350" s="284"/>
      <c r="R350" s="284"/>
      <c r="S350" s="284"/>
      <c r="T350" s="28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86" t="s">
        <v>170</v>
      </c>
      <c r="AU350" s="286" t="s">
        <v>85</v>
      </c>
      <c r="AV350" s="13" t="s">
        <v>85</v>
      </c>
      <c r="AW350" s="13" t="s">
        <v>30</v>
      </c>
      <c r="AX350" s="13" t="s">
        <v>83</v>
      </c>
      <c r="AY350" s="286" t="s">
        <v>160</v>
      </c>
    </row>
    <row r="351" spans="1:65" s="2" customFormat="1" ht="16.5" customHeight="1">
      <c r="A351" s="40"/>
      <c r="B351" s="41"/>
      <c r="C351" s="260" t="s">
        <v>481</v>
      </c>
      <c r="D351" s="260" t="s">
        <v>162</v>
      </c>
      <c r="E351" s="261" t="s">
        <v>758</v>
      </c>
      <c r="F351" s="262" t="s">
        <v>759</v>
      </c>
      <c r="G351" s="263" t="s">
        <v>174</v>
      </c>
      <c r="H351" s="264">
        <v>253.75</v>
      </c>
      <c r="I351" s="265"/>
      <c r="J351" s="266">
        <f>ROUND(I351*H351,2)</f>
        <v>0</v>
      </c>
      <c r="K351" s="262" t="s">
        <v>1</v>
      </c>
      <c r="L351" s="43"/>
      <c r="M351" s="267" t="s">
        <v>1</v>
      </c>
      <c r="N351" s="268" t="s">
        <v>40</v>
      </c>
      <c r="O351" s="93"/>
      <c r="P351" s="269">
        <f>O351*H351</f>
        <v>0</v>
      </c>
      <c r="Q351" s="269">
        <v>0</v>
      </c>
      <c r="R351" s="269">
        <f>Q351*H351</f>
        <v>0</v>
      </c>
      <c r="S351" s="269">
        <v>0</v>
      </c>
      <c r="T351" s="27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71" t="s">
        <v>166</v>
      </c>
      <c r="AT351" s="271" t="s">
        <v>162</v>
      </c>
      <c r="AU351" s="271" t="s">
        <v>85</v>
      </c>
      <c r="AY351" s="17" t="s">
        <v>160</v>
      </c>
      <c r="BE351" s="145">
        <f>IF(N351="základní",J351,0)</f>
        <v>0</v>
      </c>
      <c r="BF351" s="145">
        <f>IF(N351="snížená",J351,0)</f>
        <v>0</v>
      </c>
      <c r="BG351" s="145">
        <f>IF(N351="zákl. přenesená",J351,0)</f>
        <v>0</v>
      </c>
      <c r="BH351" s="145">
        <f>IF(N351="sníž. přenesená",J351,0)</f>
        <v>0</v>
      </c>
      <c r="BI351" s="145">
        <f>IF(N351="nulová",J351,0)</f>
        <v>0</v>
      </c>
      <c r="BJ351" s="17" t="s">
        <v>83</v>
      </c>
      <c r="BK351" s="145">
        <f>ROUND(I351*H351,2)</f>
        <v>0</v>
      </c>
      <c r="BL351" s="17" t="s">
        <v>166</v>
      </c>
      <c r="BM351" s="271" t="s">
        <v>1708</v>
      </c>
    </row>
    <row r="352" spans="1:47" s="2" customFormat="1" ht="12">
      <c r="A352" s="40"/>
      <c r="B352" s="41"/>
      <c r="C352" s="42"/>
      <c r="D352" s="272" t="s">
        <v>177</v>
      </c>
      <c r="E352" s="42"/>
      <c r="F352" s="287" t="s">
        <v>759</v>
      </c>
      <c r="G352" s="42"/>
      <c r="H352" s="42"/>
      <c r="I352" s="161"/>
      <c r="J352" s="42"/>
      <c r="K352" s="42"/>
      <c r="L352" s="43"/>
      <c r="M352" s="274"/>
      <c r="N352" s="275"/>
      <c r="O352" s="93"/>
      <c r="P352" s="93"/>
      <c r="Q352" s="93"/>
      <c r="R352" s="93"/>
      <c r="S352" s="93"/>
      <c r="T352" s="94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7" t="s">
        <v>177</v>
      </c>
      <c r="AU352" s="17" t="s">
        <v>85</v>
      </c>
    </row>
    <row r="353" spans="1:51" s="13" customFormat="1" ht="12">
      <c r="A353" s="13"/>
      <c r="B353" s="276"/>
      <c r="C353" s="277"/>
      <c r="D353" s="272" t="s">
        <v>170</v>
      </c>
      <c r="E353" s="278" t="s">
        <v>1</v>
      </c>
      <c r="F353" s="279" t="s">
        <v>1706</v>
      </c>
      <c r="G353" s="277"/>
      <c r="H353" s="280">
        <v>253.75</v>
      </c>
      <c r="I353" s="281"/>
      <c r="J353" s="277"/>
      <c r="K353" s="277"/>
      <c r="L353" s="282"/>
      <c r="M353" s="283"/>
      <c r="N353" s="284"/>
      <c r="O353" s="284"/>
      <c r="P353" s="284"/>
      <c r="Q353" s="284"/>
      <c r="R353" s="284"/>
      <c r="S353" s="284"/>
      <c r="T353" s="28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86" t="s">
        <v>170</v>
      </c>
      <c r="AU353" s="286" t="s">
        <v>85</v>
      </c>
      <c r="AV353" s="13" t="s">
        <v>85</v>
      </c>
      <c r="AW353" s="13" t="s">
        <v>30</v>
      </c>
      <c r="AX353" s="13" t="s">
        <v>83</v>
      </c>
      <c r="AY353" s="286" t="s">
        <v>160</v>
      </c>
    </row>
    <row r="354" spans="1:63" s="12" customFormat="1" ht="22.8" customHeight="1">
      <c r="A354" s="12"/>
      <c r="B354" s="244"/>
      <c r="C354" s="245"/>
      <c r="D354" s="246" t="s">
        <v>74</v>
      </c>
      <c r="E354" s="258" t="s">
        <v>181</v>
      </c>
      <c r="F354" s="258" t="s">
        <v>761</v>
      </c>
      <c r="G354" s="245"/>
      <c r="H354" s="245"/>
      <c r="I354" s="248"/>
      <c r="J354" s="259">
        <f>BK354</f>
        <v>0</v>
      </c>
      <c r="K354" s="245"/>
      <c r="L354" s="250"/>
      <c r="M354" s="251"/>
      <c r="N354" s="252"/>
      <c r="O354" s="252"/>
      <c r="P354" s="253">
        <f>SUM(P355:P360)</f>
        <v>0</v>
      </c>
      <c r="Q354" s="252"/>
      <c r="R354" s="253">
        <f>SUM(R355:R360)</f>
        <v>0</v>
      </c>
      <c r="S354" s="252"/>
      <c r="T354" s="254">
        <f>SUM(T355:T360)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55" t="s">
        <v>83</v>
      </c>
      <c r="AT354" s="256" t="s">
        <v>74</v>
      </c>
      <c r="AU354" s="256" t="s">
        <v>83</v>
      </c>
      <c r="AY354" s="255" t="s">
        <v>160</v>
      </c>
      <c r="BK354" s="257">
        <f>SUM(BK355:BK360)</f>
        <v>0</v>
      </c>
    </row>
    <row r="355" spans="1:65" s="2" customFormat="1" ht="16.5" customHeight="1">
      <c r="A355" s="40"/>
      <c r="B355" s="41"/>
      <c r="C355" s="260" t="s">
        <v>488</v>
      </c>
      <c r="D355" s="260" t="s">
        <v>162</v>
      </c>
      <c r="E355" s="261" t="s">
        <v>797</v>
      </c>
      <c r="F355" s="262" t="s">
        <v>798</v>
      </c>
      <c r="G355" s="263" t="s">
        <v>243</v>
      </c>
      <c r="H355" s="264">
        <v>100</v>
      </c>
      <c r="I355" s="265"/>
      <c r="J355" s="266">
        <f>ROUND(I355*H355,2)</f>
        <v>0</v>
      </c>
      <c r="K355" s="262" t="s">
        <v>1</v>
      </c>
      <c r="L355" s="43"/>
      <c r="M355" s="267" t="s">
        <v>1</v>
      </c>
      <c r="N355" s="268" t="s">
        <v>40</v>
      </c>
      <c r="O355" s="93"/>
      <c r="P355" s="269">
        <f>O355*H355</f>
        <v>0</v>
      </c>
      <c r="Q355" s="269">
        <v>0</v>
      </c>
      <c r="R355" s="269">
        <f>Q355*H355</f>
        <v>0</v>
      </c>
      <c r="S355" s="269">
        <v>0</v>
      </c>
      <c r="T355" s="27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71" t="s">
        <v>166</v>
      </c>
      <c r="AT355" s="271" t="s">
        <v>162</v>
      </c>
      <c r="AU355" s="271" t="s">
        <v>85</v>
      </c>
      <c r="AY355" s="17" t="s">
        <v>160</v>
      </c>
      <c r="BE355" s="145">
        <f>IF(N355="základní",J355,0)</f>
        <v>0</v>
      </c>
      <c r="BF355" s="145">
        <f>IF(N355="snížená",J355,0)</f>
        <v>0</v>
      </c>
      <c r="BG355" s="145">
        <f>IF(N355="zákl. přenesená",J355,0)</f>
        <v>0</v>
      </c>
      <c r="BH355" s="145">
        <f>IF(N355="sníž. přenesená",J355,0)</f>
        <v>0</v>
      </c>
      <c r="BI355" s="145">
        <f>IF(N355="nulová",J355,0)</f>
        <v>0</v>
      </c>
      <c r="BJ355" s="17" t="s">
        <v>83</v>
      </c>
      <c r="BK355" s="145">
        <f>ROUND(I355*H355,2)</f>
        <v>0</v>
      </c>
      <c r="BL355" s="17" t="s">
        <v>166</v>
      </c>
      <c r="BM355" s="271" t="s">
        <v>1709</v>
      </c>
    </row>
    <row r="356" spans="1:47" s="2" customFormat="1" ht="12">
      <c r="A356" s="40"/>
      <c r="B356" s="41"/>
      <c r="C356" s="42"/>
      <c r="D356" s="272" t="s">
        <v>177</v>
      </c>
      <c r="E356" s="42"/>
      <c r="F356" s="287" t="s">
        <v>798</v>
      </c>
      <c r="G356" s="42"/>
      <c r="H356" s="42"/>
      <c r="I356" s="161"/>
      <c r="J356" s="42"/>
      <c r="K356" s="42"/>
      <c r="L356" s="43"/>
      <c r="M356" s="274"/>
      <c r="N356" s="275"/>
      <c r="O356" s="93"/>
      <c r="P356" s="93"/>
      <c r="Q356" s="93"/>
      <c r="R356" s="93"/>
      <c r="S356" s="93"/>
      <c r="T356" s="94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7" t="s">
        <v>177</v>
      </c>
      <c r="AU356" s="17" t="s">
        <v>85</v>
      </c>
    </row>
    <row r="357" spans="1:51" s="13" customFormat="1" ht="12">
      <c r="A357" s="13"/>
      <c r="B357" s="276"/>
      <c r="C357" s="277"/>
      <c r="D357" s="272" t="s">
        <v>170</v>
      </c>
      <c r="E357" s="278" t="s">
        <v>1</v>
      </c>
      <c r="F357" s="279" t="s">
        <v>914</v>
      </c>
      <c r="G357" s="277"/>
      <c r="H357" s="280">
        <v>100</v>
      </c>
      <c r="I357" s="281"/>
      <c r="J357" s="277"/>
      <c r="K357" s="277"/>
      <c r="L357" s="282"/>
      <c r="M357" s="283"/>
      <c r="N357" s="284"/>
      <c r="O357" s="284"/>
      <c r="P357" s="284"/>
      <c r="Q357" s="284"/>
      <c r="R357" s="284"/>
      <c r="S357" s="284"/>
      <c r="T357" s="28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86" t="s">
        <v>170</v>
      </c>
      <c r="AU357" s="286" t="s">
        <v>85</v>
      </c>
      <c r="AV357" s="13" t="s">
        <v>85</v>
      </c>
      <c r="AW357" s="13" t="s">
        <v>30</v>
      </c>
      <c r="AX357" s="13" t="s">
        <v>83</v>
      </c>
      <c r="AY357" s="286" t="s">
        <v>160</v>
      </c>
    </row>
    <row r="358" spans="1:65" s="2" customFormat="1" ht="21.75" customHeight="1">
      <c r="A358" s="40"/>
      <c r="B358" s="41"/>
      <c r="C358" s="260" t="s">
        <v>510</v>
      </c>
      <c r="D358" s="260" t="s">
        <v>162</v>
      </c>
      <c r="E358" s="261" t="s">
        <v>817</v>
      </c>
      <c r="F358" s="262" t="s">
        <v>818</v>
      </c>
      <c r="G358" s="263" t="s">
        <v>819</v>
      </c>
      <c r="H358" s="264">
        <v>0.528</v>
      </c>
      <c r="I358" s="265"/>
      <c r="J358" s="266">
        <f>ROUND(I358*H358,2)</f>
        <v>0</v>
      </c>
      <c r="K358" s="262" t="s">
        <v>1</v>
      </c>
      <c r="L358" s="43"/>
      <c r="M358" s="267" t="s">
        <v>1</v>
      </c>
      <c r="N358" s="268" t="s">
        <v>40</v>
      </c>
      <c r="O358" s="93"/>
      <c r="P358" s="269">
        <f>O358*H358</f>
        <v>0</v>
      </c>
      <c r="Q358" s="269">
        <v>0</v>
      </c>
      <c r="R358" s="269">
        <f>Q358*H358</f>
        <v>0</v>
      </c>
      <c r="S358" s="269">
        <v>0</v>
      </c>
      <c r="T358" s="27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71" t="s">
        <v>166</v>
      </c>
      <c r="AT358" s="271" t="s">
        <v>162</v>
      </c>
      <c r="AU358" s="271" t="s">
        <v>85</v>
      </c>
      <c r="AY358" s="17" t="s">
        <v>160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7" t="s">
        <v>83</v>
      </c>
      <c r="BK358" s="145">
        <f>ROUND(I358*H358,2)</f>
        <v>0</v>
      </c>
      <c r="BL358" s="17" t="s">
        <v>166</v>
      </c>
      <c r="BM358" s="271" t="s">
        <v>1710</v>
      </c>
    </row>
    <row r="359" spans="1:47" s="2" customFormat="1" ht="12">
      <c r="A359" s="40"/>
      <c r="B359" s="41"/>
      <c r="C359" s="42"/>
      <c r="D359" s="272" t="s">
        <v>177</v>
      </c>
      <c r="E359" s="42"/>
      <c r="F359" s="287" t="s">
        <v>818</v>
      </c>
      <c r="G359" s="42"/>
      <c r="H359" s="42"/>
      <c r="I359" s="161"/>
      <c r="J359" s="42"/>
      <c r="K359" s="42"/>
      <c r="L359" s="43"/>
      <c r="M359" s="274"/>
      <c r="N359" s="275"/>
      <c r="O359" s="93"/>
      <c r="P359" s="93"/>
      <c r="Q359" s="93"/>
      <c r="R359" s="93"/>
      <c r="S359" s="93"/>
      <c r="T359" s="94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7" t="s">
        <v>177</v>
      </c>
      <c r="AU359" s="17" t="s">
        <v>85</v>
      </c>
    </row>
    <row r="360" spans="1:51" s="13" customFormat="1" ht="12">
      <c r="A360" s="13"/>
      <c r="B360" s="276"/>
      <c r="C360" s="277"/>
      <c r="D360" s="272" t="s">
        <v>170</v>
      </c>
      <c r="E360" s="278" t="s">
        <v>1</v>
      </c>
      <c r="F360" s="279" t="s">
        <v>1711</v>
      </c>
      <c r="G360" s="277"/>
      <c r="H360" s="280">
        <v>0.528</v>
      </c>
      <c r="I360" s="281"/>
      <c r="J360" s="277"/>
      <c r="K360" s="277"/>
      <c r="L360" s="282"/>
      <c r="M360" s="283"/>
      <c r="N360" s="284"/>
      <c r="O360" s="284"/>
      <c r="P360" s="284"/>
      <c r="Q360" s="284"/>
      <c r="R360" s="284"/>
      <c r="S360" s="284"/>
      <c r="T360" s="28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86" t="s">
        <v>170</v>
      </c>
      <c r="AU360" s="286" t="s">
        <v>85</v>
      </c>
      <c r="AV360" s="13" t="s">
        <v>85</v>
      </c>
      <c r="AW360" s="13" t="s">
        <v>30</v>
      </c>
      <c r="AX360" s="13" t="s">
        <v>83</v>
      </c>
      <c r="AY360" s="286" t="s">
        <v>160</v>
      </c>
    </row>
    <row r="361" spans="1:63" s="12" customFormat="1" ht="22.8" customHeight="1">
      <c r="A361" s="12"/>
      <c r="B361" s="244"/>
      <c r="C361" s="245"/>
      <c r="D361" s="246" t="s">
        <v>74</v>
      </c>
      <c r="E361" s="258" t="s">
        <v>166</v>
      </c>
      <c r="F361" s="258" t="s">
        <v>831</v>
      </c>
      <c r="G361" s="245"/>
      <c r="H361" s="245"/>
      <c r="I361" s="248"/>
      <c r="J361" s="259">
        <f>BK361</f>
        <v>0</v>
      </c>
      <c r="K361" s="245"/>
      <c r="L361" s="250"/>
      <c r="M361" s="251"/>
      <c r="N361" s="252"/>
      <c r="O361" s="252"/>
      <c r="P361" s="253">
        <f>SUM(P362:P371)</f>
        <v>0</v>
      </c>
      <c r="Q361" s="252"/>
      <c r="R361" s="253">
        <f>SUM(R362:R371)</f>
        <v>0.750816</v>
      </c>
      <c r="S361" s="252"/>
      <c r="T361" s="254">
        <f>SUM(T362:T371)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55" t="s">
        <v>83</v>
      </c>
      <c r="AT361" s="256" t="s">
        <v>74</v>
      </c>
      <c r="AU361" s="256" t="s">
        <v>83</v>
      </c>
      <c r="AY361" s="255" t="s">
        <v>160</v>
      </c>
      <c r="BK361" s="257">
        <f>SUM(BK362:BK371)</f>
        <v>0</v>
      </c>
    </row>
    <row r="362" spans="1:65" s="2" customFormat="1" ht="21.75" customHeight="1">
      <c r="A362" s="40"/>
      <c r="B362" s="41"/>
      <c r="C362" s="260" t="s">
        <v>537</v>
      </c>
      <c r="D362" s="260" t="s">
        <v>162</v>
      </c>
      <c r="E362" s="261" t="s">
        <v>833</v>
      </c>
      <c r="F362" s="262" t="s">
        <v>834</v>
      </c>
      <c r="G362" s="263" t="s">
        <v>290</v>
      </c>
      <c r="H362" s="264">
        <v>8.556</v>
      </c>
      <c r="I362" s="265"/>
      <c r="J362" s="266">
        <f>ROUND(I362*H362,2)</f>
        <v>0</v>
      </c>
      <c r="K362" s="262" t="s">
        <v>226</v>
      </c>
      <c r="L362" s="43"/>
      <c r="M362" s="267" t="s">
        <v>1</v>
      </c>
      <c r="N362" s="268" t="s">
        <v>40</v>
      </c>
      <c r="O362" s="93"/>
      <c r="P362" s="269">
        <f>O362*H362</f>
        <v>0</v>
      </c>
      <c r="Q362" s="269">
        <v>0</v>
      </c>
      <c r="R362" s="269">
        <f>Q362*H362</f>
        <v>0</v>
      </c>
      <c r="S362" s="269">
        <v>0</v>
      </c>
      <c r="T362" s="270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71" t="s">
        <v>166</v>
      </c>
      <c r="AT362" s="271" t="s">
        <v>162</v>
      </c>
      <c r="AU362" s="271" t="s">
        <v>85</v>
      </c>
      <c r="AY362" s="17" t="s">
        <v>160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7" t="s">
        <v>83</v>
      </c>
      <c r="BK362" s="145">
        <f>ROUND(I362*H362,2)</f>
        <v>0</v>
      </c>
      <c r="BL362" s="17" t="s">
        <v>166</v>
      </c>
      <c r="BM362" s="271" t="s">
        <v>1712</v>
      </c>
    </row>
    <row r="363" spans="1:47" s="2" customFormat="1" ht="12">
      <c r="A363" s="40"/>
      <c r="B363" s="41"/>
      <c r="C363" s="42"/>
      <c r="D363" s="272" t="s">
        <v>177</v>
      </c>
      <c r="E363" s="42"/>
      <c r="F363" s="287" t="s">
        <v>836</v>
      </c>
      <c r="G363" s="42"/>
      <c r="H363" s="42"/>
      <c r="I363" s="161"/>
      <c r="J363" s="42"/>
      <c r="K363" s="42"/>
      <c r="L363" s="43"/>
      <c r="M363" s="274"/>
      <c r="N363" s="275"/>
      <c r="O363" s="93"/>
      <c r="P363" s="93"/>
      <c r="Q363" s="93"/>
      <c r="R363" s="93"/>
      <c r="S363" s="93"/>
      <c r="T363" s="94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7" t="s">
        <v>177</v>
      </c>
      <c r="AU363" s="17" t="s">
        <v>85</v>
      </c>
    </row>
    <row r="364" spans="1:51" s="13" customFormat="1" ht="12">
      <c r="A364" s="13"/>
      <c r="B364" s="276"/>
      <c r="C364" s="277"/>
      <c r="D364" s="272" t="s">
        <v>170</v>
      </c>
      <c r="E364" s="278" t="s">
        <v>1</v>
      </c>
      <c r="F364" s="279" t="s">
        <v>1713</v>
      </c>
      <c r="G364" s="277"/>
      <c r="H364" s="280">
        <v>1.215</v>
      </c>
      <c r="I364" s="281"/>
      <c r="J364" s="277"/>
      <c r="K364" s="277"/>
      <c r="L364" s="282"/>
      <c r="M364" s="283"/>
      <c r="N364" s="284"/>
      <c r="O364" s="284"/>
      <c r="P364" s="284"/>
      <c r="Q364" s="284"/>
      <c r="R364" s="284"/>
      <c r="S364" s="284"/>
      <c r="T364" s="28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86" t="s">
        <v>170</v>
      </c>
      <c r="AU364" s="286" t="s">
        <v>85</v>
      </c>
      <c r="AV364" s="13" t="s">
        <v>85</v>
      </c>
      <c r="AW364" s="13" t="s">
        <v>30</v>
      </c>
      <c r="AX364" s="13" t="s">
        <v>75</v>
      </c>
      <c r="AY364" s="286" t="s">
        <v>160</v>
      </c>
    </row>
    <row r="365" spans="1:51" s="13" customFormat="1" ht="12">
      <c r="A365" s="13"/>
      <c r="B365" s="276"/>
      <c r="C365" s="277"/>
      <c r="D365" s="272" t="s">
        <v>170</v>
      </c>
      <c r="E365" s="278" t="s">
        <v>1</v>
      </c>
      <c r="F365" s="279" t="s">
        <v>1714</v>
      </c>
      <c r="G365" s="277"/>
      <c r="H365" s="280">
        <v>7.341</v>
      </c>
      <c r="I365" s="281"/>
      <c r="J365" s="277"/>
      <c r="K365" s="277"/>
      <c r="L365" s="282"/>
      <c r="M365" s="283"/>
      <c r="N365" s="284"/>
      <c r="O365" s="284"/>
      <c r="P365" s="284"/>
      <c r="Q365" s="284"/>
      <c r="R365" s="284"/>
      <c r="S365" s="284"/>
      <c r="T365" s="28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86" t="s">
        <v>170</v>
      </c>
      <c r="AU365" s="286" t="s">
        <v>85</v>
      </c>
      <c r="AV365" s="13" t="s">
        <v>85</v>
      </c>
      <c r="AW365" s="13" t="s">
        <v>30</v>
      </c>
      <c r="AX365" s="13" t="s">
        <v>75</v>
      </c>
      <c r="AY365" s="286" t="s">
        <v>160</v>
      </c>
    </row>
    <row r="366" spans="1:51" s="15" customFormat="1" ht="12">
      <c r="A366" s="15"/>
      <c r="B366" s="298"/>
      <c r="C366" s="299"/>
      <c r="D366" s="272" t="s">
        <v>170</v>
      </c>
      <c r="E366" s="300" t="s">
        <v>1</v>
      </c>
      <c r="F366" s="301" t="s">
        <v>217</v>
      </c>
      <c r="G366" s="299"/>
      <c r="H366" s="302">
        <v>8.556000000000001</v>
      </c>
      <c r="I366" s="303"/>
      <c r="J366" s="299"/>
      <c r="K366" s="299"/>
      <c r="L366" s="304"/>
      <c r="M366" s="305"/>
      <c r="N366" s="306"/>
      <c r="O366" s="306"/>
      <c r="P366" s="306"/>
      <c r="Q366" s="306"/>
      <c r="R366" s="306"/>
      <c r="S366" s="306"/>
      <c r="T366" s="30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308" t="s">
        <v>170</v>
      </c>
      <c r="AU366" s="308" t="s">
        <v>85</v>
      </c>
      <c r="AV366" s="15" t="s">
        <v>166</v>
      </c>
      <c r="AW366" s="15" t="s">
        <v>30</v>
      </c>
      <c r="AX366" s="15" t="s">
        <v>83</v>
      </c>
      <c r="AY366" s="308" t="s">
        <v>160</v>
      </c>
    </row>
    <row r="367" spans="1:65" s="2" customFormat="1" ht="21.75" customHeight="1">
      <c r="A367" s="40"/>
      <c r="B367" s="41"/>
      <c r="C367" s="260" t="s">
        <v>547</v>
      </c>
      <c r="D367" s="260" t="s">
        <v>162</v>
      </c>
      <c r="E367" s="261" t="s">
        <v>864</v>
      </c>
      <c r="F367" s="262" t="s">
        <v>865</v>
      </c>
      <c r="G367" s="263" t="s">
        <v>174</v>
      </c>
      <c r="H367" s="264">
        <v>118.8</v>
      </c>
      <c r="I367" s="265"/>
      <c r="J367" s="266">
        <f>ROUND(I367*H367,2)</f>
        <v>0</v>
      </c>
      <c r="K367" s="262" t="s">
        <v>184</v>
      </c>
      <c r="L367" s="43"/>
      <c r="M367" s="267" t="s">
        <v>1</v>
      </c>
      <c r="N367" s="268" t="s">
        <v>40</v>
      </c>
      <c r="O367" s="93"/>
      <c r="P367" s="269">
        <f>O367*H367</f>
        <v>0</v>
      </c>
      <c r="Q367" s="269">
        <v>0.00632</v>
      </c>
      <c r="R367" s="269">
        <f>Q367*H367</f>
        <v>0.750816</v>
      </c>
      <c r="S367" s="269">
        <v>0</v>
      </c>
      <c r="T367" s="270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71" t="s">
        <v>166</v>
      </c>
      <c r="AT367" s="271" t="s">
        <v>162</v>
      </c>
      <c r="AU367" s="271" t="s">
        <v>85</v>
      </c>
      <c r="AY367" s="17" t="s">
        <v>160</v>
      </c>
      <c r="BE367" s="145">
        <f>IF(N367="základní",J367,0)</f>
        <v>0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7" t="s">
        <v>83</v>
      </c>
      <c r="BK367" s="145">
        <f>ROUND(I367*H367,2)</f>
        <v>0</v>
      </c>
      <c r="BL367" s="17" t="s">
        <v>166</v>
      </c>
      <c r="BM367" s="271" t="s">
        <v>1715</v>
      </c>
    </row>
    <row r="368" spans="1:47" s="2" customFormat="1" ht="12">
      <c r="A368" s="40"/>
      <c r="B368" s="41"/>
      <c r="C368" s="42"/>
      <c r="D368" s="272" t="s">
        <v>177</v>
      </c>
      <c r="E368" s="42"/>
      <c r="F368" s="287" t="s">
        <v>867</v>
      </c>
      <c r="G368" s="42"/>
      <c r="H368" s="42"/>
      <c r="I368" s="161"/>
      <c r="J368" s="42"/>
      <c r="K368" s="42"/>
      <c r="L368" s="43"/>
      <c r="M368" s="274"/>
      <c r="N368" s="275"/>
      <c r="O368" s="93"/>
      <c r="P368" s="93"/>
      <c r="Q368" s="93"/>
      <c r="R368" s="93"/>
      <c r="S368" s="93"/>
      <c r="T368" s="94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7" t="s">
        <v>177</v>
      </c>
      <c r="AU368" s="17" t="s">
        <v>85</v>
      </c>
    </row>
    <row r="369" spans="1:51" s="13" customFormat="1" ht="12">
      <c r="A369" s="13"/>
      <c r="B369" s="276"/>
      <c r="C369" s="277"/>
      <c r="D369" s="272" t="s">
        <v>170</v>
      </c>
      <c r="E369" s="278" t="s">
        <v>1</v>
      </c>
      <c r="F369" s="279" t="s">
        <v>1716</v>
      </c>
      <c r="G369" s="277"/>
      <c r="H369" s="280">
        <v>14.4</v>
      </c>
      <c r="I369" s="281"/>
      <c r="J369" s="277"/>
      <c r="K369" s="277"/>
      <c r="L369" s="282"/>
      <c r="M369" s="283"/>
      <c r="N369" s="284"/>
      <c r="O369" s="284"/>
      <c r="P369" s="284"/>
      <c r="Q369" s="284"/>
      <c r="R369" s="284"/>
      <c r="S369" s="284"/>
      <c r="T369" s="28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86" t="s">
        <v>170</v>
      </c>
      <c r="AU369" s="286" t="s">
        <v>85</v>
      </c>
      <c r="AV369" s="13" t="s">
        <v>85</v>
      </c>
      <c r="AW369" s="13" t="s">
        <v>30</v>
      </c>
      <c r="AX369" s="13" t="s">
        <v>75</v>
      </c>
      <c r="AY369" s="286" t="s">
        <v>160</v>
      </c>
    </row>
    <row r="370" spans="1:51" s="13" customFormat="1" ht="12">
      <c r="A370" s="13"/>
      <c r="B370" s="276"/>
      <c r="C370" s="277"/>
      <c r="D370" s="272" t="s">
        <v>170</v>
      </c>
      <c r="E370" s="278" t="s">
        <v>1</v>
      </c>
      <c r="F370" s="279" t="s">
        <v>1717</v>
      </c>
      <c r="G370" s="277"/>
      <c r="H370" s="280">
        <v>104.4</v>
      </c>
      <c r="I370" s="281"/>
      <c r="J370" s="277"/>
      <c r="K370" s="277"/>
      <c r="L370" s="282"/>
      <c r="M370" s="283"/>
      <c r="N370" s="284"/>
      <c r="O370" s="284"/>
      <c r="P370" s="284"/>
      <c r="Q370" s="284"/>
      <c r="R370" s="284"/>
      <c r="S370" s="284"/>
      <c r="T370" s="28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86" t="s">
        <v>170</v>
      </c>
      <c r="AU370" s="286" t="s">
        <v>85</v>
      </c>
      <c r="AV370" s="13" t="s">
        <v>85</v>
      </c>
      <c r="AW370" s="13" t="s">
        <v>30</v>
      </c>
      <c r="AX370" s="13" t="s">
        <v>75</v>
      </c>
      <c r="AY370" s="286" t="s">
        <v>160</v>
      </c>
    </row>
    <row r="371" spans="1:51" s="15" customFormat="1" ht="12">
      <c r="A371" s="15"/>
      <c r="B371" s="298"/>
      <c r="C371" s="299"/>
      <c r="D371" s="272" t="s">
        <v>170</v>
      </c>
      <c r="E371" s="300" t="s">
        <v>1</v>
      </c>
      <c r="F371" s="301" t="s">
        <v>217</v>
      </c>
      <c r="G371" s="299"/>
      <c r="H371" s="302">
        <v>118.80000000000001</v>
      </c>
      <c r="I371" s="303"/>
      <c r="J371" s="299"/>
      <c r="K371" s="299"/>
      <c r="L371" s="304"/>
      <c r="M371" s="305"/>
      <c r="N371" s="306"/>
      <c r="O371" s="306"/>
      <c r="P371" s="306"/>
      <c r="Q371" s="306"/>
      <c r="R371" s="306"/>
      <c r="S371" s="306"/>
      <c r="T371" s="307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308" t="s">
        <v>170</v>
      </c>
      <c r="AU371" s="308" t="s">
        <v>85</v>
      </c>
      <c r="AV371" s="15" t="s">
        <v>166</v>
      </c>
      <c r="AW371" s="15" t="s">
        <v>30</v>
      </c>
      <c r="AX371" s="15" t="s">
        <v>83</v>
      </c>
      <c r="AY371" s="308" t="s">
        <v>160</v>
      </c>
    </row>
    <row r="372" spans="1:63" s="12" customFormat="1" ht="22.8" customHeight="1">
      <c r="A372" s="12"/>
      <c r="B372" s="244"/>
      <c r="C372" s="245"/>
      <c r="D372" s="246" t="s">
        <v>74</v>
      </c>
      <c r="E372" s="258" t="s">
        <v>218</v>
      </c>
      <c r="F372" s="258" t="s">
        <v>872</v>
      </c>
      <c r="G372" s="245"/>
      <c r="H372" s="245"/>
      <c r="I372" s="248"/>
      <c r="J372" s="259">
        <f>BK372</f>
        <v>0</v>
      </c>
      <c r="K372" s="245"/>
      <c r="L372" s="250"/>
      <c r="M372" s="251"/>
      <c r="N372" s="252"/>
      <c r="O372" s="252"/>
      <c r="P372" s="253">
        <f>SUM(P373:P433)</f>
        <v>0</v>
      </c>
      <c r="Q372" s="252"/>
      <c r="R372" s="253">
        <f>SUM(R373:R433)</f>
        <v>1.9040500000000002</v>
      </c>
      <c r="S372" s="252"/>
      <c r="T372" s="254">
        <f>SUM(T373:T433)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55" t="s">
        <v>83</v>
      </c>
      <c r="AT372" s="256" t="s">
        <v>74</v>
      </c>
      <c r="AU372" s="256" t="s">
        <v>83</v>
      </c>
      <c r="AY372" s="255" t="s">
        <v>160</v>
      </c>
      <c r="BK372" s="257">
        <f>SUM(BK373:BK433)</f>
        <v>0</v>
      </c>
    </row>
    <row r="373" spans="1:65" s="2" customFormat="1" ht="16.5" customHeight="1">
      <c r="A373" s="40"/>
      <c r="B373" s="41"/>
      <c r="C373" s="260" t="s">
        <v>554</v>
      </c>
      <c r="D373" s="260" t="s">
        <v>162</v>
      </c>
      <c r="E373" s="261" t="s">
        <v>880</v>
      </c>
      <c r="F373" s="262" t="s">
        <v>881</v>
      </c>
      <c r="G373" s="263" t="s">
        <v>174</v>
      </c>
      <c r="H373" s="264">
        <v>22.6</v>
      </c>
      <c r="I373" s="265"/>
      <c r="J373" s="266">
        <f>ROUND(I373*H373,2)</f>
        <v>0</v>
      </c>
      <c r="K373" s="262" t="s">
        <v>1</v>
      </c>
      <c r="L373" s="43"/>
      <c r="M373" s="267" t="s">
        <v>1</v>
      </c>
      <c r="N373" s="268" t="s">
        <v>40</v>
      </c>
      <c r="O373" s="93"/>
      <c r="P373" s="269">
        <f>O373*H373</f>
        <v>0</v>
      </c>
      <c r="Q373" s="269">
        <v>0</v>
      </c>
      <c r="R373" s="269">
        <f>Q373*H373</f>
        <v>0</v>
      </c>
      <c r="S373" s="269">
        <v>0</v>
      </c>
      <c r="T373" s="270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71" t="s">
        <v>166</v>
      </c>
      <c r="AT373" s="271" t="s">
        <v>162</v>
      </c>
      <c r="AU373" s="271" t="s">
        <v>85</v>
      </c>
      <c r="AY373" s="17" t="s">
        <v>160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7" t="s">
        <v>83</v>
      </c>
      <c r="BK373" s="145">
        <f>ROUND(I373*H373,2)</f>
        <v>0</v>
      </c>
      <c r="BL373" s="17" t="s">
        <v>166</v>
      </c>
      <c r="BM373" s="271" t="s">
        <v>1718</v>
      </c>
    </row>
    <row r="374" spans="1:47" s="2" customFormat="1" ht="12">
      <c r="A374" s="40"/>
      <c r="B374" s="41"/>
      <c r="C374" s="42"/>
      <c r="D374" s="272" t="s">
        <v>177</v>
      </c>
      <c r="E374" s="42"/>
      <c r="F374" s="287" t="s">
        <v>881</v>
      </c>
      <c r="G374" s="42"/>
      <c r="H374" s="42"/>
      <c r="I374" s="161"/>
      <c r="J374" s="42"/>
      <c r="K374" s="42"/>
      <c r="L374" s="43"/>
      <c r="M374" s="274"/>
      <c r="N374" s="275"/>
      <c r="O374" s="93"/>
      <c r="P374" s="93"/>
      <c r="Q374" s="93"/>
      <c r="R374" s="93"/>
      <c r="S374" s="93"/>
      <c r="T374" s="94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7" t="s">
        <v>177</v>
      </c>
      <c r="AU374" s="17" t="s">
        <v>85</v>
      </c>
    </row>
    <row r="375" spans="1:51" s="14" customFormat="1" ht="12">
      <c r="A375" s="14"/>
      <c r="B375" s="288"/>
      <c r="C375" s="289"/>
      <c r="D375" s="272" t="s">
        <v>170</v>
      </c>
      <c r="E375" s="290" t="s">
        <v>1</v>
      </c>
      <c r="F375" s="291" t="s">
        <v>1605</v>
      </c>
      <c r="G375" s="289"/>
      <c r="H375" s="290" t="s">
        <v>1</v>
      </c>
      <c r="I375" s="292"/>
      <c r="J375" s="289"/>
      <c r="K375" s="289"/>
      <c r="L375" s="293"/>
      <c r="M375" s="294"/>
      <c r="N375" s="295"/>
      <c r="O375" s="295"/>
      <c r="P375" s="295"/>
      <c r="Q375" s="295"/>
      <c r="R375" s="295"/>
      <c r="S375" s="295"/>
      <c r="T375" s="29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97" t="s">
        <v>170</v>
      </c>
      <c r="AU375" s="297" t="s">
        <v>85</v>
      </c>
      <c r="AV375" s="14" t="s">
        <v>83</v>
      </c>
      <c r="AW375" s="14" t="s">
        <v>30</v>
      </c>
      <c r="AX375" s="14" t="s">
        <v>75</v>
      </c>
      <c r="AY375" s="297" t="s">
        <v>160</v>
      </c>
    </row>
    <row r="376" spans="1:51" s="13" customFormat="1" ht="12">
      <c r="A376" s="13"/>
      <c r="B376" s="276"/>
      <c r="C376" s="277"/>
      <c r="D376" s="272" t="s">
        <v>170</v>
      </c>
      <c r="E376" s="278" t="s">
        <v>1</v>
      </c>
      <c r="F376" s="279" t="s">
        <v>1599</v>
      </c>
      <c r="G376" s="277"/>
      <c r="H376" s="280">
        <v>5.1</v>
      </c>
      <c r="I376" s="281"/>
      <c r="J376" s="277"/>
      <c r="K376" s="277"/>
      <c r="L376" s="282"/>
      <c r="M376" s="283"/>
      <c r="N376" s="284"/>
      <c r="O376" s="284"/>
      <c r="P376" s="284"/>
      <c r="Q376" s="284"/>
      <c r="R376" s="284"/>
      <c r="S376" s="284"/>
      <c r="T376" s="28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86" t="s">
        <v>170</v>
      </c>
      <c r="AU376" s="286" t="s">
        <v>85</v>
      </c>
      <c r="AV376" s="13" t="s">
        <v>85</v>
      </c>
      <c r="AW376" s="13" t="s">
        <v>30</v>
      </c>
      <c r="AX376" s="13" t="s">
        <v>75</v>
      </c>
      <c r="AY376" s="286" t="s">
        <v>160</v>
      </c>
    </row>
    <row r="377" spans="1:51" s="13" customFormat="1" ht="12">
      <c r="A377" s="13"/>
      <c r="B377" s="276"/>
      <c r="C377" s="277"/>
      <c r="D377" s="272" t="s">
        <v>170</v>
      </c>
      <c r="E377" s="278" t="s">
        <v>1</v>
      </c>
      <c r="F377" s="279" t="s">
        <v>1600</v>
      </c>
      <c r="G377" s="277"/>
      <c r="H377" s="280">
        <v>17.5</v>
      </c>
      <c r="I377" s="281"/>
      <c r="J377" s="277"/>
      <c r="K377" s="277"/>
      <c r="L377" s="282"/>
      <c r="M377" s="283"/>
      <c r="N377" s="284"/>
      <c r="O377" s="284"/>
      <c r="P377" s="284"/>
      <c r="Q377" s="284"/>
      <c r="R377" s="284"/>
      <c r="S377" s="284"/>
      <c r="T377" s="28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86" t="s">
        <v>170</v>
      </c>
      <c r="AU377" s="286" t="s">
        <v>85</v>
      </c>
      <c r="AV377" s="13" t="s">
        <v>85</v>
      </c>
      <c r="AW377" s="13" t="s">
        <v>30</v>
      </c>
      <c r="AX377" s="13" t="s">
        <v>75</v>
      </c>
      <c r="AY377" s="286" t="s">
        <v>160</v>
      </c>
    </row>
    <row r="378" spans="1:51" s="15" customFormat="1" ht="12">
      <c r="A378" s="15"/>
      <c r="B378" s="298"/>
      <c r="C378" s="299"/>
      <c r="D378" s="272" t="s">
        <v>170</v>
      </c>
      <c r="E378" s="300" t="s">
        <v>1</v>
      </c>
      <c r="F378" s="301" t="s">
        <v>217</v>
      </c>
      <c r="G378" s="299"/>
      <c r="H378" s="302">
        <v>22.6</v>
      </c>
      <c r="I378" s="303"/>
      <c r="J378" s="299"/>
      <c r="K378" s="299"/>
      <c r="L378" s="304"/>
      <c r="M378" s="305"/>
      <c r="N378" s="306"/>
      <c r="O378" s="306"/>
      <c r="P378" s="306"/>
      <c r="Q378" s="306"/>
      <c r="R378" s="306"/>
      <c r="S378" s="306"/>
      <c r="T378" s="307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308" t="s">
        <v>170</v>
      </c>
      <c r="AU378" s="308" t="s">
        <v>85</v>
      </c>
      <c r="AV378" s="15" t="s">
        <v>166</v>
      </c>
      <c r="AW378" s="15" t="s">
        <v>30</v>
      </c>
      <c r="AX378" s="15" t="s">
        <v>83</v>
      </c>
      <c r="AY378" s="308" t="s">
        <v>160</v>
      </c>
    </row>
    <row r="379" spans="1:65" s="2" customFormat="1" ht="16.5" customHeight="1">
      <c r="A379" s="40"/>
      <c r="B379" s="41"/>
      <c r="C379" s="260" t="s">
        <v>560</v>
      </c>
      <c r="D379" s="260" t="s">
        <v>162</v>
      </c>
      <c r="E379" s="261" t="s">
        <v>884</v>
      </c>
      <c r="F379" s="262" t="s">
        <v>885</v>
      </c>
      <c r="G379" s="263" t="s">
        <v>174</v>
      </c>
      <c r="H379" s="264">
        <v>384.704</v>
      </c>
      <c r="I379" s="265"/>
      <c r="J379" s="266">
        <f>ROUND(I379*H379,2)</f>
        <v>0</v>
      </c>
      <c r="K379" s="262" t="s">
        <v>184</v>
      </c>
      <c r="L379" s="43"/>
      <c r="M379" s="267" t="s">
        <v>1</v>
      </c>
      <c r="N379" s="268" t="s">
        <v>40</v>
      </c>
      <c r="O379" s="93"/>
      <c r="P379" s="269">
        <f>O379*H379</f>
        <v>0</v>
      </c>
      <c r="Q379" s="269">
        <v>0</v>
      </c>
      <c r="R379" s="269">
        <f>Q379*H379</f>
        <v>0</v>
      </c>
      <c r="S379" s="269">
        <v>0</v>
      </c>
      <c r="T379" s="270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71" t="s">
        <v>166</v>
      </c>
      <c r="AT379" s="271" t="s">
        <v>162</v>
      </c>
      <c r="AU379" s="271" t="s">
        <v>85</v>
      </c>
      <c r="AY379" s="17" t="s">
        <v>160</v>
      </c>
      <c r="BE379" s="145">
        <f>IF(N379="základní",J379,0)</f>
        <v>0</v>
      </c>
      <c r="BF379" s="145">
        <f>IF(N379="snížená",J379,0)</f>
        <v>0</v>
      </c>
      <c r="BG379" s="145">
        <f>IF(N379="zákl. přenesená",J379,0)</f>
        <v>0</v>
      </c>
      <c r="BH379" s="145">
        <f>IF(N379="sníž. přenesená",J379,0)</f>
        <v>0</v>
      </c>
      <c r="BI379" s="145">
        <f>IF(N379="nulová",J379,0)</f>
        <v>0</v>
      </c>
      <c r="BJ379" s="17" t="s">
        <v>83</v>
      </c>
      <c r="BK379" s="145">
        <f>ROUND(I379*H379,2)</f>
        <v>0</v>
      </c>
      <c r="BL379" s="17" t="s">
        <v>166</v>
      </c>
      <c r="BM379" s="271" t="s">
        <v>1719</v>
      </c>
    </row>
    <row r="380" spans="1:47" s="2" customFormat="1" ht="12">
      <c r="A380" s="40"/>
      <c r="B380" s="41"/>
      <c r="C380" s="42"/>
      <c r="D380" s="272" t="s">
        <v>177</v>
      </c>
      <c r="E380" s="42"/>
      <c r="F380" s="287" t="s">
        <v>887</v>
      </c>
      <c r="G380" s="42"/>
      <c r="H380" s="42"/>
      <c r="I380" s="161"/>
      <c r="J380" s="42"/>
      <c r="K380" s="42"/>
      <c r="L380" s="43"/>
      <c r="M380" s="274"/>
      <c r="N380" s="275"/>
      <c r="O380" s="93"/>
      <c r="P380" s="93"/>
      <c r="Q380" s="93"/>
      <c r="R380" s="93"/>
      <c r="S380" s="93"/>
      <c r="T380" s="94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7" t="s">
        <v>177</v>
      </c>
      <c r="AU380" s="17" t="s">
        <v>85</v>
      </c>
    </row>
    <row r="381" spans="1:51" s="13" customFormat="1" ht="12">
      <c r="A381" s="13"/>
      <c r="B381" s="276"/>
      <c r="C381" s="277"/>
      <c r="D381" s="272" t="s">
        <v>170</v>
      </c>
      <c r="E381" s="278" t="s">
        <v>1</v>
      </c>
      <c r="F381" s="279" t="s">
        <v>1720</v>
      </c>
      <c r="G381" s="277"/>
      <c r="H381" s="280">
        <v>0.81</v>
      </c>
      <c r="I381" s="281"/>
      <c r="J381" s="277"/>
      <c r="K381" s="277"/>
      <c r="L381" s="282"/>
      <c r="M381" s="283"/>
      <c r="N381" s="284"/>
      <c r="O381" s="284"/>
      <c r="P381" s="284"/>
      <c r="Q381" s="284"/>
      <c r="R381" s="284"/>
      <c r="S381" s="284"/>
      <c r="T381" s="28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86" t="s">
        <v>170</v>
      </c>
      <c r="AU381" s="286" t="s">
        <v>85</v>
      </c>
      <c r="AV381" s="13" t="s">
        <v>85</v>
      </c>
      <c r="AW381" s="13" t="s">
        <v>30</v>
      </c>
      <c r="AX381" s="13" t="s">
        <v>75</v>
      </c>
      <c r="AY381" s="286" t="s">
        <v>160</v>
      </c>
    </row>
    <row r="382" spans="1:51" s="13" customFormat="1" ht="12">
      <c r="A382" s="13"/>
      <c r="B382" s="276"/>
      <c r="C382" s="277"/>
      <c r="D382" s="272" t="s">
        <v>170</v>
      </c>
      <c r="E382" s="278" t="s">
        <v>1</v>
      </c>
      <c r="F382" s="279" t="s">
        <v>1721</v>
      </c>
      <c r="G382" s="277"/>
      <c r="H382" s="280">
        <v>4.894</v>
      </c>
      <c r="I382" s="281"/>
      <c r="J382" s="277"/>
      <c r="K382" s="277"/>
      <c r="L382" s="282"/>
      <c r="M382" s="283"/>
      <c r="N382" s="284"/>
      <c r="O382" s="284"/>
      <c r="P382" s="284"/>
      <c r="Q382" s="284"/>
      <c r="R382" s="284"/>
      <c r="S382" s="284"/>
      <c r="T382" s="28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86" t="s">
        <v>170</v>
      </c>
      <c r="AU382" s="286" t="s">
        <v>85</v>
      </c>
      <c r="AV382" s="13" t="s">
        <v>85</v>
      </c>
      <c r="AW382" s="13" t="s">
        <v>30</v>
      </c>
      <c r="AX382" s="13" t="s">
        <v>75</v>
      </c>
      <c r="AY382" s="286" t="s">
        <v>160</v>
      </c>
    </row>
    <row r="383" spans="1:51" s="13" customFormat="1" ht="12">
      <c r="A383" s="13"/>
      <c r="B383" s="276"/>
      <c r="C383" s="277"/>
      <c r="D383" s="272" t="s">
        <v>170</v>
      </c>
      <c r="E383" s="278" t="s">
        <v>1</v>
      </c>
      <c r="F383" s="279" t="s">
        <v>1722</v>
      </c>
      <c r="G383" s="277"/>
      <c r="H383" s="280">
        <v>379</v>
      </c>
      <c r="I383" s="281"/>
      <c r="J383" s="277"/>
      <c r="K383" s="277"/>
      <c r="L383" s="282"/>
      <c r="M383" s="283"/>
      <c r="N383" s="284"/>
      <c r="O383" s="284"/>
      <c r="P383" s="284"/>
      <c r="Q383" s="284"/>
      <c r="R383" s="284"/>
      <c r="S383" s="284"/>
      <c r="T383" s="28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86" t="s">
        <v>170</v>
      </c>
      <c r="AU383" s="286" t="s">
        <v>85</v>
      </c>
      <c r="AV383" s="13" t="s">
        <v>85</v>
      </c>
      <c r="AW383" s="13" t="s">
        <v>30</v>
      </c>
      <c r="AX383" s="13" t="s">
        <v>75</v>
      </c>
      <c r="AY383" s="286" t="s">
        <v>160</v>
      </c>
    </row>
    <row r="384" spans="1:51" s="15" customFormat="1" ht="12">
      <c r="A384" s="15"/>
      <c r="B384" s="298"/>
      <c r="C384" s="299"/>
      <c r="D384" s="272" t="s">
        <v>170</v>
      </c>
      <c r="E384" s="300" t="s">
        <v>1</v>
      </c>
      <c r="F384" s="301" t="s">
        <v>217</v>
      </c>
      <c r="G384" s="299"/>
      <c r="H384" s="302">
        <v>384.704</v>
      </c>
      <c r="I384" s="303"/>
      <c r="J384" s="299"/>
      <c r="K384" s="299"/>
      <c r="L384" s="304"/>
      <c r="M384" s="305"/>
      <c r="N384" s="306"/>
      <c r="O384" s="306"/>
      <c r="P384" s="306"/>
      <c r="Q384" s="306"/>
      <c r="R384" s="306"/>
      <c r="S384" s="306"/>
      <c r="T384" s="307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308" t="s">
        <v>170</v>
      </c>
      <c r="AU384" s="308" t="s">
        <v>85</v>
      </c>
      <c r="AV384" s="15" t="s">
        <v>166</v>
      </c>
      <c r="AW384" s="15" t="s">
        <v>30</v>
      </c>
      <c r="AX384" s="15" t="s">
        <v>83</v>
      </c>
      <c r="AY384" s="308" t="s">
        <v>160</v>
      </c>
    </row>
    <row r="385" spans="1:65" s="2" customFormat="1" ht="16.5" customHeight="1">
      <c r="A385" s="40"/>
      <c r="B385" s="41"/>
      <c r="C385" s="260" t="s">
        <v>580</v>
      </c>
      <c r="D385" s="260" t="s">
        <v>162</v>
      </c>
      <c r="E385" s="261" t="s">
        <v>904</v>
      </c>
      <c r="F385" s="262" t="s">
        <v>905</v>
      </c>
      <c r="G385" s="263" t="s">
        <v>174</v>
      </c>
      <c r="H385" s="264">
        <v>87.5</v>
      </c>
      <c r="I385" s="265"/>
      <c r="J385" s="266">
        <f>ROUND(I385*H385,2)</f>
        <v>0</v>
      </c>
      <c r="K385" s="262" t="s">
        <v>184</v>
      </c>
      <c r="L385" s="43"/>
      <c r="M385" s="267" t="s">
        <v>1</v>
      </c>
      <c r="N385" s="268" t="s">
        <v>40</v>
      </c>
      <c r="O385" s="93"/>
      <c r="P385" s="269">
        <f>O385*H385</f>
        <v>0</v>
      </c>
      <c r="Q385" s="269">
        <v>0</v>
      </c>
      <c r="R385" s="269">
        <f>Q385*H385</f>
        <v>0</v>
      </c>
      <c r="S385" s="269">
        <v>0</v>
      </c>
      <c r="T385" s="270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71" t="s">
        <v>166</v>
      </c>
      <c r="AT385" s="271" t="s">
        <v>162</v>
      </c>
      <c r="AU385" s="271" t="s">
        <v>85</v>
      </c>
      <c r="AY385" s="17" t="s">
        <v>160</v>
      </c>
      <c r="BE385" s="145">
        <f>IF(N385="základní",J385,0)</f>
        <v>0</v>
      </c>
      <c r="BF385" s="145">
        <f>IF(N385="snížená",J385,0)</f>
        <v>0</v>
      </c>
      <c r="BG385" s="145">
        <f>IF(N385="zákl. přenesená",J385,0)</f>
        <v>0</v>
      </c>
      <c r="BH385" s="145">
        <f>IF(N385="sníž. přenesená",J385,0)</f>
        <v>0</v>
      </c>
      <c r="BI385" s="145">
        <f>IF(N385="nulová",J385,0)</f>
        <v>0</v>
      </c>
      <c r="BJ385" s="17" t="s">
        <v>83</v>
      </c>
      <c r="BK385" s="145">
        <f>ROUND(I385*H385,2)</f>
        <v>0</v>
      </c>
      <c r="BL385" s="17" t="s">
        <v>166</v>
      </c>
      <c r="BM385" s="271" t="s">
        <v>1723</v>
      </c>
    </row>
    <row r="386" spans="1:47" s="2" customFormat="1" ht="12">
      <c r="A386" s="40"/>
      <c r="B386" s="41"/>
      <c r="C386" s="42"/>
      <c r="D386" s="272" t="s">
        <v>177</v>
      </c>
      <c r="E386" s="42"/>
      <c r="F386" s="287" t="s">
        <v>907</v>
      </c>
      <c r="G386" s="42"/>
      <c r="H386" s="42"/>
      <c r="I386" s="161"/>
      <c r="J386" s="42"/>
      <c r="K386" s="42"/>
      <c r="L386" s="43"/>
      <c r="M386" s="274"/>
      <c r="N386" s="275"/>
      <c r="O386" s="93"/>
      <c r="P386" s="93"/>
      <c r="Q386" s="93"/>
      <c r="R386" s="93"/>
      <c r="S386" s="93"/>
      <c r="T386" s="94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7" t="s">
        <v>177</v>
      </c>
      <c r="AU386" s="17" t="s">
        <v>85</v>
      </c>
    </row>
    <row r="387" spans="1:51" s="14" customFormat="1" ht="12">
      <c r="A387" s="14"/>
      <c r="B387" s="288"/>
      <c r="C387" s="289"/>
      <c r="D387" s="272" t="s">
        <v>170</v>
      </c>
      <c r="E387" s="290" t="s">
        <v>1</v>
      </c>
      <c r="F387" s="291" t="s">
        <v>1609</v>
      </c>
      <c r="G387" s="289"/>
      <c r="H387" s="290" t="s">
        <v>1</v>
      </c>
      <c r="I387" s="292"/>
      <c r="J387" s="289"/>
      <c r="K387" s="289"/>
      <c r="L387" s="293"/>
      <c r="M387" s="294"/>
      <c r="N387" s="295"/>
      <c r="O387" s="295"/>
      <c r="P387" s="295"/>
      <c r="Q387" s="295"/>
      <c r="R387" s="295"/>
      <c r="S387" s="295"/>
      <c r="T387" s="29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97" t="s">
        <v>170</v>
      </c>
      <c r="AU387" s="297" t="s">
        <v>85</v>
      </c>
      <c r="AV387" s="14" t="s">
        <v>83</v>
      </c>
      <c r="AW387" s="14" t="s">
        <v>30</v>
      </c>
      <c r="AX387" s="14" t="s">
        <v>75</v>
      </c>
      <c r="AY387" s="297" t="s">
        <v>160</v>
      </c>
    </row>
    <row r="388" spans="1:51" s="13" customFormat="1" ht="12">
      <c r="A388" s="13"/>
      <c r="B388" s="276"/>
      <c r="C388" s="277"/>
      <c r="D388" s="272" t="s">
        <v>170</v>
      </c>
      <c r="E388" s="278" t="s">
        <v>1</v>
      </c>
      <c r="F388" s="279" t="s">
        <v>1610</v>
      </c>
      <c r="G388" s="277"/>
      <c r="H388" s="280">
        <v>21.36</v>
      </c>
      <c r="I388" s="281"/>
      <c r="J388" s="277"/>
      <c r="K388" s="277"/>
      <c r="L388" s="282"/>
      <c r="M388" s="283"/>
      <c r="N388" s="284"/>
      <c r="O388" s="284"/>
      <c r="P388" s="284"/>
      <c r="Q388" s="284"/>
      <c r="R388" s="284"/>
      <c r="S388" s="284"/>
      <c r="T388" s="28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86" t="s">
        <v>170</v>
      </c>
      <c r="AU388" s="286" t="s">
        <v>85</v>
      </c>
      <c r="AV388" s="13" t="s">
        <v>85</v>
      </c>
      <c r="AW388" s="13" t="s">
        <v>30</v>
      </c>
      <c r="AX388" s="13" t="s">
        <v>75</v>
      </c>
      <c r="AY388" s="286" t="s">
        <v>160</v>
      </c>
    </row>
    <row r="389" spans="1:51" s="13" customFormat="1" ht="12">
      <c r="A389" s="13"/>
      <c r="B389" s="276"/>
      <c r="C389" s="277"/>
      <c r="D389" s="272" t="s">
        <v>170</v>
      </c>
      <c r="E389" s="278" t="s">
        <v>1</v>
      </c>
      <c r="F389" s="279" t="s">
        <v>1611</v>
      </c>
      <c r="G389" s="277"/>
      <c r="H389" s="280">
        <v>87.5</v>
      </c>
      <c r="I389" s="281"/>
      <c r="J389" s="277"/>
      <c r="K389" s="277"/>
      <c r="L389" s="282"/>
      <c r="M389" s="283"/>
      <c r="N389" s="284"/>
      <c r="O389" s="284"/>
      <c r="P389" s="284"/>
      <c r="Q389" s="284"/>
      <c r="R389" s="284"/>
      <c r="S389" s="284"/>
      <c r="T389" s="28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86" t="s">
        <v>170</v>
      </c>
      <c r="AU389" s="286" t="s">
        <v>85</v>
      </c>
      <c r="AV389" s="13" t="s">
        <v>85</v>
      </c>
      <c r="AW389" s="13" t="s">
        <v>30</v>
      </c>
      <c r="AX389" s="13" t="s">
        <v>83</v>
      </c>
      <c r="AY389" s="286" t="s">
        <v>160</v>
      </c>
    </row>
    <row r="390" spans="1:65" s="2" customFormat="1" ht="16.5" customHeight="1">
      <c r="A390" s="40"/>
      <c r="B390" s="41"/>
      <c r="C390" s="260" t="s">
        <v>586</v>
      </c>
      <c r="D390" s="260" t="s">
        <v>162</v>
      </c>
      <c r="E390" s="261" t="s">
        <v>909</v>
      </c>
      <c r="F390" s="262" t="s">
        <v>910</v>
      </c>
      <c r="G390" s="263" t="s">
        <v>174</v>
      </c>
      <c r="H390" s="264">
        <v>245.04</v>
      </c>
      <c r="I390" s="265"/>
      <c r="J390" s="266">
        <f>ROUND(I390*H390,2)</f>
        <v>0</v>
      </c>
      <c r="K390" s="262" t="s">
        <v>184</v>
      </c>
      <c r="L390" s="43"/>
      <c r="M390" s="267" t="s">
        <v>1</v>
      </c>
      <c r="N390" s="268" t="s">
        <v>40</v>
      </c>
      <c r="O390" s="93"/>
      <c r="P390" s="269">
        <f>O390*H390</f>
        <v>0</v>
      </c>
      <c r="Q390" s="269">
        <v>0</v>
      </c>
      <c r="R390" s="269">
        <f>Q390*H390</f>
        <v>0</v>
      </c>
      <c r="S390" s="269">
        <v>0</v>
      </c>
      <c r="T390" s="270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71" t="s">
        <v>166</v>
      </c>
      <c r="AT390" s="271" t="s">
        <v>162</v>
      </c>
      <c r="AU390" s="271" t="s">
        <v>85</v>
      </c>
      <c r="AY390" s="17" t="s">
        <v>160</v>
      </c>
      <c r="BE390" s="145">
        <f>IF(N390="základní",J390,0)</f>
        <v>0</v>
      </c>
      <c r="BF390" s="145">
        <f>IF(N390="snížená",J390,0)</f>
        <v>0</v>
      </c>
      <c r="BG390" s="145">
        <f>IF(N390="zákl. přenesená",J390,0)</f>
        <v>0</v>
      </c>
      <c r="BH390" s="145">
        <f>IF(N390="sníž. přenesená",J390,0)</f>
        <v>0</v>
      </c>
      <c r="BI390" s="145">
        <f>IF(N390="nulová",J390,0)</f>
        <v>0</v>
      </c>
      <c r="BJ390" s="17" t="s">
        <v>83</v>
      </c>
      <c r="BK390" s="145">
        <f>ROUND(I390*H390,2)</f>
        <v>0</v>
      </c>
      <c r="BL390" s="17" t="s">
        <v>166</v>
      </c>
      <c r="BM390" s="271" t="s">
        <v>1724</v>
      </c>
    </row>
    <row r="391" spans="1:47" s="2" customFormat="1" ht="12">
      <c r="A391" s="40"/>
      <c r="B391" s="41"/>
      <c r="C391" s="42"/>
      <c r="D391" s="272" t="s">
        <v>177</v>
      </c>
      <c r="E391" s="42"/>
      <c r="F391" s="287" t="s">
        <v>912</v>
      </c>
      <c r="G391" s="42"/>
      <c r="H391" s="42"/>
      <c r="I391" s="161"/>
      <c r="J391" s="42"/>
      <c r="K391" s="42"/>
      <c r="L391" s="43"/>
      <c r="M391" s="274"/>
      <c r="N391" s="275"/>
      <c r="O391" s="93"/>
      <c r="P391" s="93"/>
      <c r="Q391" s="93"/>
      <c r="R391" s="93"/>
      <c r="S391" s="93"/>
      <c r="T391" s="94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7" t="s">
        <v>177</v>
      </c>
      <c r="AU391" s="17" t="s">
        <v>85</v>
      </c>
    </row>
    <row r="392" spans="1:47" s="2" customFormat="1" ht="12">
      <c r="A392" s="40"/>
      <c r="B392" s="41"/>
      <c r="C392" s="42"/>
      <c r="D392" s="272" t="s">
        <v>168</v>
      </c>
      <c r="E392" s="42"/>
      <c r="F392" s="273" t="s">
        <v>913</v>
      </c>
      <c r="G392" s="42"/>
      <c r="H392" s="42"/>
      <c r="I392" s="161"/>
      <c r="J392" s="42"/>
      <c r="K392" s="42"/>
      <c r="L392" s="43"/>
      <c r="M392" s="274"/>
      <c r="N392" s="275"/>
      <c r="O392" s="93"/>
      <c r="P392" s="93"/>
      <c r="Q392" s="93"/>
      <c r="R392" s="93"/>
      <c r="S392" s="93"/>
      <c r="T392" s="94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7" t="s">
        <v>168</v>
      </c>
      <c r="AU392" s="17" t="s">
        <v>85</v>
      </c>
    </row>
    <row r="393" spans="1:51" s="14" customFormat="1" ht="12">
      <c r="A393" s="14"/>
      <c r="B393" s="288"/>
      <c r="C393" s="289"/>
      <c r="D393" s="272" t="s">
        <v>170</v>
      </c>
      <c r="E393" s="290" t="s">
        <v>1</v>
      </c>
      <c r="F393" s="291" t="s">
        <v>1606</v>
      </c>
      <c r="G393" s="289"/>
      <c r="H393" s="290" t="s">
        <v>1</v>
      </c>
      <c r="I393" s="292"/>
      <c r="J393" s="289"/>
      <c r="K393" s="289"/>
      <c r="L393" s="293"/>
      <c r="M393" s="294"/>
      <c r="N393" s="295"/>
      <c r="O393" s="295"/>
      <c r="P393" s="295"/>
      <c r="Q393" s="295"/>
      <c r="R393" s="295"/>
      <c r="S393" s="295"/>
      <c r="T393" s="29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97" t="s">
        <v>170</v>
      </c>
      <c r="AU393" s="297" t="s">
        <v>85</v>
      </c>
      <c r="AV393" s="14" t="s">
        <v>83</v>
      </c>
      <c r="AW393" s="14" t="s">
        <v>30</v>
      </c>
      <c r="AX393" s="14" t="s">
        <v>75</v>
      </c>
      <c r="AY393" s="297" t="s">
        <v>160</v>
      </c>
    </row>
    <row r="394" spans="1:51" s="13" customFormat="1" ht="12">
      <c r="A394" s="13"/>
      <c r="B394" s="276"/>
      <c r="C394" s="277"/>
      <c r="D394" s="272" t="s">
        <v>170</v>
      </c>
      <c r="E394" s="278" t="s">
        <v>1</v>
      </c>
      <c r="F394" s="279" t="s">
        <v>1607</v>
      </c>
      <c r="G394" s="277"/>
      <c r="H394" s="280">
        <v>52.54</v>
      </c>
      <c r="I394" s="281"/>
      <c r="J394" s="277"/>
      <c r="K394" s="277"/>
      <c r="L394" s="282"/>
      <c r="M394" s="283"/>
      <c r="N394" s="284"/>
      <c r="O394" s="284"/>
      <c r="P394" s="284"/>
      <c r="Q394" s="284"/>
      <c r="R394" s="284"/>
      <c r="S394" s="284"/>
      <c r="T394" s="28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86" t="s">
        <v>170</v>
      </c>
      <c r="AU394" s="286" t="s">
        <v>85</v>
      </c>
      <c r="AV394" s="13" t="s">
        <v>85</v>
      </c>
      <c r="AW394" s="13" t="s">
        <v>30</v>
      </c>
      <c r="AX394" s="13" t="s">
        <v>75</v>
      </c>
      <c r="AY394" s="286" t="s">
        <v>160</v>
      </c>
    </row>
    <row r="395" spans="1:51" s="13" customFormat="1" ht="12">
      <c r="A395" s="13"/>
      <c r="B395" s="276"/>
      <c r="C395" s="277"/>
      <c r="D395" s="272" t="s">
        <v>170</v>
      </c>
      <c r="E395" s="278" t="s">
        <v>1</v>
      </c>
      <c r="F395" s="279" t="s">
        <v>1608</v>
      </c>
      <c r="G395" s="277"/>
      <c r="H395" s="280">
        <v>192.5</v>
      </c>
      <c r="I395" s="281"/>
      <c r="J395" s="277"/>
      <c r="K395" s="277"/>
      <c r="L395" s="282"/>
      <c r="M395" s="283"/>
      <c r="N395" s="284"/>
      <c r="O395" s="284"/>
      <c r="P395" s="284"/>
      <c r="Q395" s="284"/>
      <c r="R395" s="284"/>
      <c r="S395" s="284"/>
      <c r="T395" s="28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86" t="s">
        <v>170</v>
      </c>
      <c r="AU395" s="286" t="s">
        <v>85</v>
      </c>
      <c r="AV395" s="13" t="s">
        <v>85</v>
      </c>
      <c r="AW395" s="13" t="s">
        <v>30</v>
      </c>
      <c r="AX395" s="13" t="s">
        <v>75</v>
      </c>
      <c r="AY395" s="286" t="s">
        <v>160</v>
      </c>
    </row>
    <row r="396" spans="1:51" s="15" customFormat="1" ht="12">
      <c r="A396" s="15"/>
      <c r="B396" s="298"/>
      <c r="C396" s="299"/>
      <c r="D396" s="272" t="s">
        <v>170</v>
      </c>
      <c r="E396" s="300" t="s">
        <v>1</v>
      </c>
      <c r="F396" s="301" t="s">
        <v>217</v>
      </c>
      <c r="G396" s="299"/>
      <c r="H396" s="302">
        <v>245.04</v>
      </c>
      <c r="I396" s="303"/>
      <c r="J396" s="299"/>
      <c r="K396" s="299"/>
      <c r="L396" s="304"/>
      <c r="M396" s="305"/>
      <c r="N396" s="306"/>
      <c r="O396" s="306"/>
      <c r="P396" s="306"/>
      <c r="Q396" s="306"/>
      <c r="R396" s="306"/>
      <c r="S396" s="306"/>
      <c r="T396" s="307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308" t="s">
        <v>170</v>
      </c>
      <c r="AU396" s="308" t="s">
        <v>85</v>
      </c>
      <c r="AV396" s="15" t="s">
        <v>166</v>
      </c>
      <c r="AW396" s="15" t="s">
        <v>4</v>
      </c>
      <c r="AX396" s="15" t="s">
        <v>83</v>
      </c>
      <c r="AY396" s="308" t="s">
        <v>160</v>
      </c>
    </row>
    <row r="397" spans="1:65" s="2" customFormat="1" ht="21.75" customHeight="1">
      <c r="A397" s="40"/>
      <c r="B397" s="41"/>
      <c r="C397" s="260" t="s">
        <v>591</v>
      </c>
      <c r="D397" s="260" t="s">
        <v>162</v>
      </c>
      <c r="E397" s="261" t="s">
        <v>926</v>
      </c>
      <c r="F397" s="262" t="s">
        <v>927</v>
      </c>
      <c r="G397" s="263" t="s">
        <v>174</v>
      </c>
      <c r="H397" s="264">
        <v>245.04</v>
      </c>
      <c r="I397" s="265"/>
      <c r="J397" s="266">
        <f>ROUND(I397*H397,2)</f>
        <v>0</v>
      </c>
      <c r="K397" s="262" t="s">
        <v>226</v>
      </c>
      <c r="L397" s="43"/>
      <c r="M397" s="267" t="s">
        <v>1</v>
      </c>
      <c r="N397" s="268" t="s">
        <v>40</v>
      </c>
      <c r="O397" s="93"/>
      <c r="P397" s="269">
        <f>O397*H397</f>
        <v>0</v>
      </c>
      <c r="Q397" s="269">
        <v>0</v>
      </c>
      <c r="R397" s="269">
        <f>Q397*H397</f>
        <v>0</v>
      </c>
      <c r="S397" s="269">
        <v>0</v>
      </c>
      <c r="T397" s="270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71" t="s">
        <v>166</v>
      </c>
      <c r="AT397" s="271" t="s">
        <v>162</v>
      </c>
      <c r="AU397" s="271" t="s">
        <v>85</v>
      </c>
      <c r="AY397" s="17" t="s">
        <v>160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7" t="s">
        <v>83</v>
      </c>
      <c r="BK397" s="145">
        <f>ROUND(I397*H397,2)</f>
        <v>0</v>
      </c>
      <c r="BL397" s="17" t="s">
        <v>166</v>
      </c>
      <c r="BM397" s="271" t="s">
        <v>1725</v>
      </c>
    </row>
    <row r="398" spans="1:47" s="2" customFormat="1" ht="12">
      <c r="A398" s="40"/>
      <c r="B398" s="41"/>
      <c r="C398" s="42"/>
      <c r="D398" s="272" t="s">
        <v>177</v>
      </c>
      <c r="E398" s="42"/>
      <c r="F398" s="287" t="s">
        <v>929</v>
      </c>
      <c r="G398" s="42"/>
      <c r="H398" s="42"/>
      <c r="I398" s="161"/>
      <c r="J398" s="42"/>
      <c r="K398" s="42"/>
      <c r="L398" s="43"/>
      <c r="M398" s="274"/>
      <c r="N398" s="275"/>
      <c r="O398" s="93"/>
      <c r="P398" s="93"/>
      <c r="Q398" s="93"/>
      <c r="R398" s="93"/>
      <c r="S398" s="93"/>
      <c r="T398" s="94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7" t="s">
        <v>177</v>
      </c>
      <c r="AU398" s="17" t="s">
        <v>85</v>
      </c>
    </row>
    <row r="399" spans="1:51" s="14" customFormat="1" ht="12">
      <c r="A399" s="14"/>
      <c r="B399" s="288"/>
      <c r="C399" s="289"/>
      <c r="D399" s="272" t="s">
        <v>170</v>
      </c>
      <c r="E399" s="290" t="s">
        <v>1</v>
      </c>
      <c r="F399" s="291" t="s">
        <v>1606</v>
      </c>
      <c r="G399" s="289"/>
      <c r="H399" s="290" t="s">
        <v>1</v>
      </c>
      <c r="I399" s="292"/>
      <c r="J399" s="289"/>
      <c r="K399" s="289"/>
      <c r="L399" s="293"/>
      <c r="M399" s="294"/>
      <c r="N399" s="295"/>
      <c r="O399" s="295"/>
      <c r="P399" s="295"/>
      <c r="Q399" s="295"/>
      <c r="R399" s="295"/>
      <c r="S399" s="295"/>
      <c r="T399" s="29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97" t="s">
        <v>170</v>
      </c>
      <c r="AU399" s="297" t="s">
        <v>85</v>
      </c>
      <c r="AV399" s="14" t="s">
        <v>83</v>
      </c>
      <c r="AW399" s="14" t="s">
        <v>30</v>
      </c>
      <c r="AX399" s="14" t="s">
        <v>75</v>
      </c>
      <c r="AY399" s="297" t="s">
        <v>160</v>
      </c>
    </row>
    <row r="400" spans="1:51" s="13" customFormat="1" ht="12">
      <c r="A400" s="13"/>
      <c r="B400" s="276"/>
      <c r="C400" s="277"/>
      <c r="D400" s="272" t="s">
        <v>170</v>
      </c>
      <c r="E400" s="278" t="s">
        <v>1</v>
      </c>
      <c r="F400" s="279" t="s">
        <v>1607</v>
      </c>
      <c r="G400" s="277"/>
      <c r="H400" s="280">
        <v>52.54</v>
      </c>
      <c r="I400" s="281"/>
      <c r="J400" s="277"/>
      <c r="K400" s="277"/>
      <c r="L400" s="282"/>
      <c r="M400" s="283"/>
      <c r="N400" s="284"/>
      <c r="O400" s="284"/>
      <c r="P400" s="284"/>
      <c r="Q400" s="284"/>
      <c r="R400" s="284"/>
      <c r="S400" s="284"/>
      <c r="T400" s="28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86" t="s">
        <v>170</v>
      </c>
      <c r="AU400" s="286" t="s">
        <v>85</v>
      </c>
      <c r="AV400" s="13" t="s">
        <v>85</v>
      </c>
      <c r="AW400" s="13" t="s">
        <v>30</v>
      </c>
      <c r="AX400" s="13" t="s">
        <v>75</v>
      </c>
      <c r="AY400" s="286" t="s">
        <v>160</v>
      </c>
    </row>
    <row r="401" spans="1:51" s="13" customFormat="1" ht="12">
      <c r="A401" s="13"/>
      <c r="B401" s="276"/>
      <c r="C401" s="277"/>
      <c r="D401" s="272" t="s">
        <v>170</v>
      </c>
      <c r="E401" s="278" t="s">
        <v>1</v>
      </c>
      <c r="F401" s="279" t="s">
        <v>1608</v>
      </c>
      <c r="G401" s="277"/>
      <c r="H401" s="280">
        <v>192.5</v>
      </c>
      <c r="I401" s="281"/>
      <c r="J401" s="277"/>
      <c r="K401" s="277"/>
      <c r="L401" s="282"/>
      <c r="M401" s="283"/>
      <c r="N401" s="284"/>
      <c r="O401" s="284"/>
      <c r="P401" s="284"/>
      <c r="Q401" s="284"/>
      <c r="R401" s="284"/>
      <c r="S401" s="284"/>
      <c r="T401" s="28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86" t="s">
        <v>170</v>
      </c>
      <c r="AU401" s="286" t="s">
        <v>85</v>
      </c>
      <c r="AV401" s="13" t="s">
        <v>85</v>
      </c>
      <c r="AW401" s="13" t="s">
        <v>30</v>
      </c>
      <c r="AX401" s="13" t="s">
        <v>75</v>
      </c>
      <c r="AY401" s="286" t="s">
        <v>160</v>
      </c>
    </row>
    <row r="402" spans="1:65" s="2" customFormat="1" ht="21.75" customHeight="1">
      <c r="A402" s="40"/>
      <c r="B402" s="41"/>
      <c r="C402" s="260" t="s">
        <v>599</v>
      </c>
      <c r="D402" s="260" t="s">
        <v>162</v>
      </c>
      <c r="E402" s="261" t="s">
        <v>931</v>
      </c>
      <c r="F402" s="262" t="s">
        <v>932</v>
      </c>
      <c r="G402" s="263" t="s">
        <v>174</v>
      </c>
      <c r="H402" s="264">
        <v>245.04</v>
      </c>
      <c r="I402" s="265"/>
      <c r="J402" s="266">
        <f>ROUND(I402*H402,2)</f>
        <v>0</v>
      </c>
      <c r="K402" s="262" t="s">
        <v>175</v>
      </c>
      <c r="L402" s="43"/>
      <c r="M402" s="267" t="s">
        <v>1</v>
      </c>
      <c r="N402" s="268" t="s">
        <v>40</v>
      </c>
      <c r="O402" s="93"/>
      <c r="P402" s="269">
        <f>O402*H402</f>
        <v>0</v>
      </c>
      <c r="Q402" s="269">
        <v>0</v>
      </c>
      <c r="R402" s="269">
        <f>Q402*H402</f>
        <v>0</v>
      </c>
      <c r="S402" s="269">
        <v>0</v>
      </c>
      <c r="T402" s="270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71" t="s">
        <v>166</v>
      </c>
      <c r="AT402" s="271" t="s">
        <v>162</v>
      </c>
      <c r="AU402" s="271" t="s">
        <v>85</v>
      </c>
      <c r="AY402" s="17" t="s">
        <v>160</v>
      </c>
      <c r="BE402" s="145">
        <f>IF(N402="základní",J402,0)</f>
        <v>0</v>
      </c>
      <c r="BF402" s="145">
        <f>IF(N402="snížená",J402,0)</f>
        <v>0</v>
      </c>
      <c r="BG402" s="145">
        <f>IF(N402="zákl. přenesená",J402,0)</f>
        <v>0</v>
      </c>
      <c r="BH402" s="145">
        <f>IF(N402="sníž. přenesená",J402,0)</f>
        <v>0</v>
      </c>
      <c r="BI402" s="145">
        <f>IF(N402="nulová",J402,0)</f>
        <v>0</v>
      </c>
      <c r="BJ402" s="17" t="s">
        <v>83</v>
      </c>
      <c r="BK402" s="145">
        <f>ROUND(I402*H402,2)</f>
        <v>0</v>
      </c>
      <c r="BL402" s="17" t="s">
        <v>166</v>
      </c>
      <c r="BM402" s="271" t="s">
        <v>1726</v>
      </c>
    </row>
    <row r="403" spans="1:47" s="2" customFormat="1" ht="12">
      <c r="A403" s="40"/>
      <c r="B403" s="41"/>
      <c r="C403" s="42"/>
      <c r="D403" s="272" t="s">
        <v>177</v>
      </c>
      <c r="E403" s="42"/>
      <c r="F403" s="287" t="s">
        <v>934</v>
      </c>
      <c r="G403" s="42"/>
      <c r="H403" s="42"/>
      <c r="I403" s="161"/>
      <c r="J403" s="42"/>
      <c r="K403" s="42"/>
      <c r="L403" s="43"/>
      <c r="M403" s="274"/>
      <c r="N403" s="275"/>
      <c r="O403" s="93"/>
      <c r="P403" s="93"/>
      <c r="Q403" s="93"/>
      <c r="R403" s="93"/>
      <c r="S403" s="93"/>
      <c r="T403" s="94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7" t="s">
        <v>177</v>
      </c>
      <c r="AU403" s="17" t="s">
        <v>85</v>
      </c>
    </row>
    <row r="404" spans="1:51" s="14" customFormat="1" ht="12">
      <c r="A404" s="14"/>
      <c r="B404" s="288"/>
      <c r="C404" s="289"/>
      <c r="D404" s="272" t="s">
        <v>170</v>
      </c>
      <c r="E404" s="290" t="s">
        <v>1</v>
      </c>
      <c r="F404" s="291" t="s">
        <v>1606</v>
      </c>
      <c r="G404" s="289"/>
      <c r="H404" s="290" t="s">
        <v>1</v>
      </c>
      <c r="I404" s="292"/>
      <c r="J404" s="289"/>
      <c r="K404" s="289"/>
      <c r="L404" s="293"/>
      <c r="M404" s="294"/>
      <c r="N404" s="295"/>
      <c r="O404" s="295"/>
      <c r="P404" s="295"/>
      <c r="Q404" s="295"/>
      <c r="R404" s="295"/>
      <c r="S404" s="295"/>
      <c r="T404" s="29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97" t="s">
        <v>170</v>
      </c>
      <c r="AU404" s="297" t="s">
        <v>85</v>
      </c>
      <c r="AV404" s="14" t="s">
        <v>83</v>
      </c>
      <c r="AW404" s="14" t="s">
        <v>30</v>
      </c>
      <c r="AX404" s="14" t="s">
        <v>75</v>
      </c>
      <c r="AY404" s="297" t="s">
        <v>160</v>
      </c>
    </row>
    <row r="405" spans="1:51" s="13" customFormat="1" ht="12">
      <c r="A405" s="13"/>
      <c r="B405" s="276"/>
      <c r="C405" s="277"/>
      <c r="D405" s="272" t="s">
        <v>170</v>
      </c>
      <c r="E405" s="278" t="s">
        <v>1</v>
      </c>
      <c r="F405" s="279" t="s">
        <v>1607</v>
      </c>
      <c r="G405" s="277"/>
      <c r="H405" s="280">
        <v>52.54</v>
      </c>
      <c r="I405" s="281"/>
      <c r="J405" s="277"/>
      <c r="K405" s="277"/>
      <c r="L405" s="282"/>
      <c r="M405" s="283"/>
      <c r="N405" s="284"/>
      <c r="O405" s="284"/>
      <c r="P405" s="284"/>
      <c r="Q405" s="284"/>
      <c r="R405" s="284"/>
      <c r="S405" s="284"/>
      <c r="T405" s="28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86" t="s">
        <v>170</v>
      </c>
      <c r="AU405" s="286" t="s">
        <v>85</v>
      </c>
      <c r="AV405" s="13" t="s">
        <v>85</v>
      </c>
      <c r="AW405" s="13" t="s">
        <v>30</v>
      </c>
      <c r="AX405" s="13" t="s">
        <v>75</v>
      </c>
      <c r="AY405" s="286" t="s">
        <v>160</v>
      </c>
    </row>
    <row r="406" spans="1:51" s="13" customFormat="1" ht="12">
      <c r="A406" s="13"/>
      <c r="B406" s="276"/>
      <c r="C406" s="277"/>
      <c r="D406" s="272" t="s">
        <v>170</v>
      </c>
      <c r="E406" s="278" t="s">
        <v>1</v>
      </c>
      <c r="F406" s="279" t="s">
        <v>1608</v>
      </c>
      <c r="G406" s="277"/>
      <c r="H406" s="280">
        <v>192.5</v>
      </c>
      <c r="I406" s="281"/>
      <c r="J406" s="277"/>
      <c r="K406" s="277"/>
      <c r="L406" s="282"/>
      <c r="M406" s="283"/>
      <c r="N406" s="284"/>
      <c r="O406" s="284"/>
      <c r="P406" s="284"/>
      <c r="Q406" s="284"/>
      <c r="R406" s="284"/>
      <c r="S406" s="284"/>
      <c r="T406" s="28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86" t="s">
        <v>170</v>
      </c>
      <c r="AU406" s="286" t="s">
        <v>85</v>
      </c>
      <c r="AV406" s="13" t="s">
        <v>85</v>
      </c>
      <c r="AW406" s="13" t="s">
        <v>30</v>
      </c>
      <c r="AX406" s="13" t="s">
        <v>75</v>
      </c>
      <c r="AY406" s="286" t="s">
        <v>160</v>
      </c>
    </row>
    <row r="407" spans="1:51" s="15" customFormat="1" ht="12">
      <c r="A407" s="15"/>
      <c r="B407" s="298"/>
      <c r="C407" s="299"/>
      <c r="D407" s="272" t="s">
        <v>170</v>
      </c>
      <c r="E407" s="300" t="s">
        <v>1</v>
      </c>
      <c r="F407" s="301" t="s">
        <v>217</v>
      </c>
      <c r="G407" s="299"/>
      <c r="H407" s="302">
        <v>245.04</v>
      </c>
      <c r="I407" s="303"/>
      <c r="J407" s="299"/>
      <c r="K407" s="299"/>
      <c r="L407" s="304"/>
      <c r="M407" s="305"/>
      <c r="N407" s="306"/>
      <c r="O407" s="306"/>
      <c r="P407" s="306"/>
      <c r="Q407" s="306"/>
      <c r="R407" s="306"/>
      <c r="S407" s="306"/>
      <c r="T407" s="307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308" t="s">
        <v>170</v>
      </c>
      <c r="AU407" s="308" t="s">
        <v>85</v>
      </c>
      <c r="AV407" s="15" t="s">
        <v>166</v>
      </c>
      <c r="AW407" s="15" t="s">
        <v>4</v>
      </c>
      <c r="AX407" s="15" t="s">
        <v>83</v>
      </c>
      <c r="AY407" s="308" t="s">
        <v>160</v>
      </c>
    </row>
    <row r="408" spans="1:65" s="2" customFormat="1" ht="16.5" customHeight="1">
      <c r="A408" s="40"/>
      <c r="B408" s="41"/>
      <c r="C408" s="260" t="s">
        <v>605</v>
      </c>
      <c r="D408" s="260" t="s">
        <v>162</v>
      </c>
      <c r="E408" s="261" t="s">
        <v>936</v>
      </c>
      <c r="F408" s="262" t="s">
        <v>937</v>
      </c>
      <c r="G408" s="263" t="s">
        <v>174</v>
      </c>
      <c r="H408" s="264">
        <v>245.04</v>
      </c>
      <c r="I408" s="265"/>
      <c r="J408" s="266">
        <f>ROUND(I408*H408,2)</f>
        <v>0</v>
      </c>
      <c r="K408" s="262" t="s">
        <v>226</v>
      </c>
      <c r="L408" s="43"/>
      <c r="M408" s="267" t="s">
        <v>1</v>
      </c>
      <c r="N408" s="268" t="s">
        <v>40</v>
      </c>
      <c r="O408" s="93"/>
      <c r="P408" s="269">
        <f>O408*H408</f>
        <v>0</v>
      </c>
      <c r="Q408" s="269">
        <v>0</v>
      </c>
      <c r="R408" s="269">
        <f>Q408*H408</f>
        <v>0</v>
      </c>
      <c r="S408" s="269">
        <v>0</v>
      </c>
      <c r="T408" s="270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71" t="s">
        <v>166</v>
      </c>
      <c r="AT408" s="271" t="s">
        <v>162</v>
      </c>
      <c r="AU408" s="271" t="s">
        <v>85</v>
      </c>
      <c r="AY408" s="17" t="s">
        <v>160</v>
      </c>
      <c r="BE408" s="145">
        <f>IF(N408="základní",J408,0)</f>
        <v>0</v>
      </c>
      <c r="BF408" s="145">
        <f>IF(N408="snížená",J408,0)</f>
        <v>0</v>
      </c>
      <c r="BG408" s="145">
        <f>IF(N408="zákl. přenesená",J408,0)</f>
        <v>0</v>
      </c>
      <c r="BH408" s="145">
        <f>IF(N408="sníž. přenesená",J408,0)</f>
        <v>0</v>
      </c>
      <c r="BI408" s="145">
        <f>IF(N408="nulová",J408,0)</f>
        <v>0</v>
      </c>
      <c r="BJ408" s="17" t="s">
        <v>83</v>
      </c>
      <c r="BK408" s="145">
        <f>ROUND(I408*H408,2)</f>
        <v>0</v>
      </c>
      <c r="BL408" s="17" t="s">
        <v>166</v>
      </c>
      <c r="BM408" s="271" t="s">
        <v>1727</v>
      </c>
    </row>
    <row r="409" spans="1:47" s="2" customFormat="1" ht="12">
      <c r="A409" s="40"/>
      <c r="B409" s="41"/>
      <c r="C409" s="42"/>
      <c r="D409" s="272" t="s">
        <v>177</v>
      </c>
      <c r="E409" s="42"/>
      <c r="F409" s="287" t="s">
        <v>939</v>
      </c>
      <c r="G409" s="42"/>
      <c r="H409" s="42"/>
      <c r="I409" s="161"/>
      <c r="J409" s="42"/>
      <c r="K409" s="42"/>
      <c r="L409" s="43"/>
      <c r="M409" s="274"/>
      <c r="N409" s="275"/>
      <c r="O409" s="93"/>
      <c r="P409" s="93"/>
      <c r="Q409" s="93"/>
      <c r="R409" s="93"/>
      <c r="S409" s="93"/>
      <c r="T409" s="94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7" t="s">
        <v>177</v>
      </c>
      <c r="AU409" s="17" t="s">
        <v>85</v>
      </c>
    </row>
    <row r="410" spans="1:51" s="14" customFormat="1" ht="12">
      <c r="A410" s="14"/>
      <c r="B410" s="288"/>
      <c r="C410" s="289"/>
      <c r="D410" s="272" t="s">
        <v>170</v>
      </c>
      <c r="E410" s="290" t="s">
        <v>1</v>
      </c>
      <c r="F410" s="291" t="s">
        <v>1606</v>
      </c>
      <c r="G410" s="289"/>
      <c r="H410" s="290" t="s">
        <v>1</v>
      </c>
      <c r="I410" s="292"/>
      <c r="J410" s="289"/>
      <c r="K410" s="289"/>
      <c r="L410" s="293"/>
      <c r="M410" s="294"/>
      <c r="N410" s="295"/>
      <c r="O410" s="295"/>
      <c r="P410" s="295"/>
      <c r="Q410" s="295"/>
      <c r="R410" s="295"/>
      <c r="S410" s="295"/>
      <c r="T410" s="29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97" t="s">
        <v>170</v>
      </c>
      <c r="AU410" s="297" t="s">
        <v>85</v>
      </c>
      <c r="AV410" s="14" t="s">
        <v>83</v>
      </c>
      <c r="AW410" s="14" t="s">
        <v>30</v>
      </c>
      <c r="AX410" s="14" t="s">
        <v>75</v>
      </c>
      <c r="AY410" s="297" t="s">
        <v>160</v>
      </c>
    </row>
    <row r="411" spans="1:51" s="13" customFormat="1" ht="12">
      <c r="A411" s="13"/>
      <c r="B411" s="276"/>
      <c r="C411" s="277"/>
      <c r="D411" s="272" t="s">
        <v>170</v>
      </c>
      <c r="E411" s="278" t="s">
        <v>1</v>
      </c>
      <c r="F411" s="279" t="s">
        <v>1607</v>
      </c>
      <c r="G411" s="277"/>
      <c r="H411" s="280">
        <v>52.54</v>
      </c>
      <c r="I411" s="281"/>
      <c r="J411" s="277"/>
      <c r="K411" s="277"/>
      <c r="L411" s="282"/>
      <c r="M411" s="283"/>
      <c r="N411" s="284"/>
      <c r="O411" s="284"/>
      <c r="P411" s="284"/>
      <c r="Q411" s="284"/>
      <c r="R411" s="284"/>
      <c r="S411" s="284"/>
      <c r="T411" s="28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86" t="s">
        <v>170</v>
      </c>
      <c r="AU411" s="286" t="s">
        <v>85</v>
      </c>
      <c r="AV411" s="13" t="s">
        <v>85</v>
      </c>
      <c r="AW411" s="13" t="s">
        <v>30</v>
      </c>
      <c r="AX411" s="13" t="s">
        <v>75</v>
      </c>
      <c r="AY411" s="286" t="s">
        <v>160</v>
      </c>
    </row>
    <row r="412" spans="1:51" s="13" customFormat="1" ht="12">
      <c r="A412" s="13"/>
      <c r="B412" s="276"/>
      <c r="C412" s="277"/>
      <c r="D412" s="272" t="s">
        <v>170</v>
      </c>
      <c r="E412" s="278" t="s">
        <v>1</v>
      </c>
      <c r="F412" s="279" t="s">
        <v>1608</v>
      </c>
      <c r="G412" s="277"/>
      <c r="H412" s="280">
        <v>192.5</v>
      </c>
      <c r="I412" s="281"/>
      <c r="J412" s="277"/>
      <c r="K412" s="277"/>
      <c r="L412" s="282"/>
      <c r="M412" s="283"/>
      <c r="N412" s="284"/>
      <c r="O412" s="284"/>
      <c r="P412" s="284"/>
      <c r="Q412" s="284"/>
      <c r="R412" s="284"/>
      <c r="S412" s="284"/>
      <c r="T412" s="28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86" t="s">
        <v>170</v>
      </c>
      <c r="AU412" s="286" t="s">
        <v>85</v>
      </c>
      <c r="AV412" s="13" t="s">
        <v>85</v>
      </c>
      <c r="AW412" s="13" t="s">
        <v>30</v>
      </c>
      <c r="AX412" s="13" t="s">
        <v>75</v>
      </c>
      <c r="AY412" s="286" t="s">
        <v>160</v>
      </c>
    </row>
    <row r="413" spans="1:51" s="15" customFormat="1" ht="12">
      <c r="A413" s="15"/>
      <c r="B413" s="298"/>
      <c r="C413" s="299"/>
      <c r="D413" s="272" t="s">
        <v>170</v>
      </c>
      <c r="E413" s="300" t="s">
        <v>1</v>
      </c>
      <c r="F413" s="301" t="s">
        <v>217</v>
      </c>
      <c r="G413" s="299"/>
      <c r="H413" s="302">
        <v>245.04</v>
      </c>
      <c r="I413" s="303"/>
      <c r="J413" s="299"/>
      <c r="K413" s="299"/>
      <c r="L413" s="304"/>
      <c r="M413" s="305"/>
      <c r="N413" s="306"/>
      <c r="O413" s="306"/>
      <c r="P413" s="306"/>
      <c r="Q413" s="306"/>
      <c r="R413" s="306"/>
      <c r="S413" s="306"/>
      <c r="T413" s="307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308" t="s">
        <v>170</v>
      </c>
      <c r="AU413" s="308" t="s">
        <v>85</v>
      </c>
      <c r="AV413" s="15" t="s">
        <v>166</v>
      </c>
      <c r="AW413" s="15" t="s">
        <v>4</v>
      </c>
      <c r="AX413" s="15" t="s">
        <v>83</v>
      </c>
      <c r="AY413" s="308" t="s">
        <v>160</v>
      </c>
    </row>
    <row r="414" spans="1:65" s="2" customFormat="1" ht="21.75" customHeight="1">
      <c r="A414" s="40"/>
      <c r="B414" s="41"/>
      <c r="C414" s="260" t="s">
        <v>623</v>
      </c>
      <c r="D414" s="260" t="s">
        <v>162</v>
      </c>
      <c r="E414" s="261" t="s">
        <v>941</v>
      </c>
      <c r="F414" s="262" t="s">
        <v>942</v>
      </c>
      <c r="G414" s="263" t="s">
        <v>174</v>
      </c>
      <c r="H414" s="264">
        <v>490.08</v>
      </c>
      <c r="I414" s="265"/>
      <c r="J414" s="266">
        <f>ROUND(I414*H414,2)</f>
        <v>0</v>
      </c>
      <c r="K414" s="262" t="s">
        <v>1</v>
      </c>
      <c r="L414" s="43"/>
      <c r="M414" s="267" t="s">
        <v>1</v>
      </c>
      <c r="N414" s="268" t="s">
        <v>40</v>
      </c>
      <c r="O414" s="93"/>
      <c r="P414" s="269">
        <f>O414*H414</f>
        <v>0</v>
      </c>
      <c r="Q414" s="269">
        <v>0</v>
      </c>
      <c r="R414" s="269">
        <f>Q414*H414</f>
        <v>0</v>
      </c>
      <c r="S414" s="269">
        <v>0</v>
      </c>
      <c r="T414" s="270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71" t="s">
        <v>166</v>
      </c>
      <c r="AT414" s="271" t="s">
        <v>162</v>
      </c>
      <c r="AU414" s="271" t="s">
        <v>85</v>
      </c>
      <c r="AY414" s="17" t="s">
        <v>160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7" t="s">
        <v>83</v>
      </c>
      <c r="BK414" s="145">
        <f>ROUND(I414*H414,2)</f>
        <v>0</v>
      </c>
      <c r="BL414" s="17" t="s">
        <v>166</v>
      </c>
      <c r="BM414" s="271" t="s">
        <v>1728</v>
      </c>
    </row>
    <row r="415" spans="1:47" s="2" customFormat="1" ht="12">
      <c r="A415" s="40"/>
      <c r="B415" s="41"/>
      <c r="C415" s="42"/>
      <c r="D415" s="272" t="s">
        <v>177</v>
      </c>
      <c r="E415" s="42"/>
      <c r="F415" s="287" t="s">
        <v>944</v>
      </c>
      <c r="G415" s="42"/>
      <c r="H415" s="42"/>
      <c r="I415" s="161"/>
      <c r="J415" s="42"/>
      <c r="K415" s="42"/>
      <c r="L415" s="43"/>
      <c r="M415" s="274"/>
      <c r="N415" s="275"/>
      <c r="O415" s="93"/>
      <c r="P415" s="93"/>
      <c r="Q415" s="93"/>
      <c r="R415" s="93"/>
      <c r="S415" s="93"/>
      <c r="T415" s="94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7" t="s">
        <v>177</v>
      </c>
      <c r="AU415" s="17" t="s">
        <v>85</v>
      </c>
    </row>
    <row r="416" spans="1:51" s="13" customFormat="1" ht="12">
      <c r="A416" s="13"/>
      <c r="B416" s="276"/>
      <c r="C416" s="277"/>
      <c r="D416" s="272" t="s">
        <v>170</v>
      </c>
      <c r="E416" s="278" t="s">
        <v>1</v>
      </c>
      <c r="F416" s="279" t="s">
        <v>1729</v>
      </c>
      <c r="G416" s="277"/>
      <c r="H416" s="280">
        <v>490.08</v>
      </c>
      <c r="I416" s="281"/>
      <c r="J416" s="277"/>
      <c r="K416" s="277"/>
      <c r="L416" s="282"/>
      <c r="M416" s="283"/>
      <c r="N416" s="284"/>
      <c r="O416" s="284"/>
      <c r="P416" s="284"/>
      <c r="Q416" s="284"/>
      <c r="R416" s="284"/>
      <c r="S416" s="284"/>
      <c r="T416" s="28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86" t="s">
        <v>170</v>
      </c>
      <c r="AU416" s="286" t="s">
        <v>85</v>
      </c>
      <c r="AV416" s="13" t="s">
        <v>85</v>
      </c>
      <c r="AW416" s="13" t="s">
        <v>30</v>
      </c>
      <c r="AX416" s="13" t="s">
        <v>83</v>
      </c>
      <c r="AY416" s="286" t="s">
        <v>160</v>
      </c>
    </row>
    <row r="417" spans="1:65" s="2" customFormat="1" ht="21.75" customHeight="1">
      <c r="A417" s="40"/>
      <c r="B417" s="41"/>
      <c r="C417" s="260" t="s">
        <v>631</v>
      </c>
      <c r="D417" s="260" t="s">
        <v>162</v>
      </c>
      <c r="E417" s="261" t="s">
        <v>954</v>
      </c>
      <c r="F417" s="262" t="s">
        <v>955</v>
      </c>
      <c r="G417" s="263" t="s">
        <v>174</v>
      </c>
      <c r="H417" s="264">
        <v>245.04</v>
      </c>
      <c r="I417" s="265"/>
      <c r="J417" s="266">
        <f>ROUND(I417*H417,2)</f>
        <v>0</v>
      </c>
      <c r="K417" s="262" t="s">
        <v>226</v>
      </c>
      <c r="L417" s="43"/>
      <c r="M417" s="267" t="s">
        <v>1</v>
      </c>
      <c r="N417" s="268" t="s">
        <v>40</v>
      </c>
      <c r="O417" s="93"/>
      <c r="P417" s="269">
        <f>O417*H417</f>
        <v>0</v>
      </c>
      <c r="Q417" s="269">
        <v>0</v>
      </c>
      <c r="R417" s="269">
        <f>Q417*H417</f>
        <v>0</v>
      </c>
      <c r="S417" s="269">
        <v>0</v>
      </c>
      <c r="T417" s="270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71" t="s">
        <v>166</v>
      </c>
      <c r="AT417" s="271" t="s">
        <v>162</v>
      </c>
      <c r="AU417" s="271" t="s">
        <v>85</v>
      </c>
      <c r="AY417" s="17" t="s">
        <v>160</v>
      </c>
      <c r="BE417" s="145">
        <f>IF(N417="základní",J417,0)</f>
        <v>0</v>
      </c>
      <c r="BF417" s="145">
        <f>IF(N417="snížená",J417,0)</f>
        <v>0</v>
      </c>
      <c r="BG417" s="145">
        <f>IF(N417="zákl. přenesená",J417,0)</f>
        <v>0</v>
      </c>
      <c r="BH417" s="145">
        <f>IF(N417="sníž. přenesená",J417,0)</f>
        <v>0</v>
      </c>
      <c r="BI417" s="145">
        <f>IF(N417="nulová",J417,0)</f>
        <v>0</v>
      </c>
      <c r="BJ417" s="17" t="s">
        <v>83</v>
      </c>
      <c r="BK417" s="145">
        <f>ROUND(I417*H417,2)</f>
        <v>0</v>
      </c>
      <c r="BL417" s="17" t="s">
        <v>166</v>
      </c>
      <c r="BM417" s="271" t="s">
        <v>1730</v>
      </c>
    </row>
    <row r="418" spans="1:47" s="2" customFormat="1" ht="12">
      <c r="A418" s="40"/>
      <c r="B418" s="41"/>
      <c r="C418" s="42"/>
      <c r="D418" s="272" t="s">
        <v>177</v>
      </c>
      <c r="E418" s="42"/>
      <c r="F418" s="287" t="s">
        <v>957</v>
      </c>
      <c r="G418" s="42"/>
      <c r="H418" s="42"/>
      <c r="I418" s="161"/>
      <c r="J418" s="42"/>
      <c r="K418" s="42"/>
      <c r="L418" s="43"/>
      <c r="M418" s="274"/>
      <c r="N418" s="275"/>
      <c r="O418" s="93"/>
      <c r="P418" s="93"/>
      <c r="Q418" s="93"/>
      <c r="R418" s="93"/>
      <c r="S418" s="93"/>
      <c r="T418" s="94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7" t="s">
        <v>177</v>
      </c>
      <c r="AU418" s="17" t="s">
        <v>85</v>
      </c>
    </row>
    <row r="419" spans="1:51" s="14" customFormat="1" ht="12">
      <c r="A419" s="14"/>
      <c r="B419" s="288"/>
      <c r="C419" s="289"/>
      <c r="D419" s="272" t="s">
        <v>170</v>
      </c>
      <c r="E419" s="290" t="s">
        <v>1</v>
      </c>
      <c r="F419" s="291" t="s">
        <v>1606</v>
      </c>
      <c r="G419" s="289"/>
      <c r="H419" s="290" t="s">
        <v>1</v>
      </c>
      <c r="I419" s="292"/>
      <c r="J419" s="289"/>
      <c r="K419" s="289"/>
      <c r="L419" s="293"/>
      <c r="M419" s="294"/>
      <c r="N419" s="295"/>
      <c r="O419" s="295"/>
      <c r="P419" s="295"/>
      <c r="Q419" s="295"/>
      <c r="R419" s="295"/>
      <c r="S419" s="295"/>
      <c r="T419" s="29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97" t="s">
        <v>170</v>
      </c>
      <c r="AU419" s="297" t="s">
        <v>85</v>
      </c>
      <c r="AV419" s="14" t="s">
        <v>83</v>
      </c>
      <c r="AW419" s="14" t="s">
        <v>30</v>
      </c>
      <c r="AX419" s="14" t="s">
        <v>75</v>
      </c>
      <c r="AY419" s="297" t="s">
        <v>160</v>
      </c>
    </row>
    <row r="420" spans="1:51" s="13" customFormat="1" ht="12">
      <c r="A420" s="13"/>
      <c r="B420" s="276"/>
      <c r="C420" s="277"/>
      <c r="D420" s="272" t="s">
        <v>170</v>
      </c>
      <c r="E420" s="278" t="s">
        <v>1</v>
      </c>
      <c r="F420" s="279" t="s">
        <v>1607</v>
      </c>
      <c r="G420" s="277"/>
      <c r="H420" s="280">
        <v>52.54</v>
      </c>
      <c r="I420" s="281"/>
      <c r="J420" s="277"/>
      <c r="K420" s="277"/>
      <c r="L420" s="282"/>
      <c r="M420" s="283"/>
      <c r="N420" s="284"/>
      <c r="O420" s="284"/>
      <c r="P420" s="284"/>
      <c r="Q420" s="284"/>
      <c r="R420" s="284"/>
      <c r="S420" s="284"/>
      <c r="T420" s="28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86" t="s">
        <v>170</v>
      </c>
      <c r="AU420" s="286" t="s">
        <v>85</v>
      </c>
      <c r="AV420" s="13" t="s">
        <v>85</v>
      </c>
      <c r="AW420" s="13" t="s">
        <v>30</v>
      </c>
      <c r="AX420" s="13" t="s">
        <v>75</v>
      </c>
      <c r="AY420" s="286" t="s">
        <v>160</v>
      </c>
    </row>
    <row r="421" spans="1:51" s="13" customFormat="1" ht="12">
      <c r="A421" s="13"/>
      <c r="B421" s="276"/>
      <c r="C421" s="277"/>
      <c r="D421" s="272" t="s">
        <v>170</v>
      </c>
      <c r="E421" s="278" t="s">
        <v>1</v>
      </c>
      <c r="F421" s="279" t="s">
        <v>1608</v>
      </c>
      <c r="G421" s="277"/>
      <c r="H421" s="280">
        <v>192.5</v>
      </c>
      <c r="I421" s="281"/>
      <c r="J421" s="277"/>
      <c r="K421" s="277"/>
      <c r="L421" s="282"/>
      <c r="M421" s="283"/>
      <c r="N421" s="284"/>
      <c r="O421" s="284"/>
      <c r="P421" s="284"/>
      <c r="Q421" s="284"/>
      <c r="R421" s="284"/>
      <c r="S421" s="284"/>
      <c r="T421" s="28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86" t="s">
        <v>170</v>
      </c>
      <c r="AU421" s="286" t="s">
        <v>85</v>
      </c>
      <c r="AV421" s="13" t="s">
        <v>85</v>
      </c>
      <c r="AW421" s="13" t="s">
        <v>30</v>
      </c>
      <c r="AX421" s="13" t="s">
        <v>75</v>
      </c>
      <c r="AY421" s="286" t="s">
        <v>160</v>
      </c>
    </row>
    <row r="422" spans="1:51" s="15" customFormat="1" ht="12">
      <c r="A422" s="15"/>
      <c r="B422" s="298"/>
      <c r="C422" s="299"/>
      <c r="D422" s="272" t="s">
        <v>170</v>
      </c>
      <c r="E422" s="300" t="s">
        <v>1</v>
      </c>
      <c r="F422" s="301" t="s">
        <v>217</v>
      </c>
      <c r="G422" s="299"/>
      <c r="H422" s="302">
        <v>245.04</v>
      </c>
      <c r="I422" s="303"/>
      <c r="J422" s="299"/>
      <c r="K422" s="299"/>
      <c r="L422" s="304"/>
      <c r="M422" s="305"/>
      <c r="N422" s="306"/>
      <c r="O422" s="306"/>
      <c r="P422" s="306"/>
      <c r="Q422" s="306"/>
      <c r="R422" s="306"/>
      <c r="S422" s="306"/>
      <c r="T422" s="307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308" t="s">
        <v>170</v>
      </c>
      <c r="AU422" s="308" t="s">
        <v>85</v>
      </c>
      <c r="AV422" s="15" t="s">
        <v>166</v>
      </c>
      <c r="AW422" s="15" t="s">
        <v>4</v>
      </c>
      <c r="AX422" s="15" t="s">
        <v>83</v>
      </c>
      <c r="AY422" s="308" t="s">
        <v>160</v>
      </c>
    </row>
    <row r="423" spans="1:65" s="2" customFormat="1" ht="21.75" customHeight="1">
      <c r="A423" s="40"/>
      <c r="B423" s="41"/>
      <c r="C423" s="260" t="s">
        <v>637</v>
      </c>
      <c r="D423" s="260" t="s">
        <v>162</v>
      </c>
      <c r="E423" s="261" t="s">
        <v>959</v>
      </c>
      <c r="F423" s="262" t="s">
        <v>960</v>
      </c>
      <c r="G423" s="263" t="s">
        <v>174</v>
      </c>
      <c r="H423" s="264">
        <v>22.6</v>
      </c>
      <c r="I423" s="265"/>
      <c r="J423" s="266">
        <f>ROUND(I423*H423,2)</f>
        <v>0</v>
      </c>
      <c r="K423" s="262" t="s">
        <v>1</v>
      </c>
      <c r="L423" s="43"/>
      <c r="M423" s="267" t="s">
        <v>1</v>
      </c>
      <c r="N423" s="268" t="s">
        <v>40</v>
      </c>
      <c r="O423" s="93"/>
      <c r="P423" s="269">
        <f>O423*H423</f>
        <v>0</v>
      </c>
      <c r="Q423" s="269">
        <v>0.08425</v>
      </c>
      <c r="R423" s="269">
        <f>Q423*H423</f>
        <v>1.9040500000000002</v>
      </c>
      <c r="S423" s="269">
        <v>0</v>
      </c>
      <c r="T423" s="270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71" t="s">
        <v>166</v>
      </c>
      <c r="AT423" s="271" t="s">
        <v>162</v>
      </c>
      <c r="AU423" s="271" t="s">
        <v>85</v>
      </c>
      <c r="AY423" s="17" t="s">
        <v>160</v>
      </c>
      <c r="BE423" s="145">
        <f>IF(N423="základní",J423,0)</f>
        <v>0</v>
      </c>
      <c r="BF423" s="145">
        <f>IF(N423="snížená",J423,0)</f>
        <v>0</v>
      </c>
      <c r="BG423" s="145">
        <f>IF(N423="zákl. přenesená",J423,0)</f>
        <v>0</v>
      </c>
      <c r="BH423" s="145">
        <f>IF(N423="sníž. přenesená",J423,0)</f>
        <v>0</v>
      </c>
      <c r="BI423" s="145">
        <f>IF(N423="nulová",J423,0)</f>
        <v>0</v>
      </c>
      <c r="BJ423" s="17" t="s">
        <v>83</v>
      </c>
      <c r="BK423" s="145">
        <f>ROUND(I423*H423,2)</f>
        <v>0</v>
      </c>
      <c r="BL423" s="17" t="s">
        <v>166</v>
      </c>
      <c r="BM423" s="271" t="s">
        <v>1731</v>
      </c>
    </row>
    <row r="424" spans="1:47" s="2" customFormat="1" ht="12">
      <c r="A424" s="40"/>
      <c r="B424" s="41"/>
      <c r="C424" s="42"/>
      <c r="D424" s="272" t="s">
        <v>177</v>
      </c>
      <c r="E424" s="42"/>
      <c r="F424" s="287" t="s">
        <v>962</v>
      </c>
      <c r="G424" s="42"/>
      <c r="H424" s="42"/>
      <c r="I424" s="161"/>
      <c r="J424" s="42"/>
      <c r="K424" s="42"/>
      <c r="L424" s="43"/>
      <c r="M424" s="274"/>
      <c r="N424" s="275"/>
      <c r="O424" s="93"/>
      <c r="P424" s="93"/>
      <c r="Q424" s="93"/>
      <c r="R424" s="93"/>
      <c r="S424" s="93"/>
      <c r="T424" s="94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7" t="s">
        <v>177</v>
      </c>
      <c r="AU424" s="17" t="s">
        <v>85</v>
      </c>
    </row>
    <row r="425" spans="1:51" s="13" customFormat="1" ht="12">
      <c r="A425" s="13"/>
      <c r="B425" s="276"/>
      <c r="C425" s="277"/>
      <c r="D425" s="272" t="s">
        <v>170</v>
      </c>
      <c r="E425" s="278" t="s">
        <v>1</v>
      </c>
      <c r="F425" s="279" t="s">
        <v>1599</v>
      </c>
      <c r="G425" s="277"/>
      <c r="H425" s="280">
        <v>5.1</v>
      </c>
      <c r="I425" s="281"/>
      <c r="J425" s="277"/>
      <c r="K425" s="277"/>
      <c r="L425" s="282"/>
      <c r="M425" s="283"/>
      <c r="N425" s="284"/>
      <c r="O425" s="284"/>
      <c r="P425" s="284"/>
      <c r="Q425" s="284"/>
      <c r="R425" s="284"/>
      <c r="S425" s="284"/>
      <c r="T425" s="28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86" t="s">
        <v>170</v>
      </c>
      <c r="AU425" s="286" t="s">
        <v>85</v>
      </c>
      <c r="AV425" s="13" t="s">
        <v>85</v>
      </c>
      <c r="AW425" s="13" t="s">
        <v>30</v>
      </c>
      <c r="AX425" s="13" t="s">
        <v>75</v>
      </c>
      <c r="AY425" s="286" t="s">
        <v>160</v>
      </c>
    </row>
    <row r="426" spans="1:51" s="13" customFormat="1" ht="12">
      <c r="A426" s="13"/>
      <c r="B426" s="276"/>
      <c r="C426" s="277"/>
      <c r="D426" s="272" t="s">
        <v>170</v>
      </c>
      <c r="E426" s="278" t="s">
        <v>1</v>
      </c>
      <c r="F426" s="279" t="s">
        <v>1600</v>
      </c>
      <c r="G426" s="277"/>
      <c r="H426" s="280">
        <v>17.5</v>
      </c>
      <c r="I426" s="281"/>
      <c r="J426" s="277"/>
      <c r="K426" s="277"/>
      <c r="L426" s="282"/>
      <c r="M426" s="283"/>
      <c r="N426" s="284"/>
      <c r="O426" s="284"/>
      <c r="P426" s="284"/>
      <c r="Q426" s="284"/>
      <c r="R426" s="284"/>
      <c r="S426" s="284"/>
      <c r="T426" s="28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86" t="s">
        <v>170</v>
      </c>
      <c r="AU426" s="286" t="s">
        <v>85</v>
      </c>
      <c r="AV426" s="13" t="s">
        <v>85</v>
      </c>
      <c r="AW426" s="13" t="s">
        <v>30</v>
      </c>
      <c r="AX426" s="13" t="s">
        <v>75</v>
      </c>
      <c r="AY426" s="286" t="s">
        <v>160</v>
      </c>
    </row>
    <row r="427" spans="1:51" s="15" customFormat="1" ht="12">
      <c r="A427" s="15"/>
      <c r="B427" s="298"/>
      <c r="C427" s="299"/>
      <c r="D427" s="272" t="s">
        <v>170</v>
      </c>
      <c r="E427" s="300" t="s">
        <v>1</v>
      </c>
      <c r="F427" s="301" t="s">
        <v>217</v>
      </c>
      <c r="G427" s="299"/>
      <c r="H427" s="302">
        <v>22.6</v>
      </c>
      <c r="I427" s="303"/>
      <c r="J427" s="299"/>
      <c r="K427" s="299"/>
      <c r="L427" s="304"/>
      <c r="M427" s="305"/>
      <c r="N427" s="306"/>
      <c r="O427" s="306"/>
      <c r="P427" s="306"/>
      <c r="Q427" s="306"/>
      <c r="R427" s="306"/>
      <c r="S427" s="306"/>
      <c r="T427" s="307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308" t="s">
        <v>170</v>
      </c>
      <c r="AU427" s="308" t="s">
        <v>85</v>
      </c>
      <c r="AV427" s="15" t="s">
        <v>166</v>
      </c>
      <c r="AW427" s="15" t="s">
        <v>30</v>
      </c>
      <c r="AX427" s="15" t="s">
        <v>83</v>
      </c>
      <c r="AY427" s="308" t="s">
        <v>160</v>
      </c>
    </row>
    <row r="428" spans="1:65" s="2" customFormat="1" ht="16.5" customHeight="1">
      <c r="A428" s="40"/>
      <c r="B428" s="41"/>
      <c r="C428" s="260" t="s">
        <v>643</v>
      </c>
      <c r="D428" s="260" t="s">
        <v>162</v>
      </c>
      <c r="E428" s="261" t="s">
        <v>969</v>
      </c>
      <c r="F428" s="262" t="s">
        <v>970</v>
      </c>
      <c r="G428" s="263" t="s">
        <v>243</v>
      </c>
      <c r="H428" s="264">
        <v>369.08</v>
      </c>
      <c r="I428" s="265"/>
      <c r="J428" s="266">
        <f>ROUND(I428*H428,2)</f>
        <v>0</v>
      </c>
      <c r="K428" s="262" t="s">
        <v>1</v>
      </c>
      <c r="L428" s="43"/>
      <c r="M428" s="267" t="s">
        <v>1</v>
      </c>
      <c r="N428" s="268" t="s">
        <v>40</v>
      </c>
      <c r="O428" s="93"/>
      <c r="P428" s="269">
        <f>O428*H428</f>
        <v>0</v>
      </c>
      <c r="Q428" s="269">
        <v>0</v>
      </c>
      <c r="R428" s="269">
        <f>Q428*H428</f>
        <v>0</v>
      </c>
      <c r="S428" s="269">
        <v>0</v>
      </c>
      <c r="T428" s="270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71" t="s">
        <v>166</v>
      </c>
      <c r="AT428" s="271" t="s">
        <v>162</v>
      </c>
      <c r="AU428" s="271" t="s">
        <v>85</v>
      </c>
      <c r="AY428" s="17" t="s">
        <v>160</v>
      </c>
      <c r="BE428" s="145">
        <f>IF(N428="základní",J428,0)</f>
        <v>0</v>
      </c>
      <c r="BF428" s="145">
        <f>IF(N428="snížená",J428,0)</f>
        <v>0</v>
      </c>
      <c r="BG428" s="145">
        <f>IF(N428="zákl. přenesená",J428,0)</f>
        <v>0</v>
      </c>
      <c r="BH428" s="145">
        <f>IF(N428="sníž. přenesená",J428,0)</f>
        <v>0</v>
      </c>
      <c r="BI428" s="145">
        <f>IF(N428="nulová",J428,0)</f>
        <v>0</v>
      </c>
      <c r="BJ428" s="17" t="s">
        <v>83</v>
      </c>
      <c r="BK428" s="145">
        <f>ROUND(I428*H428,2)</f>
        <v>0</v>
      </c>
      <c r="BL428" s="17" t="s">
        <v>166</v>
      </c>
      <c r="BM428" s="271" t="s">
        <v>1732</v>
      </c>
    </row>
    <row r="429" spans="1:47" s="2" customFormat="1" ht="12">
      <c r="A429" s="40"/>
      <c r="B429" s="41"/>
      <c r="C429" s="42"/>
      <c r="D429" s="272" t="s">
        <v>177</v>
      </c>
      <c r="E429" s="42"/>
      <c r="F429" s="287" t="s">
        <v>972</v>
      </c>
      <c r="G429" s="42"/>
      <c r="H429" s="42"/>
      <c r="I429" s="161"/>
      <c r="J429" s="42"/>
      <c r="K429" s="42"/>
      <c r="L429" s="43"/>
      <c r="M429" s="274"/>
      <c r="N429" s="275"/>
      <c r="O429" s="93"/>
      <c r="P429" s="93"/>
      <c r="Q429" s="93"/>
      <c r="R429" s="93"/>
      <c r="S429" s="93"/>
      <c r="T429" s="94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7" t="s">
        <v>177</v>
      </c>
      <c r="AU429" s="17" t="s">
        <v>85</v>
      </c>
    </row>
    <row r="430" spans="1:51" s="14" customFormat="1" ht="12">
      <c r="A430" s="14"/>
      <c r="B430" s="288"/>
      <c r="C430" s="289"/>
      <c r="D430" s="272" t="s">
        <v>170</v>
      </c>
      <c r="E430" s="290" t="s">
        <v>1</v>
      </c>
      <c r="F430" s="291" t="s">
        <v>1606</v>
      </c>
      <c r="G430" s="289"/>
      <c r="H430" s="290" t="s">
        <v>1</v>
      </c>
      <c r="I430" s="292"/>
      <c r="J430" s="289"/>
      <c r="K430" s="289"/>
      <c r="L430" s="293"/>
      <c r="M430" s="294"/>
      <c r="N430" s="295"/>
      <c r="O430" s="295"/>
      <c r="P430" s="295"/>
      <c r="Q430" s="295"/>
      <c r="R430" s="295"/>
      <c r="S430" s="295"/>
      <c r="T430" s="29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97" t="s">
        <v>170</v>
      </c>
      <c r="AU430" s="297" t="s">
        <v>85</v>
      </c>
      <c r="AV430" s="14" t="s">
        <v>83</v>
      </c>
      <c r="AW430" s="14" t="s">
        <v>30</v>
      </c>
      <c r="AX430" s="14" t="s">
        <v>75</v>
      </c>
      <c r="AY430" s="297" t="s">
        <v>160</v>
      </c>
    </row>
    <row r="431" spans="1:51" s="13" customFormat="1" ht="12">
      <c r="A431" s="13"/>
      <c r="B431" s="276"/>
      <c r="C431" s="277"/>
      <c r="D431" s="272" t="s">
        <v>170</v>
      </c>
      <c r="E431" s="278" t="s">
        <v>1</v>
      </c>
      <c r="F431" s="279" t="s">
        <v>1733</v>
      </c>
      <c r="G431" s="277"/>
      <c r="H431" s="280">
        <v>105.08</v>
      </c>
      <c r="I431" s="281"/>
      <c r="J431" s="277"/>
      <c r="K431" s="277"/>
      <c r="L431" s="282"/>
      <c r="M431" s="283"/>
      <c r="N431" s="284"/>
      <c r="O431" s="284"/>
      <c r="P431" s="284"/>
      <c r="Q431" s="284"/>
      <c r="R431" s="284"/>
      <c r="S431" s="284"/>
      <c r="T431" s="28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86" t="s">
        <v>170</v>
      </c>
      <c r="AU431" s="286" t="s">
        <v>85</v>
      </c>
      <c r="AV431" s="13" t="s">
        <v>85</v>
      </c>
      <c r="AW431" s="13" t="s">
        <v>30</v>
      </c>
      <c r="AX431" s="13" t="s">
        <v>75</v>
      </c>
      <c r="AY431" s="286" t="s">
        <v>160</v>
      </c>
    </row>
    <row r="432" spans="1:51" s="13" customFormat="1" ht="12">
      <c r="A432" s="13"/>
      <c r="B432" s="276"/>
      <c r="C432" s="277"/>
      <c r="D432" s="272" t="s">
        <v>170</v>
      </c>
      <c r="E432" s="278" t="s">
        <v>1</v>
      </c>
      <c r="F432" s="279" t="s">
        <v>1734</v>
      </c>
      <c r="G432" s="277"/>
      <c r="H432" s="280">
        <v>264</v>
      </c>
      <c r="I432" s="281"/>
      <c r="J432" s="277"/>
      <c r="K432" s="277"/>
      <c r="L432" s="282"/>
      <c r="M432" s="283"/>
      <c r="N432" s="284"/>
      <c r="O432" s="284"/>
      <c r="P432" s="284"/>
      <c r="Q432" s="284"/>
      <c r="R432" s="284"/>
      <c r="S432" s="284"/>
      <c r="T432" s="28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86" t="s">
        <v>170</v>
      </c>
      <c r="AU432" s="286" t="s">
        <v>85</v>
      </c>
      <c r="AV432" s="13" t="s">
        <v>85</v>
      </c>
      <c r="AW432" s="13" t="s">
        <v>30</v>
      </c>
      <c r="AX432" s="13" t="s">
        <v>75</v>
      </c>
      <c r="AY432" s="286" t="s">
        <v>160</v>
      </c>
    </row>
    <row r="433" spans="1:51" s="15" customFormat="1" ht="12">
      <c r="A433" s="15"/>
      <c r="B433" s="298"/>
      <c r="C433" s="299"/>
      <c r="D433" s="272" t="s">
        <v>170</v>
      </c>
      <c r="E433" s="300" t="s">
        <v>1</v>
      </c>
      <c r="F433" s="301" t="s">
        <v>217</v>
      </c>
      <c r="G433" s="299"/>
      <c r="H433" s="302">
        <v>369.08</v>
      </c>
      <c r="I433" s="303"/>
      <c r="J433" s="299"/>
      <c r="K433" s="299"/>
      <c r="L433" s="304"/>
      <c r="M433" s="305"/>
      <c r="N433" s="306"/>
      <c r="O433" s="306"/>
      <c r="P433" s="306"/>
      <c r="Q433" s="306"/>
      <c r="R433" s="306"/>
      <c r="S433" s="306"/>
      <c r="T433" s="307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308" t="s">
        <v>170</v>
      </c>
      <c r="AU433" s="308" t="s">
        <v>85</v>
      </c>
      <c r="AV433" s="15" t="s">
        <v>166</v>
      </c>
      <c r="AW433" s="15" t="s">
        <v>4</v>
      </c>
      <c r="AX433" s="15" t="s">
        <v>83</v>
      </c>
      <c r="AY433" s="308" t="s">
        <v>160</v>
      </c>
    </row>
    <row r="434" spans="1:63" s="12" customFormat="1" ht="22.8" customHeight="1">
      <c r="A434" s="12"/>
      <c r="B434" s="244"/>
      <c r="C434" s="245"/>
      <c r="D434" s="246" t="s">
        <v>74</v>
      </c>
      <c r="E434" s="258" t="s">
        <v>235</v>
      </c>
      <c r="F434" s="258" t="s">
        <v>988</v>
      </c>
      <c r="G434" s="245"/>
      <c r="H434" s="245"/>
      <c r="I434" s="248"/>
      <c r="J434" s="259">
        <f>BK434</f>
        <v>0</v>
      </c>
      <c r="K434" s="245"/>
      <c r="L434" s="250"/>
      <c r="M434" s="251"/>
      <c r="N434" s="252"/>
      <c r="O434" s="252"/>
      <c r="P434" s="253">
        <f>SUM(P435:P508)</f>
        <v>0</v>
      </c>
      <c r="Q434" s="252"/>
      <c r="R434" s="253">
        <f>SUM(R435:R508)</f>
        <v>20.998524999999997</v>
      </c>
      <c r="S434" s="252"/>
      <c r="T434" s="254">
        <f>SUM(T435:T508)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55" t="s">
        <v>83</v>
      </c>
      <c r="AT434" s="256" t="s">
        <v>74</v>
      </c>
      <c r="AU434" s="256" t="s">
        <v>83</v>
      </c>
      <c r="AY434" s="255" t="s">
        <v>160</v>
      </c>
      <c r="BK434" s="257">
        <f>SUM(BK435:BK508)</f>
        <v>0</v>
      </c>
    </row>
    <row r="435" spans="1:65" s="2" customFormat="1" ht="16.5" customHeight="1">
      <c r="A435" s="40"/>
      <c r="B435" s="41"/>
      <c r="C435" s="260" t="s">
        <v>649</v>
      </c>
      <c r="D435" s="260" t="s">
        <v>162</v>
      </c>
      <c r="E435" s="261" t="s">
        <v>990</v>
      </c>
      <c r="F435" s="262" t="s">
        <v>1735</v>
      </c>
      <c r="G435" s="263" t="s">
        <v>243</v>
      </c>
      <c r="H435" s="264">
        <v>293</v>
      </c>
      <c r="I435" s="265"/>
      <c r="J435" s="266">
        <f>ROUND(I435*H435,2)</f>
        <v>0</v>
      </c>
      <c r="K435" s="262" t="s">
        <v>1</v>
      </c>
      <c r="L435" s="43"/>
      <c r="M435" s="267" t="s">
        <v>1</v>
      </c>
      <c r="N435" s="268" t="s">
        <v>40</v>
      </c>
      <c r="O435" s="93"/>
      <c r="P435" s="269">
        <f>O435*H435</f>
        <v>0</v>
      </c>
      <c r="Q435" s="269">
        <v>0</v>
      </c>
      <c r="R435" s="269">
        <f>Q435*H435</f>
        <v>0</v>
      </c>
      <c r="S435" s="269">
        <v>0</v>
      </c>
      <c r="T435" s="270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71" t="s">
        <v>166</v>
      </c>
      <c r="AT435" s="271" t="s">
        <v>162</v>
      </c>
      <c r="AU435" s="271" t="s">
        <v>85</v>
      </c>
      <c r="AY435" s="17" t="s">
        <v>160</v>
      </c>
      <c r="BE435" s="145">
        <f>IF(N435="základní",J435,0)</f>
        <v>0</v>
      </c>
      <c r="BF435" s="145">
        <f>IF(N435="snížená",J435,0)</f>
        <v>0</v>
      </c>
      <c r="BG435" s="145">
        <f>IF(N435="zákl. přenesená",J435,0)</f>
        <v>0</v>
      </c>
      <c r="BH435" s="145">
        <f>IF(N435="sníž. přenesená",J435,0)</f>
        <v>0</v>
      </c>
      <c r="BI435" s="145">
        <f>IF(N435="nulová",J435,0)</f>
        <v>0</v>
      </c>
      <c r="BJ435" s="17" t="s">
        <v>83</v>
      </c>
      <c r="BK435" s="145">
        <f>ROUND(I435*H435,2)</f>
        <v>0</v>
      </c>
      <c r="BL435" s="17" t="s">
        <v>166</v>
      </c>
      <c r="BM435" s="271" t="s">
        <v>1736</v>
      </c>
    </row>
    <row r="436" spans="1:47" s="2" customFormat="1" ht="12">
      <c r="A436" s="40"/>
      <c r="B436" s="41"/>
      <c r="C436" s="42"/>
      <c r="D436" s="272" t="s">
        <v>177</v>
      </c>
      <c r="E436" s="42"/>
      <c r="F436" s="287" t="s">
        <v>1737</v>
      </c>
      <c r="G436" s="42"/>
      <c r="H436" s="42"/>
      <c r="I436" s="161"/>
      <c r="J436" s="42"/>
      <c r="K436" s="42"/>
      <c r="L436" s="43"/>
      <c r="M436" s="274"/>
      <c r="N436" s="275"/>
      <c r="O436" s="93"/>
      <c r="P436" s="93"/>
      <c r="Q436" s="93"/>
      <c r="R436" s="93"/>
      <c r="S436" s="93"/>
      <c r="T436" s="94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7" t="s">
        <v>177</v>
      </c>
      <c r="AU436" s="17" t="s">
        <v>85</v>
      </c>
    </row>
    <row r="437" spans="1:51" s="13" customFormat="1" ht="12">
      <c r="A437" s="13"/>
      <c r="B437" s="276"/>
      <c r="C437" s="277"/>
      <c r="D437" s="272" t="s">
        <v>170</v>
      </c>
      <c r="E437" s="278" t="s">
        <v>1</v>
      </c>
      <c r="F437" s="279" t="s">
        <v>1738</v>
      </c>
      <c r="G437" s="277"/>
      <c r="H437" s="280">
        <v>293</v>
      </c>
      <c r="I437" s="281"/>
      <c r="J437" s="277"/>
      <c r="K437" s="277"/>
      <c r="L437" s="282"/>
      <c r="M437" s="283"/>
      <c r="N437" s="284"/>
      <c r="O437" s="284"/>
      <c r="P437" s="284"/>
      <c r="Q437" s="284"/>
      <c r="R437" s="284"/>
      <c r="S437" s="284"/>
      <c r="T437" s="28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86" t="s">
        <v>170</v>
      </c>
      <c r="AU437" s="286" t="s">
        <v>85</v>
      </c>
      <c r="AV437" s="13" t="s">
        <v>85</v>
      </c>
      <c r="AW437" s="13" t="s">
        <v>30</v>
      </c>
      <c r="AX437" s="13" t="s">
        <v>83</v>
      </c>
      <c r="AY437" s="286" t="s">
        <v>160</v>
      </c>
    </row>
    <row r="438" spans="1:65" s="2" customFormat="1" ht="16.5" customHeight="1">
      <c r="A438" s="40"/>
      <c r="B438" s="41"/>
      <c r="C438" s="260" t="s">
        <v>655</v>
      </c>
      <c r="D438" s="260" t="s">
        <v>162</v>
      </c>
      <c r="E438" s="261" t="s">
        <v>1055</v>
      </c>
      <c r="F438" s="262" t="s">
        <v>1739</v>
      </c>
      <c r="G438" s="263" t="s">
        <v>243</v>
      </c>
      <c r="H438" s="264">
        <v>105</v>
      </c>
      <c r="I438" s="265"/>
      <c r="J438" s="266">
        <f>ROUND(I438*H438,2)</f>
        <v>0</v>
      </c>
      <c r="K438" s="262" t="s">
        <v>184</v>
      </c>
      <c r="L438" s="43"/>
      <c r="M438" s="267" t="s">
        <v>1</v>
      </c>
      <c r="N438" s="268" t="s">
        <v>40</v>
      </c>
      <c r="O438" s="93"/>
      <c r="P438" s="269">
        <f>O438*H438</f>
        <v>0</v>
      </c>
      <c r="Q438" s="269">
        <v>0.00079</v>
      </c>
      <c r="R438" s="269">
        <f>Q438*H438</f>
        <v>0.08295</v>
      </c>
      <c r="S438" s="269">
        <v>0</v>
      </c>
      <c r="T438" s="270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71" t="s">
        <v>166</v>
      </c>
      <c r="AT438" s="271" t="s">
        <v>162</v>
      </c>
      <c r="AU438" s="271" t="s">
        <v>85</v>
      </c>
      <c r="AY438" s="17" t="s">
        <v>160</v>
      </c>
      <c r="BE438" s="145">
        <f>IF(N438="základní",J438,0)</f>
        <v>0</v>
      </c>
      <c r="BF438" s="145">
        <f>IF(N438="snížená",J438,0)</f>
        <v>0</v>
      </c>
      <c r="BG438" s="145">
        <f>IF(N438="zákl. přenesená",J438,0)</f>
        <v>0</v>
      </c>
      <c r="BH438" s="145">
        <f>IF(N438="sníž. přenesená",J438,0)</f>
        <v>0</v>
      </c>
      <c r="BI438" s="145">
        <f>IF(N438="nulová",J438,0)</f>
        <v>0</v>
      </c>
      <c r="BJ438" s="17" t="s">
        <v>83</v>
      </c>
      <c r="BK438" s="145">
        <f>ROUND(I438*H438,2)</f>
        <v>0</v>
      </c>
      <c r="BL438" s="17" t="s">
        <v>166</v>
      </c>
      <c r="BM438" s="271" t="s">
        <v>1740</v>
      </c>
    </row>
    <row r="439" spans="1:47" s="2" customFormat="1" ht="12">
      <c r="A439" s="40"/>
      <c r="B439" s="41"/>
      <c r="C439" s="42"/>
      <c r="D439" s="272" t="s">
        <v>168</v>
      </c>
      <c r="E439" s="42"/>
      <c r="F439" s="273" t="s">
        <v>1047</v>
      </c>
      <c r="G439" s="42"/>
      <c r="H439" s="42"/>
      <c r="I439" s="161"/>
      <c r="J439" s="42"/>
      <c r="K439" s="42"/>
      <c r="L439" s="43"/>
      <c r="M439" s="274"/>
      <c r="N439" s="275"/>
      <c r="O439" s="93"/>
      <c r="P439" s="93"/>
      <c r="Q439" s="93"/>
      <c r="R439" s="93"/>
      <c r="S439" s="93"/>
      <c r="T439" s="94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7" t="s">
        <v>168</v>
      </c>
      <c r="AU439" s="17" t="s">
        <v>85</v>
      </c>
    </row>
    <row r="440" spans="1:51" s="13" customFormat="1" ht="12">
      <c r="A440" s="13"/>
      <c r="B440" s="276"/>
      <c r="C440" s="277"/>
      <c r="D440" s="272" t="s">
        <v>170</v>
      </c>
      <c r="E440" s="278" t="s">
        <v>1</v>
      </c>
      <c r="F440" s="279" t="s">
        <v>940</v>
      </c>
      <c r="G440" s="277"/>
      <c r="H440" s="280">
        <v>105</v>
      </c>
      <c r="I440" s="281"/>
      <c r="J440" s="277"/>
      <c r="K440" s="277"/>
      <c r="L440" s="282"/>
      <c r="M440" s="283"/>
      <c r="N440" s="284"/>
      <c r="O440" s="284"/>
      <c r="P440" s="284"/>
      <c r="Q440" s="284"/>
      <c r="R440" s="284"/>
      <c r="S440" s="284"/>
      <c r="T440" s="28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86" t="s">
        <v>170</v>
      </c>
      <c r="AU440" s="286" t="s">
        <v>85</v>
      </c>
      <c r="AV440" s="13" t="s">
        <v>85</v>
      </c>
      <c r="AW440" s="13" t="s">
        <v>30</v>
      </c>
      <c r="AX440" s="13" t="s">
        <v>83</v>
      </c>
      <c r="AY440" s="286" t="s">
        <v>160</v>
      </c>
    </row>
    <row r="441" spans="1:65" s="2" customFormat="1" ht="16.5" customHeight="1">
      <c r="A441" s="40"/>
      <c r="B441" s="41"/>
      <c r="C441" s="309" t="s">
        <v>660</v>
      </c>
      <c r="D441" s="309" t="s">
        <v>404</v>
      </c>
      <c r="E441" s="310" t="s">
        <v>1741</v>
      </c>
      <c r="F441" s="311" t="s">
        <v>1742</v>
      </c>
      <c r="G441" s="312" t="s">
        <v>165</v>
      </c>
      <c r="H441" s="313">
        <v>105</v>
      </c>
      <c r="I441" s="314"/>
      <c r="J441" s="315">
        <f>ROUND(I441*H441,2)</f>
        <v>0</v>
      </c>
      <c r="K441" s="311" t="s">
        <v>1</v>
      </c>
      <c r="L441" s="316"/>
      <c r="M441" s="317" t="s">
        <v>1</v>
      </c>
      <c r="N441" s="318" t="s">
        <v>40</v>
      </c>
      <c r="O441" s="93"/>
      <c r="P441" s="269">
        <f>O441*H441</f>
        <v>0</v>
      </c>
      <c r="Q441" s="269">
        <v>0.02815</v>
      </c>
      <c r="R441" s="269">
        <f>Q441*H441</f>
        <v>2.95575</v>
      </c>
      <c r="S441" s="269">
        <v>0</v>
      </c>
      <c r="T441" s="270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71" t="s">
        <v>235</v>
      </c>
      <c r="AT441" s="271" t="s">
        <v>404</v>
      </c>
      <c r="AU441" s="271" t="s">
        <v>85</v>
      </c>
      <c r="AY441" s="17" t="s">
        <v>160</v>
      </c>
      <c r="BE441" s="145">
        <f>IF(N441="základní",J441,0)</f>
        <v>0</v>
      </c>
      <c r="BF441" s="145">
        <f>IF(N441="snížená",J441,0)</f>
        <v>0</v>
      </c>
      <c r="BG441" s="145">
        <f>IF(N441="zákl. přenesená",J441,0)</f>
        <v>0</v>
      </c>
      <c r="BH441" s="145">
        <f>IF(N441="sníž. přenesená",J441,0)</f>
        <v>0</v>
      </c>
      <c r="BI441" s="145">
        <f>IF(N441="nulová",J441,0)</f>
        <v>0</v>
      </c>
      <c r="BJ441" s="17" t="s">
        <v>83</v>
      </c>
      <c r="BK441" s="145">
        <f>ROUND(I441*H441,2)</f>
        <v>0</v>
      </c>
      <c r="BL441" s="17" t="s">
        <v>166</v>
      </c>
      <c r="BM441" s="271" t="s">
        <v>1743</v>
      </c>
    </row>
    <row r="442" spans="1:47" s="2" customFormat="1" ht="12">
      <c r="A442" s="40"/>
      <c r="B442" s="41"/>
      <c r="C442" s="42"/>
      <c r="D442" s="272" t="s">
        <v>177</v>
      </c>
      <c r="E442" s="42"/>
      <c r="F442" s="287" t="s">
        <v>1742</v>
      </c>
      <c r="G442" s="42"/>
      <c r="H442" s="42"/>
      <c r="I442" s="161"/>
      <c r="J442" s="42"/>
      <c r="K442" s="42"/>
      <c r="L442" s="43"/>
      <c r="M442" s="274"/>
      <c r="N442" s="275"/>
      <c r="O442" s="93"/>
      <c r="P442" s="93"/>
      <c r="Q442" s="93"/>
      <c r="R442" s="93"/>
      <c r="S442" s="93"/>
      <c r="T442" s="94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7" t="s">
        <v>177</v>
      </c>
      <c r="AU442" s="17" t="s">
        <v>85</v>
      </c>
    </row>
    <row r="443" spans="1:47" s="2" customFormat="1" ht="12">
      <c r="A443" s="40"/>
      <c r="B443" s="41"/>
      <c r="C443" s="42"/>
      <c r="D443" s="272" t="s">
        <v>168</v>
      </c>
      <c r="E443" s="42"/>
      <c r="F443" s="273" t="s">
        <v>1062</v>
      </c>
      <c r="G443" s="42"/>
      <c r="H443" s="42"/>
      <c r="I443" s="161"/>
      <c r="J443" s="42"/>
      <c r="K443" s="42"/>
      <c r="L443" s="43"/>
      <c r="M443" s="274"/>
      <c r="N443" s="275"/>
      <c r="O443" s="93"/>
      <c r="P443" s="93"/>
      <c r="Q443" s="93"/>
      <c r="R443" s="93"/>
      <c r="S443" s="93"/>
      <c r="T443" s="94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7" t="s">
        <v>168</v>
      </c>
      <c r="AU443" s="17" t="s">
        <v>85</v>
      </c>
    </row>
    <row r="444" spans="1:51" s="13" customFormat="1" ht="12">
      <c r="A444" s="13"/>
      <c r="B444" s="276"/>
      <c r="C444" s="277"/>
      <c r="D444" s="272" t="s">
        <v>170</v>
      </c>
      <c r="E444" s="278" t="s">
        <v>1</v>
      </c>
      <c r="F444" s="279" t="s">
        <v>940</v>
      </c>
      <c r="G444" s="277"/>
      <c r="H444" s="280">
        <v>105</v>
      </c>
      <c r="I444" s="281"/>
      <c r="J444" s="277"/>
      <c r="K444" s="277"/>
      <c r="L444" s="282"/>
      <c r="M444" s="283"/>
      <c r="N444" s="284"/>
      <c r="O444" s="284"/>
      <c r="P444" s="284"/>
      <c r="Q444" s="284"/>
      <c r="R444" s="284"/>
      <c r="S444" s="284"/>
      <c r="T444" s="28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86" t="s">
        <v>170</v>
      </c>
      <c r="AU444" s="286" t="s">
        <v>85</v>
      </c>
      <c r="AV444" s="13" t="s">
        <v>85</v>
      </c>
      <c r="AW444" s="13" t="s">
        <v>30</v>
      </c>
      <c r="AX444" s="13" t="s">
        <v>83</v>
      </c>
      <c r="AY444" s="286" t="s">
        <v>160</v>
      </c>
    </row>
    <row r="445" spans="1:65" s="2" customFormat="1" ht="21.75" customHeight="1">
      <c r="A445" s="40"/>
      <c r="B445" s="41"/>
      <c r="C445" s="260" t="s">
        <v>262</v>
      </c>
      <c r="D445" s="260" t="s">
        <v>162</v>
      </c>
      <c r="E445" s="261" t="s">
        <v>1744</v>
      </c>
      <c r="F445" s="262" t="s">
        <v>1745</v>
      </c>
      <c r="G445" s="263" t="s">
        <v>243</v>
      </c>
      <c r="H445" s="264">
        <v>398</v>
      </c>
      <c r="I445" s="265"/>
      <c r="J445" s="266">
        <f>ROUND(I445*H445,2)</f>
        <v>0</v>
      </c>
      <c r="K445" s="262" t="s">
        <v>1</v>
      </c>
      <c r="L445" s="43"/>
      <c r="M445" s="267" t="s">
        <v>1</v>
      </c>
      <c r="N445" s="268" t="s">
        <v>40</v>
      </c>
      <c r="O445" s="93"/>
      <c r="P445" s="269">
        <f>O445*H445</f>
        <v>0</v>
      </c>
      <c r="Q445" s="269">
        <v>0</v>
      </c>
      <c r="R445" s="269">
        <f>Q445*H445</f>
        <v>0</v>
      </c>
      <c r="S445" s="269">
        <v>0</v>
      </c>
      <c r="T445" s="270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71" t="s">
        <v>166</v>
      </c>
      <c r="AT445" s="271" t="s">
        <v>162</v>
      </c>
      <c r="AU445" s="271" t="s">
        <v>85</v>
      </c>
      <c r="AY445" s="17" t="s">
        <v>160</v>
      </c>
      <c r="BE445" s="145">
        <f>IF(N445="základní",J445,0)</f>
        <v>0</v>
      </c>
      <c r="BF445" s="145">
        <f>IF(N445="snížená",J445,0)</f>
        <v>0</v>
      </c>
      <c r="BG445" s="145">
        <f>IF(N445="zákl. přenesená",J445,0)</f>
        <v>0</v>
      </c>
      <c r="BH445" s="145">
        <f>IF(N445="sníž. přenesená",J445,0)</f>
        <v>0</v>
      </c>
      <c r="BI445" s="145">
        <f>IF(N445="nulová",J445,0)</f>
        <v>0</v>
      </c>
      <c r="BJ445" s="17" t="s">
        <v>83</v>
      </c>
      <c r="BK445" s="145">
        <f>ROUND(I445*H445,2)</f>
        <v>0</v>
      </c>
      <c r="BL445" s="17" t="s">
        <v>166</v>
      </c>
      <c r="BM445" s="271" t="s">
        <v>1746</v>
      </c>
    </row>
    <row r="446" spans="1:47" s="2" customFormat="1" ht="12">
      <c r="A446" s="40"/>
      <c r="B446" s="41"/>
      <c r="C446" s="42"/>
      <c r="D446" s="272" t="s">
        <v>177</v>
      </c>
      <c r="E446" s="42"/>
      <c r="F446" s="287" t="s">
        <v>1747</v>
      </c>
      <c r="G446" s="42"/>
      <c r="H446" s="42"/>
      <c r="I446" s="161"/>
      <c r="J446" s="42"/>
      <c r="K446" s="42"/>
      <c r="L446" s="43"/>
      <c r="M446" s="274"/>
      <c r="N446" s="275"/>
      <c r="O446" s="93"/>
      <c r="P446" s="93"/>
      <c r="Q446" s="93"/>
      <c r="R446" s="93"/>
      <c r="S446" s="93"/>
      <c r="T446" s="94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7" t="s">
        <v>177</v>
      </c>
      <c r="AU446" s="17" t="s">
        <v>85</v>
      </c>
    </row>
    <row r="447" spans="1:51" s="13" customFormat="1" ht="12">
      <c r="A447" s="13"/>
      <c r="B447" s="276"/>
      <c r="C447" s="277"/>
      <c r="D447" s="272" t="s">
        <v>170</v>
      </c>
      <c r="E447" s="278" t="s">
        <v>1</v>
      </c>
      <c r="F447" s="279" t="s">
        <v>1748</v>
      </c>
      <c r="G447" s="277"/>
      <c r="H447" s="280">
        <v>398</v>
      </c>
      <c r="I447" s="281"/>
      <c r="J447" s="277"/>
      <c r="K447" s="277"/>
      <c r="L447" s="282"/>
      <c r="M447" s="283"/>
      <c r="N447" s="284"/>
      <c r="O447" s="284"/>
      <c r="P447" s="284"/>
      <c r="Q447" s="284"/>
      <c r="R447" s="284"/>
      <c r="S447" s="284"/>
      <c r="T447" s="28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86" t="s">
        <v>170</v>
      </c>
      <c r="AU447" s="286" t="s">
        <v>85</v>
      </c>
      <c r="AV447" s="13" t="s">
        <v>85</v>
      </c>
      <c r="AW447" s="13" t="s">
        <v>30</v>
      </c>
      <c r="AX447" s="13" t="s">
        <v>83</v>
      </c>
      <c r="AY447" s="286" t="s">
        <v>160</v>
      </c>
    </row>
    <row r="448" spans="1:65" s="2" customFormat="1" ht="21.75" customHeight="1">
      <c r="A448" s="40"/>
      <c r="B448" s="41"/>
      <c r="C448" s="309" t="s">
        <v>677</v>
      </c>
      <c r="D448" s="309" t="s">
        <v>404</v>
      </c>
      <c r="E448" s="310" t="s">
        <v>1749</v>
      </c>
      <c r="F448" s="311" t="s">
        <v>1750</v>
      </c>
      <c r="G448" s="312" t="s">
        <v>243</v>
      </c>
      <c r="H448" s="313">
        <v>398</v>
      </c>
      <c r="I448" s="314"/>
      <c r="J448" s="315">
        <f>ROUND(I448*H448,2)</f>
        <v>0</v>
      </c>
      <c r="K448" s="311" t="s">
        <v>184</v>
      </c>
      <c r="L448" s="316"/>
      <c r="M448" s="317" t="s">
        <v>1</v>
      </c>
      <c r="N448" s="318" t="s">
        <v>40</v>
      </c>
      <c r="O448" s="93"/>
      <c r="P448" s="269">
        <f>O448*H448</f>
        <v>0</v>
      </c>
      <c r="Q448" s="269">
        <v>0.00674</v>
      </c>
      <c r="R448" s="269">
        <f>Q448*H448</f>
        <v>2.6825200000000002</v>
      </c>
      <c r="S448" s="269">
        <v>0</v>
      </c>
      <c r="T448" s="270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71" t="s">
        <v>235</v>
      </c>
      <c r="AT448" s="271" t="s">
        <v>404</v>
      </c>
      <c r="AU448" s="271" t="s">
        <v>85</v>
      </c>
      <c r="AY448" s="17" t="s">
        <v>160</v>
      </c>
      <c r="BE448" s="145">
        <f>IF(N448="základní",J448,0)</f>
        <v>0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7" t="s">
        <v>83</v>
      </c>
      <c r="BK448" s="145">
        <f>ROUND(I448*H448,2)</f>
        <v>0</v>
      </c>
      <c r="BL448" s="17" t="s">
        <v>166</v>
      </c>
      <c r="BM448" s="271" t="s">
        <v>1751</v>
      </c>
    </row>
    <row r="449" spans="1:47" s="2" customFormat="1" ht="12">
      <c r="A449" s="40"/>
      <c r="B449" s="41"/>
      <c r="C449" s="42"/>
      <c r="D449" s="272" t="s">
        <v>177</v>
      </c>
      <c r="E449" s="42"/>
      <c r="F449" s="287" t="s">
        <v>1750</v>
      </c>
      <c r="G449" s="42"/>
      <c r="H449" s="42"/>
      <c r="I449" s="161"/>
      <c r="J449" s="42"/>
      <c r="K449" s="42"/>
      <c r="L449" s="43"/>
      <c r="M449" s="274"/>
      <c r="N449" s="275"/>
      <c r="O449" s="93"/>
      <c r="P449" s="93"/>
      <c r="Q449" s="93"/>
      <c r="R449" s="93"/>
      <c r="S449" s="93"/>
      <c r="T449" s="94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7" t="s">
        <v>177</v>
      </c>
      <c r="AU449" s="17" t="s">
        <v>85</v>
      </c>
    </row>
    <row r="450" spans="1:51" s="13" customFormat="1" ht="12">
      <c r="A450" s="13"/>
      <c r="B450" s="276"/>
      <c r="C450" s="277"/>
      <c r="D450" s="272" t="s">
        <v>170</v>
      </c>
      <c r="E450" s="278" t="s">
        <v>1</v>
      </c>
      <c r="F450" s="279" t="s">
        <v>1748</v>
      </c>
      <c r="G450" s="277"/>
      <c r="H450" s="280">
        <v>398</v>
      </c>
      <c r="I450" s="281"/>
      <c r="J450" s="277"/>
      <c r="K450" s="277"/>
      <c r="L450" s="282"/>
      <c r="M450" s="283"/>
      <c r="N450" s="284"/>
      <c r="O450" s="284"/>
      <c r="P450" s="284"/>
      <c r="Q450" s="284"/>
      <c r="R450" s="284"/>
      <c r="S450" s="284"/>
      <c r="T450" s="28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86" t="s">
        <v>170</v>
      </c>
      <c r="AU450" s="286" t="s">
        <v>85</v>
      </c>
      <c r="AV450" s="13" t="s">
        <v>85</v>
      </c>
      <c r="AW450" s="13" t="s">
        <v>30</v>
      </c>
      <c r="AX450" s="13" t="s">
        <v>83</v>
      </c>
      <c r="AY450" s="286" t="s">
        <v>160</v>
      </c>
    </row>
    <row r="451" spans="1:65" s="2" customFormat="1" ht="21.75" customHeight="1">
      <c r="A451" s="40"/>
      <c r="B451" s="41"/>
      <c r="C451" s="260" t="s">
        <v>683</v>
      </c>
      <c r="D451" s="260" t="s">
        <v>162</v>
      </c>
      <c r="E451" s="261" t="s">
        <v>1752</v>
      </c>
      <c r="F451" s="262" t="s">
        <v>1753</v>
      </c>
      <c r="G451" s="263" t="s">
        <v>243</v>
      </c>
      <c r="H451" s="264">
        <v>315</v>
      </c>
      <c r="I451" s="265"/>
      <c r="J451" s="266">
        <f>ROUND(I451*H451,2)</f>
        <v>0</v>
      </c>
      <c r="K451" s="262" t="s">
        <v>1</v>
      </c>
      <c r="L451" s="43"/>
      <c r="M451" s="267" t="s">
        <v>1</v>
      </c>
      <c r="N451" s="268" t="s">
        <v>40</v>
      </c>
      <c r="O451" s="93"/>
      <c r="P451" s="269">
        <f>O451*H451</f>
        <v>0</v>
      </c>
      <c r="Q451" s="269">
        <v>1E-05</v>
      </c>
      <c r="R451" s="269">
        <f>Q451*H451</f>
        <v>0.0031500000000000005</v>
      </c>
      <c r="S451" s="269">
        <v>0</v>
      </c>
      <c r="T451" s="270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71" t="s">
        <v>166</v>
      </c>
      <c r="AT451" s="271" t="s">
        <v>162</v>
      </c>
      <c r="AU451" s="271" t="s">
        <v>85</v>
      </c>
      <c r="AY451" s="17" t="s">
        <v>160</v>
      </c>
      <c r="BE451" s="145">
        <f>IF(N451="základní",J451,0)</f>
        <v>0</v>
      </c>
      <c r="BF451" s="145">
        <f>IF(N451="snížená",J451,0)</f>
        <v>0</v>
      </c>
      <c r="BG451" s="145">
        <f>IF(N451="zákl. přenesená",J451,0)</f>
        <v>0</v>
      </c>
      <c r="BH451" s="145">
        <f>IF(N451="sníž. přenesená",J451,0)</f>
        <v>0</v>
      </c>
      <c r="BI451" s="145">
        <f>IF(N451="nulová",J451,0)</f>
        <v>0</v>
      </c>
      <c r="BJ451" s="17" t="s">
        <v>83</v>
      </c>
      <c r="BK451" s="145">
        <f>ROUND(I451*H451,2)</f>
        <v>0</v>
      </c>
      <c r="BL451" s="17" t="s">
        <v>166</v>
      </c>
      <c r="BM451" s="271" t="s">
        <v>1754</v>
      </c>
    </row>
    <row r="452" spans="1:65" s="2" customFormat="1" ht="16.5" customHeight="1">
      <c r="A452" s="40"/>
      <c r="B452" s="41"/>
      <c r="C452" s="309" t="s">
        <v>689</v>
      </c>
      <c r="D452" s="309" t="s">
        <v>404</v>
      </c>
      <c r="E452" s="310" t="s">
        <v>1755</v>
      </c>
      <c r="F452" s="311" t="s">
        <v>1756</v>
      </c>
      <c r="G452" s="312" t="s">
        <v>243</v>
      </c>
      <c r="H452" s="313">
        <v>315</v>
      </c>
      <c r="I452" s="314"/>
      <c r="J452" s="315">
        <f>ROUND(I452*H452,2)</f>
        <v>0</v>
      </c>
      <c r="K452" s="311" t="s">
        <v>184</v>
      </c>
      <c r="L452" s="316"/>
      <c r="M452" s="317" t="s">
        <v>1</v>
      </c>
      <c r="N452" s="318" t="s">
        <v>40</v>
      </c>
      <c r="O452" s="93"/>
      <c r="P452" s="269">
        <f>O452*H452</f>
        <v>0</v>
      </c>
      <c r="Q452" s="269">
        <v>0.00431</v>
      </c>
      <c r="R452" s="269">
        <f>Q452*H452</f>
        <v>1.3576499999999998</v>
      </c>
      <c r="S452" s="269">
        <v>0</v>
      </c>
      <c r="T452" s="270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71" t="s">
        <v>235</v>
      </c>
      <c r="AT452" s="271" t="s">
        <v>404</v>
      </c>
      <c r="AU452" s="271" t="s">
        <v>85</v>
      </c>
      <c r="AY452" s="17" t="s">
        <v>160</v>
      </c>
      <c r="BE452" s="145">
        <f>IF(N452="základní",J452,0)</f>
        <v>0</v>
      </c>
      <c r="BF452" s="145">
        <f>IF(N452="snížená",J452,0)</f>
        <v>0</v>
      </c>
      <c r="BG452" s="145">
        <f>IF(N452="zákl. přenesená",J452,0)</f>
        <v>0</v>
      </c>
      <c r="BH452" s="145">
        <f>IF(N452="sníž. přenesená",J452,0)</f>
        <v>0</v>
      </c>
      <c r="BI452" s="145">
        <f>IF(N452="nulová",J452,0)</f>
        <v>0</v>
      </c>
      <c r="BJ452" s="17" t="s">
        <v>83</v>
      </c>
      <c r="BK452" s="145">
        <f>ROUND(I452*H452,2)</f>
        <v>0</v>
      </c>
      <c r="BL452" s="17" t="s">
        <v>166</v>
      </c>
      <c r="BM452" s="271" t="s">
        <v>1757</v>
      </c>
    </row>
    <row r="453" spans="1:47" s="2" customFormat="1" ht="12">
      <c r="A453" s="40"/>
      <c r="B453" s="41"/>
      <c r="C453" s="42"/>
      <c r="D453" s="272" t="s">
        <v>177</v>
      </c>
      <c r="E453" s="42"/>
      <c r="F453" s="287" t="s">
        <v>1756</v>
      </c>
      <c r="G453" s="42"/>
      <c r="H453" s="42"/>
      <c r="I453" s="161"/>
      <c r="J453" s="42"/>
      <c r="K453" s="42"/>
      <c r="L453" s="43"/>
      <c r="M453" s="274"/>
      <c r="N453" s="275"/>
      <c r="O453" s="93"/>
      <c r="P453" s="93"/>
      <c r="Q453" s="93"/>
      <c r="R453" s="93"/>
      <c r="S453" s="93"/>
      <c r="T453" s="94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7" t="s">
        <v>177</v>
      </c>
      <c r="AU453" s="17" t="s">
        <v>85</v>
      </c>
    </row>
    <row r="454" spans="1:47" s="2" customFormat="1" ht="12">
      <c r="A454" s="40"/>
      <c r="B454" s="41"/>
      <c r="C454" s="42"/>
      <c r="D454" s="272" t="s">
        <v>168</v>
      </c>
      <c r="E454" s="42"/>
      <c r="F454" s="273" t="s">
        <v>1758</v>
      </c>
      <c r="G454" s="42"/>
      <c r="H454" s="42"/>
      <c r="I454" s="161"/>
      <c r="J454" s="42"/>
      <c r="K454" s="42"/>
      <c r="L454" s="43"/>
      <c r="M454" s="274"/>
      <c r="N454" s="275"/>
      <c r="O454" s="93"/>
      <c r="P454" s="93"/>
      <c r="Q454" s="93"/>
      <c r="R454" s="93"/>
      <c r="S454" s="93"/>
      <c r="T454" s="94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7" t="s">
        <v>168</v>
      </c>
      <c r="AU454" s="17" t="s">
        <v>85</v>
      </c>
    </row>
    <row r="455" spans="1:65" s="2" customFormat="1" ht="16.5" customHeight="1">
      <c r="A455" s="40"/>
      <c r="B455" s="41"/>
      <c r="C455" s="260" t="s">
        <v>695</v>
      </c>
      <c r="D455" s="260" t="s">
        <v>162</v>
      </c>
      <c r="E455" s="261" t="s">
        <v>1123</v>
      </c>
      <c r="F455" s="262" t="s">
        <v>1124</v>
      </c>
      <c r="G455" s="263" t="s">
        <v>819</v>
      </c>
      <c r="H455" s="264">
        <v>145</v>
      </c>
      <c r="I455" s="265"/>
      <c r="J455" s="266">
        <f>ROUND(I455*H455,2)</f>
        <v>0</v>
      </c>
      <c r="K455" s="262" t="s">
        <v>1</v>
      </c>
      <c r="L455" s="43"/>
      <c r="M455" s="267" t="s">
        <v>1</v>
      </c>
      <c r="N455" s="268" t="s">
        <v>40</v>
      </c>
      <c r="O455" s="93"/>
      <c r="P455" s="269">
        <f>O455*H455</f>
        <v>0</v>
      </c>
      <c r="Q455" s="269">
        <v>0</v>
      </c>
      <c r="R455" s="269">
        <f>Q455*H455</f>
        <v>0</v>
      </c>
      <c r="S455" s="269">
        <v>0</v>
      </c>
      <c r="T455" s="270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71" t="s">
        <v>166</v>
      </c>
      <c r="AT455" s="271" t="s">
        <v>162</v>
      </c>
      <c r="AU455" s="271" t="s">
        <v>85</v>
      </c>
      <c r="AY455" s="17" t="s">
        <v>160</v>
      </c>
      <c r="BE455" s="145">
        <f>IF(N455="základní",J455,0)</f>
        <v>0</v>
      </c>
      <c r="BF455" s="145">
        <f>IF(N455="snížená",J455,0)</f>
        <v>0</v>
      </c>
      <c r="BG455" s="145">
        <f>IF(N455="zákl. přenesená",J455,0)</f>
        <v>0</v>
      </c>
      <c r="BH455" s="145">
        <f>IF(N455="sníž. přenesená",J455,0)</f>
        <v>0</v>
      </c>
      <c r="BI455" s="145">
        <f>IF(N455="nulová",J455,0)</f>
        <v>0</v>
      </c>
      <c r="BJ455" s="17" t="s">
        <v>83</v>
      </c>
      <c r="BK455" s="145">
        <f>ROUND(I455*H455,2)</f>
        <v>0</v>
      </c>
      <c r="BL455" s="17" t="s">
        <v>166</v>
      </c>
      <c r="BM455" s="271" t="s">
        <v>1759</v>
      </c>
    </row>
    <row r="456" spans="1:47" s="2" customFormat="1" ht="12">
      <c r="A456" s="40"/>
      <c r="B456" s="41"/>
      <c r="C456" s="42"/>
      <c r="D456" s="272" t="s">
        <v>177</v>
      </c>
      <c r="E456" s="42"/>
      <c r="F456" s="287" t="s">
        <v>1124</v>
      </c>
      <c r="G456" s="42"/>
      <c r="H456" s="42"/>
      <c r="I456" s="161"/>
      <c r="J456" s="42"/>
      <c r="K456" s="42"/>
      <c r="L456" s="43"/>
      <c r="M456" s="274"/>
      <c r="N456" s="275"/>
      <c r="O456" s="93"/>
      <c r="P456" s="93"/>
      <c r="Q456" s="93"/>
      <c r="R456" s="93"/>
      <c r="S456" s="93"/>
      <c r="T456" s="94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7" t="s">
        <v>177</v>
      </c>
      <c r="AU456" s="17" t="s">
        <v>85</v>
      </c>
    </row>
    <row r="457" spans="1:47" s="2" customFormat="1" ht="12">
      <c r="A457" s="40"/>
      <c r="B457" s="41"/>
      <c r="C457" s="42"/>
      <c r="D457" s="272" t="s">
        <v>168</v>
      </c>
      <c r="E457" s="42"/>
      <c r="F457" s="273" t="s">
        <v>1760</v>
      </c>
      <c r="G457" s="42"/>
      <c r="H457" s="42"/>
      <c r="I457" s="161"/>
      <c r="J457" s="42"/>
      <c r="K457" s="42"/>
      <c r="L457" s="43"/>
      <c r="M457" s="274"/>
      <c r="N457" s="275"/>
      <c r="O457" s="93"/>
      <c r="P457" s="93"/>
      <c r="Q457" s="93"/>
      <c r="R457" s="93"/>
      <c r="S457" s="93"/>
      <c r="T457" s="94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7" t="s">
        <v>168</v>
      </c>
      <c r="AU457" s="17" t="s">
        <v>85</v>
      </c>
    </row>
    <row r="458" spans="1:51" s="13" customFormat="1" ht="12">
      <c r="A458" s="13"/>
      <c r="B458" s="276"/>
      <c r="C458" s="277"/>
      <c r="D458" s="272" t="s">
        <v>170</v>
      </c>
      <c r="E458" s="278" t="s">
        <v>1</v>
      </c>
      <c r="F458" s="279" t="s">
        <v>1761</v>
      </c>
      <c r="G458" s="277"/>
      <c r="H458" s="280">
        <v>145</v>
      </c>
      <c r="I458" s="281"/>
      <c r="J458" s="277"/>
      <c r="K458" s="277"/>
      <c r="L458" s="282"/>
      <c r="M458" s="283"/>
      <c r="N458" s="284"/>
      <c r="O458" s="284"/>
      <c r="P458" s="284"/>
      <c r="Q458" s="284"/>
      <c r="R458" s="284"/>
      <c r="S458" s="284"/>
      <c r="T458" s="28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86" t="s">
        <v>170</v>
      </c>
      <c r="AU458" s="286" t="s">
        <v>85</v>
      </c>
      <c r="AV458" s="13" t="s">
        <v>85</v>
      </c>
      <c r="AW458" s="13" t="s">
        <v>30</v>
      </c>
      <c r="AX458" s="13" t="s">
        <v>83</v>
      </c>
      <c r="AY458" s="286" t="s">
        <v>160</v>
      </c>
    </row>
    <row r="459" spans="1:65" s="2" customFormat="1" ht="21.75" customHeight="1">
      <c r="A459" s="40"/>
      <c r="B459" s="41"/>
      <c r="C459" s="260" t="s">
        <v>702</v>
      </c>
      <c r="D459" s="260" t="s">
        <v>162</v>
      </c>
      <c r="E459" s="261" t="s">
        <v>1065</v>
      </c>
      <c r="F459" s="262" t="s">
        <v>1066</v>
      </c>
      <c r="G459" s="263" t="s">
        <v>243</v>
      </c>
      <c r="H459" s="264">
        <v>406</v>
      </c>
      <c r="I459" s="265"/>
      <c r="J459" s="266">
        <f>ROUND(I459*H459,2)</f>
        <v>0</v>
      </c>
      <c r="K459" s="262" t="s">
        <v>175</v>
      </c>
      <c r="L459" s="43"/>
      <c r="M459" s="267" t="s">
        <v>1</v>
      </c>
      <c r="N459" s="268" t="s">
        <v>40</v>
      </c>
      <c r="O459" s="93"/>
      <c r="P459" s="269">
        <f>O459*H459</f>
        <v>0</v>
      </c>
      <c r="Q459" s="269">
        <v>0</v>
      </c>
      <c r="R459" s="269">
        <f>Q459*H459</f>
        <v>0</v>
      </c>
      <c r="S459" s="269">
        <v>0</v>
      </c>
      <c r="T459" s="270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71" t="s">
        <v>166</v>
      </c>
      <c r="AT459" s="271" t="s">
        <v>162</v>
      </c>
      <c r="AU459" s="271" t="s">
        <v>85</v>
      </c>
      <c r="AY459" s="17" t="s">
        <v>160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17" t="s">
        <v>83</v>
      </c>
      <c r="BK459" s="145">
        <f>ROUND(I459*H459,2)</f>
        <v>0</v>
      </c>
      <c r="BL459" s="17" t="s">
        <v>166</v>
      </c>
      <c r="BM459" s="271" t="s">
        <v>1762</v>
      </c>
    </row>
    <row r="460" spans="1:47" s="2" customFormat="1" ht="12">
      <c r="A460" s="40"/>
      <c r="B460" s="41"/>
      <c r="C460" s="42"/>
      <c r="D460" s="272" t="s">
        <v>177</v>
      </c>
      <c r="E460" s="42"/>
      <c r="F460" s="287" t="s">
        <v>1068</v>
      </c>
      <c r="G460" s="42"/>
      <c r="H460" s="42"/>
      <c r="I460" s="161"/>
      <c r="J460" s="42"/>
      <c r="K460" s="42"/>
      <c r="L460" s="43"/>
      <c r="M460" s="274"/>
      <c r="N460" s="275"/>
      <c r="O460" s="93"/>
      <c r="P460" s="93"/>
      <c r="Q460" s="93"/>
      <c r="R460" s="93"/>
      <c r="S460" s="93"/>
      <c r="T460" s="94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7" t="s">
        <v>177</v>
      </c>
      <c r="AU460" s="17" t="s">
        <v>85</v>
      </c>
    </row>
    <row r="461" spans="1:51" s="13" customFormat="1" ht="12">
      <c r="A461" s="13"/>
      <c r="B461" s="276"/>
      <c r="C461" s="277"/>
      <c r="D461" s="272" t="s">
        <v>170</v>
      </c>
      <c r="E461" s="278" t="s">
        <v>1</v>
      </c>
      <c r="F461" s="279" t="s">
        <v>1763</v>
      </c>
      <c r="G461" s="277"/>
      <c r="H461" s="280">
        <v>406</v>
      </c>
      <c r="I461" s="281"/>
      <c r="J461" s="277"/>
      <c r="K461" s="277"/>
      <c r="L461" s="282"/>
      <c r="M461" s="283"/>
      <c r="N461" s="284"/>
      <c r="O461" s="284"/>
      <c r="P461" s="284"/>
      <c r="Q461" s="284"/>
      <c r="R461" s="284"/>
      <c r="S461" s="284"/>
      <c r="T461" s="28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86" t="s">
        <v>170</v>
      </c>
      <c r="AU461" s="286" t="s">
        <v>85</v>
      </c>
      <c r="AV461" s="13" t="s">
        <v>85</v>
      </c>
      <c r="AW461" s="13" t="s">
        <v>30</v>
      </c>
      <c r="AX461" s="13" t="s">
        <v>75</v>
      </c>
      <c r="AY461" s="286" t="s">
        <v>160</v>
      </c>
    </row>
    <row r="462" spans="1:65" s="2" customFormat="1" ht="16.5" customHeight="1">
      <c r="A462" s="40"/>
      <c r="B462" s="41"/>
      <c r="C462" s="309" t="s">
        <v>712</v>
      </c>
      <c r="D462" s="309" t="s">
        <v>404</v>
      </c>
      <c r="E462" s="310" t="s">
        <v>1071</v>
      </c>
      <c r="F462" s="311" t="s">
        <v>1072</v>
      </c>
      <c r="G462" s="312" t="s">
        <v>243</v>
      </c>
      <c r="H462" s="313">
        <v>406</v>
      </c>
      <c r="I462" s="314"/>
      <c r="J462" s="315">
        <f>ROUND(I462*H462,2)</f>
        <v>0</v>
      </c>
      <c r="K462" s="311" t="s">
        <v>175</v>
      </c>
      <c r="L462" s="316"/>
      <c r="M462" s="317" t="s">
        <v>1</v>
      </c>
      <c r="N462" s="318" t="s">
        <v>40</v>
      </c>
      <c r="O462" s="93"/>
      <c r="P462" s="269">
        <f>O462*H462</f>
        <v>0</v>
      </c>
      <c r="Q462" s="269">
        <v>0.00048</v>
      </c>
      <c r="R462" s="269">
        <f>Q462*H462</f>
        <v>0.19488</v>
      </c>
      <c r="S462" s="269">
        <v>0</v>
      </c>
      <c r="T462" s="270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71" t="s">
        <v>235</v>
      </c>
      <c r="AT462" s="271" t="s">
        <v>404</v>
      </c>
      <c r="AU462" s="271" t="s">
        <v>85</v>
      </c>
      <c r="AY462" s="17" t="s">
        <v>160</v>
      </c>
      <c r="BE462" s="145">
        <f>IF(N462="základní",J462,0)</f>
        <v>0</v>
      </c>
      <c r="BF462" s="145">
        <f>IF(N462="snížená",J462,0)</f>
        <v>0</v>
      </c>
      <c r="BG462" s="145">
        <f>IF(N462="zákl. přenesená",J462,0)</f>
        <v>0</v>
      </c>
      <c r="BH462" s="145">
        <f>IF(N462="sníž. přenesená",J462,0)</f>
        <v>0</v>
      </c>
      <c r="BI462" s="145">
        <f>IF(N462="nulová",J462,0)</f>
        <v>0</v>
      </c>
      <c r="BJ462" s="17" t="s">
        <v>83</v>
      </c>
      <c r="BK462" s="145">
        <f>ROUND(I462*H462,2)</f>
        <v>0</v>
      </c>
      <c r="BL462" s="17" t="s">
        <v>166</v>
      </c>
      <c r="BM462" s="271" t="s">
        <v>1764</v>
      </c>
    </row>
    <row r="463" spans="1:47" s="2" customFormat="1" ht="12">
      <c r="A463" s="40"/>
      <c r="B463" s="41"/>
      <c r="C463" s="42"/>
      <c r="D463" s="272" t="s">
        <v>177</v>
      </c>
      <c r="E463" s="42"/>
      <c r="F463" s="287" t="s">
        <v>1074</v>
      </c>
      <c r="G463" s="42"/>
      <c r="H463" s="42"/>
      <c r="I463" s="161"/>
      <c r="J463" s="42"/>
      <c r="K463" s="42"/>
      <c r="L463" s="43"/>
      <c r="M463" s="274"/>
      <c r="N463" s="275"/>
      <c r="O463" s="93"/>
      <c r="P463" s="93"/>
      <c r="Q463" s="93"/>
      <c r="R463" s="93"/>
      <c r="S463" s="93"/>
      <c r="T463" s="94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7" t="s">
        <v>177</v>
      </c>
      <c r="AU463" s="17" t="s">
        <v>85</v>
      </c>
    </row>
    <row r="464" spans="1:51" s="13" customFormat="1" ht="12">
      <c r="A464" s="13"/>
      <c r="B464" s="276"/>
      <c r="C464" s="277"/>
      <c r="D464" s="272" t="s">
        <v>170</v>
      </c>
      <c r="E464" s="278" t="s">
        <v>1</v>
      </c>
      <c r="F464" s="279" t="s">
        <v>1765</v>
      </c>
      <c r="G464" s="277"/>
      <c r="H464" s="280">
        <v>406</v>
      </c>
      <c r="I464" s="281"/>
      <c r="J464" s="277"/>
      <c r="K464" s="277"/>
      <c r="L464" s="282"/>
      <c r="M464" s="283"/>
      <c r="N464" s="284"/>
      <c r="O464" s="284"/>
      <c r="P464" s="284"/>
      <c r="Q464" s="284"/>
      <c r="R464" s="284"/>
      <c r="S464" s="284"/>
      <c r="T464" s="28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86" t="s">
        <v>170</v>
      </c>
      <c r="AU464" s="286" t="s">
        <v>85</v>
      </c>
      <c r="AV464" s="13" t="s">
        <v>85</v>
      </c>
      <c r="AW464" s="13" t="s">
        <v>30</v>
      </c>
      <c r="AX464" s="13" t="s">
        <v>75</v>
      </c>
      <c r="AY464" s="286" t="s">
        <v>160</v>
      </c>
    </row>
    <row r="465" spans="1:65" s="2" customFormat="1" ht="16.5" customHeight="1">
      <c r="A465" s="40"/>
      <c r="B465" s="41"/>
      <c r="C465" s="260" t="s">
        <v>719</v>
      </c>
      <c r="D465" s="260" t="s">
        <v>162</v>
      </c>
      <c r="E465" s="261" t="s">
        <v>1766</v>
      </c>
      <c r="F465" s="262" t="s">
        <v>1767</v>
      </c>
      <c r="G465" s="263" t="s">
        <v>165</v>
      </c>
      <c r="H465" s="264">
        <v>248</v>
      </c>
      <c r="I465" s="265"/>
      <c r="J465" s="266">
        <f>ROUND(I465*H465,2)</f>
        <v>0</v>
      </c>
      <c r="K465" s="262" t="s">
        <v>1</v>
      </c>
      <c r="L465" s="43"/>
      <c r="M465" s="267" t="s">
        <v>1</v>
      </c>
      <c r="N465" s="268" t="s">
        <v>40</v>
      </c>
      <c r="O465" s="93"/>
      <c r="P465" s="269">
        <f>O465*H465</f>
        <v>0</v>
      </c>
      <c r="Q465" s="269">
        <v>0</v>
      </c>
      <c r="R465" s="269">
        <f>Q465*H465</f>
        <v>0</v>
      </c>
      <c r="S465" s="269">
        <v>0</v>
      </c>
      <c r="T465" s="270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71" t="s">
        <v>166</v>
      </c>
      <c r="AT465" s="271" t="s">
        <v>162</v>
      </c>
      <c r="AU465" s="271" t="s">
        <v>85</v>
      </c>
      <c r="AY465" s="17" t="s">
        <v>160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7" t="s">
        <v>83</v>
      </c>
      <c r="BK465" s="145">
        <f>ROUND(I465*H465,2)</f>
        <v>0</v>
      </c>
      <c r="BL465" s="17" t="s">
        <v>166</v>
      </c>
      <c r="BM465" s="271" t="s">
        <v>1768</v>
      </c>
    </row>
    <row r="466" spans="1:51" s="13" customFormat="1" ht="12">
      <c r="A466" s="13"/>
      <c r="B466" s="276"/>
      <c r="C466" s="277"/>
      <c r="D466" s="272" t="s">
        <v>170</v>
      </c>
      <c r="E466" s="278" t="s">
        <v>1</v>
      </c>
      <c r="F466" s="279" t="s">
        <v>1769</v>
      </c>
      <c r="G466" s="277"/>
      <c r="H466" s="280">
        <v>248</v>
      </c>
      <c r="I466" s="281"/>
      <c r="J466" s="277"/>
      <c r="K466" s="277"/>
      <c r="L466" s="282"/>
      <c r="M466" s="283"/>
      <c r="N466" s="284"/>
      <c r="O466" s="284"/>
      <c r="P466" s="284"/>
      <c r="Q466" s="284"/>
      <c r="R466" s="284"/>
      <c r="S466" s="284"/>
      <c r="T466" s="28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86" t="s">
        <v>170</v>
      </c>
      <c r="AU466" s="286" t="s">
        <v>85</v>
      </c>
      <c r="AV466" s="13" t="s">
        <v>85</v>
      </c>
      <c r="AW466" s="13" t="s">
        <v>30</v>
      </c>
      <c r="AX466" s="13" t="s">
        <v>83</v>
      </c>
      <c r="AY466" s="286" t="s">
        <v>160</v>
      </c>
    </row>
    <row r="467" spans="1:65" s="2" customFormat="1" ht="16.5" customHeight="1">
      <c r="A467" s="40"/>
      <c r="B467" s="41"/>
      <c r="C467" s="309" t="s">
        <v>732</v>
      </c>
      <c r="D467" s="309" t="s">
        <v>404</v>
      </c>
      <c r="E467" s="310" t="s">
        <v>1770</v>
      </c>
      <c r="F467" s="311" t="s">
        <v>1771</v>
      </c>
      <c r="G467" s="312" t="s">
        <v>165</v>
      </c>
      <c r="H467" s="313">
        <v>115</v>
      </c>
      <c r="I467" s="314"/>
      <c r="J467" s="315">
        <f>ROUND(I467*H467,2)</f>
        <v>0</v>
      </c>
      <c r="K467" s="311" t="s">
        <v>184</v>
      </c>
      <c r="L467" s="316"/>
      <c r="M467" s="317" t="s">
        <v>1</v>
      </c>
      <c r="N467" s="318" t="s">
        <v>40</v>
      </c>
      <c r="O467" s="93"/>
      <c r="P467" s="269">
        <f>O467*H467</f>
        <v>0</v>
      </c>
      <c r="Q467" s="269">
        <v>0.00026</v>
      </c>
      <c r="R467" s="269">
        <f>Q467*H467</f>
        <v>0.029899999999999996</v>
      </c>
      <c r="S467" s="269">
        <v>0</v>
      </c>
      <c r="T467" s="270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71" t="s">
        <v>235</v>
      </c>
      <c r="AT467" s="271" t="s">
        <v>404</v>
      </c>
      <c r="AU467" s="271" t="s">
        <v>85</v>
      </c>
      <c r="AY467" s="17" t="s">
        <v>160</v>
      </c>
      <c r="BE467" s="145">
        <f>IF(N467="základní",J467,0)</f>
        <v>0</v>
      </c>
      <c r="BF467" s="145">
        <f>IF(N467="snížená",J467,0)</f>
        <v>0</v>
      </c>
      <c r="BG467" s="145">
        <f>IF(N467="zákl. přenesená",J467,0)</f>
        <v>0</v>
      </c>
      <c r="BH467" s="145">
        <f>IF(N467="sníž. přenesená",J467,0)</f>
        <v>0</v>
      </c>
      <c r="BI467" s="145">
        <f>IF(N467="nulová",J467,0)</f>
        <v>0</v>
      </c>
      <c r="BJ467" s="17" t="s">
        <v>83</v>
      </c>
      <c r="BK467" s="145">
        <f>ROUND(I467*H467,2)</f>
        <v>0</v>
      </c>
      <c r="BL467" s="17" t="s">
        <v>166</v>
      </c>
      <c r="BM467" s="271" t="s">
        <v>1772</v>
      </c>
    </row>
    <row r="468" spans="1:47" s="2" customFormat="1" ht="12">
      <c r="A468" s="40"/>
      <c r="B468" s="41"/>
      <c r="C468" s="42"/>
      <c r="D468" s="272" t="s">
        <v>177</v>
      </c>
      <c r="E468" s="42"/>
      <c r="F468" s="287" t="s">
        <v>1771</v>
      </c>
      <c r="G468" s="42"/>
      <c r="H468" s="42"/>
      <c r="I468" s="161"/>
      <c r="J468" s="42"/>
      <c r="K468" s="42"/>
      <c r="L468" s="43"/>
      <c r="M468" s="274"/>
      <c r="N468" s="275"/>
      <c r="O468" s="93"/>
      <c r="P468" s="93"/>
      <c r="Q468" s="93"/>
      <c r="R468" s="93"/>
      <c r="S468" s="93"/>
      <c r="T468" s="94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7" t="s">
        <v>177</v>
      </c>
      <c r="AU468" s="17" t="s">
        <v>85</v>
      </c>
    </row>
    <row r="469" spans="1:51" s="13" customFormat="1" ht="12">
      <c r="A469" s="13"/>
      <c r="B469" s="276"/>
      <c r="C469" s="277"/>
      <c r="D469" s="272" t="s">
        <v>170</v>
      </c>
      <c r="E469" s="278" t="s">
        <v>1</v>
      </c>
      <c r="F469" s="279" t="s">
        <v>1005</v>
      </c>
      <c r="G469" s="277"/>
      <c r="H469" s="280">
        <v>115</v>
      </c>
      <c r="I469" s="281"/>
      <c r="J469" s="277"/>
      <c r="K469" s="277"/>
      <c r="L469" s="282"/>
      <c r="M469" s="283"/>
      <c r="N469" s="284"/>
      <c r="O469" s="284"/>
      <c r="P469" s="284"/>
      <c r="Q469" s="284"/>
      <c r="R469" s="284"/>
      <c r="S469" s="284"/>
      <c r="T469" s="28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86" t="s">
        <v>170</v>
      </c>
      <c r="AU469" s="286" t="s">
        <v>85</v>
      </c>
      <c r="AV469" s="13" t="s">
        <v>85</v>
      </c>
      <c r="AW469" s="13" t="s">
        <v>30</v>
      </c>
      <c r="AX469" s="13" t="s">
        <v>83</v>
      </c>
      <c r="AY469" s="286" t="s">
        <v>160</v>
      </c>
    </row>
    <row r="470" spans="1:65" s="2" customFormat="1" ht="16.5" customHeight="1">
      <c r="A470" s="40"/>
      <c r="B470" s="41"/>
      <c r="C470" s="309" t="s">
        <v>739</v>
      </c>
      <c r="D470" s="309" t="s">
        <v>404</v>
      </c>
      <c r="E470" s="310" t="s">
        <v>1773</v>
      </c>
      <c r="F470" s="311" t="s">
        <v>1774</v>
      </c>
      <c r="G470" s="312" t="s">
        <v>165</v>
      </c>
      <c r="H470" s="313">
        <v>18</v>
      </c>
      <c r="I470" s="314"/>
      <c r="J470" s="315">
        <f>ROUND(I470*H470,2)</f>
        <v>0</v>
      </c>
      <c r="K470" s="311" t="s">
        <v>184</v>
      </c>
      <c r="L470" s="316"/>
      <c r="M470" s="317" t="s">
        <v>1</v>
      </c>
      <c r="N470" s="318" t="s">
        <v>40</v>
      </c>
      <c r="O470" s="93"/>
      <c r="P470" s="269">
        <f>O470*H470</f>
        <v>0</v>
      </c>
      <c r="Q470" s="269">
        <v>0.0003</v>
      </c>
      <c r="R470" s="269">
        <f>Q470*H470</f>
        <v>0.005399999999999999</v>
      </c>
      <c r="S470" s="269">
        <v>0</v>
      </c>
      <c r="T470" s="270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71" t="s">
        <v>235</v>
      </c>
      <c r="AT470" s="271" t="s">
        <v>404</v>
      </c>
      <c r="AU470" s="271" t="s">
        <v>85</v>
      </c>
      <c r="AY470" s="17" t="s">
        <v>160</v>
      </c>
      <c r="BE470" s="145">
        <f>IF(N470="základní",J470,0)</f>
        <v>0</v>
      </c>
      <c r="BF470" s="145">
        <f>IF(N470="snížená",J470,0)</f>
        <v>0</v>
      </c>
      <c r="BG470" s="145">
        <f>IF(N470="zákl. přenesená",J470,0)</f>
        <v>0</v>
      </c>
      <c r="BH470" s="145">
        <f>IF(N470="sníž. přenesená",J470,0)</f>
        <v>0</v>
      </c>
      <c r="BI470" s="145">
        <f>IF(N470="nulová",J470,0)</f>
        <v>0</v>
      </c>
      <c r="BJ470" s="17" t="s">
        <v>83</v>
      </c>
      <c r="BK470" s="145">
        <f>ROUND(I470*H470,2)</f>
        <v>0</v>
      </c>
      <c r="BL470" s="17" t="s">
        <v>166</v>
      </c>
      <c r="BM470" s="271" t="s">
        <v>1775</v>
      </c>
    </row>
    <row r="471" spans="1:47" s="2" customFormat="1" ht="12">
      <c r="A471" s="40"/>
      <c r="B471" s="41"/>
      <c r="C471" s="42"/>
      <c r="D471" s="272" t="s">
        <v>177</v>
      </c>
      <c r="E471" s="42"/>
      <c r="F471" s="287" t="s">
        <v>1774</v>
      </c>
      <c r="G471" s="42"/>
      <c r="H471" s="42"/>
      <c r="I471" s="161"/>
      <c r="J471" s="42"/>
      <c r="K471" s="42"/>
      <c r="L471" s="43"/>
      <c r="M471" s="274"/>
      <c r="N471" s="275"/>
      <c r="O471" s="93"/>
      <c r="P471" s="93"/>
      <c r="Q471" s="93"/>
      <c r="R471" s="93"/>
      <c r="S471" s="93"/>
      <c r="T471" s="94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7" t="s">
        <v>177</v>
      </c>
      <c r="AU471" s="17" t="s">
        <v>85</v>
      </c>
    </row>
    <row r="472" spans="1:65" s="2" customFormat="1" ht="16.5" customHeight="1">
      <c r="A472" s="40"/>
      <c r="B472" s="41"/>
      <c r="C472" s="309" t="s">
        <v>746</v>
      </c>
      <c r="D472" s="309" t="s">
        <v>404</v>
      </c>
      <c r="E472" s="310" t="s">
        <v>1776</v>
      </c>
      <c r="F472" s="311" t="s">
        <v>1777</v>
      </c>
      <c r="G472" s="312" t="s">
        <v>165</v>
      </c>
      <c r="H472" s="313">
        <v>115</v>
      </c>
      <c r="I472" s="314"/>
      <c r="J472" s="315">
        <f>ROUND(I472*H472,2)</f>
        <v>0</v>
      </c>
      <c r="K472" s="311" t="s">
        <v>184</v>
      </c>
      <c r="L472" s="316"/>
      <c r="M472" s="317" t="s">
        <v>1</v>
      </c>
      <c r="N472" s="318" t="s">
        <v>40</v>
      </c>
      <c r="O472" s="93"/>
      <c r="P472" s="269">
        <f>O472*H472</f>
        <v>0</v>
      </c>
      <c r="Q472" s="269">
        <v>0.00148</v>
      </c>
      <c r="R472" s="269">
        <f>Q472*H472</f>
        <v>0.1702</v>
      </c>
      <c r="S472" s="269">
        <v>0</v>
      </c>
      <c r="T472" s="270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71" t="s">
        <v>235</v>
      </c>
      <c r="AT472" s="271" t="s">
        <v>404</v>
      </c>
      <c r="AU472" s="271" t="s">
        <v>85</v>
      </c>
      <c r="AY472" s="17" t="s">
        <v>160</v>
      </c>
      <c r="BE472" s="145">
        <f>IF(N472="základní",J472,0)</f>
        <v>0</v>
      </c>
      <c r="BF472" s="145">
        <f>IF(N472="snížená",J472,0)</f>
        <v>0</v>
      </c>
      <c r="BG472" s="145">
        <f>IF(N472="zákl. přenesená",J472,0)</f>
        <v>0</v>
      </c>
      <c r="BH472" s="145">
        <f>IF(N472="sníž. přenesená",J472,0)</f>
        <v>0</v>
      </c>
      <c r="BI472" s="145">
        <f>IF(N472="nulová",J472,0)</f>
        <v>0</v>
      </c>
      <c r="BJ472" s="17" t="s">
        <v>83</v>
      </c>
      <c r="BK472" s="145">
        <f>ROUND(I472*H472,2)</f>
        <v>0</v>
      </c>
      <c r="BL472" s="17" t="s">
        <v>166</v>
      </c>
      <c r="BM472" s="271" t="s">
        <v>1778</v>
      </c>
    </row>
    <row r="473" spans="1:51" s="13" customFormat="1" ht="12">
      <c r="A473" s="13"/>
      <c r="B473" s="276"/>
      <c r="C473" s="277"/>
      <c r="D473" s="272" t="s">
        <v>170</v>
      </c>
      <c r="E473" s="278" t="s">
        <v>1</v>
      </c>
      <c r="F473" s="279" t="s">
        <v>1005</v>
      </c>
      <c r="G473" s="277"/>
      <c r="H473" s="280">
        <v>115</v>
      </c>
      <c r="I473" s="281"/>
      <c r="J473" s="277"/>
      <c r="K473" s="277"/>
      <c r="L473" s="282"/>
      <c r="M473" s="283"/>
      <c r="N473" s="284"/>
      <c r="O473" s="284"/>
      <c r="P473" s="284"/>
      <c r="Q473" s="284"/>
      <c r="R473" s="284"/>
      <c r="S473" s="284"/>
      <c r="T473" s="28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86" t="s">
        <v>170</v>
      </c>
      <c r="AU473" s="286" t="s">
        <v>85</v>
      </c>
      <c r="AV473" s="13" t="s">
        <v>85</v>
      </c>
      <c r="AW473" s="13" t="s">
        <v>30</v>
      </c>
      <c r="AX473" s="13" t="s">
        <v>83</v>
      </c>
      <c r="AY473" s="286" t="s">
        <v>160</v>
      </c>
    </row>
    <row r="474" spans="1:65" s="2" customFormat="1" ht="21.75" customHeight="1">
      <c r="A474" s="40"/>
      <c r="B474" s="41"/>
      <c r="C474" s="260" t="s">
        <v>753</v>
      </c>
      <c r="D474" s="260" t="s">
        <v>162</v>
      </c>
      <c r="E474" s="261" t="s">
        <v>1779</v>
      </c>
      <c r="F474" s="262" t="s">
        <v>1780</v>
      </c>
      <c r="G474" s="263" t="s">
        <v>165</v>
      </c>
      <c r="H474" s="264">
        <v>87</v>
      </c>
      <c r="I474" s="265"/>
      <c r="J474" s="266">
        <f>ROUND(I474*H474,2)</f>
        <v>0</v>
      </c>
      <c r="K474" s="262" t="s">
        <v>226</v>
      </c>
      <c r="L474" s="43"/>
      <c r="M474" s="267" t="s">
        <v>1</v>
      </c>
      <c r="N474" s="268" t="s">
        <v>40</v>
      </c>
      <c r="O474" s="93"/>
      <c r="P474" s="269">
        <f>O474*H474</f>
        <v>0</v>
      </c>
      <c r="Q474" s="269">
        <v>0.05803</v>
      </c>
      <c r="R474" s="269">
        <f>Q474*H474</f>
        <v>5.04861</v>
      </c>
      <c r="S474" s="269">
        <v>0</v>
      </c>
      <c r="T474" s="270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71" t="s">
        <v>166</v>
      </c>
      <c r="AT474" s="271" t="s">
        <v>162</v>
      </c>
      <c r="AU474" s="271" t="s">
        <v>85</v>
      </c>
      <c r="AY474" s="17" t="s">
        <v>160</v>
      </c>
      <c r="BE474" s="145">
        <f>IF(N474="základní",J474,0)</f>
        <v>0</v>
      </c>
      <c r="BF474" s="145">
        <f>IF(N474="snížená",J474,0)</f>
        <v>0</v>
      </c>
      <c r="BG474" s="145">
        <f>IF(N474="zákl. přenesená",J474,0)</f>
        <v>0</v>
      </c>
      <c r="BH474" s="145">
        <f>IF(N474="sníž. přenesená",J474,0)</f>
        <v>0</v>
      </c>
      <c r="BI474" s="145">
        <f>IF(N474="nulová",J474,0)</f>
        <v>0</v>
      </c>
      <c r="BJ474" s="17" t="s">
        <v>83</v>
      </c>
      <c r="BK474" s="145">
        <f>ROUND(I474*H474,2)</f>
        <v>0</v>
      </c>
      <c r="BL474" s="17" t="s">
        <v>166</v>
      </c>
      <c r="BM474" s="271" t="s">
        <v>1781</v>
      </c>
    </row>
    <row r="475" spans="1:47" s="2" customFormat="1" ht="12">
      <c r="A475" s="40"/>
      <c r="B475" s="41"/>
      <c r="C475" s="42"/>
      <c r="D475" s="272" t="s">
        <v>177</v>
      </c>
      <c r="E475" s="42"/>
      <c r="F475" s="287" t="s">
        <v>1782</v>
      </c>
      <c r="G475" s="42"/>
      <c r="H475" s="42"/>
      <c r="I475" s="161"/>
      <c r="J475" s="42"/>
      <c r="K475" s="42"/>
      <c r="L475" s="43"/>
      <c r="M475" s="274"/>
      <c r="N475" s="275"/>
      <c r="O475" s="93"/>
      <c r="P475" s="93"/>
      <c r="Q475" s="93"/>
      <c r="R475" s="93"/>
      <c r="S475" s="93"/>
      <c r="T475" s="94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7" t="s">
        <v>177</v>
      </c>
      <c r="AU475" s="17" t="s">
        <v>85</v>
      </c>
    </row>
    <row r="476" spans="1:65" s="2" customFormat="1" ht="21.75" customHeight="1">
      <c r="A476" s="40"/>
      <c r="B476" s="41"/>
      <c r="C476" s="260" t="s">
        <v>757</v>
      </c>
      <c r="D476" s="260" t="s">
        <v>162</v>
      </c>
      <c r="E476" s="261" t="s">
        <v>1783</v>
      </c>
      <c r="F476" s="262" t="s">
        <v>1784</v>
      </c>
      <c r="G476" s="263" t="s">
        <v>165</v>
      </c>
      <c r="H476" s="264">
        <v>87</v>
      </c>
      <c r="I476" s="265"/>
      <c r="J476" s="266">
        <f>ROUND(I476*H476,2)</f>
        <v>0</v>
      </c>
      <c r="K476" s="262" t="s">
        <v>1</v>
      </c>
      <c r="L476" s="43"/>
      <c r="M476" s="267" t="s">
        <v>1</v>
      </c>
      <c r="N476" s="268" t="s">
        <v>40</v>
      </c>
      <c r="O476" s="93"/>
      <c r="P476" s="269">
        <f>O476*H476</f>
        <v>0</v>
      </c>
      <c r="Q476" s="269">
        <v>0.01818</v>
      </c>
      <c r="R476" s="269">
        <f>Q476*H476</f>
        <v>1.58166</v>
      </c>
      <c r="S476" s="269">
        <v>0</v>
      </c>
      <c r="T476" s="270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71" t="s">
        <v>166</v>
      </c>
      <c r="AT476" s="271" t="s">
        <v>162</v>
      </c>
      <c r="AU476" s="271" t="s">
        <v>85</v>
      </c>
      <c r="AY476" s="17" t="s">
        <v>160</v>
      </c>
      <c r="BE476" s="145">
        <f>IF(N476="základní",J476,0)</f>
        <v>0</v>
      </c>
      <c r="BF476" s="145">
        <f>IF(N476="snížená",J476,0)</f>
        <v>0</v>
      </c>
      <c r="BG476" s="145">
        <f>IF(N476="zákl. přenesená",J476,0)</f>
        <v>0</v>
      </c>
      <c r="BH476" s="145">
        <f>IF(N476="sníž. přenesená",J476,0)</f>
        <v>0</v>
      </c>
      <c r="BI476" s="145">
        <f>IF(N476="nulová",J476,0)</f>
        <v>0</v>
      </c>
      <c r="BJ476" s="17" t="s">
        <v>83</v>
      </c>
      <c r="BK476" s="145">
        <f>ROUND(I476*H476,2)</f>
        <v>0</v>
      </c>
      <c r="BL476" s="17" t="s">
        <v>166</v>
      </c>
      <c r="BM476" s="271" t="s">
        <v>1785</v>
      </c>
    </row>
    <row r="477" spans="1:47" s="2" customFormat="1" ht="12">
      <c r="A477" s="40"/>
      <c r="B477" s="41"/>
      <c r="C477" s="42"/>
      <c r="D477" s="272" t="s">
        <v>177</v>
      </c>
      <c r="E477" s="42"/>
      <c r="F477" s="287" t="s">
        <v>1786</v>
      </c>
      <c r="G477" s="42"/>
      <c r="H477" s="42"/>
      <c r="I477" s="161"/>
      <c r="J477" s="42"/>
      <c r="K477" s="42"/>
      <c r="L477" s="43"/>
      <c r="M477" s="274"/>
      <c r="N477" s="275"/>
      <c r="O477" s="93"/>
      <c r="P477" s="93"/>
      <c r="Q477" s="93"/>
      <c r="R477" s="93"/>
      <c r="S477" s="93"/>
      <c r="T477" s="94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7" t="s">
        <v>177</v>
      </c>
      <c r="AU477" s="17" t="s">
        <v>85</v>
      </c>
    </row>
    <row r="478" spans="1:65" s="2" customFormat="1" ht="21.75" customHeight="1">
      <c r="A478" s="40"/>
      <c r="B478" s="41"/>
      <c r="C478" s="260" t="s">
        <v>762</v>
      </c>
      <c r="D478" s="260" t="s">
        <v>162</v>
      </c>
      <c r="E478" s="261" t="s">
        <v>1787</v>
      </c>
      <c r="F478" s="262" t="s">
        <v>1788</v>
      </c>
      <c r="G478" s="263" t="s">
        <v>165</v>
      </c>
      <c r="H478" s="264">
        <v>87</v>
      </c>
      <c r="I478" s="265"/>
      <c r="J478" s="266">
        <f>ROUND(I478*H478,2)</f>
        <v>0</v>
      </c>
      <c r="K478" s="262" t="s">
        <v>184</v>
      </c>
      <c r="L478" s="43"/>
      <c r="M478" s="267" t="s">
        <v>1</v>
      </c>
      <c r="N478" s="268" t="s">
        <v>40</v>
      </c>
      <c r="O478" s="93"/>
      <c r="P478" s="269">
        <f>O478*H478</f>
        <v>0</v>
      </c>
      <c r="Q478" s="269">
        <v>0.01242</v>
      </c>
      <c r="R478" s="269">
        <f>Q478*H478</f>
        <v>1.08054</v>
      </c>
      <c r="S478" s="269">
        <v>0</v>
      </c>
      <c r="T478" s="270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71" t="s">
        <v>166</v>
      </c>
      <c r="AT478" s="271" t="s">
        <v>162</v>
      </c>
      <c r="AU478" s="271" t="s">
        <v>85</v>
      </c>
      <c r="AY478" s="17" t="s">
        <v>160</v>
      </c>
      <c r="BE478" s="145">
        <f>IF(N478="základní",J478,0)</f>
        <v>0</v>
      </c>
      <c r="BF478" s="145">
        <f>IF(N478="snížená",J478,0)</f>
        <v>0</v>
      </c>
      <c r="BG478" s="145">
        <f>IF(N478="zákl. přenesená",J478,0)</f>
        <v>0</v>
      </c>
      <c r="BH478" s="145">
        <f>IF(N478="sníž. přenesená",J478,0)</f>
        <v>0</v>
      </c>
      <c r="BI478" s="145">
        <f>IF(N478="nulová",J478,0)</f>
        <v>0</v>
      </c>
      <c r="BJ478" s="17" t="s">
        <v>83</v>
      </c>
      <c r="BK478" s="145">
        <f>ROUND(I478*H478,2)</f>
        <v>0</v>
      </c>
      <c r="BL478" s="17" t="s">
        <v>166</v>
      </c>
      <c r="BM478" s="271" t="s">
        <v>1789</v>
      </c>
    </row>
    <row r="479" spans="1:47" s="2" customFormat="1" ht="12">
      <c r="A479" s="40"/>
      <c r="B479" s="41"/>
      <c r="C479" s="42"/>
      <c r="D479" s="272" t="s">
        <v>177</v>
      </c>
      <c r="E479" s="42"/>
      <c r="F479" s="287" t="s">
        <v>1790</v>
      </c>
      <c r="G479" s="42"/>
      <c r="H479" s="42"/>
      <c r="I479" s="161"/>
      <c r="J479" s="42"/>
      <c r="K479" s="42"/>
      <c r="L479" s="43"/>
      <c r="M479" s="274"/>
      <c r="N479" s="275"/>
      <c r="O479" s="93"/>
      <c r="P479" s="93"/>
      <c r="Q479" s="93"/>
      <c r="R479" s="93"/>
      <c r="S479" s="93"/>
      <c r="T479" s="94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7" t="s">
        <v>177</v>
      </c>
      <c r="AU479" s="17" t="s">
        <v>85</v>
      </c>
    </row>
    <row r="480" spans="1:65" s="2" customFormat="1" ht="21.75" customHeight="1">
      <c r="A480" s="40"/>
      <c r="B480" s="41"/>
      <c r="C480" s="260" t="s">
        <v>771</v>
      </c>
      <c r="D480" s="260" t="s">
        <v>162</v>
      </c>
      <c r="E480" s="261" t="s">
        <v>1791</v>
      </c>
      <c r="F480" s="262" t="s">
        <v>1792</v>
      </c>
      <c r="G480" s="263" t="s">
        <v>165</v>
      </c>
      <c r="H480" s="264">
        <v>87</v>
      </c>
      <c r="I480" s="265"/>
      <c r="J480" s="266">
        <f>ROUND(I480*H480,2)</f>
        <v>0</v>
      </c>
      <c r="K480" s="262" t="s">
        <v>226</v>
      </c>
      <c r="L480" s="43"/>
      <c r="M480" s="267" t="s">
        <v>1</v>
      </c>
      <c r="N480" s="268" t="s">
        <v>40</v>
      </c>
      <c r="O480" s="93"/>
      <c r="P480" s="269">
        <f>O480*H480</f>
        <v>0</v>
      </c>
      <c r="Q480" s="269">
        <v>0</v>
      </c>
      <c r="R480" s="269">
        <f>Q480*H480</f>
        <v>0</v>
      </c>
      <c r="S480" s="269">
        <v>0</v>
      </c>
      <c r="T480" s="270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71" t="s">
        <v>166</v>
      </c>
      <c r="AT480" s="271" t="s">
        <v>162</v>
      </c>
      <c r="AU480" s="271" t="s">
        <v>85</v>
      </c>
      <c r="AY480" s="17" t="s">
        <v>160</v>
      </c>
      <c r="BE480" s="145">
        <f>IF(N480="základní",J480,0)</f>
        <v>0</v>
      </c>
      <c r="BF480" s="145">
        <f>IF(N480="snížená",J480,0)</f>
        <v>0</v>
      </c>
      <c r="BG480" s="145">
        <f>IF(N480="zákl. přenesená",J480,0)</f>
        <v>0</v>
      </c>
      <c r="BH480" s="145">
        <f>IF(N480="sníž. přenesená",J480,0)</f>
        <v>0</v>
      </c>
      <c r="BI480" s="145">
        <f>IF(N480="nulová",J480,0)</f>
        <v>0</v>
      </c>
      <c r="BJ480" s="17" t="s">
        <v>83</v>
      </c>
      <c r="BK480" s="145">
        <f>ROUND(I480*H480,2)</f>
        <v>0</v>
      </c>
      <c r="BL480" s="17" t="s">
        <v>166</v>
      </c>
      <c r="BM480" s="271" t="s">
        <v>1793</v>
      </c>
    </row>
    <row r="481" spans="1:47" s="2" customFormat="1" ht="12">
      <c r="A481" s="40"/>
      <c r="B481" s="41"/>
      <c r="C481" s="42"/>
      <c r="D481" s="272" t="s">
        <v>177</v>
      </c>
      <c r="E481" s="42"/>
      <c r="F481" s="287" t="s">
        <v>1794</v>
      </c>
      <c r="G481" s="42"/>
      <c r="H481" s="42"/>
      <c r="I481" s="161"/>
      <c r="J481" s="42"/>
      <c r="K481" s="42"/>
      <c r="L481" s="43"/>
      <c r="M481" s="274"/>
      <c r="N481" s="275"/>
      <c r="O481" s="93"/>
      <c r="P481" s="93"/>
      <c r="Q481" s="93"/>
      <c r="R481" s="93"/>
      <c r="S481" s="93"/>
      <c r="T481" s="94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7" t="s">
        <v>177</v>
      </c>
      <c r="AU481" s="17" t="s">
        <v>85</v>
      </c>
    </row>
    <row r="482" spans="1:65" s="2" customFormat="1" ht="21.75" customHeight="1">
      <c r="A482" s="40"/>
      <c r="B482" s="41"/>
      <c r="C482" s="260" t="s">
        <v>777</v>
      </c>
      <c r="D482" s="260" t="s">
        <v>162</v>
      </c>
      <c r="E482" s="261" t="s">
        <v>1795</v>
      </c>
      <c r="F482" s="262" t="s">
        <v>1796</v>
      </c>
      <c r="G482" s="263" t="s">
        <v>165</v>
      </c>
      <c r="H482" s="264">
        <v>87</v>
      </c>
      <c r="I482" s="265"/>
      <c r="J482" s="266">
        <f>ROUND(I482*H482,2)</f>
        <v>0</v>
      </c>
      <c r="K482" s="262" t="s">
        <v>226</v>
      </c>
      <c r="L482" s="43"/>
      <c r="M482" s="267" t="s">
        <v>1</v>
      </c>
      <c r="N482" s="268" t="s">
        <v>40</v>
      </c>
      <c r="O482" s="93"/>
      <c r="P482" s="269">
        <f>O482*H482</f>
        <v>0</v>
      </c>
      <c r="Q482" s="269">
        <v>0.03636</v>
      </c>
      <c r="R482" s="269">
        <f>Q482*H482</f>
        <v>3.16332</v>
      </c>
      <c r="S482" s="269">
        <v>0</v>
      </c>
      <c r="T482" s="270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71" t="s">
        <v>166</v>
      </c>
      <c r="AT482" s="271" t="s">
        <v>162</v>
      </c>
      <c r="AU482" s="271" t="s">
        <v>85</v>
      </c>
      <c r="AY482" s="17" t="s">
        <v>160</v>
      </c>
      <c r="BE482" s="145">
        <f>IF(N482="základní",J482,0)</f>
        <v>0</v>
      </c>
      <c r="BF482" s="145">
        <f>IF(N482="snížená",J482,0)</f>
        <v>0</v>
      </c>
      <c r="BG482" s="145">
        <f>IF(N482="zákl. přenesená",J482,0)</f>
        <v>0</v>
      </c>
      <c r="BH482" s="145">
        <f>IF(N482="sníž. přenesená",J482,0)</f>
        <v>0</v>
      </c>
      <c r="BI482" s="145">
        <f>IF(N482="nulová",J482,0)</f>
        <v>0</v>
      </c>
      <c r="BJ482" s="17" t="s">
        <v>83</v>
      </c>
      <c r="BK482" s="145">
        <f>ROUND(I482*H482,2)</f>
        <v>0</v>
      </c>
      <c r="BL482" s="17" t="s">
        <v>166</v>
      </c>
      <c r="BM482" s="271" t="s">
        <v>1797</v>
      </c>
    </row>
    <row r="483" spans="1:47" s="2" customFormat="1" ht="12">
      <c r="A483" s="40"/>
      <c r="B483" s="41"/>
      <c r="C483" s="42"/>
      <c r="D483" s="272" t="s">
        <v>177</v>
      </c>
      <c r="E483" s="42"/>
      <c r="F483" s="287" t="s">
        <v>1798</v>
      </c>
      <c r="G483" s="42"/>
      <c r="H483" s="42"/>
      <c r="I483" s="161"/>
      <c r="J483" s="42"/>
      <c r="K483" s="42"/>
      <c r="L483" s="43"/>
      <c r="M483" s="274"/>
      <c r="N483" s="275"/>
      <c r="O483" s="93"/>
      <c r="P483" s="93"/>
      <c r="Q483" s="93"/>
      <c r="R483" s="93"/>
      <c r="S483" s="93"/>
      <c r="T483" s="94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7" t="s">
        <v>177</v>
      </c>
      <c r="AU483" s="17" t="s">
        <v>85</v>
      </c>
    </row>
    <row r="484" spans="1:65" s="2" customFormat="1" ht="21.75" customHeight="1">
      <c r="A484" s="40"/>
      <c r="B484" s="41"/>
      <c r="C484" s="260" t="s">
        <v>782</v>
      </c>
      <c r="D484" s="260" t="s">
        <v>162</v>
      </c>
      <c r="E484" s="261" t="s">
        <v>1799</v>
      </c>
      <c r="F484" s="262" t="s">
        <v>1800</v>
      </c>
      <c r="G484" s="263" t="s">
        <v>165</v>
      </c>
      <c r="H484" s="264">
        <v>10</v>
      </c>
      <c r="I484" s="265"/>
      <c r="J484" s="266">
        <f>ROUND(I484*H484,2)</f>
        <v>0</v>
      </c>
      <c r="K484" s="262" t="s">
        <v>184</v>
      </c>
      <c r="L484" s="43"/>
      <c r="M484" s="267" t="s">
        <v>1</v>
      </c>
      <c r="N484" s="268" t="s">
        <v>40</v>
      </c>
      <c r="O484" s="93"/>
      <c r="P484" s="269">
        <f>O484*H484</f>
        <v>0</v>
      </c>
      <c r="Q484" s="269">
        <v>0.1056</v>
      </c>
      <c r="R484" s="269">
        <f>Q484*H484</f>
        <v>1.056</v>
      </c>
      <c r="S484" s="269">
        <v>0</v>
      </c>
      <c r="T484" s="270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71" t="s">
        <v>166</v>
      </c>
      <c r="AT484" s="271" t="s">
        <v>162</v>
      </c>
      <c r="AU484" s="271" t="s">
        <v>85</v>
      </c>
      <c r="AY484" s="17" t="s">
        <v>160</v>
      </c>
      <c r="BE484" s="145">
        <f>IF(N484="základní",J484,0)</f>
        <v>0</v>
      </c>
      <c r="BF484" s="145">
        <f>IF(N484="snížená",J484,0)</f>
        <v>0</v>
      </c>
      <c r="BG484" s="145">
        <f>IF(N484="zákl. přenesená",J484,0)</f>
        <v>0</v>
      </c>
      <c r="BH484" s="145">
        <f>IF(N484="sníž. přenesená",J484,0)</f>
        <v>0</v>
      </c>
      <c r="BI484" s="145">
        <f>IF(N484="nulová",J484,0)</f>
        <v>0</v>
      </c>
      <c r="BJ484" s="17" t="s">
        <v>83</v>
      </c>
      <c r="BK484" s="145">
        <f>ROUND(I484*H484,2)</f>
        <v>0</v>
      </c>
      <c r="BL484" s="17" t="s">
        <v>166</v>
      </c>
      <c r="BM484" s="271" t="s">
        <v>1801</v>
      </c>
    </row>
    <row r="485" spans="1:47" s="2" customFormat="1" ht="12">
      <c r="A485" s="40"/>
      <c r="B485" s="41"/>
      <c r="C485" s="42"/>
      <c r="D485" s="272" t="s">
        <v>177</v>
      </c>
      <c r="E485" s="42"/>
      <c r="F485" s="287" t="s">
        <v>1802</v>
      </c>
      <c r="G485" s="42"/>
      <c r="H485" s="42"/>
      <c r="I485" s="161"/>
      <c r="J485" s="42"/>
      <c r="K485" s="42"/>
      <c r="L485" s="43"/>
      <c r="M485" s="274"/>
      <c r="N485" s="275"/>
      <c r="O485" s="93"/>
      <c r="P485" s="93"/>
      <c r="Q485" s="93"/>
      <c r="R485" s="93"/>
      <c r="S485" s="93"/>
      <c r="T485" s="94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7" t="s">
        <v>177</v>
      </c>
      <c r="AU485" s="17" t="s">
        <v>85</v>
      </c>
    </row>
    <row r="486" spans="1:65" s="2" customFormat="1" ht="21.75" customHeight="1">
      <c r="A486" s="40"/>
      <c r="B486" s="41"/>
      <c r="C486" s="260" t="s">
        <v>786</v>
      </c>
      <c r="D486" s="260" t="s">
        <v>162</v>
      </c>
      <c r="E486" s="261" t="s">
        <v>1803</v>
      </c>
      <c r="F486" s="262" t="s">
        <v>1804</v>
      </c>
      <c r="G486" s="263" t="s">
        <v>165</v>
      </c>
      <c r="H486" s="264">
        <v>10</v>
      </c>
      <c r="I486" s="265"/>
      <c r="J486" s="266">
        <f>ROUND(I486*H486,2)</f>
        <v>0</v>
      </c>
      <c r="K486" s="262" t="s">
        <v>175</v>
      </c>
      <c r="L486" s="43"/>
      <c r="M486" s="267" t="s">
        <v>1</v>
      </c>
      <c r="N486" s="268" t="s">
        <v>40</v>
      </c>
      <c r="O486" s="93"/>
      <c r="P486" s="269">
        <f>O486*H486</f>
        <v>0</v>
      </c>
      <c r="Q486" s="269">
        <v>0.03636</v>
      </c>
      <c r="R486" s="269">
        <f>Q486*H486</f>
        <v>0.36360000000000003</v>
      </c>
      <c r="S486" s="269">
        <v>0</v>
      </c>
      <c r="T486" s="270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71" t="s">
        <v>166</v>
      </c>
      <c r="AT486" s="271" t="s">
        <v>162</v>
      </c>
      <c r="AU486" s="271" t="s">
        <v>85</v>
      </c>
      <c r="AY486" s="17" t="s">
        <v>160</v>
      </c>
      <c r="BE486" s="145">
        <f>IF(N486="základní",J486,0)</f>
        <v>0</v>
      </c>
      <c r="BF486" s="145">
        <f>IF(N486="snížená",J486,0)</f>
        <v>0</v>
      </c>
      <c r="BG486" s="145">
        <f>IF(N486="zákl. přenesená",J486,0)</f>
        <v>0</v>
      </c>
      <c r="BH486" s="145">
        <f>IF(N486="sníž. přenesená",J486,0)</f>
        <v>0</v>
      </c>
      <c r="BI486" s="145">
        <f>IF(N486="nulová",J486,0)</f>
        <v>0</v>
      </c>
      <c r="BJ486" s="17" t="s">
        <v>83</v>
      </c>
      <c r="BK486" s="145">
        <f>ROUND(I486*H486,2)</f>
        <v>0</v>
      </c>
      <c r="BL486" s="17" t="s">
        <v>166</v>
      </c>
      <c r="BM486" s="271" t="s">
        <v>1805</v>
      </c>
    </row>
    <row r="487" spans="1:47" s="2" customFormat="1" ht="12">
      <c r="A487" s="40"/>
      <c r="B487" s="41"/>
      <c r="C487" s="42"/>
      <c r="D487" s="272" t="s">
        <v>177</v>
      </c>
      <c r="E487" s="42"/>
      <c r="F487" s="287" t="s">
        <v>1806</v>
      </c>
      <c r="G487" s="42"/>
      <c r="H487" s="42"/>
      <c r="I487" s="161"/>
      <c r="J487" s="42"/>
      <c r="K487" s="42"/>
      <c r="L487" s="43"/>
      <c r="M487" s="274"/>
      <c r="N487" s="275"/>
      <c r="O487" s="93"/>
      <c r="P487" s="93"/>
      <c r="Q487" s="93"/>
      <c r="R487" s="93"/>
      <c r="S487" s="93"/>
      <c r="T487" s="94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7" t="s">
        <v>177</v>
      </c>
      <c r="AU487" s="17" t="s">
        <v>85</v>
      </c>
    </row>
    <row r="488" spans="1:65" s="2" customFormat="1" ht="21.75" customHeight="1">
      <c r="A488" s="40"/>
      <c r="B488" s="41"/>
      <c r="C488" s="260" t="s">
        <v>791</v>
      </c>
      <c r="D488" s="260" t="s">
        <v>162</v>
      </c>
      <c r="E488" s="261" t="s">
        <v>1189</v>
      </c>
      <c r="F488" s="262" t="s">
        <v>1190</v>
      </c>
      <c r="G488" s="263" t="s">
        <v>165</v>
      </c>
      <c r="H488" s="264">
        <v>10</v>
      </c>
      <c r="I488" s="265"/>
      <c r="J488" s="266">
        <f>ROUND(I488*H488,2)</f>
        <v>0</v>
      </c>
      <c r="K488" s="262" t="s">
        <v>175</v>
      </c>
      <c r="L488" s="43"/>
      <c r="M488" s="267" t="s">
        <v>1</v>
      </c>
      <c r="N488" s="268" t="s">
        <v>40</v>
      </c>
      <c r="O488" s="93"/>
      <c r="P488" s="269">
        <f>O488*H488</f>
        <v>0</v>
      </c>
      <c r="Q488" s="269">
        <v>0</v>
      </c>
      <c r="R488" s="269">
        <f>Q488*H488</f>
        <v>0</v>
      </c>
      <c r="S488" s="269">
        <v>0</v>
      </c>
      <c r="T488" s="270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71" t="s">
        <v>166</v>
      </c>
      <c r="AT488" s="271" t="s">
        <v>162</v>
      </c>
      <c r="AU488" s="271" t="s">
        <v>85</v>
      </c>
      <c r="AY488" s="17" t="s">
        <v>160</v>
      </c>
      <c r="BE488" s="145">
        <f>IF(N488="základní",J488,0)</f>
        <v>0</v>
      </c>
      <c r="BF488" s="145">
        <f>IF(N488="snížená",J488,0)</f>
        <v>0</v>
      </c>
      <c r="BG488" s="145">
        <f>IF(N488="zákl. přenesená",J488,0)</f>
        <v>0</v>
      </c>
      <c r="BH488" s="145">
        <f>IF(N488="sníž. přenesená",J488,0)</f>
        <v>0</v>
      </c>
      <c r="BI488" s="145">
        <f>IF(N488="nulová",J488,0)</f>
        <v>0</v>
      </c>
      <c r="BJ488" s="17" t="s">
        <v>83</v>
      </c>
      <c r="BK488" s="145">
        <f>ROUND(I488*H488,2)</f>
        <v>0</v>
      </c>
      <c r="BL488" s="17" t="s">
        <v>166</v>
      </c>
      <c r="BM488" s="271" t="s">
        <v>1807</v>
      </c>
    </row>
    <row r="489" spans="1:47" s="2" customFormat="1" ht="12">
      <c r="A489" s="40"/>
      <c r="B489" s="41"/>
      <c r="C489" s="42"/>
      <c r="D489" s="272" t="s">
        <v>177</v>
      </c>
      <c r="E489" s="42"/>
      <c r="F489" s="287" t="s">
        <v>1192</v>
      </c>
      <c r="G489" s="42"/>
      <c r="H489" s="42"/>
      <c r="I489" s="161"/>
      <c r="J489" s="42"/>
      <c r="K489" s="42"/>
      <c r="L489" s="43"/>
      <c r="M489" s="274"/>
      <c r="N489" s="275"/>
      <c r="O489" s="93"/>
      <c r="P489" s="93"/>
      <c r="Q489" s="93"/>
      <c r="R489" s="93"/>
      <c r="S489" s="93"/>
      <c r="T489" s="94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7" t="s">
        <v>177</v>
      </c>
      <c r="AU489" s="17" t="s">
        <v>85</v>
      </c>
    </row>
    <row r="490" spans="1:65" s="2" customFormat="1" ht="21.75" customHeight="1">
      <c r="A490" s="40"/>
      <c r="B490" s="41"/>
      <c r="C490" s="260" t="s">
        <v>796</v>
      </c>
      <c r="D490" s="260" t="s">
        <v>162</v>
      </c>
      <c r="E490" s="261" t="s">
        <v>1808</v>
      </c>
      <c r="F490" s="262" t="s">
        <v>1809</v>
      </c>
      <c r="G490" s="263" t="s">
        <v>165</v>
      </c>
      <c r="H490" s="264">
        <v>10</v>
      </c>
      <c r="I490" s="265"/>
      <c r="J490" s="266">
        <f>ROUND(I490*H490,2)</f>
        <v>0</v>
      </c>
      <c r="K490" s="262" t="s">
        <v>184</v>
      </c>
      <c r="L490" s="43"/>
      <c r="M490" s="267" t="s">
        <v>1</v>
      </c>
      <c r="N490" s="268" t="s">
        <v>40</v>
      </c>
      <c r="O490" s="93"/>
      <c r="P490" s="269">
        <f>O490*H490</f>
        <v>0</v>
      </c>
      <c r="Q490" s="269">
        <v>0.11514</v>
      </c>
      <c r="R490" s="269">
        <f>Q490*H490</f>
        <v>1.1514</v>
      </c>
      <c r="S490" s="269">
        <v>0</v>
      </c>
      <c r="T490" s="270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71" t="s">
        <v>166</v>
      </c>
      <c r="AT490" s="271" t="s">
        <v>162</v>
      </c>
      <c r="AU490" s="271" t="s">
        <v>85</v>
      </c>
      <c r="AY490" s="17" t="s">
        <v>160</v>
      </c>
      <c r="BE490" s="145">
        <f>IF(N490="základní",J490,0)</f>
        <v>0</v>
      </c>
      <c r="BF490" s="145">
        <f>IF(N490="snížená",J490,0)</f>
        <v>0</v>
      </c>
      <c r="BG490" s="145">
        <f>IF(N490="zákl. přenesená",J490,0)</f>
        <v>0</v>
      </c>
      <c r="BH490" s="145">
        <f>IF(N490="sníž. přenesená",J490,0)</f>
        <v>0</v>
      </c>
      <c r="BI490" s="145">
        <f>IF(N490="nulová",J490,0)</f>
        <v>0</v>
      </c>
      <c r="BJ490" s="17" t="s">
        <v>83</v>
      </c>
      <c r="BK490" s="145">
        <f>ROUND(I490*H490,2)</f>
        <v>0</v>
      </c>
      <c r="BL490" s="17" t="s">
        <v>166</v>
      </c>
      <c r="BM490" s="271" t="s">
        <v>1810</v>
      </c>
    </row>
    <row r="491" spans="1:47" s="2" customFormat="1" ht="12">
      <c r="A491" s="40"/>
      <c r="B491" s="41"/>
      <c r="C491" s="42"/>
      <c r="D491" s="272" t="s">
        <v>177</v>
      </c>
      <c r="E491" s="42"/>
      <c r="F491" s="287" t="s">
        <v>1811</v>
      </c>
      <c r="G491" s="42"/>
      <c r="H491" s="42"/>
      <c r="I491" s="161"/>
      <c r="J491" s="42"/>
      <c r="K491" s="42"/>
      <c r="L491" s="43"/>
      <c r="M491" s="274"/>
      <c r="N491" s="275"/>
      <c r="O491" s="93"/>
      <c r="P491" s="93"/>
      <c r="Q491" s="93"/>
      <c r="R491" s="93"/>
      <c r="S491" s="93"/>
      <c r="T491" s="94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7" t="s">
        <v>177</v>
      </c>
      <c r="AU491" s="17" t="s">
        <v>85</v>
      </c>
    </row>
    <row r="492" spans="1:65" s="2" customFormat="1" ht="16.5" customHeight="1">
      <c r="A492" s="40"/>
      <c r="B492" s="41"/>
      <c r="C492" s="260" t="s">
        <v>800</v>
      </c>
      <c r="D492" s="260" t="s">
        <v>162</v>
      </c>
      <c r="E492" s="261" t="s">
        <v>1812</v>
      </c>
      <c r="F492" s="262" t="s">
        <v>1813</v>
      </c>
      <c r="G492" s="263" t="s">
        <v>243</v>
      </c>
      <c r="H492" s="264">
        <v>471.5</v>
      </c>
      <c r="I492" s="265"/>
      <c r="J492" s="266">
        <f>ROUND(I492*H492,2)</f>
        <v>0</v>
      </c>
      <c r="K492" s="262" t="s">
        <v>1</v>
      </c>
      <c r="L492" s="43"/>
      <c r="M492" s="267" t="s">
        <v>1</v>
      </c>
      <c r="N492" s="268" t="s">
        <v>40</v>
      </c>
      <c r="O492" s="93"/>
      <c r="P492" s="269">
        <f>O492*H492</f>
        <v>0</v>
      </c>
      <c r="Q492" s="269">
        <v>0.00013</v>
      </c>
      <c r="R492" s="269">
        <f>Q492*H492</f>
        <v>0.061294999999999995</v>
      </c>
      <c r="S492" s="269">
        <v>0</v>
      </c>
      <c r="T492" s="270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71" t="s">
        <v>166</v>
      </c>
      <c r="AT492" s="271" t="s">
        <v>162</v>
      </c>
      <c r="AU492" s="271" t="s">
        <v>85</v>
      </c>
      <c r="AY492" s="17" t="s">
        <v>160</v>
      </c>
      <c r="BE492" s="145">
        <f>IF(N492="základní",J492,0)</f>
        <v>0</v>
      </c>
      <c r="BF492" s="145">
        <f>IF(N492="snížená",J492,0)</f>
        <v>0</v>
      </c>
      <c r="BG492" s="145">
        <f>IF(N492="zákl. přenesená",J492,0)</f>
        <v>0</v>
      </c>
      <c r="BH492" s="145">
        <f>IF(N492="sníž. přenesená",J492,0)</f>
        <v>0</v>
      </c>
      <c r="BI492" s="145">
        <f>IF(N492="nulová",J492,0)</f>
        <v>0</v>
      </c>
      <c r="BJ492" s="17" t="s">
        <v>83</v>
      </c>
      <c r="BK492" s="145">
        <f>ROUND(I492*H492,2)</f>
        <v>0</v>
      </c>
      <c r="BL492" s="17" t="s">
        <v>166</v>
      </c>
      <c r="BM492" s="271" t="s">
        <v>1814</v>
      </c>
    </row>
    <row r="493" spans="1:47" s="2" customFormat="1" ht="12">
      <c r="A493" s="40"/>
      <c r="B493" s="41"/>
      <c r="C493" s="42"/>
      <c r="D493" s="272" t="s">
        <v>177</v>
      </c>
      <c r="E493" s="42"/>
      <c r="F493" s="287" t="s">
        <v>1813</v>
      </c>
      <c r="G493" s="42"/>
      <c r="H493" s="42"/>
      <c r="I493" s="161"/>
      <c r="J493" s="42"/>
      <c r="K493" s="42"/>
      <c r="L493" s="43"/>
      <c r="M493" s="274"/>
      <c r="N493" s="275"/>
      <c r="O493" s="93"/>
      <c r="P493" s="93"/>
      <c r="Q493" s="93"/>
      <c r="R493" s="93"/>
      <c r="S493" s="93"/>
      <c r="T493" s="94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7" t="s">
        <v>177</v>
      </c>
      <c r="AU493" s="17" t="s">
        <v>85</v>
      </c>
    </row>
    <row r="494" spans="1:51" s="13" customFormat="1" ht="12">
      <c r="A494" s="13"/>
      <c r="B494" s="276"/>
      <c r="C494" s="277"/>
      <c r="D494" s="272" t="s">
        <v>170</v>
      </c>
      <c r="E494" s="278" t="s">
        <v>1</v>
      </c>
      <c r="F494" s="279" t="s">
        <v>1815</v>
      </c>
      <c r="G494" s="277"/>
      <c r="H494" s="280">
        <v>471.5</v>
      </c>
      <c r="I494" s="281"/>
      <c r="J494" s="277"/>
      <c r="K494" s="277"/>
      <c r="L494" s="282"/>
      <c r="M494" s="283"/>
      <c r="N494" s="284"/>
      <c r="O494" s="284"/>
      <c r="P494" s="284"/>
      <c r="Q494" s="284"/>
      <c r="R494" s="284"/>
      <c r="S494" s="284"/>
      <c r="T494" s="28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86" t="s">
        <v>170</v>
      </c>
      <c r="AU494" s="286" t="s">
        <v>85</v>
      </c>
      <c r="AV494" s="13" t="s">
        <v>85</v>
      </c>
      <c r="AW494" s="13" t="s">
        <v>30</v>
      </c>
      <c r="AX494" s="13" t="s">
        <v>83</v>
      </c>
      <c r="AY494" s="286" t="s">
        <v>160</v>
      </c>
    </row>
    <row r="495" spans="1:65" s="2" customFormat="1" ht="16.5" customHeight="1">
      <c r="A495" s="40"/>
      <c r="B495" s="41"/>
      <c r="C495" s="260" t="s">
        <v>804</v>
      </c>
      <c r="D495" s="260" t="s">
        <v>162</v>
      </c>
      <c r="E495" s="261" t="s">
        <v>1328</v>
      </c>
      <c r="F495" s="262" t="s">
        <v>1329</v>
      </c>
      <c r="G495" s="263" t="s">
        <v>243</v>
      </c>
      <c r="H495" s="264">
        <v>713</v>
      </c>
      <c r="I495" s="265"/>
      <c r="J495" s="266">
        <f>ROUND(I495*H495,2)</f>
        <v>0</v>
      </c>
      <c r="K495" s="262" t="s">
        <v>1</v>
      </c>
      <c r="L495" s="43"/>
      <c r="M495" s="267" t="s">
        <v>1</v>
      </c>
      <c r="N495" s="268" t="s">
        <v>40</v>
      </c>
      <c r="O495" s="93"/>
      <c r="P495" s="269">
        <f>O495*H495</f>
        <v>0</v>
      </c>
      <c r="Q495" s="269">
        <v>0</v>
      </c>
      <c r="R495" s="269">
        <f>Q495*H495</f>
        <v>0</v>
      </c>
      <c r="S495" s="269">
        <v>0</v>
      </c>
      <c r="T495" s="270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71" t="s">
        <v>166</v>
      </c>
      <c r="AT495" s="271" t="s">
        <v>162</v>
      </c>
      <c r="AU495" s="271" t="s">
        <v>85</v>
      </c>
      <c r="AY495" s="17" t="s">
        <v>160</v>
      </c>
      <c r="BE495" s="145">
        <f>IF(N495="základní",J495,0)</f>
        <v>0</v>
      </c>
      <c r="BF495" s="145">
        <f>IF(N495="snížená",J495,0)</f>
        <v>0</v>
      </c>
      <c r="BG495" s="145">
        <f>IF(N495="zákl. přenesená",J495,0)</f>
        <v>0</v>
      </c>
      <c r="BH495" s="145">
        <f>IF(N495="sníž. přenesená",J495,0)</f>
        <v>0</v>
      </c>
      <c r="BI495" s="145">
        <f>IF(N495="nulová",J495,0)</f>
        <v>0</v>
      </c>
      <c r="BJ495" s="17" t="s">
        <v>83</v>
      </c>
      <c r="BK495" s="145">
        <f>ROUND(I495*H495,2)</f>
        <v>0</v>
      </c>
      <c r="BL495" s="17" t="s">
        <v>166</v>
      </c>
      <c r="BM495" s="271" t="s">
        <v>1816</v>
      </c>
    </row>
    <row r="496" spans="1:47" s="2" customFormat="1" ht="12">
      <c r="A496" s="40"/>
      <c r="B496" s="41"/>
      <c r="C496" s="42"/>
      <c r="D496" s="272" t="s">
        <v>177</v>
      </c>
      <c r="E496" s="42"/>
      <c r="F496" s="287" t="s">
        <v>1329</v>
      </c>
      <c r="G496" s="42"/>
      <c r="H496" s="42"/>
      <c r="I496" s="161"/>
      <c r="J496" s="42"/>
      <c r="K496" s="42"/>
      <c r="L496" s="43"/>
      <c r="M496" s="274"/>
      <c r="N496" s="275"/>
      <c r="O496" s="93"/>
      <c r="P496" s="93"/>
      <c r="Q496" s="93"/>
      <c r="R496" s="93"/>
      <c r="S496" s="93"/>
      <c r="T496" s="94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7" t="s">
        <v>177</v>
      </c>
      <c r="AU496" s="17" t="s">
        <v>85</v>
      </c>
    </row>
    <row r="497" spans="1:51" s="13" customFormat="1" ht="12">
      <c r="A497" s="13"/>
      <c r="B497" s="276"/>
      <c r="C497" s="277"/>
      <c r="D497" s="272" t="s">
        <v>170</v>
      </c>
      <c r="E497" s="278" t="s">
        <v>1</v>
      </c>
      <c r="F497" s="279" t="s">
        <v>1817</v>
      </c>
      <c r="G497" s="277"/>
      <c r="H497" s="280">
        <v>713</v>
      </c>
      <c r="I497" s="281"/>
      <c r="J497" s="277"/>
      <c r="K497" s="277"/>
      <c r="L497" s="282"/>
      <c r="M497" s="283"/>
      <c r="N497" s="284"/>
      <c r="O497" s="284"/>
      <c r="P497" s="284"/>
      <c r="Q497" s="284"/>
      <c r="R497" s="284"/>
      <c r="S497" s="284"/>
      <c r="T497" s="28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86" t="s">
        <v>170</v>
      </c>
      <c r="AU497" s="286" t="s">
        <v>85</v>
      </c>
      <c r="AV497" s="13" t="s">
        <v>85</v>
      </c>
      <c r="AW497" s="13" t="s">
        <v>30</v>
      </c>
      <c r="AX497" s="13" t="s">
        <v>83</v>
      </c>
      <c r="AY497" s="286" t="s">
        <v>160</v>
      </c>
    </row>
    <row r="498" spans="1:65" s="2" customFormat="1" ht="16.5" customHeight="1">
      <c r="A498" s="40"/>
      <c r="B498" s="41"/>
      <c r="C498" s="260" t="s">
        <v>808</v>
      </c>
      <c r="D498" s="260" t="s">
        <v>162</v>
      </c>
      <c r="E498" s="261" t="s">
        <v>1334</v>
      </c>
      <c r="F498" s="262" t="s">
        <v>1335</v>
      </c>
      <c r="G498" s="263" t="s">
        <v>1336</v>
      </c>
      <c r="H498" s="264">
        <v>1</v>
      </c>
      <c r="I498" s="265"/>
      <c r="J498" s="266">
        <f>ROUND(I498*H498,2)</f>
        <v>0</v>
      </c>
      <c r="K498" s="262" t="s">
        <v>1</v>
      </c>
      <c r="L498" s="43"/>
      <c r="M498" s="267" t="s">
        <v>1</v>
      </c>
      <c r="N498" s="268" t="s">
        <v>40</v>
      </c>
      <c r="O498" s="93"/>
      <c r="P498" s="269">
        <f>O498*H498</f>
        <v>0</v>
      </c>
      <c r="Q498" s="269">
        <v>0</v>
      </c>
      <c r="R498" s="269">
        <f>Q498*H498</f>
        <v>0</v>
      </c>
      <c r="S498" s="269">
        <v>0</v>
      </c>
      <c r="T498" s="270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71" t="s">
        <v>695</v>
      </c>
      <c r="AT498" s="271" t="s">
        <v>162</v>
      </c>
      <c r="AU498" s="271" t="s">
        <v>85</v>
      </c>
      <c r="AY498" s="17" t="s">
        <v>160</v>
      </c>
      <c r="BE498" s="145">
        <f>IF(N498="základní",J498,0)</f>
        <v>0</v>
      </c>
      <c r="BF498" s="145">
        <f>IF(N498="snížená",J498,0)</f>
        <v>0</v>
      </c>
      <c r="BG498" s="145">
        <f>IF(N498="zákl. přenesená",J498,0)</f>
        <v>0</v>
      </c>
      <c r="BH498" s="145">
        <f>IF(N498="sníž. přenesená",J498,0)</f>
        <v>0</v>
      </c>
      <c r="BI498" s="145">
        <f>IF(N498="nulová",J498,0)</f>
        <v>0</v>
      </c>
      <c r="BJ498" s="17" t="s">
        <v>83</v>
      </c>
      <c r="BK498" s="145">
        <f>ROUND(I498*H498,2)</f>
        <v>0</v>
      </c>
      <c r="BL498" s="17" t="s">
        <v>695</v>
      </c>
      <c r="BM498" s="271" t="s">
        <v>1818</v>
      </c>
    </row>
    <row r="499" spans="1:47" s="2" customFormat="1" ht="12">
      <c r="A499" s="40"/>
      <c r="B499" s="41"/>
      <c r="C499" s="42"/>
      <c r="D499" s="272" t="s">
        <v>177</v>
      </c>
      <c r="E499" s="42"/>
      <c r="F499" s="287" t="s">
        <v>1338</v>
      </c>
      <c r="G499" s="42"/>
      <c r="H499" s="42"/>
      <c r="I499" s="161"/>
      <c r="J499" s="42"/>
      <c r="K499" s="42"/>
      <c r="L499" s="43"/>
      <c r="M499" s="274"/>
      <c r="N499" s="275"/>
      <c r="O499" s="93"/>
      <c r="P499" s="93"/>
      <c r="Q499" s="93"/>
      <c r="R499" s="93"/>
      <c r="S499" s="93"/>
      <c r="T499" s="94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7" t="s">
        <v>177</v>
      </c>
      <c r="AU499" s="17" t="s">
        <v>85</v>
      </c>
    </row>
    <row r="500" spans="1:65" s="2" customFormat="1" ht="16.5" customHeight="1">
      <c r="A500" s="40"/>
      <c r="B500" s="41"/>
      <c r="C500" s="260" t="s">
        <v>812</v>
      </c>
      <c r="D500" s="260" t="s">
        <v>162</v>
      </c>
      <c r="E500" s="261" t="s">
        <v>1340</v>
      </c>
      <c r="F500" s="262" t="s">
        <v>1341</v>
      </c>
      <c r="G500" s="263" t="s">
        <v>243</v>
      </c>
      <c r="H500" s="264">
        <v>713</v>
      </c>
      <c r="I500" s="265"/>
      <c r="J500" s="266">
        <f>ROUND(I500*H500,2)</f>
        <v>0</v>
      </c>
      <c r="K500" s="262" t="s">
        <v>1</v>
      </c>
      <c r="L500" s="43"/>
      <c r="M500" s="267" t="s">
        <v>1</v>
      </c>
      <c r="N500" s="268" t="s">
        <v>40</v>
      </c>
      <c r="O500" s="93"/>
      <c r="P500" s="269">
        <f>O500*H500</f>
        <v>0</v>
      </c>
      <c r="Q500" s="269">
        <v>0</v>
      </c>
      <c r="R500" s="269">
        <f>Q500*H500</f>
        <v>0</v>
      </c>
      <c r="S500" s="269">
        <v>0</v>
      </c>
      <c r="T500" s="270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71" t="s">
        <v>695</v>
      </c>
      <c r="AT500" s="271" t="s">
        <v>162</v>
      </c>
      <c r="AU500" s="271" t="s">
        <v>85</v>
      </c>
      <c r="AY500" s="17" t="s">
        <v>160</v>
      </c>
      <c r="BE500" s="145">
        <f>IF(N500="základní",J500,0)</f>
        <v>0</v>
      </c>
      <c r="BF500" s="145">
        <f>IF(N500="snížená",J500,0)</f>
        <v>0</v>
      </c>
      <c r="BG500" s="145">
        <f>IF(N500="zákl. přenesená",J500,0)</f>
        <v>0</v>
      </c>
      <c r="BH500" s="145">
        <f>IF(N500="sníž. přenesená",J500,0)</f>
        <v>0</v>
      </c>
      <c r="BI500" s="145">
        <f>IF(N500="nulová",J500,0)</f>
        <v>0</v>
      </c>
      <c r="BJ500" s="17" t="s">
        <v>83</v>
      </c>
      <c r="BK500" s="145">
        <f>ROUND(I500*H500,2)</f>
        <v>0</v>
      </c>
      <c r="BL500" s="17" t="s">
        <v>695</v>
      </c>
      <c r="BM500" s="271" t="s">
        <v>1819</v>
      </c>
    </row>
    <row r="501" spans="1:47" s="2" customFormat="1" ht="12">
      <c r="A501" s="40"/>
      <c r="B501" s="41"/>
      <c r="C501" s="42"/>
      <c r="D501" s="272" t="s">
        <v>177</v>
      </c>
      <c r="E501" s="42"/>
      <c r="F501" s="287" t="s">
        <v>1343</v>
      </c>
      <c r="G501" s="42"/>
      <c r="H501" s="42"/>
      <c r="I501" s="161"/>
      <c r="J501" s="42"/>
      <c r="K501" s="42"/>
      <c r="L501" s="43"/>
      <c r="M501" s="274"/>
      <c r="N501" s="275"/>
      <c r="O501" s="93"/>
      <c r="P501" s="93"/>
      <c r="Q501" s="93"/>
      <c r="R501" s="93"/>
      <c r="S501" s="93"/>
      <c r="T501" s="94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7" t="s">
        <v>177</v>
      </c>
      <c r="AU501" s="17" t="s">
        <v>85</v>
      </c>
    </row>
    <row r="502" spans="1:51" s="13" customFormat="1" ht="12">
      <c r="A502" s="13"/>
      <c r="B502" s="276"/>
      <c r="C502" s="277"/>
      <c r="D502" s="272" t="s">
        <v>170</v>
      </c>
      <c r="E502" s="278" t="s">
        <v>1</v>
      </c>
      <c r="F502" s="279" t="s">
        <v>1817</v>
      </c>
      <c r="G502" s="277"/>
      <c r="H502" s="280">
        <v>713</v>
      </c>
      <c r="I502" s="281"/>
      <c r="J502" s="277"/>
      <c r="K502" s="277"/>
      <c r="L502" s="282"/>
      <c r="M502" s="283"/>
      <c r="N502" s="284"/>
      <c r="O502" s="284"/>
      <c r="P502" s="284"/>
      <c r="Q502" s="284"/>
      <c r="R502" s="284"/>
      <c r="S502" s="284"/>
      <c r="T502" s="28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86" t="s">
        <v>170</v>
      </c>
      <c r="AU502" s="286" t="s">
        <v>85</v>
      </c>
      <c r="AV502" s="13" t="s">
        <v>85</v>
      </c>
      <c r="AW502" s="13" t="s">
        <v>30</v>
      </c>
      <c r="AX502" s="13" t="s">
        <v>83</v>
      </c>
      <c r="AY502" s="286" t="s">
        <v>160</v>
      </c>
    </row>
    <row r="503" spans="1:65" s="2" customFormat="1" ht="21.75" customHeight="1">
      <c r="A503" s="40"/>
      <c r="B503" s="41"/>
      <c r="C503" s="260" t="s">
        <v>816</v>
      </c>
      <c r="D503" s="260" t="s">
        <v>162</v>
      </c>
      <c r="E503" s="261" t="s">
        <v>1820</v>
      </c>
      <c r="F503" s="262" t="s">
        <v>1821</v>
      </c>
      <c r="G503" s="263" t="s">
        <v>1347</v>
      </c>
      <c r="H503" s="264">
        <v>97</v>
      </c>
      <c r="I503" s="265"/>
      <c r="J503" s="266">
        <f>ROUND(I503*H503,2)</f>
        <v>0</v>
      </c>
      <c r="K503" s="262" t="s">
        <v>184</v>
      </c>
      <c r="L503" s="43"/>
      <c r="M503" s="267" t="s">
        <v>1</v>
      </c>
      <c r="N503" s="268" t="s">
        <v>40</v>
      </c>
      <c r="O503" s="93"/>
      <c r="P503" s="269">
        <f>O503*H503</f>
        <v>0</v>
      </c>
      <c r="Q503" s="269">
        <v>0.0001</v>
      </c>
      <c r="R503" s="269">
        <f>Q503*H503</f>
        <v>0.0097</v>
      </c>
      <c r="S503" s="269">
        <v>0</v>
      </c>
      <c r="T503" s="270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71" t="s">
        <v>166</v>
      </c>
      <c r="AT503" s="271" t="s">
        <v>162</v>
      </c>
      <c r="AU503" s="271" t="s">
        <v>85</v>
      </c>
      <c r="AY503" s="17" t="s">
        <v>160</v>
      </c>
      <c r="BE503" s="145">
        <f>IF(N503="základní",J503,0)</f>
        <v>0</v>
      </c>
      <c r="BF503" s="145">
        <f>IF(N503="snížená",J503,0)</f>
        <v>0</v>
      </c>
      <c r="BG503" s="145">
        <f>IF(N503="zákl. přenesená",J503,0)</f>
        <v>0</v>
      </c>
      <c r="BH503" s="145">
        <f>IF(N503="sníž. přenesená",J503,0)</f>
        <v>0</v>
      </c>
      <c r="BI503" s="145">
        <f>IF(N503="nulová",J503,0)</f>
        <v>0</v>
      </c>
      <c r="BJ503" s="17" t="s">
        <v>83</v>
      </c>
      <c r="BK503" s="145">
        <f>ROUND(I503*H503,2)</f>
        <v>0</v>
      </c>
      <c r="BL503" s="17" t="s">
        <v>166</v>
      </c>
      <c r="BM503" s="271" t="s">
        <v>1822</v>
      </c>
    </row>
    <row r="504" spans="1:47" s="2" customFormat="1" ht="12">
      <c r="A504" s="40"/>
      <c r="B504" s="41"/>
      <c r="C504" s="42"/>
      <c r="D504" s="272" t="s">
        <v>177</v>
      </c>
      <c r="E504" s="42"/>
      <c r="F504" s="287" t="s">
        <v>1823</v>
      </c>
      <c r="G504" s="42"/>
      <c r="H504" s="42"/>
      <c r="I504" s="161"/>
      <c r="J504" s="42"/>
      <c r="K504" s="42"/>
      <c r="L504" s="43"/>
      <c r="M504" s="274"/>
      <c r="N504" s="275"/>
      <c r="O504" s="93"/>
      <c r="P504" s="93"/>
      <c r="Q504" s="93"/>
      <c r="R504" s="93"/>
      <c r="S504" s="93"/>
      <c r="T504" s="94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7" t="s">
        <v>177</v>
      </c>
      <c r="AU504" s="17" t="s">
        <v>85</v>
      </c>
    </row>
    <row r="505" spans="1:51" s="13" customFormat="1" ht="12">
      <c r="A505" s="13"/>
      <c r="B505" s="276"/>
      <c r="C505" s="277"/>
      <c r="D505" s="272" t="s">
        <v>170</v>
      </c>
      <c r="E505" s="278" t="s">
        <v>1</v>
      </c>
      <c r="F505" s="279" t="s">
        <v>896</v>
      </c>
      <c r="G505" s="277"/>
      <c r="H505" s="280">
        <v>97</v>
      </c>
      <c r="I505" s="281"/>
      <c r="J505" s="277"/>
      <c r="K505" s="277"/>
      <c r="L505" s="282"/>
      <c r="M505" s="283"/>
      <c r="N505" s="284"/>
      <c r="O505" s="284"/>
      <c r="P505" s="284"/>
      <c r="Q505" s="284"/>
      <c r="R505" s="284"/>
      <c r="S505" s="284"/>
      <c r="T505" s="28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86" t="s">
        <v>170</v>
      </c>
      <c r="AU505" s="286" t="s">
        <v>85</v>
      </c>
      <c r="AV505" s="13" t="s">
        <v>85</v>
      </c>
      <c r="AW505" s="13" t="s">
        <v>30</v>
      </c>
      <c r="AX505" s="13" t="s">
        <v>83</v>
      </c>
      <c r="AY505" s="286" t="s">
        <v>160</v>
      </c>
    </row>
    <row r="506" spans="1:65" s="2" customFormat="1" ht="16.5" customHeight="1">
      <c r="A506" s="40"/>
      <c r="B506" s="41"/>
      <c r="C506" s="260" t="s">
        <v>822</v>
      </c>
      <c r="D506" s="260" t="s">
        <v>162</v>
      </c>
      <c r="E506" s="261" t="s">
        <v>1356</v>
      </c>
      <c r="F506" s="262" t="s">
        <v>1357</v>
      </c>
      <c r="G506" s="263" t="s">
        <v>557</v>
      </c>
      <c r="H506" s="264">
        <v>1</v>
      </c>
      <c r="I506" s="265"/>
      <c r="J506" s="266">
        <f>ROUND(I506*H506,2)</f>
        <v>0</v>
      </c>
      <c r="K506" s="262" t="s">
        <v>1</v>
      </c>
      <c r="L506" s="43"/>
      <c r="M506" s="267" t="s">
        <v>1</v>
      </c>
      <c r="N506" s="268" t="s">
        <v>40</v>
      </c>
      <c r="O506" s="93"/>
      <c r="P506" s="269">
        <f>O506*H506</f>
        <v>0</v>
      </c>
      <c r="Q506" s="269">
        <v>0</v>
      </c>
      <c r="R506" s="269">
        <f>Q506*H506</f>
        <v>0</v>
      </c>
      <c r="S506" s="269">
        <v>0</v>
      </c>
      <c r="T506" s="270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71" t="s">
        <v>166</v>
      </c>
      <c r="AT506" s="271" t="s">
        <v>162</v>
      </c>
      <c r="AU506" s="271" t="s">
        <v>85</v>
      </c>
      <c r="AY506" s="17" t="s">
        <v>160</v>
      </c>
      <c r="BE506" s="145">
        <f>IF(N506="základní",J506,0)</f>
        <v>0</v>
      </c>
      <c r="BF506" s="145">
        <f>IF(N506="snížená",J506,0)</f>
        <v>0</v>
      </c>
      <c r="BG506" s="145">
        <f>IF(N506="zákl. přenesená",J506,0)</f>
        <v>0</v>
      </c>
      <c r="BH506" s="145">
        <f>IF(N506="sníž. přenesená",J506,0)</f>
        <v>0</v>
      </c>
      <c r="BI506" s="145">
        <f>IF(N506="nulová",J506,0)</f>
        <v>0</v>
      </c>
      <c r="BJ506" s="17" t="s">
        <v>83</v>
      </c>
      <c r="BK506" s="145">
        <f>ROUND(I506*H506,2)</f>
        <v>0</v>
      </c>
      <c r="BL506" s="17" t="s">
        <v>166</v>
      </c>
      <c r="BM506" s="271" t="s">
        <v>1824</v>
      </c>
    </row>
    <row r="507" spans="1:47" s="2" customFormat="1" ht="12">
      <c r="A507" s="40"/>
      <c r="B507" s="41"/>
      <c r="C507" s="42"/>
      <c r="D507" s="272" t="s">
        <v>177</v>
      </c>
      <c r="E507" s="42"/>
      <c r="F507" s="287" t="s">
        <v>1359</v>
      </c>
      <c r="G507" s="42"/>
      <c r="H507" s="42"/>
      <c r="I507" s="161"/>
      <c r="J507" s="42"/>
      <c r="K507" s="42"/>
      <c r="L507" s="43"/>
      <c r="M507" s="274"/>
      <c r="N507" s="275"/>
      <c r="O507" s="93"/>
      <c r="P507" s="93"/>
      <c r="Q507" s="93"/>
      <c r="R507" s="93"/>
      <c r="S507" s="93"/>
      <c r="T507" s="94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7" t="s">
        <v>177</v>
      </c>
      <c r="AU507" s="17" t="s">
        <v>85</v>
      </c>
    </row>
    <row r="508" spans="1:51" s="13" customFormat="1" ht="12">
      <c r="A508" s="13"/>
      <c r="B508" s="276"/>
      <c r="C508" s="277"/>
      <c r="D508" s="272" t="s">
        <v>170</v>
      </c>
      <c r="E508" s="278" t="s">
        <v>1</v>
      </c>
      <c r="F508" s="279" t="s">
        <v>83</v>
      </c>
      <c r="G508" s="277"/>
      <c r="H508" s="280">
        <v>1</v>
      </c>
      <c r="I508" s="281"/>
      <c r="J508" s="277"/>
      <c r="K508" s="277"/>
      <c r="L508" s="282"/>
      <c r="M508" s="283"/>
      <c r="N508" s="284"/>
      <c r="O508" s="284"/>
      <c r="P508" s="284"/>
      <c r="Q508" s="284"/>
      <c r="R508" s="284"/>
      <c r="S508" s="284"/>
      <c r="T508" s="28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86" t="s">
        <v>170</v>
      </c>
      <c r="AU508" s="286" t="s">
        <v>85</v>
      </c>
      <c r="AV508" s="13" t="s">
        <v>85</v>
      </c>
      <c r="AW508" s="13" t="s">
        <v>30</v>
      </c>
      <c r="AX508" s="13" t="s">
        <v>83</v>
      </c>
      <c r="AY508" s="286" t="s">
        <v>160</v>
      </c>
    </row>
    <row r="509" spans="1:63" s="12" customFormat="1" ht="22.8" customHeight="1">
      <c r="A509" s="12"/>
      <c r="B509" s="244"/>
      <c r="C509" s="245"/>
      <c r="D509" s="246" t="s">
        <v>74</v>
      </c>
      <c r="E509" s="258" t="s">
        <v>240</v>
      </c>
      <c r="F509" s="258" t="s">
        <v>1825</v>
      </c>
      <c r="G509" s="245"/>
      <c r="H509" s="245"/>
      <c r="I509" s="248"/>
      <c r="J509" s="259">
        <f>BK509</f>
        <v>0</v>
      </c>
      <c r="K509" s="245"/>
      <c r="L509" s="250"/>
      <c r="M509" s="251"/>
      <c r="N509" s="252"/>
      <c r="O509" s="252"/>
      <c r="P509" s="253">
        <f>SUM(P510:P543)</f>
        <v>0</v>
      </c>
      <c r="Q509" s="252"/>
      <c r="R509" s="253">
        <f>SUM(R510:R543)</f>
        <v>2.6019</v>
      </c>
      <c r="S509" s="252"/>
      <c r="T509" s="254">
        <f>SUM(T510:T543)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55" t="s">
        <v>83</v>
      </c>
      <c r="AT509" s="256" t="s">
        <v>74</v>
      </c>
      <c r="AU509" s="256" t="s">
        <v>83</v>
      </c>
      <c r="AY509" s="255" t="s">
        <v>160</v>
      </c>
      <c r="BK509" s="257">
        <f>SUM(BK510:BK543)</f>
        <v>0</v>
      </c>
    </row>
    <row r="510" spans="1:65" s="2" customFormat="1" ht="21.75" customHeight="1">
      <c r="A510" s="40"/>
      <c r="B510" s="41"/>
      <c r="C510" s="260" t="s">
        <v>827</v>
      </c>
      <c r="D510" s="260" t="s">
        <v>162</v>
      </c>
      <c r="E510" s="261" t="s">
        <v>1826</v>
      </c>
      <c r="F510" s="262" t="s">
        <v>1827</v>
      </c>
      <c r="G510" s="263" t="s">
        <v>243</v>
      </c>
      <c r="H510" s="264">
        <v>10</v>
      </c>
      <c r="I510" s="265"/>
      <c r="J510" s="266">
        <f>ROUND(I510*H510,2)</f>
        <v>0</v>
      </c>
      <c r="K510" s="262" t="s">
        <v>184</v>
      </c>
      <c r="L510" s="43"/>
      <c r="M510" s="267" t="s">
        <v>1</v>
      </c>
      <c r="N510" s="268" t="s">
        <v>40</v>
      </c>
      <c r="O510" s="93"/>
      <c r="P510" s="269">
        <f>O510*H510</f>
        <v>0</v>
      </c>
      <c r="Q510" s="269">
        <v>0.20219</v>
      </c>
      <c r="R510" s="269">
        <f>Q510*H510</f>
        <v>2.0219</v>
      </c>
      <c r="S510" s="269">
        <v>0</v>
      </c>
      <c r="T510" s="270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71" t="s">
        <v>166</v>
      </c>
      <c r="AT510" s="271" t="s">
        <v>162</v>
      </c>
      <c r="AU510" s="271" t="s">
        <v>85</v>
      </c>
      <c r="AY510" s="17" t="s">
        <v>160</v>
      </c>
      <c r="BE510" s="145">
        <f>IF(N510="základní",J510,0)</f>
        <v>0</v>
      </c>
      <c r="BF510" s="145">
        <f>IF(N510="snížená",J510,0)</f>
        <v>0</v>
      </c>
      <c r="BG510" s="145">
        <f>IF(N510="zákl. přenesená",J510,0)</f>
        <v>0</v>
      </c>
      <c r="BH510" s="145">
        <f>IF(N510="sníž. přenesená",J510,0)</f>
        <v>0</v>
      </c>
      <c r="BI510" s="145">
        <f>IF(N510="nulová",J510,0)</f>
        <v>0</v>
      </c>
      <c r="BJ510" s="17" t="s">
        <v>83</v>
      </c>
      <c r="BK510" s="145">
        <f>ROUND(I510*H510,2)</f>
        <v>0</v>
      </c>
      <c r="BL510" s="17" t="s">
        <v>166</v>
      </c>
      <c r="BM510" s="271" t="s">
        <v>1828</v>
      </c>
    </row>
    <row r="511" spans="1:47" s="2" customFormat="1" ht="12">
      <c r="A511" s="40"/>
      <c r="B511" s="41"/>
      <c r="C511" s="42"/>
      <c r="D511" s="272" t="s">
        <v>177</v>
      </c>
      <c r="E511" s="42"/>
      <c r="F511" s="287" t="s">
        <v>1829</v>
      </c>
      <c r="G511" s="42"/>
      <c r="H511" s="42"/>
      <c r="I511" s="161"/>
      <c r="J511" s="42"/>
      <c r="K511" s="42"/>
      <c r="L511" s="43"/>
      <c r="M511" s="274"/>
      <c r="N511" s="275"/>
      <c r="O511" s="93"/>
      <c r="P511" s="93"/>
      <c r="Q511" s="93"/>
      <c r="R511" s="93"/>
      <c r="S511" s="93"/>
      <c r="T511" s="94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7" t="s">
        <v>177</v>
      </c>
      <c r="AU511" s="17" t="s">
        <v>85</v>
      </c>
    </row>
    <row r="512" spans="1:65" s="2" customFormat="1" ht="16.5" customHeight="1">
      <c r="A512" s="40"/>
      <c r="B512" s="41"/>
      <c r="C512" s="309" t="s">
        <v>832</v>
      </c>
      <c r="D512" s="309" t="s">
        <v>404</v>
      </c>
      <c r="E512" s="310" t="s">
        <v>1371</v>
      </c>
      <c r="F512" s="311" t="s">
        <v>1372</v>
      </c>
      <c r="G512" s="312" t="s">
        <v>243</v>
      </c>
      <c r="H512" s="313">
        <v>10</v>
      </c>
      <c r="I512" s="314"/>
      <c r="J512" s="315">
        <f>ROUND(I512*H512,2)</f>
        <v>0</v>
      </c>
      <c r="K512" s="311" t="s">
        <v>184</v>
      </c>
      <c r="L512" s="316"/>
      <c r="M512" s="317" t="s">
        <v>1</v>
      </c>
      <c r="N512" s="318" t="s">
        <v>40</v>
      </c>
      <c r="O512" s="93"/>
      <c r="P512" s="269">
        <f>O512*H512</f>
        <v>0</v>
      </c>
      <c r="Q512" s="269">
        <v>0.058</v>
      </c>
      <c r="R512" s="269">
        <f>Q512*H512</f>
        <v>0.5800000000000001</v>
      </c>
      <c r="S512" s="269">
        <v>0</v>
      </c>
      <c r="T512" s="270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71" t="s">
        <v>235</v>
      </c>
      <c r="AT512" s="271" t="s">
        <v>404</v>
      </c>
      <c r="AU512" s="271" t="s">
        <v>85</v>
      </c>
      <c r="AY512" s="17" t="s">
        <v>160</v>
      </c>
      <c r="BE512" s="145">
        <f>IF(N512="základní",J512,0)</f>
        <v>0</v>
      </c>
      <c r="BF512" s="145">
        <f>IF(N512="snížená",J512,0)</f>
        <v>0</v>
      </c>
      <c r="BG512" s="145">
        <f>IF(N512="zákl. přenesená",J512,0)</f>
        <v>0</v>
      </c>
      <c r="BH512" s="145">
        <f>IF(N512="sníž. přenesená",J512,0)</f>
        <v>0</v>
      </c>
      <c r="BI512" s="145">
        <f>IF(N512="nulová",J512,0)</f>
        <v>0</v>
      </c>
      <c r="BJ512" s="17" t="s">
        <v>83</v>
      </c>
      <c r="BK512" s="145">
        <f>ROUND(I512*H512,2)</f>
        <v>0</v>
      </c>
      <c r="BL512" s="17" t="s">
        <v>166</v>
      </c>
      <c r="BM512" s="271" t="s">
        <v>1830</v>
      </c>
    </row>
    <row r="513" spans="1:47" s="2" customFormat="1" ht="12">
      <c r="A513" s="40"/>
      <c r="B513" s="41"/>
      <c r="C513" s="42"/>
      <c r="D513" s="272" t="s">
        <v>177</v>
      </c>
      <c r="E513" s="42"/>
      <c r="F513" s="287" t="s">
        <v>1372</v>
      </c>
      <c r="G513" s="42"/>
      <c r="H513" s="42"/>
      <c r="I513" s="161"/>
      <c r="J513" s="42"/>
      <c r="K513" s="42"/>
      <c r="L513" s="43"/>
      <c r="M513" s="274"/>
      <c r="N513" s="275"/>
      <c r="O513" s="93"/>
      <c r="P513" s="93"/>
      <c r="Q513" s="93"/>
      <c r="R513" s="93"/>
      <c r="S513" s="93"/>
      <c r="T513" s="94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7" t="s">
        <v>177</v>
      </c>
      <c r="AU513" s="17" t="s">
        <v>85</v>
      </c>
    </row>
    <row r="514" spans="1:65" s="2" customFormat="1" ht="16.5" customHeight="1">
      <c r="A514" s="40"/>
      <c r="B514" s="41"/>
      <c r="C514" s="260" t="s">
        <v>840</v>
      </c>
      <c r="D514" s="260" t="s">
        <v>162</v>
      </c>
      <c r="E514" s="261" t="s">
        <v>1375</v>
      </c>
      <c r="F514" s="262" t="s">
        <v>1376</v>
      </c>
      <c r="G514" s="263" t="s">
        <v>243</v>
      </c>
      <c r="H514" s="264">
        <v>369.08</v>
      </c>
      <c r="I514" s="265"/>
      <c r="J514" s="266">
        <f>ROUND(I514*H514,2)</f>
        <v>0</v>
      </c>
      <c r="K514" s="262" t="s">
        <v>1</v>
      </c>
      <c r="L514" s="43"/>
      <c r="M514" s="267" t="s">
        <v>1</v>
      </c>
      <c r="N514" s="268" t="s">
        <v>40</v>
      </c>
      <c r="O514" s="93"/>
      <c r="P514" s="269">
        <f>O514*H514</f>
        <v>0</v>
      </c>
      <c r="Q514" s="269">
        <v>0</v>
      </c>
      <c r="R514" s="269">
        <f>Q514*H514</f>
        <v>0</v>
      </c>
      <c r="S514" s="269">
        <v>0</v>
      </c>
      <c r="T514" s="270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71" t="s">
        <v>166</v>
      </c>
      <c r="AT514" s="271" t="s">
        <v>162</v>
      </c>
      <c r="AU514" s="271" t="s">
        <v>85</v>
      </c>
      <c r="AY514" s="17" t="s">
        <v>160</v>
      </c>
      <c r="BE514" s="145">
        <f>IF(N514="základní",J514,0)</f>
        <v>0</v>
      </c>
      <c r="BF514" s="145">
        <f>IF(N514="snížená",J514,0)</f>
        <v>0</v>
      </c>
      <c r="BG514" s="145">
        <f>IF(N514="zákl. přenesená",J514,0)</f>
        <v>0</v>
      </c>
      <c r="BH514" s="145">
        <f>IF(N514="sníž. přenesená",J514,0)</f>
        <v>0</v>
      </c>
      <c r="BI514" s="145">
        <f>IF(N514="nulová",J514,0)</f>
        <v>0</v>
      </c>
      <c r="BJ514" s="17" t="s">
        <v>83</v>
      </c>
      <c r="BK514" s="145">
        <f>ROUND(I514*H514,2)</f>
        <v>0</v>
      </c>
      <c r="BL514" s="17" t="s">
        <v>166</v>
      </c>
      <c r="BM514" s="271" t="s">
        <v>1831</v>
      </c>
    </row>
    <row r="515" spans="1:47" s="2" customFormat="1" ht="12">
      <c r="A515" s="40"/>
      <c r="B515" s="41"/>
      <c r="C515" s="42"/>
      <c r="D515" s="272" t="s">
        <v>177</v>
      </c>
      <c r="E515" s="42"/>
      <c r="F515" s="287" t="s">
        <v>1378</v>
      </c>
      <c r="G515" s="42"/>
      <c r="H515" s="42"/>
      <c r="I515" s="161"/>
      <c r="J515" s="42"/>
      <c r="K515" s="42"/>
      <c r="L515" s="43"/>
      <c r="M515" s="274"/>
      <c r="N515" s="275"/>
      <c r="O515" s="93"/>
      <c r="P515" s="93"/>
      <c r="Q515" s="93"/>
      <c r="R515" s="93"/>
      <c r="S515" s="93"/>
      <c r="T515" s="94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7" t="s">
        <v>177</v>
      </c>
      <c r="AU515" s="17" t="s">
        <v>85</v>
      </c>
    </row>
    <row r="516" spans="1:51" s="14" customFormat="1" ht="12">
      <c r="A516" s="14"/>
      <c r="B516" s="288"/>
      <c r="C516" s="289"/>
      <c r="D516" s="272" t="s">
        <v>170</v>
      </c>
      <c r="E516" s="290" t="s">
        <v>1</v>
      </c>
      <c r="F516" s="291" t="s">
        <v>1606</v>
      </c>
      <c r="G516" s="289"/>
      <c r="H516" s="290" t="s">
        <v>1</v>
      </c>
      <c r="I516" s="292"/>
      <c r="J516" s="289"/>
      <c r="K516" s="289"/>
      <c r="L516" s="293"/>
      <c r="M516" s="294"/>
      <c r="N516" s="295"/>
      <c r="O516" s="295"/>
      <c r="P516" s="295"/>
      <c r="Q516" s="295"/>
      <c r="R516" s="295"/>
      <c r="S516" s="295"/>
      <c r="T516" s="29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97" t="s">
        <v>170</v>
      </c>
      <c r="AU516" s="297" t="s">
        <v>85</v>
      </c>
      <c r="AV516" s="14" t="s">
        <v>83</v>
      </c>
      <c r="AW516" s="14" t="s">
        <v>30</v>
      </c>
      <c r="AX516" s="14" t="s">
        <v>75</v>
      </c>
      <c r="AY516" s="297" t="s">
        <v>160</v>
      </c>
    </row>
    <row r="517" spans="1:51" s="13" customFormat="1" ht="12">
      <c r="A517" s="13"/>
      <c r="B517" s="276"/>
      <c r="C517" s="277"/>
      <c r="D517" s="272" t="s">
        <v>170</v>
      </c>
      <c r="E517" s="278" t="s">
        <v>1</v>
      </c>
      <c r="F517" s="279" t="s">
        <v>1733</v>
      </c>
      <c r="G517" s="277"/>
      <c r="H517" s="280">
        <v>105.08</v>
      </c>
      <c r="I517" s="281"/>
      <c r="J517" s="277"/>
      <c r="K517" s="277"/>
      <c r="L517" s="282"/>
      <c r="M517" s="283"/>
      <c r="N517" s="284"/>
      <c r="O517" s="284"/>
      <c r="P517" s="284"/>
      <c r="Q517" s="284"/>
      <c r="R517" s="284"/>
      <c r="S517" s="284"/>
      <c r="T517" s="28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86" t="s">
        <v>170</v>
      </c>
      <c r="AU517" s="286" t="s">
        <v>85</v>
      </c>
      <c r="AV517" s="13" t="s">
        <v>85</v>
      </c>
      <c r="AW517" s="13" t="s">
        <v>30</v>
      </c>
      <c r="AX517" s="13" t="s">
        <v>75</v>
      </c>
      <c r="AY517" s="286" t="s">
        <v>160</v>
      </c>
    </row>
    <row r="518" spans="1:51" s="13" customFormat="1" ht="12">
      <c r="A518" s="13"/>
      <c r="B518" s="276"/>
      <c r="C518" s="277"/>
      <c r="D518" s="272" t="s">
        <v>170</v>
      </c>
      <c r="E518" s="278" t="s">
        <v>1</v>
      </c>
      <c r="F518" s="279" t="s">
        <v>1734</v>
      </c>
      <c r="G518" s="277"/>
      <c r="H518" s="280">
        <v>264</v>
      </c>
      <c r="I518" s="281"/>
      <c r="J518" s="277"/>
      <c r="K518" s="277"/>
      <c r="L518" s="282"/>
      <c r="M518" s="283"/>
      <c r="N518" s="284"/>
      <c r="O518" s="284"/>
      <c r="P518" s="284"/>
      <c r="Q518" s="284"/>
      <c r="R518" s="284"/>
      <c r="S518" s="284"/>
      <c r="T518" s="28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86" t="s">
        <v>170</v>
      </c>
      <c r="AU518" s="286" t="s">
        <v>85</v>
      </c>
      <c r="AV518" s="13" t="s">
        <v>85</v>
      </c>
      <c r="AW518" s="13" t="s">
        <v>30</v>
      </c>
      <c r="AX518" s="13" t="s">
        <v>75</v>
      </c>
      <c r="AY518" s="286" t="s">
        <v>160</v>
      </c>
    </row>
    <row r="519" spans="1:51" s="15" customFormat="1" ht="12">
      <c r="A519" s="15"/>
      <c r="B519" s="298"/>
      <c r="C519" s="299"/>
      <c r="D519" s="272" t="s">
        <v>170</v>
      </c>
      <c r="E519" s="300" t="s">
        <v>1</v>
      </c>
      <c r="F519" s="301" t="s">
        <v>217</v>
      </c>
      <c r="G519" s="299"/>
      <c r="H519" s="302">
        <v>369.08</v>
      </c>
      <c r="I519" s="303"/>
      <c r="J519" s="299"/>
      <c r="K519" s="299"/>
      <c r="L519" s="304"/>
      <c r="M519" s="305"/>
      <c r="N519" s="306"/>
      <c r="O519" s="306"/>
      <c r="P519" s="306"/>
      <c r="Q519" s="306"/>
      <c r="R519" s="306"/>
      <c r="S519" s="306"/>
      <c r="T519" s="307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308" t="s">
        <v>170</v>
      </c>
      <c r="AU519" s="308" t="s">
        <v>85</v>
      </c>
      <c r="AV519" s="15" t="s">
        <v>166</v>
      </c>
      <c r="AW519" s="15" t="s">
        <v>4</v>
      </c>
      <c r="AX519" s="15" t="s">
        <v>83</v>
      </c>
      <c r="AY519" s="308" t="s">
        <v>160</v>
      </c>
    </row>
    <row r="520" spans="1:65" s="2" customFormat="1" ht="16.5" customHeight="1">
      <c r="A520" s="40"/>
      <c r="B520" s="41"/>
      <c r="C520" s="260" t="s">
        <v>847</v>
      </c>
      <c r="D520" s="260" t="s">
        <v>162</v>
      </c>
      <c r="E520" s="261" t="s">
        <v>1391</v>
      </c>
      <c r="F520" s="262" t="s">
        <v>1392</v>
      </c>
      <c r="G520" s="263" t="s">
        <v>557</v>
      </c>
      <c r="H520" s="264">
        <v>1</v>
      </c>
      <c r="I520" s="265"/>
      <c r="J520" s="266">
        <f>ROUND(I520*H520,2)</f>
        <v>0</v>
      </c>
      <c r="K520" s="262" t="s">
        <v>1</v>
      </c>
      <c r="L520" s="43"/>
      <c r="M520" s="267" t="s">
        <v>1</v>
      </c>
      <c r="N520" s="268" t="s">
        <v>40</v>
      </c>
      <c r="O520" s="93"/>
      <c r="P520" s="269">
        <f>O520*H520</f>
        <v>0</v>
      </c>
      <c r="Q520" s="269">
        <v>0</v>
      </c>
      <c r="R520" s="269">
        <f>Q520*H520</f>
        <v>0</v>
      </c>
      <c r="S520" s="269">
        <v>0</v>
      </c>
      <c r="T520" s="270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71" t="s">
        <v>166</v>
      </c>
      <c r="AT520" s="271" t="s">
        <v>162</v>
      </c>
      <c r="AU520" s="271" t="s">
        <v>85</v>
      </c>
      <c r="AY520" s="17" t="s">
        <v>160</v>
      </c>
      <c r="BE520" s="145">
        <f>IF(N520="základní",J520,0)</f>
        <v>0</v>
      </c>
      <c r="BF520" s="145">
        <f>IF(N520="snížená",J520,0)</f>
        <v>0</v>
      </c>
      <c r="BG520" s="145">
        <f>IF(N520="zákl. přenesená",J520,0)</f>
        <v>0</v>
      </c>
      <c r="BH520" s="145">
        <f>IF(N520="sníž. přenesená",J520,0)</f>
        <v>0</v>
      </c>
      <c r="BI520" s="145">
        <f>IF(N520="nulová",J520,0)</f>
        <v>0</v>
      </c>
      <c r="BJ520" s="17" t="s">
        <v>83</v>
      </c>
      <c r="BK520" s="145">
        <f>ROUND(I520*H520,2)</f>
        <v>0</v>
      </c>
      <c r="BL520" s="17" t="s">
        <v>166</v>
      </c>
      <c r="BM520" s="271" t="s">
        <v>1832</v>
      </c>
    </row>
    <row r="521" spans="1:47" s="2" customFormat="1" ht="12">
      <c r="A521" s="40"/>
      <c r="B521" s="41"/>
      <c r="C521" s="42"/>
      <c r="D521" s="272" t="s">
        <v>177</v>
      </c>
      <c r="E521" s="42"/>
      <c r="F521" s="287" t="s">
        <v>1394</v>
      </c>
      <c r="G521" s="42"/>
      <c r="H521" s="42"/>
      <c r="I521" s="161"/>
      <c r="J521" s="42"/>
      <c r="K521" s="42"/>
      <c r="L521" s="43"/>
      <c r="M521" s="274"/>
      <c r="N521" s="275"/>
      <c r="O521" s="93"/>
      <c r="P521" s="93"/>
      <c r="Q521" s="93"/>
      <c r="R521" s="93"/>
      <c r="S521" s="93"/>
      <c r="T521" s="94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7" t="s">
        <v>177</v>
      </c>
      <c r="AU521" s="17" t="s">
        <v>85</v>
      </c>
    </row>
    <row r="522" spans="1:51" s="13" customFormat="1" ht="12">
      <c r="A522" s="13"/>
      <c r="B522" s="276"/>
      <c r="C522" s="277"/>
      <c r="D522" s="272" t="s">
        <v>170</v>
      </c>
      <c r="E522" s="278" t="s">
        <v>1</v>
      </c>
      <c r="F522" s="279" t="s">
        <v>83</v>
      </c>
      <c r="G522" s="277"/>
      <c r="H522" s="280">
        <v>1</v>
      </c>
      <c r="I522" s="281"/>
      <c r="J522" s="277"/>
      <c r="K522" s="277"/>
      <c r="L522" s="282"/>
      <c r="M522" s="283"/>
      <c r="N522" s="284"/>
      <c r="O522" s="284"/>
      <c r="P522" s="284"/>
      <c r="Q522" s="284"/>
      <c r="R522" s="284"/>
      <c r="S522" s="284"/>
      <c r="T522" s="28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86" t="s">
        <v>170</v>
      </c>
      <c r="AU522" s="286" t="s">
        <v>85</v>
      </c>
      <c r="AV522" s="13" t="s">
        <v>85</v>
      </c>
      <c r="AW522" s="13" t="s">
        <v>30</v>
      </c>
      <c r="AX522" s="13" t="s">
        <v>83</v>
      </c>
      <c r="AY522" s="286" t="s">
        <v>160</v>
      </c>
    </row>
    <row r="523" spans="1:65" s="2" customFormat="1" ht="21.75" customHeight="1">
      <c r="A523" s="40"/>
      <c r="B523" s="41"/>
      <c r="C523" s="260" t="s">
        <v>852</v>
      </c>
      <c r="D523" s="260" t="s">
        <v>162</v>
      </c>
      <c r="E523" s="261" t="s">
        <v>1400</v>
      </c>
      <c r="F523" s="262" t="s">
        <v>1401</v>
      </c>
      <c r="G523" s="263" t="s">
        <v>540</v>
      </c>
      <c r="H523" s="264">
        <v>285.667</v>
      </c>
      <c r="I523" s="265"/>
      <c r="J523" s="266">
        <f>ROUND(I523*H523,2)</f>
        <v>0</v>
      </c>
      <c r="K523" s="262" t="s">
        <v>1</v>
      </c>
      <c r="L523" s="43"/>
      <c r="M523" s="267" t="s">
        <v>1</v>
      </c>
      <c r="N523" s="268" t="s">
        <v>40</v>
      </c>
      <c r="O523" s="93"/>
      <c r="P523" s="269">
        <f>O523*H523</f>
        <v>0</v>
      </c>
      <c r="Q523" s="269">
        <v>0</v>
      </c>
      <c r="R523" s="269">
        <f>Q523*H523</f>
        <v>0</v>
      </c>
      <c r="S523" s="269">
        <v>0</v>
      </c>
      <c r="T523" s="270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71" t="s">
        <v>166</v>
      </c>
      <c r="AT523" s="271" t="s">
        <v>162</v>
      </c>
      <c r="AU523" s="271" t="s">
        <v>85</v>
      </c>
      <c r="AY523" s="17" t="s">
        <v>160</v>
      </c>
      <c r="BE523" s="145">
        <f>IF(N523="základní",J523,0)</f>
        <v>0</v>
      </c>
      <c r="BF523" s="145">
        <f>IF(N523="snížená",J523,0)</f>
        <v>0</v>
      </c>
      <c r="BG523" s="145">
        <f>IF(N523="zákl. přenesená",J523,0)</f>
        <v>0</v>
      </c>
      <c r="BH523" s="145">
        <f>IF(N523="sníž. přenesená",J523,0)</f>
        <v>0</v>
      </c>
      <c r="BI523" s="145">
        <f>IF(N523="nulová",J523,0)</f>
        <v>0</v>
      </c>
      <c r="BJ523" s="17" t="s">
        <v>83</v>
      </c>
      <c r="BK523" s="145">
        <f>ROUND(I523*H523,2)</f>
        <v>0</v>
      </c>
      <c r="BL523" s="17" t="s">
        <v>166</v>
      </c>
      <c r="BM523" s="271" t="s">
        <v>1833</v>
      </c>
    </row>
    <row r="524" spans="1:47" s="2" customFormat="1" ht="12">
      <c r="A524" s="40"/>
      <c r="B524" s="41"/>
      <c r="C524" s="42"/>
      <c r="D524" s="272" t="s">
        <v>177</v>
      </c>
      <c r="E524" s="42"/>
      <c r="F524" s="287" t="s">
        <v>1401</v>
      </c>
      <c r="G524" s="42"/>
      <c r="H524" s="42"/>
      <c r="I524" s="161"/>
      <c r="J524" s="42"/>
      <c r="K524" s="42"/>
      <c r="L524" s="43"/>
      <c r="M524" s="274"/>
      <c r="N524" s="275"/>
      <c r="O524" s="93"/>
      <c r="P524" s="93"/>
      <c r="Q524" s="93"/>
      <c r="R524" s="93"/>
      <c r="S524" s="93"/>
      <c r="T524" s="94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7" t="s">
        <v>177</v>
      </c>
      <c r="AU524" s="17" t="s">
        <v>85</v>
      </c>
    </row>
    <row r="525" spans="1:47" s="2" customFormat="1" ht="12">
      <c r="A525" s="40"/>
      <c r="B525" s="41"/>
      <c r="C525" s="42"/>
      <c r="D525" s="272" t="s">
        <v>168</v>
      </c>
      <c r="E525" s="42"/>
      <c r="F525" s="273" t="s">
        <v>1403</v>
      </c>
      <c r="G525" s="42"/>
      <c r="H525" s="42"/>
      <c r="I525" s="161"/>
      <c r="J525" s="42"/>
      <c r="K525" s="42"/>
      <c r="L525" s="43"/>
      <c r="M525" s="274"/>
      <c r="N525" s="275"/>
      <c r="O525" s="93"/>
      <c r="P525" s="93"/>
      <c r="Q525" s="93"/>
      <c r="R525" s="93"/>
      <c r="S525" s="93"/>
      <c r="T525" s="94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7" t="s">
        <v>168</v>
      </c>
      <c r="AU525" s="17" t="s">
        <v>85</v>
      </c>
    </row>
    <row r="526" spans="1:51" s="13" customFormat="1" ht="12">
      <c r="A526" s="13"/>
      <c r="B526" s="276"/>
      <c r="C526" s="277"/>
      <c r="D526" s="272" t="s">
        <v>170</v>
      </c>
      <c r="E526" s="278" t="s">
        <v>1</v>
      </c>
      <c r="F526" s="279" t="s">
        <v>1834</v>
      </c>
      <c r="G526" s="277"/>
      <c r="H526" s="280">
        <v>285.667</v>
      </c>
      <c r="I526" s="281"/>
      <c r="J526" s="277"/>
      <c r="K526" s="277"/>
      <c r="L526" s="282"/>
      <c r="M526" s="283"/>
      <c r="N526" s="284"/>
      <c r="O526" s="284"/>
      <c r="P526" s="284"/>
      <c r="Q526" s="284"/>
      <c r="R526" s="284"/>
      <c r="S526" s="284"/>
      <c r="T526" s="28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86" t="s">
        <v>170</v>
      </c>
      <c r="AU526" s="286" t="s">
        <v>85</v>
      </c>
      <c r="AV526" s="13" t="s">
        <v>85</v>
      </c>
      <c r="AW526" s="13" t="s">
        <v>30</v>
      </c>
      <c r="AX526" s="13" t="s">
        <v>83</v>
      </c>
      <c r="AY526" s="286" t="s">
        <v>160</v>
      </c>
    </row>
    <row r="527" spans="1:65" s="2" customFormat="1" ht="16.5" customHeight="1">
      <c r="A527" s="40"/>
      <c r="B527" s="41"/>
      <c r="C527" s="260" t="s">
        <v>857</v>
      </c>
      <c r="D527" s="260" t="s">
        <v>162</v>
      </c>
      <c r="E527" s="261" t="s">
        <v>1406</v>
      </c>
      <c r="F527" s="262" t="s">
        <v>1407</v>
      </c>
      <c r="G527" s="263" t="s">
        <v>540</v>
      </c>
      <c r="H527" s="264">
        <v>5427.673</v>
      </c>
      <c r="I527" s="265"/>
      <c r="J527" s="266">
        <f>ROUND(I527*H527,2)</f>
        <v>0</v>
      </c>
      <c r="K527" s="262" t="s">
        <v>1</v>
      </c>
      <c r="L527" s="43"/>
      <c r="M527" s="267" t="s">
        <v>1</v>
      </c>
      <c r="N527" s="268" t="s">
        <v>40</v>
      </c>
      <c r="O527" s="93"/>
      <c r="P527" s="269">
        <f>O527*H527</f>
        <v>0</v>
      </c>
      <c r="Q527" s="269">
        <v>0</v>
      </c>
      <c r="R527" s="269">
        <f>Q527*H527</f>
        <v>0</v>
      </c>
      <c r="S527" s="269">
        <v>0</v>
      </c>
      <c r="T527" s="270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71" t="s">
        <v>166</v>
      </c>
      <c r="AT527" s="271" t="s">
        <v>162</v>
      </c>
      <c r="AU527" s="271" t="s">
        <v>85</v>
      </c>
      <c r="AY527" s="17" t="s">
        <v>160</v>
      </c>
      <c r="BE527" s="145">
        <f>IF(N527="základní",J527,0)</f>
        <v>0</v>
      </c>
      <c r="BF527" s="145">
        <f>IF(N527="snížená",J527,0)</f>
        <v>0</v>
      </c>
      <c r="BG527" s="145">
        <f>IF(N527="zákl. přenesená",J527,0)</f>
        <v>0</v>
      </c>
      <c r="BH527" s="145">
        <f>IF(N527="sníž. přenesená",J527,0)</f>
        <v>0</v>
      </c>
      <c r="BI527" s="145">
        <f>IF(N527="nulová",J527,0)</f>
        <v>0</v>
      </c>
      <c r="BJ527" s="17" t="s">
        <v>83</v>
      </c>
      <c r="BK527" s="145">
        <f>ROUND(I527*H527,2)</f>
        <v>0</v>
      </c>
      <c r="BL527" s="17" t="s">
        <v>166</v>
      </c>
      <c r="BM527" s="271" t="s">
        <v>1835</v>
      </c>
    </row>
    <row r="528" spans="1:47" s="2" customFormat="1" ht="12">
      <c r="A528" s="40"/>
      <c r="B528" s="41"/>
      <c r="C528" s="42"/>
      <c r="D528" s="272" t="s">
        <v>177</v>
      </c>
      <c r="E528" s="42"/>
      <c r="F528" s="287" t="s">
        <v>1407</v>
      </c>
      <c r="G528" s="42"/>
      <c r="H528" s="42"/>
      <c r="I528" s="161"/>
      <c r="J528" s="42"/>
      <c r="K528" s="42"/>
      <c r="L528" s="43"/>
      <c r="M528" s="274"/>
      <c r="N528" s="275"/>
      <c r="O528" s="93"/>
      <c r="P528" s="93"/>
      <c r="Q528" s="93"/>
      <c r="R528" s="93"/>
      <c r="S528" s="93"/>
      <c r="T528" s="94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7" t="s">
        <v>177</v>
      </c>
      <c r="AU528" s="17" t="s">
        <v>85</v>
      </c>
    </row>
    <row r="529" spans="1:47" s="2" customFormat="1" ht="12">
      <c r="A529" s="40"/>
      <c r="B529" s="41"/>
      <c r="C529" s="42"/>
      <c r="D529" s="272" t="s">
        <v>168</v>
      </c>
      <c r="E529" s="42"/>
      <c r="F529" s="273" t="s">
        <v>1409</v>
      </c>
      <c r="G529" s="42"/>
      <c r="H529" s="42"/>
      <c r="I529" s="161"/>
      <c r="J529" s="42"/>
      <c r="K529" s="42"/>
      <c r="L529" s="43"/>
      <c r="M529" s="274"/>
      <c r="N529" s="275"/>
      <c r="O529" s="93"/>
      <c r="P529" s="93"/>
      <c r="Q529" s="93"/>
      <c r="R529" s="93"/>
      <c r="S529" s="93"/>
      <c r="T529" s="94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7" t="s">
        <v>168</v>
      </c>
      <c r="AU529" s="17" t="s">
        <v>85</v>
      </c>
    </row>
    <row r="530" spans="1:51" s="13" customFormat="1" ht="12">
      <c r="A530" s="13"/>
      <c r="B530" s="276"/>
      <c r="C530" s="277"/>
      <c r="D530" s="272" t="s">
        <v>170</v>
      </c>
      <c r="E530" s="278" t="s">
        <v>1</v>
      </c>
      <c r="F530" s="279" t="s">
        <v>1836</v>
      </c>
      <c r="G530" s="277"/>
      <c r="H530" s="280">
        <v>5427.673</v>
      </c>
      <c r="I530" s="281"/>
      <c r="J530" s="277"/>
      <c r="K530" s="277"/>
      <c r="L530" s="282"/>
      <c r="M530" s="283"/>
      <c r="N530" s="284"/>
      <c r="O530" s="284"/>
      <c r="P530" s="284"/>
      <c r="Q530" s="284"/>
      <c r="R530" s="284"/>
      <c r="S530" s="284"/>
      <c r="T530" s="28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86" t="s">
        <v>170</v>
      </c>
      <c r="AU530" s="286" t="s">
        <v>85</v>
      </c>
      <c r="AV530" s="13" t="s">
        <v>85</v>
      </c>
      <c r="AW530" s="13" t="s">
        <v>30</v>
      </c>
      <c r="AX530" s="13" t="s">
        <v>83</v>
      </c>
      <c r="AY530" s="286" t="s">
        <v>160</v>
      </c>
    </row>
    <row r="531" spans="1:65" s="2" customFormat="1" ht="16.5" customHeight="1">
      <c r="A531" s="40"/>
      <c r="B531" s="41"/>
      <c r="C531" s="260" t="s">
        <v>863</v>
      </c>
      <c r="D531" s="260" t="s">
        <v>162</v>
      </c>
      <c r="E531" s="261" t="s">
        <v>1412</v>
      </c>
      <c r="F531" s="262" t="s">
        <v>1413</v>
      </c>
      <c r="G531" s="263" t="s">
        <v>540</v>
      </c>
      <c r="H531" s="264">
        <v>411.218</v>
      </c>
      <c r="I531" s="265"/>
      <c r="J531" s="266">
        <f>ROUND(I531*H531,2)</f>
        <v>0</v>
      </c>
      <c r="K531" s="262" t="s">
        <v>1</v>
      </c>
      <c r="L531" s="43"/>
      <c r="M531" s="267" t="s">
        <v>1</v>
      </c>
      <c r="N531" s="268" t="s">
        <v>40</v>
      </c>
      <c r="O531" s="93"/>
      <c r="P531" s="269">
        <f>O531*H531</f>
        <v>0</v>
      </c>
      <c r="Q531" s="269">
        <v>0</v>
      </c>
      <c r="R531" s="269">
        <f>Q531*H531</f>
        <v>0</v>
      </c>
      <c r="S531" s="269">
        <v>0</v>
      </c>
      <c r="T531" s="270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71" t="s">
        <v>166</v>
      </c>
      <c r="AT531" s="271" t="s">
        <v>162</v>
      </c>
      <c r="AU531" s="271" t="s">
        <v>85</v>
      </c>
      <c r="AY531" s="17" t="s">
        <v>160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17" t="s">
        <v>83</v>
      </c>
      <c r="BK531" s="145">
        <f>ROUND(I531*H531,2)</f>
        <v>0</v>
      </c>
      <c r="BL531" s="17" t="s">
        <v>166</v>
      </c>
      <c r="BM531" s="271" t="s">
        <v>1837</v>
      </c>
    </row>
    <row r="532" spans="1:47" s="2" customFormat="1" ht="12">
      <c r="A532" s="40"/>
      <c r="B532" s="41"/>
      <c r="C532" s="42"/>
      <c r="D532" s="272" t="s">
        <v>177</v>
      </c>
      <c r="E532" s="42"/>
      <c r="F532" s="287" t="s">
        <v>1413</v>
      </c>
      <c r="G532" s="42"/>
      <c r="H532" s="42"/>
      <c r="I532" s="161"/>
      <c r="J532" s="42"/>
      <c r="K532" s="42"/>
      <c r="L532" s="43"/>
      <c r="M532" s="274"/>
      <c r="N532" s="275"/>
      <c r="O532" s="93"/>
      <c r="P532" s="93"/>
      <c r="Q532" s="93"/>
      <c r="R532" s="93"/>
      <c r="S532" s="93"/>
      <c r="T532" s="94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7" t="s">
        <v>177</v>
      </c>
      <c r="AU532" s="17" t="s">
        <v>85</v>
      </c>
    </row>
    <row r="533" spans="1:47" s="2" customFormat="1" ht="12">
      <c r="A533" s="40"/>
      <c r="B533" s="41"/>
      <c r="C533" s="42"/>
      <c r="D533" s="272" t="s">
        <v>168</v>
      </c>
      <c r="E533" s="42"/>
      <c r="F533" s="273" t="s">
        <v>1415</v>
      </c>
      <c r="G533" s="42"/>
      <c r="H533" s="42"/>
      <c r="I533" s="161"/>
      <c r="J533" s="42"/>
      <c r="K533" s="42"/>
      <c r="L533" s="43"/>
      <c r="M533" s="274"/>
      <c r="N533" s="275"/>
      <c r="O533" s="93"/>
      <c r="P533" s="93"/>
      <c r="Q533" s="93"/>
      <c r="R533" s="93"/>
      <c r="S533" s="93"/>
      <c r="T533" s="94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7" t="s">
        <v>168</v>
      </c>
      <c r="AU533" s="17" t="s">
        <v>85</v>
      </c>
    </row>
    <row r="534" spans="1:51" s="13" customFormat="1" ht="12">
      <c r="A534" s="13"/>
      <c r="B534" s="276"/>
      <c r="C534" s="277"/>
      <c r="D534" s="272" t="s">
        <v>170</v>
      </c>
      <c r="E534" s="278" t="s">
        <v>1</v>
      </c>
      <c r="F534" s="279" t="s">
        <v>1838</v>
      </c>
      <c r="G534" s="277"/>
      <c r="H534" s="280">
        <v>411.218</v>
      </c>
      <c r="I534" s="281"/>
      <c r="J534" s="277"/>
      <c r="K534" s="277"/>
      <c r="L534" s="282"/>
      <c r="M534" s="283"/>
      <c r="N534" s="284"/>
      <c r="O534" s="284"/>
      <c r="P534" s="284"/>
      <c r="Q534" s="284"/>
      <c r="R534" s="284"/>
      <c r="S534" s="284"/>
      <c r="T534" s="28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86" t="s">
        <v>170</v>
      </c>
      <c r="AU534" s="286" t="s">
        <v>85</v>
      </c>
      <c r="AV534" s="13" t="s">
        <v>85</v>
      </c>
      <c r="AW534" s="13" t="s">
        <v>30</v>
      </c>
      <c r="AX534" s="13" t="s">
        <v>83</v>
      </c>
      <c r="AY534" s="286" t="s">
        <v>160</v>
      </c>
    </row>
    <row r="535" spans="1:65" s="2" customFormat="1" ht="16.5" customHeight="1">
      <c r="A535" s="40"/>
      <c r="B535" s="41"/>
      <c r="C535" s="260" t="s">
        <v>873</v>
      </c>
      <c r="D535" s="260" t="s">
        <v>162</v>
      </c>
      <c r="E535" s="261" t="s">
        <v>1418</v>
      </c>
      <c r="F535" s="262" t="s">
        <v>1419</v>
      </c>
      <c r="G535" s="263" t="s">
        <v>540</v>
      </c>
      <c r="H535" s="264">
        <v>261.163</v>
      </c>
      <c r="I535" s="265"/>
      <c r="J535" s="266">
        <f>ROUND(I535*H535,2)</f>
        <v>0</v>
      </c>
      <c r="K535" s="262" t="s">
        <v>1</v>
      </c>
      <c r="L535" s="43"/>
      <c r="M535" s="267" t="s">
        <v>1</v>
      </c>
      <c r="N535" s="268" t="s">
        <v>40</v>
      </c>
      <c r="O535" s="93"/>
      <c r="P535" s="269">
        <f>O535*H535</f>
        <v>0</v>
      </c>
      <c r="Q535" s="269">
        <v>0</v>
      </c>
      <c r="R535" s="269">
        <f>Q535*H535</f>
        <v>0</v>
      </c>
      <c r="S535" s="269">
        <v>0</v>
      </c>
      <c r="T535" s="270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71" t="s">
        <v>166</v>
      </c>
      <c r="AT535" s="271" t="s">
        <v>162</v>
      </c>
      <c r="AU535" s="271" t="s">
        <v>85</v>
      </c>
      <c r="AY535" s="17" t="s">
        <v>160</v>
      </c>
      <c r="BE535" s="145">
        <f>IF(N535="základní",J535,0)</f>
        <v>0</v>
      </c>
      <c r="BF535" s="145">
        <f>IF(N535="snížená",J535,0)</f>
        <v>0</v>
      </c>
      <c r="BG535" s="145">
        <f>IF(N535="zákl. přenesená",J535,0)</f>
        <v>0</v>
      </c>
      <c r="BH535" s="145">
        <f>IF(N535="sníž. přenesená",J535,0)</f>
        <v>0</v>
      </c>
      <c r="BI535" s="145">
        <f>IF(N535="nulová",J535,0)</f>
        <v>0</v>
      </c>
      <c r="BJ535" s="17" t="s">
        <v>83</v>
      </c>
      <c r="BK535" s="145">
        <f>ROUND(I535*H535,2)</f>
        <v>0</v>
      </c>
      <c r="BL535" s="17" t="s">
        <v>166</v>
      </c>
      <c r="BM535" s="271" t="s">
        <v>1839</v>
      </c>
    </row>
    <row r="536" spans="1:47" s="2" customFormat="1" ht="12">
      <c r="A536" s="40"/>
      <c r="B536" s="41"/>
      <c r="C536" s="42"/>
      <c r="D536" s="272" t="s">
        <v>177</v>
      </c>
      <c r="E536" s="42"/>
      <c r="F536" s="287" t="s">
        <v>1419</v>
      </c>
      <c r="G536" s="42"/>
      <c r="H536" s="42"/>
      <c r="I536" s="161"/>
      <c r="J536" s="42"/>
      <c r="K536" s="42"/>
      <c r="L536" s="43"/>
      <c r="M536" s="274"/>
      <c r="N536" s="275"/>
      <c r="O536" s="93"/>
      <c r="P536" s="93"/>
      <c r="Q536" s="93"/>
      <c r="R536" s="93"/>
      <c r="S536" s="93"/>
      <c r="T536" s="94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7" t="s">
        <v>177</v>
      </c>
      <c r="AU536" s="17" t="s">
        <v>85</v>
      </c>
    </row>
    <row r="537" spans="1:47" s="2" customFormat="1" ht="12">
      <c r="A537" s="40"/>
      <c r="B537" s="41"/>
      <c r="C537" s="42"/>
      <c r="D537" s="272" t="s">
        <v>168</v>
      </c>
      <c r="E537" s="42"/>
      <c r="F537" s="273" t="s">
        <v>1840</v>
      </c>
      <c r="G537" s="42"/>
      <c r="H537" s="42"/>
      <c r="I537" s="161"/>
      <c r="J537" s="42"/>
      <c r="K537" s="42"/>
      <c r="L537" s="43"/>
      <c r="M537" s="274"/>
      <c r="N537" s="275"/>
      <c r="O537" s="93"/>
      <c r="P537" s="93"/>
      <c r="Q537" s="93"/>
      <c r="R537" s="93"/>
      <c r="S537" s="93"/>
      <c r="T537" s="94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7" t="s">
        <v>168</v>
      </c>
      <c r="AU537" s="17" t="s">
        <v>85</v>
      </c>
    </row>
    <row r="538" spans="1:51" s="13" customFormat="1" ht="12">
      <c r="A538" s="13"/>
      <c r="B538" s="276"/>
      <c r="C538" s="277"/>
      <c r="D538" s="272" t="s">
        <v>170</v>
      </c>
      <c r="E538" s="278" t="s">
        <v>1</v>
      </c>
      <c r="F538" s="279" t="s">
        <v>1841</v>
      </c>
      <c r="G538" s="277"/>
      <c r="H538" s="280">
        <v>261.163</v>
      </c>
      <c r="I538" s="281"/>
      <c r="J538" s="277"/>
      <c r="K538" s="277"/>
      <c r="L538" s="282"/>
      <c r="M538" s="283"/>
      <c r="N538" s="284"/>
      <c r="O538" s="284"/>
      <c r="P538" s="284"/>
      <c r="Q538" s="284"/>
      <c r="R538" s="284"/>
      <c r="S538" s="284"/>
      <c r="T538" s="28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86" t="s">
        <v>170</v>
      </c>
      <c r="AU538" s="286" t="s">
        <v>85</v>
      </c>
      <c r="AV538" s="13" t="s">
        <v>85</v>
      </c>
      <c r="AW538" s="13" t="s">
        <v>30</v>
      </c>
      <c r="AX538" s="13" t="s">
        <v>75</v>
      </c>
      <c r="AY538" s="286" t="s">
        <v>160</v>
      </c>
    </row>
    <row r="539" spans="1:51" s="15" customFormat="1" ht="12">
      <c r="A539" s="15"/>
      <c r="B539" s="298"/>
      <c r="C539" s="299"/>
      <c r="D539" s="272" t="s">
        <v>170</v>
      </c>
      <c r="E539" s="300" t="s">
        <v>1</v>
      </c>
      <c r="F539" s="301" t="s">
        <v>217</v>
      </c>
      <c r="G539" s="299"/>
      <c r="H539" s="302">
        <v>261.163</v>
      </c>
      <c r="I539" s="303"/>
      <c r="J539" s="299"/>
      <c r="K539" s="299"/>
      <c r="L539" s="304"/>
      <c r="M539" s="305"/>
      <c r="N539" s="306"/>
      <c r="O539" s="306"/>
      <c r="P539" s="306"/>
      <c r="Q539" s="306"/>
      <c r="R539" s="306"/>
      <c r="S539" s="306"/>
      <c r="T539" s="307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308" t="s">
        <v>170</v>
      </c>
      <c r="AU539" s="308" t="s">
        <v>85</v>
      </c>
      <c r="AV539" s="15" t="s">
        <v>166</v>
      </c>
      <c r="AW539" s="15" t="s">
        <v>30</v>
      </c>
      <c r="AX539" s="15" t="s">
        <v>83</v>
      </c>
      <c r="AY539" s="308" t="s">
        <v>160</v>
      </c>
    </row>
    <row r="540" spans="1:65" s="2" customFormat="1" ht="16.5" customHeight="1">
      <c r="A540" s="40"/>
      <c r="B540" s="41"/>
      <c r="C540" s="260" t="s">
        <v>879</v>
      </c>
      <c r="D540" s="260" t="s">
        <v>162</v>
      </c>
      <c r="E540" s="261" t="s">
        <v>1424</v>
      </c>
      <c r="F540" s="262" t="s">
        <v>1425</v>
      </c>
      <c r="G540" s="263" t="s">
        <v>540</v>
      </c>
      <c r="H540" s="264">
        <v>24.504</v>
      </c>
      <c r="I540" s="265"/>
      <c r="J540" s="266">
        <f>ROUND(I540*H540,2)</f>
        <v>0</v>
      </c>
      <c r="K540" s="262" t="s">
        <v>1</v>
      </c>
      <c r="L540" s="43"/>
      <c r="M540" s="267" t="s">
        <v>1</v>
      </c>
      <c r="N540" s="268" t="s">
        <v>40</v>
      </c>
      <c r="O540" s="93"/>
      <c r="P540" s="269">
        <f>O540*H540</f>
        <v>0</v>
      </c>
      <c r="Q540" s="269">
        <v>0</v>
      </c>
      <c r="R540" s="269">
        <f>Q540*H540</f>
        <v>0</v>
      </c>
      <c r="S540" s="269">
        <v>0</v>
      </c>
      <c r="T540" s="27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71" t="s">
        <v>166</v>
      </c>
      <c r="AT540" s="271" t="s">
        <v>162</v>
      </c>
      <c r="AU540" s="271" t="s">
        <v>85</v>
      </c>
      <c r="AY540" s="17" t="s">
        <v>160</v>
      </c>
      <c r="BE540" s="145">
        <f>IF(N540="základní",J540,0)</f>
        <v>0</v>
      </c>
      <c r="BF540" s="145">
        <f>IF(N540="snížená",J540,0)</f>
        <v>0</v>
      </c>
      <c r="BG540" s="145">
        <f>IF(N540="zákl. přenesená",J540,0)</f>
        <v>0</v>
      </c>
      <c r="BH540" s="145">
        <f>IF(N540="sníž. přenesená",J540,0)</f>
        <v>0</v>
      </c>
      <c r="BI540" s="145">
        <f>IF(N540="nulová",J540,0)</f>
        <v>0</v>
      </c>
      <c r="BJ540" s="17" t="s">
        <v>83</v>
      </c>
      <c r="BK540" s="145">
        <f>ROUND(I540*H540,2)</f>
        <v>0</v>
      </c>
      <c r="BL540" s="17" t="s">
        <v>166</v>
      </c>
      <c r="BM540" s="271" t="s">
        <v>1842</v>
      </c>
    </row>
    <row r="541" spans="1:47" s="2" customFormat="1" ht="12">
      <c r="A541" s="40"/>
      <c r="B541" s="41"/>
      <c r="C541" s="42"/>
      <c r="D541" s="272" t="s">
        <v>177</v>
      </c>
      <c r="E541" s="42"/>
      <c r="F541" s="287" t="s">
        <v>1427</v>
      </c>
      <c r="G541" s="42"/>
      <c r="H541" s="42"/>
      <c r="I541" s="161"/>
      <c r="J541" s="42"/>
      <c r="K541" s="42"/>
      <c r="L541" s="43"/>
      <c r="M541" s="274"/>
      <c r="N541" s="275"/>
      <c r="O541" s="93"/>
      <c r="P541" s="93"/>
      <c r="Q541" s="93"/>
      <c r="R541" s="93"/>
      <c r="S541" s="93"/>
      <c r="T541" s="94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7" t="s">
        <v>177</v>
      </c>
      <c r="AU541" s="17" t="s">
        <v>85</v>
      </c>
    </row>
    <row r="542" spans="1:47" s="2" customFormat="1" ht="12">
      <c r="A542" s="40"/>
      <c r="B542" s="41"/>
      <c r="C542" s="42"/>
      <c r="D542" s="272" t="s">
        <v>168</v>
      </c>
      <c r="E542" s="42"/>
      <c r="F542" s="273" t="s">
        <v>1428</v>
      </c>
      <c r="G542" s="42"/>
      <c r="H542" s="42"/>
      <c r="I542" s="161"/>
      <c r="J542" s="42"/>
      <c r="K542" s="42"/>
      <c r="L542" s="43"/>
      <c r="M542" s="274"/>
      <c r="N542" s="275"/>
      <c r="O542" s="93"/>
      <c r="P542" s="93"/>
      <c r="Q542" s="93"/>
      <c r="R542" s="93"/>
      <c r="S542" s="93"/>
      <c r="T542" s="94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7" t="s">
        <v>168</v>
      </c>
      <c r="AU542" s="17" t="s">
        <v>85</v>
      </c>
    </row>
    <row r="543" spans="1:51" s="13" customFormat="1" ht="12">
      <c r="A543" s="13"/>
      <c r="B543" s="276"/>
      <c r="C543" s="277"/>
      <c r="D543" s="272" t="s">
        <v>170</v>
      </c>
      <c r="E543" s="278" t="s">
        <v>1</v>
      </c>
      <c r="F543" s="279" t="s">
        <v>1843</v>
      </c>
      <c r="G543" s="277"/>
      <c r="H543" s="280">
        <v>24.504</v>
      </c>
      <c r="I543" s="281"/>
      <c r="J543" s="277"/>
      <c r="K543" s="277"/>
      <c r="L543" s="282"/>
      <c r="M543" s="283"/>
      <c r="N543" s="284"/>
      <c r="O543" s="284"/>
      <c r="P543" s="284"/>
      <c r="Q543" s="284"/>
      <c r="R543" s="284"/>
      <c r="S543" s="284"/>
      <c r="T543" s="28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86" t="s">
        <v>170</v>
      </c>
      <c r="AU543" s="286" t="s">
        <v>85</v>
      </c>
      <c r="AV543" s="13" t="s">
        <v>85</v>
      </c>
      <c r="AW543" s="13" t="s">
        <v>30</v>
      </c>
      <c r="AX543" s="13" t="s">
        <v>83</v>
      </c>
      <c r="AY543" s="286" t="s">
        <v>160</v>
      </c>
    </row>
    <row r="544" spans="1:63" s="12" customFormat="1" ht="22.8" customHeight="1">
      <c r="A544" s="12"/>
      <c r="B544" s="244"/>
      <c r="C544" s="245"/>
      <c r="D544" s="246" t="s">
        <v>74</v>
      </c>
      <c r="E544" s="258" t="s">
        <v>1458</v>
      </c>
      <c r="F544" s="258" t="s">
        <v>1459</v>
      </c>
      <c r="G544" s="245"/>
      <c r="H544" s="245"/>
      <c r="I544" s="248"/>
      <c r="J544" s="259">
        <f>BK544</f>
        <v>0</v>
      </c>
      <c r="K544" s="245"/>
      <c r="L544" s="250"/>
      <c r="M544" s="251"/>
      <c r="N544" s="252"/>
      <c r="O544" s="252"/>
      <c r="P544" s="253">
        <f>SUM(P545:P546)</f>
        <v>0</v>
      </c>
      <c r="Q544" s="252"/>
      <c r="R544" s="253">
        <f>SUM(R545:R546)</f>
        <v>0</v>
      </c>
      <c r="S544" s="252"/>
      <c r="T544" s="254">
        <f>SUM(T545:T546)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55" t="s">
        <v>83</v>
      </c>
      <c r="AT544" s="256" t="s">
        <v>74</v>
      </c>
      <c r="AU544" s="256" t="s">
        <v>83</v>
      </c>
      <c r="AY544" s="255" t="s">
        <v>160</v>
      </c>
      <c r="BK544" s="257">
        <f>SUM(BK545:BK546)</f>
        <v>0</v>
      </c>
    </row>
    <row r="545" spans="1:65" s="2" customFormat="1" ht="21.75" customHeight="1">
      <c r="A545" s="40"/>
      <c r="B545" s="41"/>
      <c r="C545" s="260" t="s">
        <v>883</v>
      </c>
      <c r="D545" s="260" t="s">
        <v>162</v>
      </c>
      <c r="E545" s="261" t="s">
        <v>1461</v>
      </c>
      <c r="F545" s="262" t="s">
        <v>1462</v>
      </c>
      <c r="G545" s="263" t="s">
        <v>540</v>
      </c>
      <c r="H545" s="264">
        <v>83.796</v>
      </c>
      <c r="I545" s="265"/>
      <c r="J545" s="266">
        <f>ROUND(I545*H545,2)</f>
        <v>0</v>
      </c>
      <c r="K545" s="262" t="s">
        <v>1</v>
      </c>
      <c r="L545" s="43"/>
      <c r="M545" s="267" t="s">
        <v>1</v>
      </c>
      <c r="N545" s="268" t="s">
        <v>40</v>
      </c>
      <c r="O545" s="93"/>
      <c r="P545" s="269">
        <f>O545*H545</f>
        <v>0</v>
      </c>
      <c r="Q545" s="269">
        <v>0</v>
      </c>
      <c r="R545" s="269">
        <f>Q545*H545</f>
        <v>0</v>
      </c>
      <c r="S545" s="269">
        <v>0</v>
      </c>
      <c r="T545" s="270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71" t="s">
        <v>166</v>
      </c>
      <c r="AT545" s="271" t="s">
        <v>162</v>
      </c>
      <c r="AU545" s="271" t="s">
        <v>85</v>
      </c>
      <c r="AY545" s="17" t="s">
        <v>160</v>
      </c>
      <c r="BE545" s="145">
        <f>IF(N545="základní",J545,0)</f>
        <v>0</v>
      </c>
      <c r="BF545" s="145">
        <f>IF(N545="snížená",J545,0)</f>
        <v>0</v>
      </c>
      <c r="BG545" s="145">
        <f>IF(N545="zákl. přenesená",J545,0)</f>
        <v>0</v>
      </c>
      <c r="BH545" s="145">
        <f>IF(N545="sníž. přenesená",J545,0)</f>
        <v>0</v>
      </c>
      <c r="BI545" s="145">
        <f>IF(N545="nulová",J545,0)</f>
        <v>0</v>
      </c>
      <c r="BJ545" s="17" t="s">
        <v>83</v>
      </c>
      <c r="BK545" s="145">
        <f>ROUND(I545*H545,2)</f>
        <v>0</v>
      </c>
      <c r="BL545" s="17" t="s">
        <v>166</v>
      </c>
      <c r="BM545" s="271" t="s">
        <v>1844</v>
      </c>
    </row>
    <row r="546" spans="1:47" s="2" customFormat="1" ht="12">
      <c r="A546" s="40"/>
      <c r="B546" s="41"/>
      <c r="C546" s="42"/>
      <c r="D546" s="272" t="s">
        <v>177</v>
      </c>
      <c r="E546" s="42"/>
      <c r="F546" s="287" t="s">
        <v>1462</v>
      </c>
      <c r="G546" s="42"/>
      <c r="H546" s="42"/>
      <c r="I546" s="161"/>
      <c r="J546" s="42"/>
      <c r="K546" s="42"/>
      <c r="L546" s="43"/>
      <c r="M546" s="274"/>
      <c r="N546" s="275"/>
      <c r="O546" s="93"/>
      <c r="P546" s="93"/>
      <c r="Q546" s="93"/>
      <c r="R546" s="93"/>
      <c r="S546" s="93"/>
      <c r="T546" s="94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7" t="s">
        <v>177</v>
      </c>
      <c r="AU546" s="17" t="s">
        <v>85</v>
      </c>
    </row>
    <row r="547" spans="1:63" s="12" customFormat="1" ht="25.9" customHeight="1">
      <c r="A547" s="12"/>
      <c r="B547" s="244"/>
      <c r="C547" s="245"/>
      <c r="D547" s="246" t="s">
        <v>74</v>
      </c>
      <c r="E547" s="247" t="s">
        <v>138</v>
      </c>
      <c r="F547" s="247" t="s">
        <v>1464</v>
      </c>
      <c r="G547" s="245"/>
      <c r="H547" s="245"/>
      <c r="I547" s="248"/>
      <c r="J547" s="249">
        <f>BK547</f>
        <v>0</v>
      </c>
      <c r="K547" s="245"/>
      <c r="L547" s="250"/>
      <c r="M547" s="251"/>
      <c r="N547" s="252"/>
      <c r="O547" s="252"/>
      <c r="P547" s="253">
        <f>P548+P569+P573+P574+P579+P584+P587</f>
        <v>0</v>
      </c>
      <c r="Q547" s="252"/>
      <c r="R547" s="253">
        <f>R548+R569+R573+R574+R579+R584+R587</f>
        <v>0</v>
      </c>
      <c r="S547" s="252"/>
      <c r="T547" s="254">
        <f>T548+T569+T573+T574+T579+T584+T587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55" t="s">
        <v>218</v>
      </c>
      <c r="AT547" s="256" t="s">
        <v>74</v>
      </c>
      <c r="AU547" s="256" t="s">
        <v>75</v>
      </c>
      <c r="AY547" s="255" t="s">
        <v>160</v>
      </c>
      <c r="BK547" s="257">
        <f>BK548+BK569+BK573+BK574+BK579+BK584+BK587</f>
        <v>0</v>
      </c>
    </row>
    <row r="548" spans="1:63" s="12" customFormat="1" ht="22.8" customHeight="1">
      <c r="A548" s="12"/>
      <c r="B548" s="244"/>
      <c r="C548" s="245"/>
      <c r="D548" s="246" t="s">
        <v>74</v>
      </c>
      <c r="E548" s="258" t="s">
        <v>1465</v>
      </c>
      <c r="F548" s="258" t="s">
        <v>1466</v>
      </c>
      <c r="G548" s="245"/>
      <c r="H548" s="245"/>
      <c r="I548" s="248"/>
      <c r="J548" s="259">
        <f>BK548</f>
        <v>0</v>
      </c>
      <c r="K548" s="245"/>
      <c r="L548" s="250"/>
      <c r="M548" s="251"/>
      <c r="N548" s="252"/>
      <c r="O548" s="252"/>
      <c r="P548" s="253">
        <f>SUM(P549:P568)</f>
        <v>0</v>
      </c>
      <c r="Q548" s="252"/>
      <c r="R548" s="253">
        <f>SUM(R549:R568)</f>
        <v>0</v>
      </c>
      <c r="S548" s="252"/>
      <c r="T548" s="254">
        <f>SUM(T549:T568)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55" t="s">
        <v>218</v>
      </c>
      <c r="AT548" s="256" t="s">
        <v>74</v>
      </c>
      <c r="AU548" s="256" t="s">
        <v>83</v>
      </c>
      <c r="AY548" s="255" t="s">
        <v>160</v>
      </c>
      <c r="BK548" s="257">
        <f>SUM(BK549:BK568)</f>
        <v>0</v>
      </c>
    </row>
    <row r="549" spans="1:65" s="2" customFormat="1" ht="16.5" customHeight="1">
      <c r="A549" s="40"/>
      <c r="B549" s="41"/>
      <c r="C549" s="260" t="s">
        <v>890</v>
      </c>
      <c r="D549" s="260" t="s">
        <v>162</v>
      </c>
      <c r="E549" s="261" t="s">
        <v>1474</v>
      </c>
      <c r="F549" s="262" t="s">
        <v>1475</v>
      </c>
      <c r="G549" s="263" t="s">
        <v>1476</v>
      </c>
      <c r="H549" s="264">
        <v>1</v>
      </c>
      <c r="I549" s="265"/>
      <c r="J549" s="266">
        <f>ROUND(I549*H549,2)</f>
        <v>0</v>
      </c>
      <c r="K549" s="262" t="s">
        <v>175</v>
      </c>
      <c r="L549" s="43"/>
      <c r="M549" s="267" t="s">
        <v>1</v>
      </c>
      <c r="N549" s="268" t="s">
        <v>40</v>
      </c>
      <c r="O549" s="93"/>
      <c r="P549" s="269">
        <f>O549*H549</f>
        <v>0</v>
      </c>
      <c r="Q549" s="269">
        <v>0</v>
      </c>
      <c r="R549" s="269">
        <f>Q549*H549</f>
        <v>0</v>
      </c>
      <c r="S549" s="269">
        <v>0</v>
      </c>
      <c r="T549" s="270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71" t="s">
        <v>1470</v>
      </c>
      <c r="AT549" s="271" t="s">
        <v>162</v>
      </c>
      <c r="AU549" s="271" t="s">
        <v>85</v>
      </c>
      <c r="AY549" s="17" t="s">
        <v>160</v>
      </c>
      <c r="BE549" s="145">
        <f>IF(N549="základní",J549,0)</f>
        <v>0</v>
      </c>
      <c r="BF549" s="145">
        <f>IF(N549="snížená",J549,0)</f>
        <v>0</v>
      </c>
      <c r="BG549" s="145">
        <f>IF(N549="zákl. přenesená",J549,0)</f>
        <v>0</v>
      </c>
      <c r="BH549" s="145">
        <f>IF(N549="sníž. přenesená",J549,0)</f>
        <v>0</v>
      </c>
      <c r="BI549" s="145">
        <f>IF(N549="nulová",J549,0)</f>
        <v>0</v>
      </c>
      <c r="BJ549" s="17" t="s">
        <v>83</v>
      </c>
      <c r="BK549" s="145">
        <f>ROUND(I549*H549,2)</f>
        <v>0</v>
      </c>
      <c r="BL549" s="17" t="s">
        <v>1470</v>
      </c>
      <c r="BM549" s="271" t="s">
        <v>1845</v>
      </c>
    </row>
    <row r="550" spans="1:47" s="2" customFormat="1" ht="12">
      <c r="A550" s="40"/>
      <c r="B550" s="41"/>
      <c r="C550" s="42"/>
      <c r="D550" s="272" t="s">
        <v>177</v>
      </c>
      <c r="E550" s="42"/>
      <c r="F550" s="287" t="s">
        <v>1478</v>
      </c>
      <c r="G550" s="42"/>
      <c r="H550" s="42"/>
      <c r="I550" s="161"/>
      <c r="J550" s="42"/>
      <c r="K550" s="42"/>
      <c r="L550" s="43"/>
      <c r="M550" s="274"/>
      <c r="N550" s="275"/>
      <c r="O550" s="93"/>
      <c r="P550" s="93"/>
      <c r="Q550" s="93"/>
      <c r="R550" s="93"/>
      <c r="S550" s="93"/>
      <c r="T550" s="94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7" t="s">
        <v>177</v>
      </c>
      <c r="AU550" s="17" t="s">
        <v>85</v>
      </c>
    </row>
    <row r="551" spans="1:65" s="2" customFormat="1" ht="16.5" customHeight="1">
      <c r="A551" s="40"/>
      <c r="B551" s="41"/>
      <c r="C551" s="260" t="s">
        <v>896</v>
      </c>
      <c r="D551" s="260" t="s">
        <v>162</v>
      </c>
      <c r="E551" s="261" t="s">
        <v>1480</v>
      </c>
      <c r="F551" s="262" t="s">
        <v>1481</v>
      </c>
      <c r="G551" s="263" t="s">
        <v>1476</v>
      </c>
      <c r="H551" s="264">
        <v>1</v>
      </c>
      <c r="I551" s="265"/>
      <c r="J551" s="266">
        <f>ROUND(I551*H551,2)</f>
        <v>0</v>
      </c>
      <c r="K551" s="262" t="s">
        <v>175</v>
      </c>
      <c r="L551" s="43"/>
      <c r="M551" s="267" t="s">
        <v>1</v>
      </c>
      <c r="N551" s="268" t="s">
        <v>40</v>
      </c>
      <c r="O551" s="93"/>
      <c r="P551" s="269">
        <f>O551*H551</f>
        <v>0</v>
      </c>
      <c r="Q551" s="269">
        <v>0</v>
      </c>
      <c r="R551" s="269">
        <f>Q551*H551</f>
        <v>0</v>
      </c>
      <c r="S551" s="269">
        <v>0</v>
      </c>
      <c r="T551" s="270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71" t="s">
        <v>1470</v>
      </c>
      <c r="AT551" s="271" t="s">
        <v>162</v>
      </c>
      <c r="AU551" s="271" t="s">
        <v>85</v>
      </c>
      <c r="AY551" s="17" t="s">
        <v>160</v>
      </c>
      <c r="BE551" s="145">
        <f>IF(N551="základní",J551,0)</f>
        <v>0</v>
      </c>
      <c r="BF551" s="145">
        <f>IF(N551="snížená",J551,0)</f>
        <v>0</v>
      </c>
      <c r="BG551" s="145">
        <f>IF(N551="zákl. přenesená",J551,0)</f>
        <v>0</v>
      </c>
      <c r="BH551" s="145">
        <f>IF(N551="sníž. přenesená",J551,0)</f>
        <v>0</v>
      </c>
      <c r="BI551" s="145">
        <f>IF(N551="nulová",J551,0)</f>
        <v>0</v>
      </c>
      <c r="BJ551" s="17" t="s">
        <v>83</v>
      </c>
      <c r="BK551" s="145">
        <f>ROUND(I551*H551,2)</f>
        <v>0</v>
      </c>
      <c r="BL551" s="17" t="s">
        <v>1470</v>
      </c>
      <c r="BM551" s="271" t="s">
        <v>1846</v>
      </c>
    </row>
    <row r="552" spans="1:47" s="2" customFormat="1" ht="12">
      <c r="A552" s="40"/>
      <c r="B552" s="41"/>
      <c r="C552" s="42"/>
      <c r="D552" s="272" t="s">
        <v>177</v>
      </c>
      <c r="E552" s="42"/>
      <c r="F552" s="287" t="s">
        <v>1483</v>
      </c>
      <c r="G552" s="42"/>
      <c r="H552" s="42"/>
      <c r="I552" s="161"/>
      <c r="J552" s="42"/>
      <c r="K552" s="42"/>
      <c r="L552" s="43"/>
      <c r="M552" s="274"/>
      <c r="N552" s="275"/>
      <c r="O552" s="93"/>
      <c r="P552" s="93"/>
      <c r="Q552" s="93"/>
      <c r="R552" s="93"/>
      <c r="S552" s="93"/>
      <c r="T552" s="94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7" t="s">
        <v>177</v>
      </c>
      <c r="AU552" s="17" t="s">
        <v>85</v>
      </c>
    </row>
    <row r="553" spans="1:51" s="13" customFormat="1" ht="12">
      <c r="A553" s="13"/>
      <c r="B553" s="276"/>
      <c r="C553" s="277"/>
      <c r="D553" s="272" t="s">
        <v>170</v>
      </c>
      <c r="E553" s="278" t="s">
        <v>1</v>
      </c>
      <c r="F553" s="279" t="s">
        <v>83</v>
      </c>
      <c r="G553" s="277"/>
      <c r="H553" s="280">
        <v>1</v>
      </c>
      <c r="I553" s="281"/>
      <c r="J553" s="277"/>
      <c r="K553" s="277"/>
      <c r="L553" s="282"/>
      <c r="M553" s="283"/>
      <c r="N553" s="284"/>
      <c r="O553" s="284"/>
      <c r="P553" s="284"/>
      <c r="Q553" s="284"/>
      <c r="R553" s="284"/>
      <c r="S553" s="284"/>
      <c r="T553" s="28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86" t="s">
        <v>170</v>
      </c>
      <c r="AU553" s="286" t="s">
        <v>85</v>
      </c>
      <c r="AV553" s="13" t="s">
        <v>85</v>
      </c>
      <c r="AW553" s="13" t="s">
        <v>30</v>
      </c>
      <c r="AX553" s="13" t="s">
        <v>83</v>
      </c>
      <c r="AY553" s="286" t="s">
        <v>160</v>
      </c>
    </row>
    <row r="554" spans="1:65" s="2" customFormat="1" ht="21.75" customHeight="1">
      <c r="A554" s="40"/>
      <c r="B554" s="41"/>
      <c r="C554" s="260" t="s">
        <v>903</v>
      </c>
      <c r="D554" s="260" t="s">
        <v>162</v>
      </c>
      <c r="E554" s="261" t="s">
        <v>1485</v>
      </c>
      <c r="F554" s="262" t="s">
        <v>1486</v>
      </c>
      <c r="G554" s="263" t="s">
        <v>1476</v>
      </c>
      <c r="H554" s="264">
        <v>1</v>
      </c>
      <c r="I554" s="265"/>
      <c r="J554" s="266">
        <f>ROUND(I554*H554,2)</f>
        <v>0</v>
      </c>
      <c r="K554" s="262" t="s">
        <v>1</v>
      </c>
      <c r="L554" s="43"/>
      <c r="M554" s="267" t="s">
        <v>1</v>
      </c>
      <c r="N554" s="268" t="s">
        <v>40</v>
      </c>
      <c r="O554" s="93"/>
      <c r="P554" s="269">
        <f>O554*H554</f>
        <v>0</v>
      </c>
      <c r="Q554" s="269">
        <v>0</v>
      </c>
      <c r="R554" s="269">
        <f>Q554*H554</f>
        <v>0</v>
      </c>
      <c r="S554" s="269">
        <v>0</v>
      </c>
      <c r="T554" s="270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71" t="s">
        <v>1470</v>
      </c>
      <c r="AT554" s="271" t="s">
        <v>162</v>
      </c>
      <c r="AU554" s="271" t="s">
        <v>85</v>
      </c>
      <c r="AY554" s="17" t="s">
        <v>160</v>
      </c>
      <c r="BE554" s="145">
        <f>IF(N554="základní",J554,0)</f>
        <v>0</v>
      </c>
      <c r="BF554" s="145">
        <f>IF(N554="snížená",J554,0)</f>
        <v>0</v>
      </c>
      <c r="BG554" s="145">
        <f>IF(N554="zákl. přenesená",J554,0)</f>
        <v>0</v>
      </c>
      <c r="BH554" s="145">
        <f>IF(N554="sníž. přenesená",J554,0)</f>
        <v>0</v>
      </c>
      <c r="BI554" s="145">
        <f>IF(N554="nulová",J554,0)</f>
        <v>0</v>
      </c>
      <c r="BJ554" s="17" t="s">
        <v>83</v>
      </c>
      <c r="BK554" s="145">
        <f>ROUND(I554*H554,2)</f>
        <v>0</v>
      </c>
      <c r="BL554" s="17" t="s">
        <v>1470</v>
      </c>
      <c r="BM554" s="271" t="s">
        <v>1847</v>
      </c>
    </row>
    <row r="555" spans="1:47" s="2" customFormat="1" ht="12">
      <c r="A555" s="40"/>
      <c r="B555" s="41"/>
      <c r="C555" s="42"/>
      <c r="D555" s="272" t="s">
        <v>177</v>
      </c>
      <c r="E555" s="42"/>
      <c r="F555" s="287" t="s">
        <v>1486</v>
      </c>
      <c r="G555" s="42"/>
      <c r="H555" s="42"/>
      <c r="I555" s="161"/>
      <c r="J555" s="42"/>
      <c r="K555" s="42"/>
      <c r="L555" s="43"/>
      <c r="M555" s="274"/>
      <c r="N555" s="275"/>
      <c r="O555" s="93"/>
      <c r="P555" s="93"/>
      <c r="Q555" s="93"/>
      <c r="R555" s="93"/>
      <c r="S555" s="93"/>
      <c r="T555" s="94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7" t="s">
        <v>177</v>
      </c>
      <c r="AU555" s="17" t="s">
        <v>85</v>
      </c>
    </row>
    <row r="556" spans="1:51" s="13" customFormat="1" ht="12">
      <c r="A556" s="13"/>
      <c r="B556" s="276"/>
      <c r="C556" s="277"/>
      <c r="D556" s="272" t="s">
        <v>170</v>
      </c>
      <c r="E556" s="278" t="s">
        <v>1</v>
      </c>
      <c r="F556" s="279" t="s">
        <v>83</v>
      </c>
      <c r="G556" s="277"/>
      <c r="H556" s="280">
        <v>1</v>
      </c>
      <c r="I556" s="281"/>
      <c r="J556" s="277"/>
      <c r="K556" s="277"/>
      <c r="L556" s="282"/>
      <c r="M556" s="283"/>
      <c r="N556" s="284"/>
      <c r="O556" s="284"/>
      <c r="P556" s="284"/>
      <c r="Q556" s="284"/>
      <c r="R556" s="284"/>
      <c r="S556" s="284"/>
      <c r="T556" s="28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86" t="s">
        <v>170</v>
      </c>
      <c r="AU556" s="286" t="s">
        <v>85</v>
      </c>
      <c r="AV556" s="13" t="s">
        <v>85</v>
      </c>
      <c r="AW556" s="13" t="s">
        <v>30</v>
      </c>
      <c r="AX556" s="13" t="s">
        <v>83</v>
      </c>
      <c r="AY556" s="286" t="s">
        <v>160</v>
      </c>
    </row>
    <row r="557" spans="1:65" s="2" customFormat="1" ht="21.75" customHeight="1">
      <c r="A557" s="40"/>
      <c r="B557" s="41"/>
      <c r="C557" s="260" t="s">
        <v>908</v>
      </c>
      <c r="D557" s="260" t="s">
        <v>162</v>
      </c>
      <c r="E557" s="261" t="s">
        <v>1489</v>
      </c>
      <c r="F557" s="262" t="s">
        <v>1490</v>
      </c>
      <c r="G557" s="263" t="s">
        <v>296</v>
      </c>
      <c r="H557" s="264">
        <v>65</v>
      </c>
      <c r="I557" s="265"/>
      <c r="J557" s="266">
        <f>ROUND(I557*H557,2)</f>
        <v>0</v>
      </c>
      <c r="K557" s="262" t="s">
        <v>1</v>
      </c>
      <c r="L557" s="43"/>
      <c r="M557" s="267" t="s">
        <v>1</v>
      </c>
      <c r="N557" s="268" t="s">
        <v>40</v>
      </c>
      <c r="O557" s="93"/>
      <c r="P557" s="269">
        <f>O557*H557</f>
        <v>0</v>
      </c>
      <c r="Q557" s="269">
        <v>0</v>
      </c>
      <c r="R557" s="269">
        <f>Q557*H557</f>
        <v>0</v>
      </c>
      <c r="S557" s="269">
        <v>0</v>
      </c>
      <c r="T557" s="270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71" t="s">
        <v>1470</v>
      </c>
      <c r="AT557" s="271" t="s">
        <v>162</v>
      </c>
      <c r="AU557" s="271" t="s">
        <v>85</v>
      </c>
      <c r="AY557" s="17" t="s">
        <v>160</v>
      </c>
      <c r="BE557" s="145">
        <f>IF(N557="základní",J557,0)</f>
        <v>0</v>
      </c>
      <c r="BF557" s="145">
        <f>IF(N557="snížená",J557,0)</f>
        <v>0</v>
      </c>
      <c r="BG557" s="145">
        <f>IF(N557="zákl. přenesená",J557,0)</f>
        <v>0</v>
      </c>
      <c r="BH557" s="145">
        <f>IF(N557="sníž. přenesená",J557,0)</f>
        <v>0</v>
      </c>
      <c r="BI557" s="145">
        <f>IF(N557="nulová",J557,0)</f>
        <v>0</v>
      </c>
      <c r="BJ557" s="17" t="s">
        <v>83</v>
      </c>
      <c r="BK557" s="145">
        <f>ROUND(I557*H557,2)</f>
        <v>0</v>
      </c>
      <c r="BL557" s="17" t="s">
        <v>1470</v>
      </c>
      <c r="BM557" s="271" t="s">
        <v>1848</v>
      </c>
    </row>
    <row r="558" spans="1:47" s="2" customFormat="1" ht="12">
      <c r="A558" s="40"/>
      <c r="B558" s="41"/>
      <c r="C558" s="42"/>
      <c r="D558" s="272" t="s">
        <v>177</v>
      </c>
      <c r="E558" s="42"/>
      <c r="F558" s="287" t="s">
        <v>1490</v>
      </c>
      <c r="G558" s="42"/>
      <c r="H558" s="42"/>
      <c r="I558" s="161"/>
      <c r="J558" s="42"/>
      <c r="K558" s="42"/>
      <c r="L558" s="43"/>
      <c r="M558" s="274"/>
      <c r="N558" s="275"/>
      <c r="O558" s="93"/>
      <c r="P558" s="93"/>
      <c r="Q558" s="93"/>
      <c r="R558" s="93"/>
      <c r="S558" s="93"/>
      <c r="T558" s="94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7" t="s">
        <v>177</v>
      </c>
      <c r="AU558" s="17" t="s">
        <v>85</v>
      </c>
    </row>
    <row r="559" spans="1:47" s="2" customFormat="1" ht="12">
      <c r="A559" s="40"/>
      <c r="B559" s="41"/>
      <c r="C559" s="42"/>
      <c r="D559" s="272" t="s">
        <v>168</v>
      </c>
      <c r="E559" s="42"/>
      <c r="F559" s="273" t="s">
        <v>1849</v>
      </c>
      <c r="G559" s="42"/>
      <c r="H559" s="42"/>
      <c r="I559" s="161"/>
      <c r="J559" s="42"/>
      <c r="K559" s="42"/>
      <c r="L559" s="43"/>
      <c r="M559" s="274"/>
      <c r="N559" s="275"/>
      <c r="O559" s="93"/>
      <c r="P559" s="93"/>
      <c r="Q559" s="93"/>
      <c r="R559" s="93"/>
      <c r="S559" s="93"/>
      <c r="T559" s="94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7" t="s">
        <v>168</v>
      </c>
      <c r="AU559" s="17" t="s">
        <v>85</v>
      </c>
    </row>
    <row r="560" spans="1:65" s="2" customFormat="1" ht="16.5" customHeight="1">
      <c r="A560" s="40"/>
      <c r="B560" s="41"/>
      <c r="C560" s="260" t="s">
        <v>914</v>
      </c>
      <c r="D560" s="260" t="s">
        <v>162</v>
      </c>
      <c r="E560" s="261" t="s">
        <v>1494</v>
      </c>
      <c r="F560" s="262" t="s">
        <v>1495</v>
      </c>
      <c r="G560" s="263" t="s">
        <v>1476</v>
      </c>
      <c r="H560" s="264">
        <v>1</v>
      </c>
      <c r="I560" s="265"/>
      <c r="J560" s="266">
        <f>ROUND(I560*H560,2)</f>
        <v>0</v>
      </c>
      <c r="K560" s="262" t="s">
        <v>175</v>
      </c>
      <c r="L560" s="43"/>
      <c r="M560" s="267" t="s">
        <v>1</v>
      </c>
      <c r="N560" s="268" t="s">
        <v>40</v>
      </c>
      <c r="O560" s="93"/>
      <c r="P560" s="269">
        <f>O560*H560</f>
        <v>0</v>
      </c>
      <c r="Q560" s="269">
        <v>0</v>
      </c>
      <c r="R560" s="269">
        <f>Q560*H560</f>
        <v>0</v>
      </c>
      <c r="S560" s="269">
        <v>0</v>
      </c>
      <c r="T560" s="270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71" t="s">
        <v>1470</v>
      </c>
      <c r="AT560" s="271" t="s">
        <v>162</v>
      </c>
      <c r="AU560" s="271" t="s">
        <v>85</v>
      </c>
      <c r="AY560" s="17" t="s">
        <v>160</v>
      </c>
      <c r="BE560" s="145">
        <f>IF(N560="základní",J560,0)</f>
        <v>0</v>
      </c>
      <c r="BF560" s="145">
        <f>IF(N560="snížená",J560,0)</f>
        <v>0</v>
      </c>
      <c r="BG560" s="145">
        <f>IF(N560="zákl. přenesená",J560,0)</f>
        <v>0</v>
      </c>
      <c r="BH560" s="145">
        <f>IF(N560="sníž. přenesená",J560,0)</f>
        <v>0</v>
      </c>
      <c r="BI560" s="145">
        <f>IF(N560="nulová",J560,0)</f>
        <v>0</v>
      </c>
      <c r="BJ560" s="17" t="s">
        <v>83</v>
      </c>
      <c r="BK560" s="145">
        <f>ROUND(I560*H560,2)</f>
        <v>0</v>
      </c>
      <c r="BL560" s="17" t="s">
        <v>1470</v>
      </c>
      <c r="BM560" s="271" t="s">
        <v>1850</v>
      </c>
    </row>
    <row r="561" spans="1:47" s="2" customFormat="1" ht="12">
      <c r="A561" s="40"/>
      <c r="B561" s="41"/>
      <c r="C561" s="42"/>
      <c r="D561" s="272" t="s">
        <v>177</v>
      </c>
      <c r="E561" s="42"/>
      <c r="F561" s="287" t="s">
        <v>1495</v>
      </c>
      <c r="G561" s="42"/>
      <c r="H561" s="42"/>
      <c r="I561" s="161"/>
      <c r="J561" s="42"/>
      <c r="K561" s="42"/>
      <c r="L561" s="43"/>
      <c r="M561" s="274"/>
      <c r="N561" s="275"/>
      <c r="O561" s="93"/>
      <c r="P561" s="93"/>
      <c r="Q561" s="93"/>
      <c r="R561" s="93"/>
      <c r="S561" s="93"/>
      <c r="T561" s="94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7" t="s">
        <v>177</v>
      </c>
      <c r="AU561" s="17" t="s">
        <v>85</v>
      </c>
    </row>
    <row r="562" spans="1:65" s="2" customFormat="1" ht="16.5" customHeight="1">
      <c r="A562" s="40"/>
      <c r="B562" s="41"/>
      <c r="C562" s="260" t="s">
        <v>920</v>
      </c>
      <c r="D562" s="260" t="s">
        <v>162</v>
      </c>
      <c r="E562" s="261" t="s">
        <v>1498</v>
      </c>
      <c r="F562" s="262" t="s">
        <v>1499</v>
      </c>
      <c r="G562" s="263" t="s">
        <v>1476</v>
      </c>
      <c r="H562" s="264">
        <v>1</v>
      </c>
      <c r="I562" s="265"/>
      <c r="J562" s="266">
        <f>ROUND(I562*H562,2)</f>
        <v>0</v>
      </c>
      <c r="K562" s="262" t="s">
        <v>175</v>
      </c>
      <c r="L562" s="43"/>
      <c r="M562" s="267" t="s">
        <v>1</v>
      </c>
      <c r="N562" s="268" t="s">
        <v>40</v>
      </c>
      <c r="O562" s="93"/>
      <c r="P562" s="269">
        <f>O562*H562</f>
        <v>0</v>
      </c>
      <c r="Q562" s="269">
        <v>0</v>
      </c>
      <c r="R562" s="269">
        <f>Q562*H562</f>
        <v>0</v>
      </c>
      <c r="S562" s="269">
        <v>0</v>
      </c>
      <c r="T562" s="270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71" t="s">
        <v>1470</v>
      </c>
      <c r="AT562" s="271" t="s">
        <v>162</v>
      </c>
      <c r="AU562" s="271" t="s">
        <v>85</v>
      </c>
      <c r="AY562" s="17" t="s">
        <v>160</v>
      </c>
      <c r="BE562" s="145">
        <f>IF(N562="základní",J562,0)</f>
        <v>0</v>
      </c>
      <c r="BF562" s="145">
        <f>IF(N562="snížená",J562,0)</f>
        <v>0</v>
      </c>
      <c r="BG562" s="145">
        <f>IF(N562="zákl. přenesená",J562,0)</f>
        <v>0</v>
      </c>
      <c r="BH562" s="145">
        <f>IF(N562="sníž. přenesená",J562,0)</f>
        <v>0</v>
      </c>
      <c r="BI562" s="145">
        <f>IF(N562="nulová",J562,0)</f>
        <v>0</v>
      </c>
      <c r="BJ562" s="17" t="s">
        <v>83</v>
      </c>
      <c r="BK562" s="145">
        <f>ROUND(I562*H562,2)</f>
        <v>0</v>
      </c>
      <c r="BL562" s="17" t="s">
        <v>1470</v>
      </c>
      <c r="BM562" s="271" t="s">
        <v>1851</v>
      </c>
    </row>
    <row r="563" spans="1:47" s="2" customFormat="1" ht="12">
      <c r="A563" s="40"/>
      <c r="B563" s="41"/>
      <c r="C563" s="42"/>
      <c r="D563" s="272" t="s">
        <v>177</v>
      </c>
      <c r="E563" s="42"/>
      <c r="F563" s="287" t="s">
        <v>1501</v>
      </c>
      <c r="G563" s="42"/>
      <c r="H563" s="42"/>
      <c r="I563" s="161"/>
      <c r="J563" s="42"/>
      <c r="K563" s="42"/>
      <c r="L563" s="43"/>
      <c r="M563" s="274"/>
      <c r="N563" s="275"/>
      <c r="O563" s="93"/>
      <c r="P563" s="93"/>
      <c r="Q563" s="93"/>
      <c r="R563" s="93"/>
      <c r="S563" s="93"/>
      <c r="T563" s="94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7" t="s">
        <v>177</v>
      </c>
      <c r="AU563" s="17" t="s">
        <v>85</v>
      </c>
    </row>
    <row r="564" spans="1:51" s="13" customFormat="1" ht="12">
      <c r="A564" s="13"/>
      <c r="B564" s="276"/>
      <c r="C564" s="277"/>
      <c r="D564" s="272" t="s">
        <v>170</v>
      </c>
      <c r="E564" s="278" t="s">
        <v>1</v>
      </c>
      <c r="F564" s="279" t="s">
        <v>83</v>
      </c>
      <c r="G564" s="277"/>
      <c r="H564" s="280">
        <v>1</v>
      </c>
      <c r="I564" s="281"/>
      <c r="J564" s="277"/>
      <c r="K564" s="277"/>
      <c r="L564" s="282"/>
      <c r="M564" s="283"/>
      <c r="N564" s="284"/>
      <c r="O564" s="284"/>
      <c r="P564" s="284"/>
      <c r="Q564" s="284"/>
      <c r="R564" s="284"/>
      <c r="S564" s="284"/>
      <c r="T564" s="28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86" t="s">
        <v>170</v>
      </c>
      <c r="AU564" s="286" t="s">
        <v>85</v>
      </c>
      <c r="AV564" s="13" t="s">
        <v>85</v>
      </c>
      <c r="AW564" s="13" t="s">
        <v>30</v>
      </c>
      <c r="AX564" s="13" t="s">
        <v>83</v>
      </c>
      <c r="AY564" s="286" t="s">
        <v>160</v>
      </c>
    </row>
    <row r="565" spans="1:65" s="2" customFormat="1" ht="16.5" customHeight="1">
      <c r="A565" s="40"/>
      <c r="B565" s="41"/>
      <c r="C565" s="260" t="s">
        <v>925</v>
      </c>
      <c r="D565" s="260" t="s">
        <v>162</v>
      </c>
      <c r="E565" s="261" t="s">
        <v>1503</v>
      </c>
      <c r="F565" s="262" t="s">
        <v>1504</v>
      </c>
      <c r="G565" s="263" t="s">
        <v>1476</v>
      </c>
      <c r="H565" s="264">
        <v>1</v>
      </c>
      <c r="I565" s="265"/>
      <c r="J565" s="266">
        <f>ROUND(I565*H565,2)</f>
        <v>0</v>
      </c>
      <c r="K565" s="262" t="s">
        <v>1</v>
      </c>
      <c r="L565" s="43"/>
      <c r="M565" s="267" t="s">
        <v>1</v>
      </c>
      <c r="N565" s="268" t="s">
        <v>40</v>
      </c>
      <c r="O565" s="93"/>
      <c r="P565" s="269">
        <f>O565*H565</f>
        <v>0</v>
      </c>
      <c r="Q565" s="269">
        <v>0</v>
      </c>
      <c r="R565" s="269">
        <f>Q565*H565</f>
        <v>0</v>
      </c>
      <c r="S565" s="269">
        <v>0</v>
      </c>
      <c r="T565" s="270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71" t="s">
        <v>1470</v>
      </c>
      <c r="AT565" s="271" t="s">
        <v>162</v>
      </c>
      <c r="AU565" s="271" t="s">
        <v>85</v>
      </c>
      <c r="AY565" s="17" t="s">
        <v>160</v>
      </c>
      <c r="BE565" s="145">
        <f>IF(N565="základní",J565,0)</f>
        <v>0</v>
      </c>
      <c r="BF565" s="145">
        <f>IF(N565="snížená",J565,0)</f>
        <v>0</v>
      </c>
      <c r="BG565" s="145">
        <f>IF(N565="zákl. přenesená",J565,0)</f>
        <v>0</v>
      </c>
      <c r="BH565" s="145">
        <f>IF(N565="sníž. přenesená",J565,0)</f>
        <v>0</v>
      </c>
      <c r="BI565" s="145">
        <f>IF(N565="nulová",J565,0)</f>
        <v>0</v>
      </c>
      <c r="BJ565" s="17" t="s">
        <v>83</v>
      </c>
      <c r="BK565" s="145">
        <f>ROUND(I565*H565,2)</f>
        <v>0</v>
      </c>
      <c r="BL565" s="17" t="s">
        <v>1470</v>
      </c>
      <c r="BM565" s="271" t="s">
        <v>1852</v>
      </c>
    </row>
    <row r="566" spans="1:47" s="2" customFormat="1" ht="12">
      <c r="A566" s="40"/>
      <c r="B566" s="41"/>
      <c r="C566" s="42"/>
      <c r="D566" s="272" t="s">
        <v>177</v>
      </c>
      <c r="E566" s="42"/>
      <c r="F566" s="287" t="s">
        <v>1504</v>
      </c>
      <c r="G566" s="42"/>
      <c r="H566" s="42"/>
      <c r="I566" s="161"/>
      <c r="J566" s="42"/>
      <c r="K566" s="42"/>
      <c r="L566" s="43"/>
      <c r="M566" s="274"/>
      <c r="N566" s="275"/>
      <c r="O566" s="93"/>
      <c r="P566" s="93"/>
      <c r="Q566" s="93"/>
      <c r="R566" s="93"/>
      <c r="S566" s="93"/>
      <c r="T566" s="94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7" t="s">
        <v>177</v>
      </c>
      <c r="AU566" s="17" t="s">
        <v>85</v>
      </c>
    </row>
    <row r="567" spans="1:65" s="2" customFormat="1" ht="16.5" customHeight="1">
      <c r="A567" s="40"/>
      <c r="B567" s="41"/>
      <c r="C567" s="260" t="s">
        <v>930</v>
      </c>
      <c r="D567" s="260" t="s">
        <v>162</v>
      </c>
      <c r="E567" s="261" t="s">
        <v>1515</v>
      </c>
      <c r="F567" s="262" t="s">
        <v>1853</v>
      </c>
      <c r="G567" s="263" t="s">
        <v>165</v>
      </c>
      <c r="H567" s="264">
        <v>1</v>
      </c>
      <c r="I567" s="265"/>
      <c r="J567" s="266">
        <f>ROUND(I567*H567,2)</f>
        <v>0</v>
      </c>
      <c r="K567" s="262" t="s">
        <v>1</v>
      </c>
      <c r="L567" s="43"/>
      <c r="M567" s="267" t="s">
        <v>1</v>
      </c>
      <c r="N567" s="268" t="s">
        <v>40</v>
      </c>
      <c r="O567" s="93"/>
      <c r="P567" s="269">
        <f>O567*H567</f>
        <v>0</v>
      </c>
      <c r="Q567" s="269">
        <v>0</v>
      </c>
      <c r="R567" s="269">
        <f>Q567*H567</f>
        <v>0</v>
      </c>
      <c r="S567" s="269">
        <v>0</v>
      </c>
      <c r="T567" s="270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71" t="s">
        <v>1470</v>
      </c>
      <c r="AT567" s="271" t="s">
        <v>162</v>
      </c>
      <c r="AU567" s="271" t="s">
        <v>85</v>
      </c>
      <c r="AY567" s="17" t="s">
        <v>160</v>
      </c>
      <c r="BE567" s="145">
        <f>IF(N567="základní",J567,0)</f>
        <v>0</v>
      </c>
      <c r="BF567" s="145">
        <f>IF(N567="snížená",J567,0)</f>
        <v>0</v>
      </c>
      <c r="BG567" s="145">
        <f>IF(N567="zákl. přenesená",J567,0)</f>
        <v>0</v>
      </c>
      <c r="BH567" s="145">
        <f>IF(N567="sníž. přenesená",J567,0)</f>
        <v>0</v>
      </c>
      <c r="BI567" s="145">
        <f>IF(N567="nulová",J567,0)</f>
        <v>0</v>
      </c>
      <c r="BJ567" s="17" t="s">
        <v>83</v>
      </c>
      <c r="BK567" s="145">
        <f>ROUND(I567*H567,2)</f>
        <v>0</v>
      </c>
      <c r="BL567" s="17" t="s">
        <v>1470</v>
      </c>
      <c r="BM567" s="271" t="s">
        <v>1854</v>
      </c>
    </row>
    <row r="568" spans="1:47" s="2" customFormat="1" ht="12">
      <c r="A568" s="40"/>
      <c r="B568" s="41"/>
      <c r="C568" s="42"/>
      <c r="D568" s="272" t="s">
        <v>177</v>
      </c>
      <c r="E568" s="42"/>
      <c r="F568" s="287" t="s">
        <v>1855</v>
      </c>
      <c r="G568" s="42"/>
      <c r="H568" s="42"/>
      <c r="I568" s="161"/>
      <c r="J568" s="42"/>
      <c r="K568" s="42"/>
      <c r="L568" s="43"/>
      <c r="M568" s="274"/>
      <c r="N568" s="275"/>
      <c r="O568" s="93"/>
      <c r="P568" s="93"/>
      <c r="Q568" s="93"/>
      <c r="R568" s="93"/>
      <c r="S568" s="93"/>
      <c r="T568" s="94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7" t="s">
        <v>177</v>
      </c>
      <c r="AU568" s="17" t="s">
        <v>85</v>
      </c>
    </row>
    <row r="569" spans="1:63" s="12" customFormat="1" ht="22.8" customHeight="1">
      <c r="A569" s="12"/>
      <c r="B569" s="244"/>
      <c r="C569" s="245"/>
      <c r="D569" s="246" t="s">
        <v>74</v>
      </c>
      <c r="E569" s="258" t="s">
        <v>1519</v>
      </c>
      <c r="F569" s="258" t="s">
        <v>137</v>
      </c>
      <c r="G569" s="245"/>
      <c r="H569" s="245"/>
      <c r="I569" s="248"/>
      <c r="J569" s="259">
        <f>BK569</f>
        <v>0</v>
      </c>
      <c r="K569" s="245"/>
      <c r="L569" s="250"/>
      <c r="M569" s="251"/>
      <c r="N569" s="252"/>
      <c r="O569" s="252"/>
      <c r="P569" s="253">
        <f>SUM(P570:P572)</f>
        <v>0</v>
      </c>
      <c r="Q569" s="252"/>
      <c r="R569" s="253">
        <f>SUM(R570:R572)</f>
        <v>0</v>
      </c>
      <c r="S569" s="252"/>
      <c r="T569" s="254">
        <f>SUM(T570:T572)</f>
        <v>0</v>
      </c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R569" s="255" t="s">
        <v>218</v>
      </c>
      <c r="AT569" s="256" t="s">
        <v>74</v>
      </c>
      <c r="AU569" s="256" t="s">
        <v>83</v>
      </c>
      <c r="AY569" s="255" t="s">
        <v>160</v>
      </c>
      <c r="BK569" s="257">
        <f>SUM(BK570:BK572)</f>
        <v>0</v>
      </c>
    </row>
    <row r="570" spans="1:65" s="2" customFormat="1" ht="16.5" customHeight="1">
      <c r="A570" s="40"/>
      <c r="B570" s="41"/>
      <c r="C570" s="260" t="s">
        <v>935</v>
      </c>
      <c r="D570" s="260" t="s">
        <v>162</v>
      </c>
      <c r="E570" s="261" t="s">
        <v>1521</v>
      </c>
      <c r="F570" s="262" t="s">
        <v>137</v>
      </c>
      <c r="G570" s="263" t="s">
        <v>1522</v>
      </c>
      <c r="H570" s="264">
        <v>1</v>
      </c>
      <c r="I570" s="265"/>
      <c r="J570" s="266">
        <f>ROUND(I570*H570,2)</f>
        <v>0</v>
      </c>
      <c r="K570" s="262" t="s">
        <v>1</v>
      </c>
      <c r="L570" s="43"/>
      <c r="M570" s="267" t="s">
        <v>1</v>
      </c>
      <c r="N570" s="268" t="s">
        <v>40</v>
      </c>
      <c r="O570" s="93"/>
      <c r="P570" s="269">
        <f>O570*H570</f>
        <v>0</v>
      </c>
      <c r="Q570" s="269">
        <v>0</v>
      </c>
      <c r="R570" s="269">
        <f>Q570*H570</f>
        <v>0</v>
      </c>
      <c r="S570" s="269">
        <v>0</v>
      </c>
      <c r="T570" s="270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71" t="s">
        <v>1470</v>
      </c>
      <c r="AT570" s="271" t="s">
        <v>162</v>
      </c>
      <c r="AU570" s="271" t="s">
        <v>85</v>
      </c>
      <c r="AY570" s="17" t="s">
        <v>160</v>
      </c>
      <c r="BE570" s="145">
        <f>IF(N570="základní",J570,0)</f>
        <v>0</v>
      </c>
      <c r="BF570" s="145">
        <f>IF(N570="snížená",J570,0)</f>
        <v>0</v>
      </c>
      <c r="BG570" s="145">
        <f>IF(N570="zákl. přenesená",J570,0)</f>
        <v>0</v>
      </c>
      <c r="BH570" s="145">
        <f>IF(N570="sníž. přenesená",J570,0)</f>
        <v>0</v>
      </c>
      <c r="BI570" s="145">
        <f>IF(N570="nulová",J570,0)</f>
        <v>0</v>
      </c>
      <c r="BJ570" s="17" t="s">
        <v>83</v>
      </c>
      <c r="BK570" s="145">
        <f>ROUND(I570*H570,2)</f>
        <v>0</v>
      </c>
      <c r="BL570" s="17" t="s">
        <v>1470</v>
      </c>
      <c r="BM570" s="271" t="s">
        <v>1856</v>
      </c>
    </row>
    <row r="571" spans="1:47" s="2" customFormat="1" ht="12">
      <c r="A571" s="40"/>
      <c r="B571" s="41"/>
      <c r="C571" s="42"/>
      <c r="D571" s="272" t="s">
        <v>177</v>
      </c>
      <c r="E571" s="42"/>
      <c r="F571" s="287" t="s">
        <v>137</v>
      </c>
      <c r="G571" s="42"/>
      <c r="H571" s="42"/>
      <c r="I571" s="161"/>
      <c r="J571" s="42"/>
      <c r="K571" s="42"/>
      <c r="L571" s="43"/>
      <c r="M571" s="274"/>
      <c r="N571" s="275"/>
      <c r="O571" s="93"/>
      <c r="P571" s="93"/>
      <c r="Q571" s="93"/>
      <c r="R571" s="93"/>
      <c r="S571" s="93"/>
      <c r="T571" s="94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7" t="s">
        <v>177</v>
      </c>
      <c r="AU571" s="17" t="s">
        <v>85</v>
      </c>
    </row>
    <row r="572" spans="1:47" s="2" customFormat="1" ht="12">
      <c r="A572" s="40"/>
      <c r="B572" s="41"/>
      <c r="C572" s="42"/>
      <c r="D572" s="272" t="s">
        <v>168</v>
      </c>
      <c r="E572" s="42"/>
      <c r="F572" s="273" t="s">
        <v>1524</v>
      </c>
      <c r="G572" s="42"/>
      <c r="H572" s="42"/>
      <c r="I572" s="161"/>
      <c r="J572" s="42"/>
      <c r="K572" s="42"/>
      <c r="L572" s="43"/>
      <c r="M572" s="274"/>
      <c r="N572" s="275"/>
      <c r="O572" s="93"/>
      <c r="P572" s="93"/>
      <c r="Q572" s="93"/>
      <c r="R572" s="93"/>
      <c r="S572" s="93"/>
      <c r="T572" s="94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7" t="s">
        <v>168</v>
      </c>
      <c r="AU572" s="17" t="s">
        <v>85</v>
      </c>
    </row>
    <row r="573" spans="1:63" s="12" customFormat="1" ht="22.8" customHeight="1">
      <c r="A573" s="12"/>
      <c r="B573" s="244"/>
      <c r="C573" s="245"/>
      <c r="D573" s="246" t="s">
        <v>74</v>
      </c>
      <c r="E573" s="258" t="s">
        <v>1525</v>
      </c>
      <c r="F573" s="258" t="s">
        <v>1526</v>
      </c>
      <c r="G573" s="245"/>
      <c r="H573" s="245"/>
      <c r="I573" s="248"/>
      <c r="J573" s="259">
        <f>BK573</f>
        <v>0</v>
      </c>
      <c r="K573" s="245"/>
      <c r="L573" s="250"/>
      <c r="M573" s="251"/>
      <c r="N573" s="252"/>
      <c r="O573" s="252"/>
      <c r="P573" s="253">
        <v>0</v>
      </c>
      <c r="Q573" s="252"/>
      <c r="R573" s="253">
        <v>0</v>
      </c>
      <c r="S573" s="252"/>
      <c r="T573" s="254"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55" t="s">
        <v>218</v>
      </c>
      <c r="AT573" s="256" t="s">
        <v>74</v>
      </c>
      <c r="AU573" s="256" t="s">
        <v>83</v>
      </c>
      <c r="AY573" s="255" t="s">
        <v>160</v>
      </c>
      <c r="BK573" s="257">
        <v>0</v>
      </c>
    </row>
    <row r="574" spans="1:63" s="12" customFormat="1" ht="22.8" customHeight="1">
      <c r="A574" s="12"/>
      <c r="B574" s="244"/>
      <c r="C574" s="245"/>
      <c r="D574" s="246" t="s">
        <v>74</v>
      </c>
      <c r="E574" s="258" t="s">
        <v>1537</v>
      </c>
      <c r="F574" s="258" t="s">
        <v>140</v>
      </c>
      <c r="G574" s="245"/>
      <c r="H574" s="245"/>
      <c r="I574" s="248"/>
      <c r="J574" s="259">
        <f>BK574</f>
        <v>0</v>
      </c>
      <c r="K574" s="245"/>
      <c r="L574" s="250"/>
      <c r="M574" s="251"/>
      <c r="N574" s="252"/>
      <c r="O574" s="252"/>
      <c r="P574" s="253">
        <f>SUM(P575:P578)</f>
        <v>0</v>
      </c>
      <c r="Q574" s="252"/>
      <c r="R574" s="253">
        <f>SUM(R575:R578)</f>
        <v>0</v>
      </c>
      <c r="S574" s="252"/>
      <c r="T574" s="254">
        <f>SUM(T575:T578)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55" t="s">
        <v>218</v>
      </c>
      <c r="AT574" s="256" t="s">
        <v>74</v>
      </c>
      <c r="AU574" s="256" t="s">
        <v>83</v>
      </c>
      <c r="AY574" s="255" t="s">
        <v>160</v>
      </c>
      <c r="BK574" s="257">
        <f>SUM(BK575:BK578)</f>
        <v>0</v>
      </c>
    </row>
    <row r="575" spans="1:65" s="2" customFormat="1" ht="16.5" customHeight="1">
      <c r="A575" s="40"/>
      <c r="B575" s="41"/>
      <c r="C575" s="260" t="s">
        <v>940</v>
      </c>
      <c r="D575" s="260" t="s">
        <v>162</v>
      </c>
      <c r="E575" s="261" t="s">
        <v>1538</v>
      </c>
      <c r="F575" s="262" t="s">
        <v>1539</v>
      </c>
      <c r="G575" s="263" t="s">
        <v>1522</v>
      </c>
      <c r="H575" s="264">
        <v>1</v>
      </c>
      <c r="I575" s="265"/>
      <c r="J575" s="266">
        <f>ROUND(I575*H575,2)</f>
        <v>0</v>
      </c>
      <c r="K575" s="262" t="s">
        <v>1</v>
      </c>
      <c r="L575" s="43"/>
      <c r="M575" s="267" t="s">
        <v>1</v>
      </c>
      <c r="N575" s="268" t="s">
        <v>40</v>
      </c>
      <c r="O575" s="93"/>
      <c r="P575" s="269">
        <f>O575*H575</f>
        <v>0</v>
      </c>
      <c r="Q575" s="269">
        <v>0</v>
      </c>
      <c r="R575" s="269">
        <f>Q575*H575</f>
        <v>0</v>
      </c>
      <c r="S575" s="269">
        <v>0</v>
      </c>
      <c r="T575" s="270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71" t="s">
        <v>1470</v>
      </c>
      <c r="AT575" s="271" t="s">
        <v>162</v>
      </c>
      <c r="AU575" s="271" t="s">
        <v>85</v>
      </c>
      <c r="AY575" s="17" t="s">
        <v>160</v>
      </c>
      <c r="BE575" s="145">
        <f>IF(N575="základní",J575,0)</f>
        <v>0</v>
      </c>
      <c r="BF575" s="145">
        <f>IF(N575="snížená",J575,0)</f>
        <v>0</v>
      </c>
      <c r="BG575" s="145">
        <f>IF(N575="zákl. přenesená",J575,0)</f>
        <v>0</v>
      </c>
      <c r="BH575" s="145">
        <f>IF(N575="sníž. přenesená",J575,0)</f>
        <v>0</v>
      </c>
      <c r="BI575" s="145">
        <f>IF(N575="nulová",J575,0)</f>
        <v>0</v>
      </c>
      <c r="BJ575" s="17" t="s">
        <v>83</v>
      </c>
      <c r="BK575" s="145">
        <f>ROUND(I575*H575,2)</f>
        <v>0</v>
      </c>
      <c r="BL575" s="17" t="s">
        <v>1470</v>
      </c>
      <c r="BM575" s="271" t="s">
        <v>1857</v>
      </c>
    </row>
    <row r="576" spans="1:47" s="2" customFormat="1" ht="12">
      <c r="A576" s="40"/>
      <c r="B576" s="41"/>
      <c r="C576" s="42"/>
      <c r="D576" s="272" t="s">
        <v>177</v>
      </c>
      <c r="E576" s="42"/>
      <c r="F576" s="287" t="s">
        <v>1539</v>
      </c>
      <c r="G576" s="42"/>
      <c r="H576" s="42"/>
      <c r="I576" s="161"/>
      <c r="J576" s="42"/>
      <c r="K576" s="42"/>
      <c r="L576" s="43"/>
      <c r="M576" s="274"/>
      <c r="N576" s="275"/>
      <c r="O576" s="93"/>
      <c r="P576" s="93"/>
      <c r="Q576" s="93"/>
      <c r="R576" s="93"/>
      <c r="S576" s="93"/>
      <c r="T576" s="94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7" t="s">
        <v>177</v>
      </c>
      <c r="AU576" s="17" t="s">
        <v>85</v>
      </c>
    </row>
    <row r="577" spans="1:65" s="2" customFormat="1" ht="21.75" customHeight="1">
      <c r="A577" s="40"/>
      <c r="B577" s="41"/>
      <c r="C577" s="260" t="s">
        <v>946</v>
      </c>
      <c r="D577" s="260" t="s">
        <v>162</v>
      </c>
      <c r="E577" s="261" t="s">
        <v>1542</v>
      </c>
      <c r="F577" s="262" t="s">
        <v>1545</v>
      </c>
      <c r="G577" s="263" t="s">
        <v>1522</v>
      </c>
      <c r="H577" s="264">
        <v>1</v>
      </c>
      <c r="I577" s="265"/>
      <c r="J577" s="266">
        <f>ROUND(I577*H577,2)</f>
        <v>0</v>
      </c>
      <c r="K577" s="262" t="s">
        <v>1</v>
      </c>
      <c r="L577" s="43"/>
      <c r="M577" s="267" t="s">
        <v>1</v>
      </c>
      <c r="N577" s="268" t="s">
        <v>40</v>
      </c>
      <c r="O577" s="93"/>
      <c r="P577" s="269">
        <f>O577*H577</f>
        <v>0</v>
      </c>
      <c r="Q577" s="269">
        <v>0</v>
      </c>
      <c r="R577" s="269">
        <f>Q577*H577</f>
        <v>0</v>
      </c>
      <c r="S577" s="269">
        <v>0</v>
      </c>
      <c r="T577" s="270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71" t="s">
        <v>1470</v>
      </c>
      <c r="AT577" s="271" t="s">
        <v>162</v>
      </c>
      <c r="AU577" s="271" t="s">
        <v>85</v>
      </c>
      <c r="AY577" s="17" t="s">
        <v>160</v>
      </c>
      <c r="BE577" s="145">
        <f>IF(N577="základní",J577,0)</f>
        <v>0</v>
      </c>
      <c r="BF577" s="145">
        <f>IF(N577="snížená",J577,0)</f>
        <v>0</v>
      </c>
      <c r="BG577" s="145">
        <f>IF(N577="zákl. přenesená",J577,0)</f>
        <v>0</v>
      </c>
      <c r="BH577" s="145">
        <f>IF(N577="sníž. přenesená",J577,0)</f>
        <v>0</v>
      </c>
      <c r="BI577" s="145">
        <f>IF(N577="nulová",J577,0)</f>
        <v>0</v>
      </c>
      <c r="BJ577" s="17" t="s">
        <v>83</v>
      </c>
      <c r="BK577" s="145">
        <f>ROUND(I577*H577,2)</f>
        <v>0</v>
      </c>
      <c r="BL577" s="17" t="s">
        <v>1470</v>
      </c>
      <c r="BM577" s="271" t="s">
        <v>1858</v>
      </c>
    </row>
    <row r="578" spans="1:47" s="2" customFormat="1" ht="12">
      <c r="A578" s="40"/>
      <c r="B578" s="41"/>
      <c r="C578" s="42"/>
      <c r="D578" s="272" t="s">
        <v>177</v>
      </c>
      <c r="E578" s="42"/>
      <c r="F578" s="287" t="s">
        <v>1545</v>
      </c>
      <c r="G578" s="42"/>
      <c r="H578" s="42"/>
      <c r="I578" s="161"/>
      <c r="J578" s="42"/>
      <c r="K578" s="42"/>
      <c r="L578" s="43"/>
      <c r="M578" s="274"/>
      <c r="N578" s="275"/>
      <c r="O578" s="93"/>
      <c r="P578" s="93"/>
      <c r="Q578" s="93"/>
      <c r="R578" s="93"/>
      <c r="S578" s="93"/>
      <c r="T578" s="94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7" t="s">
        <v>177</v>
      </c>
      <c r="AU578" s="17" t="s">
        <v>85</v>
      </c>
    </row>
    <row r="579" spans="1:63" s="12" customFormat="1" ht="22.8" customHeight="1">
      <c r="A579" s="12"/>
      <c r="B579" s="244"/>
      <c r="C579" s="245"/>
      <c r="D579" s="246" t="s">
        <v>74</v>
      </c>
      <c r="E579" s="258" t="s">
        <v>1546</v>
      </c>
      <c r="F579" s="258" t="s">
        <v>141</v>
      </c>
      <c r="G579" s="245"/>
      <c r="H579" s="245"/>
      <c r="I579" s="248"/>
      <c r="J579" s="259">
        <f>BK579</f>
        <v>0</v>
      </c>
      <c r="K579" s="245"/>
      <c r="L579" s="250"/>
      <c r="M579" s="251"/>
      <c r="N579" s="252"/>
      <c r="O579" s="252"/>
      <c r="P579" s="253">
        <f>SUM(P580:P583)</f>
        <v>0</v>
      </c>
      <c r="Q579" s="252"/>
      <c r="R579" s="253">
        <f>SUM(R580:R583)</f>
        <v>0</v>
      </c>
      <c r="S579" s="252"/>
      <c r="T579" s="254">
        <f>SUM(T580:T583)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55" t="s">
        <v>218</v>
      </c>
      <c r="AT579" s="256" t="s">
        <v>74</v>
      </c>
      <c r="AU579" s="256" t="s">
        <v>83</v>
      </c>
      <c r="AY579" s="255" t="s">
        <v>160</v>
      </c>
      <c r="BK579" s="257">
        <f>SUM(BK580:BK583)</f>
        <v>0</v>
      </c>
    </row>
    <row r="580" spans="1:65" s="2" customFormat="1" ht="16.5" customHeight="1">
      <c r="A580" s="40"/>
      <c r="B580" s="41"/>
      <c r="C580" s="260" t="s">
        <v>953</v>
      </c>
      <c r="D580" s="260" t="s">
        <v>162</v>
      </c>
      <c r="E580" s="261" t="s">
        <v>1548</v>
      </c>
      <c r="F580" s="262" t="s">
        <v>1549</v>
      </c>
      <c r="G580" s="263" t="s">
        <v>1522</v>
      </c>
      <c r="H580" s="264">
        <v>1</v>
      </c>
      <c r="I580" s="265"/>
      <c r="J580" s="266">
        <f>ROUND(I580*H580,2)</f>
        <v>0</v>
      </c>
      <c r="K580" s="262" t="s">
        <v>1</v>
      </c>
      <c r="L580" s="43"/>
      <c r="M580" s="267" t="s">
        <v>1</v>
      </c>
      <c r="N580" s="268" t="s">
        <v>40</v>
      </c>
      <c r="O580" s="93"/>
      <c r="P580" s="269">
        <f>O580*H580</f>
        <v>0</v>
      </c>
      <c r="Q580" s="269">
        <v>0</v>
      </c>
      <c r="R580" s="269">
        <f>Q580*H580</f>
        <v>0</v>
      </c>
      <c r="S580" s="269">
        <v>0</v>
      </c>
      <c r="T580" s="270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71" t="s">
        <v>1470</v>
      </c>
      <c r="AT580" s="271" t="s">
        <v>162</v>
      </c>
      <c r="AU580" s="271" t="s">
        <v>85</v>
      </c>
      <c r="AY580" s="17" t="s">
        <v>160</v>
      </c>
      <c r="BE580" s="145">
        <f>IF(N580="základní",J580,0)</f>
        <v>0</v>
      </c>
      <c r="BF580" s="145">
        <f>IF(N580="snížená",J580,0)</f>
        <v>0</v>
      </c>
      <c r="BG580" s="145">
        <f>IF(N580="zákl. přenesená",J580,0)</f>
        <v>0</v>
      </c>
      <c r="BH580" s="145">
        <f>IF(N580="sníž. přenesená",J580,0)</f>
        <v>0</v>
      </c>
      <c r="BI580" s="145">
        <f>IF(N580="nulová",J580,0)</f>
        <v>0</v>
      </c>
      <c r="BJ580" s="17" t="s">
        <v>83</v>
      </c>
      <c r="BK580" s="145">
        <f>ROUND(I580*H580,2)</f>
        <v>0</v>
      </c>
      <c r="BL580" s="17" t="s">
        <v>1470</v>
      </c>
      <c r="BM580" s="271" t="s">
        <v>1859</v>
      </c>
    </row>
    <row r="581" spans="1:47" s="2" customFormat="1" ht="12">
      <c r="A581" s="40"/>
      <c r="B581" s="41"/>
      <c r="C581" s="42"/>
      <c r="D581" s="272" t="s">
        <v>177</v>
      </c>
      <c r="E581" s="42"/>
      <c r="F581" s="287" t="s">
        <v>1551</v>
      </c>
      <c r="G581" s="42"/>
      <c r="H581" s="42"/>
      <c r="I581" s="161"/>
      <c r="J581" s="42"/>
      <c r="K581" s="42"/>
      <c r="L581" s="43"/>
      <c r="M581" s="274"/>
      <c r="N581" s="275"/>
      <c r="O581" s="93"/>
      <c r="P581" s="93"/>
      <c r="Q581" s="93"/>
      <c r="R581" s="93"/>
      <c r="S581" s="93"/>
      <c r="T581" s="94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7" t="s">
        <v>177</v>
      </c>
      <c r="AU581" s="17" t="s">
        <v>85</v>
      </c>
    </row>
    <row r="582" spans="1:65" s="2" customFormat="1" ht="16.5" customHeight="1">
      <c r="A582" s="40"/>
      <c r="B582" s="41"/>
      <c r="C582" s="260" t="s">
        <v>958</v>
      </c>
      <c r="D582" s="260" t="s">
        <v>162</v>
      </c>
      <c r="E582" s="261" t="s">
        <v>1554</v>
      </c>
      <c r="F582" s="262" t="s">
        <v>1555</v>
      </c>
      <c r="G582" s="263" t="s">
        <v>1522</v>
      </c>
      <c r="H582" s="264">
        <v>1</v>
      </c>
      <c r="I582" s="265"/>
      <c r="J582" s="266">
        <f>ROUND(I582*H582,2)</f>
        <v>0</v>
      </c>
      <c r="K582" s="262" t="s">
        <v>1</v>
      </c>
      <c r="L582" s="43"/>
      <c r="M582" s="267" t="s">
        <v>1</v>
      </c>
      <c r="N582" s="268" t="s">
        <v>40</v>
      </c>
      <c r="O582" s="93"/>
      <c r="P582" s="269">
        <f>O582*H582</f>
        <v>0</v>
      </c>
      <c r="Q582" s="269">
        <v>0</v>
      </c>
      <c r="R582" s="269">
        <f>Q582*H582</f>
        <v>0</v>
      </c>
      <c r="S582" s="269">
        <v>0</v>
      </c>
      <c r="T582" s="270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71" t="s">
        <v>1470</v>
      </c>
      <c r="AT582" s="271" t="s">
        <v>162</v>
      </c>
      <c r="AU582" s="271" t="s">
        <v>85</v>
      </c>
      <c r="AY582" s="17" t="s">
        <v>160</v>
      </c>
      <c r="BE582" s="145">
        <f>IF(N582="základní",J582,0)</f>
        <v>0</v>
      </c>
      <c r="BF582" s="145">
        <f>IF(N582="snížená",J582,0)</f>
        <v>0</v>
      </c>
      <c r="BG582" s="145">
        <f>IF(N582="zákl. přenesená",J582,0)</f>
        <v>0</v>
      </c>
      <c r="BH582" s="145">
        <f>IF(N582="sníž. přenesená",J582,0)</f>
        <v>0</v>
      </c>
      <c r="BI582" s="145">
        <f>IF(N582="nulová",J582,0)</f>
        <v>0</v>
      </c>
      <c r="BJ582" s="17" t="s">
        <v>83</v>
      </c>
      <c r="BK582" s="145">
        <f>ROUND(I582*H582,2)</f>
        <v>0</v>
      </c>
      <c r="BL582" s="17" t="s">
        <v>1470</v>
      </c>
      <c r="BM582" s="271" t="s">
        <v>1860</v>
      </c>
    </row>
    <row r="583" spans="1:47" s="2" customFormat="1" ht="12">
      <c r="A583" s="40"/>
      <c r="B583" s="41"/>
      <c r="C583" s="42"/>
      <c r="D583" s="272" t="s">
        <v>177</v>
      </c>
      <c r="E583" s="42"/>
      <c r="F583" s="287" t="s">
        <v>1555</v>
      </c>
      <c r="G583" s="42"/>
      <c r="H583" s="42"/>
      <c r="I583" s="161"/>
      <c r="J583" s="42"/>
      <c r="K583" s="42"/>
      <c r="L583" s="43"/>
      <c r="M583" s="274"/>
      <c r="N583" s="275"/>
      <c r="O583" s="93"/>
      <c r="P583" s="93"/>
      <c r="Q583" s="93"/>
      <c r="R583" s="93"/>
      <c r="S583" s="93"/>
      <c r="T583" s="94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7" t="s">
        <v>177</v>
      </c>
      <c r="AU583" s="17" t="s">
        <v>85</v>
      </c>
    </row>
    <row r="584" spans="1:63" s="12" customFormat="1" ht="22.8" customHeight="1">
      <c r="A584" s="12"/>
      <c r="B584" s="244"/>
      <c r="C584" s="245"/>
      <c r="D584" s="246" t="s">
        <v>74</v>
      </c>
      <c r="E584" s="258" t="s">
        <v>1557</v>
      </c>
      <c r="F584" s="258" t="s">
        <v>1558</v>
      </c>
      <c r="G584" s="245"/>
      <c r="H584" s="245"/>
      <c r="I584" s="248"/>
      <c r="J584" s="259">
        <f>BK584</f>
        <v>0</v>
      </c>
      <c r="K584" s="245"/>
      <c r="L584" s="250"/>
      <c r="M584" s="251"/>
      <c r="N584" s="252"/>
      <c r="O584" s="252"/>
      <c r="P584" s="253">
        <f>SUM(P585:P586)</f>
        <v>0</v>
      </c>
      <c r="Q584" s="252"/>
      <c r="R584" s="253">
        <f>SUM(R585:R586)</f>
        <v>0</v>
      </c>
      <c r="S584" s="252"/>
      <c r="T584" s="254">
        <f>SUM(T585:T586)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55" t="s">
        <v>218</v>
      </c>
      <c r="AT584" s="256" t="s">
        <v>74</v>
      </c>
      <c r="AU584" s="256" t="s">
        <v>83</v>
      </c>
      <c r="AY584" s="255" t="s">
        <v>160</v>
      </c>
      <c r="BK584" s="257">
        <f>SUM(BK585:BK586)</f>
        <v>0</v>
      </c>
    </row>
    <row r="585" spans="1:65" s="2" customFormat="1" ht="16.5" customHeight="1">
      <c r="A585" s="40"/>
      <c r="B585" s="41"/>
      <c r="C585" s="260" t="s">
        <v>963</v>
      </c>
      <c r="D585" s="260" t="s">
        <v>162</v>
      </c>
      <c r="E585" s="261" t="s">
        <v>1564</v>
      </c>
      <c r="F585" s="262" t="s">
        <v>1565</v>
      </c>
      <c r="G585" s="263" t="s">
        <v>253</v>
      </c>
      <c r="H585" s="264">
        <v>200</v>
      </c>
      <c r="I585" s="265"/>
      <c r="J585" s="266">
        <f>ROUND(I585*H585,2)</f>
        <v>0</v>
      </c>
      <c r="K585" s="262" t="s">
        <v>1</v>
      </c>
      <c r="L585" s="43"/>
      <c r="M585" s="267" t="s">
        <v>1</v>
      </c>
      <c r="N585" s="268" t="s">
        <v>40</v>
      </c>
      <c r="O585" s="93"/>
      <c r="P585" s="269">
        <f>O585*H585</f>
        <v>0</v>
      </c>
      <c r="Q585" s="269">
        <v>0</v>
      </c>
      <c r="R585" s="269">
        <f>Q585*H585</f>
        <v>0</v>
      </c>
      <c r="S585" s="269">
        <v>0</v>
      </c>
      <c r="T585" s="270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71" t="s">
        <v>1470</v>
      </c>
      <c r="AT585" s="271" t="s">
        <v>162</v>
      </c>
      <c r="AU585" s="271" t="s">
        <v>85</v>
      </c>
      <c r="AY585" s="17" t="s">
        <v>160</v>
      </c>
      <c r="BE585" s="145">
        <f>IF(N585="základní",J585,0)</f>
        <v>0</v>
      </c>
      <c r="BF585" s="145">
        <f>IF(N585="snížená",J585,0)</f>
        <v>0</v>
      </c>
      <c r="BG585" s="145">
        <f>IF(N585="zákl. přenesená",J585,0)</f>
        <v>0</v>
      </c>
      <c r="BH585" s="145">
        <f>IF(N585="sníž. přenesená",J585,0)</f>
        <v>0</v>
      </c>
      <c r="BI585" s="145">
        <f>IF(N585="nulová",J585,0)</f>
        <v>0</v>
      </c>
      <c r="BJ585" s="17" t="s">
        <v>83</v>
      </c>
      <c r="BK585" s="145">
        <f>ROUND(I585*H585,2)</f>
        <v>0</v>
      </c>
      <c r="BL585" s="17" t="s">
        <v>1470</v>
      </c>
      <c r="BM585" s="271" t="s">
        <v>1861</v>
      </c>
    </row>
    <row r="586" spans="1:47" s="2" customFormat="1" ht="12">
      <c r="A586" s="40"/>
      <c r="B586" s="41"/>
      <c r="C586" s="42"/>
      <c r="D586" s="272" t="s">
        <v>177</v>
      </c>
      <c r="E586" s="42"/>
      <c r="F586" s="287" t="s">
        <v>1565</v>
      </c>
      <c r="G586" s="42"/>
      <c r="H586" s="42"/>
      <c r="I586" s="161"/>
      <c r="J586" s="42"/>
      <c r="K586" s="42"/>
      <c r="L586" s="43"/>
      <c r="M586" s="274"/>
      <c r="N586" s="275"/>
      <c r="O586" s="93"/>
      <c r="P586" s="93"/>
      <c r="Q586" s="93"/>
      <c r="R586" s="93"/>
      <c r="S586" s="93"/>
      <c r="T586" s="94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7" t="s">
        <v>177</v>
      </c>
      <c r="AU586" s="17" t="s">
        <v>85</v>
      </c>
    </row>
    <row r="587" spans="1:63" s="12" customFormat="1" ht="22.8" customHeight="1">
      <c r="A587" s="12"/>
      <c r="B587" s="244"/>
      <c r="C587" s="245"/>
      <c r="D587" s="246" t="s">
        <v>74</v>
      </c>
      <c r="E587" s="258" t="s">
        <v>1572</v>
      </c>
      <c r="F587" s="258" t="s">
        <v>98</v>
      </c>
      <c r="G587" s="245"/>
      <c r="H587" s="245"/>
      <c r="I587" s="248"/>
      <c r="J587" s="259">
        <f>BK587</f>
        <v>0</v>
      </c>
      <c r="K587" s="245"/>
      <c r="L587" s="250"/>
      <c r="M587" s="251"/>
      <c r="N587" s="252"/>
      <c r="O587" s="252"/>
      <c r="P587" s="253">
        <f>SUM(P588:P594)</f>
        <v>0</v>
      </c>
      <c r="Q587" s="252"/>
      <c r="R587" s="253">
        <f>SUM(R588:R594)</f>
        <v>0</v>
      </c>
      <c r="S587" s="252"/>
      <c r="T587" s="254">
        <f>SUM(T588:T594)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55" t="s">
        <v>218</v>
      </c>
      <c r="AT587" s="256" t="s">
        <v>74</v>
      </c>
      <c r="AU587" s="256" t="s">
        <v>83</v>
      </c>
      <c r="AY587" s="255" t="s">
        <v>160</v>
      </c>
      <c r="BK587" s="257">
        <f>SUM(BK588:BK594)</f>
        <v>0</v>
      </c>
    </row>
    <row r="588" spans="1:65" s="2" customFormat="1" ht="16.5" customHeight="1">
      <c r="A588" s="40"/>
      <c r="B588" s="41"/>
      <c r="C588" s="260" t="s">
        <v>968</v>
      </c>
      <c r="D588" s="260" t="s">
        <v>162</v>
      </c>
      <c r="E588" s="261" t="s">
        <v>1579</v>
      </c>
      <c r="F588" s="262" t="s">
        <v>1580</v>
      </c>
      <c r="G588" s="263" t="s">
        <v>1522</v>
      </c>
      <c r="H588" s="264">
        <v>1</v>
      </c>
      <c r="I588" s="265"/>
      <c r="J588" s="266">
        <f>ROUND(I588*H588,2)</f>
        <v>0</v>
      </c>
      <c r="K588" s="262" t="s">
        <v>1</v>
      </c>
      <c r="L588" s="43"/>
      <c r="M588" s="267" t="s">
        <v>1</v>
      </c>
      <c r="N588" s="268" t="s">
        <v>40</v>
      </c>
      <c r="O588" s="93"/>
      <c r="P588" s="269">
        <f>O588*H588</f>
        <v>0</v>
      </c>
      <c r="Q588" s="269">
        <v>0</v>
      </c>
      <c r="R588" s="269">
        <f>Q588*H588</f>
        <v>0</v>
      </c>
      <c r="S588" s="269">
        <v>0</v>
      </c>
      <c r="T588" s="270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71" t="s">
        <v>1470</v>
      </c>
      <c r="AT588" s="271" t="s">
        <v>162</v>
      </c>
      <c r="AU588" s="271" t="s">
        <v>85</v>
      </c>
      <c r="AY588" s="17" t="s">
        <v>160</v>
      </c>
      <c r="BE588" s="145">
        <f>IF(N588="základní",J588,0)</f>
        <v>0</v>
      </c>
      <c r="BF588" s="145">
        <f>IF(N588="snížená",J588,0)</f>
        <v>0</v>
      </c>
      <c r="BG588" s="145">
        <f>IF(N588="zákl. přenesená",J588,0)</f>
        <v>0</v>
      </c>
      <c r="BH588" s="145">
        <f>IF(N588="sníž. přenesená",J588,0)</f>
        <v>0</v>
      </c>
      <c r="BI588" s="145">
        <f>IF(N588="nulová",J588,0)</f>
        <v>0</v>
      </c>
      <c r="BJ588" s="17" t="s">
        <v>83</v>
      </c>
      <c r="BK588" s="145">
        <f>ROUND(I588*H588,2)</f>
        <v>0</v>
      </c>
      <c r="BL588" s="17" t="s">
        <v>1470</v>
      </c>
      <c r="BM588" s="271" t="s">
        <v>1862</v>
      </c>
    </row>
    <row r="589" spans="1:47" s="2" customFormat="1" ht="12">
      <c r="A589" s="40"/>
      <c r="B589" s="41"/>
      <c r="C589" s="42"/>
      <c r="D589" s="272" t="s">
        <v>177</v>
      </c>
      <c r="E589" s="42"/>
      <c r="F589" s="287" t="s">
        <v>1580</v>
      </c>
      <c r="G589" s="42"/>
      <c r="H589" s="42"/>
      <c r="I589" s="161"/>
      <c r="J589" s="42"/>
      <c r="K589" s="42"/>
      <c r="L589" s="43"/>
      <c r="M589" s="274"/>
      <c r="N589" s="275"/>
      <c r="O589" s="93"/>
      <c r="P589" s="93"/>
      <c r="Q589" s="93"/>
      <c r="R589" s="93"/>
      <c r="S589" s="93"/>
      <c r="T589" s="94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7" t="s">
        <v>177</v>
      </c>
      <c r="AU589" s="17" t="s">
        <v>85</v>
      </c>
    </row>
    <row r="590" spans="1:65" s="2" customFormat="1" ht="16.5" customHeight="1">
      <c r="A590" s="40"/>
      <c r="B590" s="41"/>
      <c r="C590" s="260" t="s">
        <v>994</v>
      </c>
      <c r="D590" s="260" t="s">
        <v>162</v>
      </c>
      <c r="E590" s="261" t="s">
        <v>1574</v>
      </c>
      <c r="F590" s="262" t="s">
        <v>1575</v>
      </c>
      <c r="G590" s="263" t="s">
        <v>1576</v>
      </c>
      <c r="H590" s="264">
        <v>1</v>
      </c>
      <c r="I590" s="265"/>
      <c r="J590" s="266">
        <f>ROUND(I590*H590,2)</f>
        <v>0</v>
      </c>
      <c r="K590" s="262" t="s">
        <v>184</v>
      </c>
      <c r="L590" s="43"/>
      <c r="M590" s="267" t="s">
        <v>1</v>
      </c>
      <c r="N590" s="268" t="s">
        <v>40</v>
      </c>
      <c r="O590" s="93"/>
      <c r="P590" s="269">
        <f>O590*H590</f>
        <v>0</v>
      </c>
      <c r="Q590" s="269">
        <v>0</v>
      </c>
      <c r="R590" s="269">
        <f>Q590*H590</f>
        <v>0</v>
      </c>
      <c r="S590" s="269">
        <v>0</v>
      </c>
      <c r="T590" s="270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71" t="s">
        <v>1470</v>
      </c>
      <c r="AT590" s="271" t="s">
        <v>162</v>
      </c>
      <c r="AU590" s="271" t="s">
        <v>85</v>
      </c>
      <c r="AY590" s="17" t="s">
        <v>160</v>
      </c>
      <c r="BE590" s="145">
        <f>IF(N590="základní",J590,0)</f>
        <v>0</v>
      </c>
      <c r="BF590" s="145">
        <f>IF(N590="snížená",J590,0)</f>
        <v>0</v>
      </c>
      <c r="BG590" s="145">
        <f>IF(N590="zákl. přenesená",J590,0)</f>
        <v>0</v>
      </c>
      <c r="BH590" s="145">
        <f>IF(N590="sníž. přenesená",J590,0)</f>
        <v>0</v>
      </c>
      <c r="BI590" s="145">
        <f>IF(N590="nulová",J590,0)</f>
        <v>0</v>
      </c>
      <c r="BJ590" s="17" t="s">
        <v>83</v>
      </c>
      <c r="BK590" s="145">
        <f>ROUND(I590*H590,2)</f>
        <v>0</v>
      </c>
      <c r="BL590" s="17" t="s">
        <v>1470</v>
      </c>
      <c r="BM590" s="271" t="s">
        <v>1863</v>
      </c>
    </row>
    <row r="591" spans="1:47" s="2" customFormat="1" ht="12">
      <c r="A591" s="40"/>
      <c r="B591" s="41"/>
      <c r="C591" s="42"/>
      <c r="D591" s="272" t="s">
        <v>177</v>
      </c>
      <c r="E591" s="42"/>
      <c r="F591" s="287" t="s">
        <v>1575</v>
      </c>
      <c r="G591" s="42"/>
      <c r="H591" s="42"/>
      <c r="I591" s="161"/>
      <c r="J591" s="42"/>
      <c r="K591" s="42"/>
      <c r="L591" s="43"/>
      <c r="M591" s="274"/>
      <c r="N591" s="275"/>
      <c r="O591" s="93"/>
      <c r="P591" s="93"/>
      <c r="Q591" s="93"/>
      <c r="R591" s="93"/>
      <c r="S591" s="93"/>
      <c r="T591" s="94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7" t="s">
        <v>177</v>
      </c>
      <c r="AU591" s="17" t="s">
        <v>85</v>
      </c>
    </row>
    <row r="592" spans="1:65" s="2" customFormat="1" ht="16.5" customHeight="1">
      <c r="A592" s="40"/>
      <c r="B592" s="41"/>
      <c r="C592" s="260" t="s">
        <v>989</v>
      </c>
      <c r="D592" s="260" t="s">
        <v>162</v>
      </c>
      <c r="E592" s="261" t="s">
        <v>1587</v>
      </c>
      <c r="F592" s="262" t="s">
        <v>1588</v>
      </c>
      <c r="G592" s="263" t="s">
        <v>266</v>
      </c>
      <c r="H592" s="264">
        <v>10</v>
      </c>
      <c r="I592" s="265"/>
      <c r="J592" s="266">
        <f>ROUND(I592*H592,2)</f>
        <v>0</v>
      </c>
      <c r="K592" s="262" t="s">
        <v>1</v>
      </c>
      <c r="L592" s="43"/>
      <c r="M592" s="267" t="s">
        <v>1</v>
      </c>
      <c r="N592" s="268" t="s">
        <v>40</v>
      </c>
      <c r="O592" s="93"/>
      <c r="P592" s="269">
        <f>O592*H592</f>
        <v>0</v>
      </c>
      <c r="Q592" s="269">
        <v>0</v>
      </c>
      <c r="R592" s="269">
        <f>Q592*H592</f>
        <v>0</v>
      </c>
      <c r="S592" s="269">
        <v>0</v>
      </c>
      <c r="T592" s="270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71" t="s">
        <v>1470</v>
      </c>
      <c r="AT592" s="271" t="s">
        <v>162</v>
      </c>
      <c r="AU592" s="271" t="s">
        <v>85</v>
      </c>
      <c r="AY592" s="17" t="s">
        <v>160</v>
      </c>
      <c r="BE592" s="145">
        <f>IF(N592="základní",J592,0)</f>
        <v>0</v>
      </c>
      <c r="BF592" s="145">
        <f>IF(N592="snížená",J592,0)</f>
        <v>0</v>
      </c>
      <c r="BG592" s="145">
        <f>IF(N592="zákl. přenesená",J592,0)</f>
        <v>0</v>
      </c>
      <c r="BH592" s="145">
        <f>IF(N592="sníž. přenesená",J592,0)</f>
        <v>0</v>
      </c>
      <c r="BI592" s="145">
        <f>IF(N592="nulová",J592,0)</f>
        <v>0</v>
      </c>
      <c r="BJ592" s="17" t="s">
        <v>83</v>
      </c>
      <c r="BK592" s="145">
        <f>ROUND(I592*H592,2)</f>
        <v>0</v>
      </c>
      <c r="BL592" s="17" t="s">
        <v>1470</v>
      </c>
      <c r="BM592" s="271" t="s">
        <v>1864</v>
      </c>
    </row>
    <row r="593" spans="1:47" s="2" customFormat="1" ht="12">
      <c r="A593" s="40"/>
      <c r="B593" s="41"/>
      <c r="C593" s="42"/>
      <c r="D593" s="272" t="s">
        <v>177</v>
      </c>
      <c r="E593" s="42"/>
      <c r="F593" s="287" t="s">
        <v>1588</v>
      </c>
      <c r="G593" s="42"/>
      <c r="H593" s="42"/>
      <c r="I593" s="161"/>
      <c r="J593" s="42"/>
      <c r="K593" s="42"/>
      <c r="L593" s="43"/>
      <c r="M593" s="274"/>
      <c r="N593" s="275"/>
      <c r="O593" s="93"/>
      <c r="P593" s="93"/>
      <c r="Q593" s="93"/>
      <c r="R593" s="93"/>
      <c r="S593" s="93"/>
      <c r="T593" s="94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7" t="s">
        <v>177</v>
      </c>
      <c r="AU593" s="17" t="s">
        <v>85</v>
      </c>
    </row>
    <row r="594" spans="1:47" s="2" customFormat="1" ht="12">
      <c r="A594" s="40"/>
      <c r="B594" s="41"/>
      <c r="C594" s="42"/>
      <c r="D594" s="272" t="s">
        <v>168</v>
      </c>
      <c r="E594" s="42"/>
      <c r="F594" s="273" t="s">
        <v>1590</v>
      </c>
      <c r="G594" s="42"/>
      <c r="H594" s="42"/>
      <c r="I594" s="161"/>
      <c r="J594" s="42"/>
      <c r="K594" s="42"/>
      <c r="L594" s="43"/>
      <c r="M594" s="319"/>
      <c r="N594" s="320"/>
      <c r="O594" s="321"/>
      <c r="P594" s="321"/>
      <c r="Q594" s="321"/>
      <c r="R594" s="321"/>
      <c r="S594" s="321"/>
      <c r="T594" s="322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7" t="s">
        <v>168</v>
      </c>
      <c r="AU594" s="17" t="s">
        <v>85</v>
      </c>
    </row>
    <row r="595" spans="1:31" s="2" customFormat="1" ht="6.95" customHeight="1">
      <c r="A595" s="40"/>
      <c r="B595" s="68"/>
      <c r="C595" s="69"/>
      <c r="D595" s="69"/>
      <c r="E595" s="69"/>
      <c r="F595" s="69"/>
      <c r="G595" s="69"/>
      <c r="H595" s="69"/>
      <c r="I595" s="202"/>
      <c r="J595" s="69"/>
      <c r="K595" s="69"/>
      <c r="L595" s="43"/>
      <c r="M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</row>
  </sheetData>
  <sheetProtection password="CC35" sheet="1" objects="1" scenarios="1" formatColumns="0" formatRows="0" autoFilter="0"/>
  <autoFilter ref="C142:K594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85</v>
      </c>
    </row>
    <row r="4" spans="2:46" s="1" customFormat="1" ht="24.95" customHeight="1">
      <c r="B4" s="20"/>
      <c r="D4" s="157" t="s">
        <v>104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VÝSTAVBA KANALIZACE TĚRLICKO - HRADIŠTĚ_20-10-16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105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1865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16. 10. 2020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tr">
        <f>IF('Rekapitulace stavby'!E11="","",'Rekapitulace stavby'!E11)</f>
        <v xml:space="preserve"> </v>
      </c>
      <c r="F15" s="40"/>
      <c r="G15" s="40"/>
      <c r="H15" s="40"/>
      <c r="I15" s="164" t="s">
        <v>26</v>
      </c>
      <c r="J15" s="163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27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26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29</v>
      </c>
      <c r="E20" s="40"/>
      <c r="F20" s="40"/>
      <c r="G20" s="40"/>
      <c r="H20" s="40"/>
      <c r="I20" s="164" t="s">
        <v>25</v>
      </c>
      <c r="J20" s="16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1596</v>
      </c>
      <c r="F21" s="40"/>
      <c r="G21" s="40"/>
      <c r="H21" s="40"/>
      <c r="I21" s="164" t="s">
        <v>26</v>
      </c>
      <c r="J21" s="16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31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108</v>
      </c>
      <c r="F24" s="40"/>
      <c r="G24" s="40"/>
      <c r="H24" s="40"/>
      <c r="I24" s="164" t="s">
        <v>26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32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6"/>
      <c r="B27" s="167"/>
      <c r="C27" s="166"/>
      <c r="D27" s="166"/>
      <c r="E27" s="168" t="s">
        <v>1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3" t="s">
        <v>109</v>
      </c>
      <c r="E30" s="40"/>
      <c r="F30" s="40"/>
      <c r="G30" s="40"/>
      <c r="H30" s="40"/>
      <c r="I30" s="161"/>
      <c r="J30" s="173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4" t="s">
        <v>98</v>
      </c>
      <c r="E31" s="40"/>
      <c r="F31" s="40"/>
      <c r="G31" s="40"/>
      <c r="H31" s="40"/>
      <c r="I31" s="161"/>
      <c r="J31" s="173">
        <f>J113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5" t="s">
        <v>35</v>
      </c>
      <c r="E32" s="40"/>
      <c r="F32" s="40"/>
      <c r="G32" s="40"/>
      <c r="H32" s="40"/>
      <c r="I32" s="161"/>
      <c r="J32" s="176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1"/>
      <c r="E33" s="171"/>
      <c r="F33" s="171"/>
      <c r="G33" s="171"/>
      <c r="H33" s="171"/>
      <c r="I33" s="172"/>
      <c r="J33" s="171"/>
      <c r="K33" s="17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7" t="s">
        <v>37</v>
      </c>
      <c r="G34" s="40"/>
      <c r="H34" s="40"/>
      <c r="I34" s="178" t="s">
        <v>36</v>
      </c>
      <c r="J34" s="177" t="s">
        <v>38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9" t="s">
        <v>39</v>
      </c>
      <c r="E35" s="159" t="s">
        <v>40</v>
      </c>
      <c r="F35" s="180">
        <f>ROUND((SUM(BE113:BE120)+SUM(BE140:BE621)),2)</f>
        <v>0</v>
      </c>
      <c r="G35" s="40"/>
      <c r="H35" s="40"/>
      <c r="I35" s="181">
        <v>0.21</v>
      </c>
      <c r="J35" s="180">
        <f>ROUND(((SUM(BE113:BE120)+SUM(BE140:BE621))*I35),2)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9" t="s">
        <v>41</v>
      </c>
      <c r="F36" s="180">
        <f>ROUND((SUM(BF113:BF120)+SUM(BF140:BF621)),2)</f>
        <v>0</v>
      </c>
      <c r="G36" s="40"/>
      <c r="H36" s="40"/>
      <c r="I36" s="181">
        <v>0.15</v>
      </c>
      <c r="J36" s="180">
        <f>ROUND(((SUM(BF113:BF120)+SUM(BF140:BF621))*I36),2)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42</v>
      </c>
      <c r="F37" s="180">
        <f>ROUND((SUM(BG113:BG120)+SUM(BG140:BG621)),2)</f>
        <v>0</v>
      </c>
      <c r="G37" s="40"/>
      <c r="H37" s="40"/>
      <c r="I37" s="181">
        <v>0.21</v>
      </c>
      <c r="J37" s="18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9" t="s">
        <v>43</v>
      </c>
      <c r="F38" s="180">
        <f>ROUND((SUM(BH113:BH120)+SUM(BH140:BH621)),2)</f>
        <v>0</v>
      </c>
      <c r="G38" s="40"/>
      <c r="H38" s="40"/>
      <c r="I38" s="181">
        <v>0.15</v>
      </c>
      <c r="J38" s="18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9" t="s">
        <v>44</v>
      </c>
      <c r="F39" s="180">
        <f>ROUND((SUM(BI113:BI120)+SUM(BI140:BI621)),2)</f>
        <v>0</v>
      </c>
      <c r="G39" s="40"/>
      <c r="H39" s="40"/>
      <c r="I39" s="181">
        <v>0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2"/>
      <c r="D41" s="183" t="s">
        <v>45</v>
      </c>
      <c r="E41" s="184"/>
      <c r="F41" s="184"/>
      <c r="G41" s="185" t="s">
        <v>46</v>
      </c>
      <c r="H41" s="186" t="s">
        <v>47</v>
      </c>
      <c r="I41" s="187"/>
      <c r="J41" s="188">
        <f>SUM(J32:J39)</f>
        <v>0</v>
      </c>
      <c r="K41" s="189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1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0" t="s">
        <v>48</v>
      </c>
      <c r="E50" s="191"/>
      <c r="F50" s="191"/>
      <c r="G50" s="190" t="s">
        <v>49</v>
      </c>
      <c r="H50" s="191"/>
      <c r="I50" s="192"/>
      <c r="J50" s="191"/>
      <c r="K50" s="191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3" t="s">
        <v>50</v>
      </c>
      <c r="E61" s="194"/>
      <c r="F61" s="195" t="s">
        <v>51</v>
      </c>
      <c r="G61" s="193" t="s">
        <v>50</v>
      </c>
      <c r="H61" s="194"/>
      <c r="I61" s="196"/>
      <c r="J61" s="197" t="s">
        <v>51</v>
      </c>
      <c r="K61" s="194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0" t="s">
        <v>52</v>
      </c>
      <c r="E65" s="198"/>
      <c r="F65" s="198"/>
      <c r="G65" s="190" t="s">
        <v>53</v>
      </c>
      <c r="H65" s="198"/>
      <c r="I65" s="199"/>
      <c r="J65" s="198"/>
      <c r="K65" s="19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3" t="s">
        <v>50</v>
      </c>
      <c r="E76" s="194"/>
      <c r="F76" s="195" t="s">
        <v>51</v>
      </c>
      <c r="G76" s="193" t="s">
        <v>50</v>
      </c>
      <c r="H76" s="194"/>
      <c r="I76" s="196"/>
      <c r="J76" s="197" t="s">
        <v>51</v>
      </c>
      <c r="K76" s="194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0"/>
      <c r="C77" s="201"/>
      <c r="D77" s="201"/>
      <c r="E77" s="201"/>
      <c r="F77" s="201"/>
      <c r="G77" s="201"/>
      <c r="H77" s="201"/>
      <c r="I77" s="202"/>
      <c r="J77" s="201"/>
      <c r="K77" s="20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3"/>
      <c r="C81" s="204"/>
      <c r="D81" s="204"/>
      <c r="E81" s="204"/>
      <c r="F81" s="204"/>
      <c r="G81" s="204"/>
      <c r="H81" s="204"/>
      <c r="I81" s="205"/>
      <c r="J81" s="204"/>
      <c r="K81" s="204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110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6" t="str">
        <f>E7</f>
        <v>VÝSTAVBA KANALIZACE TĚRLICKO - HRADIŠTĚ_20-10-16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105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03 - Přeložka - vodovodního řadu ul. Z kopce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164" t="s">
        <v>22</v>
      </c>
      <c r="J89" s="81" t="str">
        <f>IF(J12="","",J12)</f>
        <v>16. 10. 2020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164" t="s">
        <v>29</v>
      </c>
      <c r="J91" s="36" t="str">
        <f>E21</f>
        <v>Bc. Ing. Věra Gřundělová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2" t="s">
        <v>27</v>
      </c>
      <c r="D92" s="42"/>
      <c r="E92" s="42"/>
      <c r="F92" s="27" t="str">
        <f>IF(E18="","",E18)</f>
        <v>Vyplň údaj</v>
      </c>
      <c r="G92" s="42"/>
      <c r="H92" s="42"/>
      <c r="I92" s="164" t="s">
        <v>31</v>
      </c>
      <c r="J92" s="36" t="str">
        <f>E24</f>
        <v>AWT REKULTIVACE a.s.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7" t="s">
        <v>111</v>
      </c>
      <c r="D94" s="151"/>
      <c r="E94" s="151"/>
      <c r="F94" s="151"/>
      <c r="G94" s="151"/>
      <c r="H94" s="151"/>
      <c r="I94" s="208"/>
      <c r="J94" s="209" t="s">
        <v>112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0" t="s">
        <v>113</v>
      </c>
      <c r="D96" s="42"/>
      <c r="E96" s="42"/>
      <c r="F96" s="42"/>
      <c r="G96" s="42"/>
      <c r="H96" s="42"/>
      <c r="I96" s="161"/>
      <c r="J96" s="112">
        <f>J140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114</v>
      </c>
    </row>
    <row r="97" spans="1:31" s="9" customFormat="1" ht="24.95" customHeight="1">
      <c r="A97" s="9"/>
      <c r="B97" s="211"/>
      <c r="C97" s="212"/>
      <c r="D97" s="213" t="s">
        <v>115</v>
      </c>
      <c r="E97" s="214"/>
      <c r="F97" s="214"/>
      <c r="G97" s="214"/>
      <c r="H97" s="214"/>
      <c r="I97" s="215"/>
      <c r="J97" s="216">
        <f>J141</f>
        <v>0</v>
      </c>
      <c r="K97" s="212"/>
      <c r="L97" s="21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8"/>
      <c r="C98" s="219"/>
      <c r="D98" s="220" t="s">
        <v>116</v>
      </c>
      <c r="E98" s="221"/>
      <c r="F98" s="221"/>
      <c r="G98" s="221"/>
      <c r="H98" s="221"/>
      <c r="I98" s="222"/>
      <c r="J98" s="223">
        <f>J142</f>
        <v>0</v>
      </c>
      <c r="K98" s="219"/>
      <c r="L98" s="22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8"/>
      <c r="C99" s="219"/>
      <c r="D99" s="220" t="s">
        <v>117</v>
      </c>
      <c r="E99" s="221"/>
      <c r="F99" s="221"/>
      <c r="G99" s="221"/>
      <c r="H99" s="221"/>
      <c r="I99" s="222"/>
      <c r="J99" s="223">
        <f>J288</f>
        <v>0</v>
      </c>
      <c r="K99" s="219"/>
      <c r="L99" s="22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8"/>
      <c r="C100" s="219"/>
      <c r="D100" s="220" t="s">
        <v>120</v>
      </c>
      <c r="E100" s="221"/>
      <c r="F100" s="221"/>
      <c r="G100" s="221"/>
      <c r="H100" s="221"/>
      <c r="I100" s="222"/>
      <c r="J100" s="223">
        <f>J305</f>
        <v>0</v>
      </c>
      <c r="K100" s="219"/>
      <c r="L100" s="22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8"/>
      <c r="C101" s="219"/>
      <c r="D101" s="220" t="s">
        <v>121</v>
      </c>
      <c r="E101" s="221"/>
      <c r="F101" s="221"/>
      <c r="G101" s="221"/>
      <c r="H101" s="221"/>
      <c r="I101" s="222"/>
      <c r="J101" s="223">
        <f>J318</f>
        <v>0</v>
      </c>
      <c r="K101" s="219"/>
      <c r="L101" s="22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8"/>
      <c r="C102" s="219"/>
      <c r="D102" s="220" t="s">
        <v>122</v>
      </c>
      <c r="E102" s="221"/>
      <c r="F102" s="221"/>
      <c r="G102" s="221"/>
      <c r="H102" s="221"/>
      <c r="I102" s="222"/>
      <c r="J102" s="223">
        <f>J558</f>
        <v>0</v>
      </c>
      <c r="K102" s="219"/>
      <c r="L102" s="22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8"/>
      <c r="C103" s="219"/>
      <c r="D103" s="220" t="s">
        <v>127</v>
      </c>
      <c r="E103" s="221"/>
      <c r="F103" s="221"/>
      <c r="G103" s="221"/>
      <c r="H103" s="221"/>
      <c r="I103" s="222"/>
      <c r="J103" s="223">
        <f>J562</f>
        <v>0</v>
      </c>
      <c r="K103" s="219"/>
      <c r="L103" s="22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11"/>
      <c r="C104" s="212"/>
      <c r="D104" s="213" t="s">
        <v>128</v>
      </c>
      <c r="E104" s="214"/>
      <c r="F104" s="214"/>
      <c r="G104" s="214"/>
      <c r="H104" s="214"/>
      <c r="I104" s="215"/>
      <c r="J104" s="216">
        <f>J565</f>
        <v>0</v>
      </c>
      <c r="K104" s="212"/>
      <c r="L104" s="21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8"/>
      <c r="C105" s="219"/>
      <c r="D105" s="220" t="s">
        <v>129</v>
      </c>
      <c r="E105" s="221"/>
      <c r="F105" s="221"/>
      <c r="G105" s="221"/>
      <c r="H105" s="221"/>
      <c r="I105" s="222"/>
      <c r="J105" s="223">
        <f>J566</f>
        <v>0</v>
      </c>
      <c r="K105" s="219"/>
      <c r="L105" s="22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8"/>
      <c r="C106" s="219"/>
      <c r="D106" s="220" t="s">
        <v>130</v>
      </c>
      <c r="E106" s="221"/>
      <c r="F106" s="221"/>
      <c r="G106" s="221"/>
      <c r="H106" s="221"/>
      <c r="I106" s="222"/>
      <c r="J106" s="223">
        <f>J590</f>
        <v>0</v>
      </c>
      <c r="K106" s="219"/>
      <c r="L106" s="22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8"/>
      <c r="C107" s="219"/>
      <c r="D107" s="220" t="s">
        <v>132</v>
      </c>
      <c r="E107" s="221"/>
      <c r="F107" s="221"/>
      <c r="G107" s="221"/>
      <c r="H107" s="221"/>
      <c r="I107" s="222"/>
      <c r="J107" s="223">
        <f>J597</f>
        <v>0</v>
      </c>
      <c r="K107" s="219"/>
      <c r="L107" s="22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8"/>
      <c r="C108" s="219"/>
      <c r="D108" s="220" t="s">
        <v>133</v>
      </c>
      <c r="E108" s="221"/>
      <c r="F108" s="221"/>
      <c r="G108" s="221"/>
      <c r="H108" s="221"/>
      <c r="I108" s="222"/>
      <c r="J108" s="223">
        <f>J602</f>
        <v>0</v>
      </c>
      <c r="K108" s="219"/>
      <c r="L108" s="22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8"/>
      <c r="C109" s="219"/>
      <c r="D109" s="220" t="s">
        <v>134</v>
      </c>
      <c r="E109" s="221"/>
      <c r="F109" s="221"/>
      <c r="G109" s="221"/>
      <c r="H109" s="221"/>
      <c r="I109" s="222"/>
      <c r="J109" s="223">
        <f>J607</f>
        <v>0</v>
      </c>
      <c r="K109" s="219"/>
      <c r="L109" s="22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8"/>
      <c r="C110" s="219"/>
      <c r="D110" s="220" t="s">
        <v>135</v>
      </c>
      <c r="E110" s="221"/>
      <c r="F110" s="221"/>
      <c r="G110" s="221"/>
      <c r="H110" s="221"/>
      <c r="I110" s="222"/>
      <c r="J110" s="223">
        <f>J610</f>
        <v>0</v>
      </c>
      <c r="K110" s="219"/>
      <c r="L110" s="22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40"/>
      <c r="B111" s="41"/>
      <c r="C111" s="42"/>
      <c r="D111" s="42"/>
      <c r="E111" s="42"/>
      <c r="F111" s="42"/>
      <c r="G111" s="42"/>
      <c r="H111" s="42"/>
      <c r="I111" s="161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161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9.25" customHeight="1">
      <c r="A113" s="40"/>
      <c r="B113" s="41"/>
      <c r="C113" s="210" t="s">
        <v>136</v>
      </c>
      <c r="D113" s="42"/>
      <c r="E113" s="42"/>
      <c r="F113" s="42"/>
      <c r="G113" s="42"/>
      <c r="H113" s="42"/>
      <c r="I113" s="161"/>
      <c r="J113" s="225">
        <f>ROUND(J114+J115+J116+J117+J118+J119,2)</f>
        <v>0</v>
      </c>
      <c r="K113" s="42"/>
      <c r="L113" s="65"/>
      <c r="N113" s="226" t="s">
        <v>39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65" s="2" customFormat="1" ht="18" customHeight="1">
      <c r="A114" s="40"/>
      <c r="B114" s="41"/>
      <c r="C114" s="42"/>
      <c r="D114" s="146" t="s">
        <v>137</v>
      </c>
      <c r="E114" s="139"/>
      <c r="F114" s="139"/>
      <c r="G114" s="42"/>
      <c r="H114" s="42"/>
      <c r="I114" s="161"/>
      <c r="J114" s="140">
        <v>0</v>
      </c>
      <c r="K114" s="42"/>
      <c r="L114" s="227"/>
      <c r="M114" s="228"/>
      <c r="N114" s="229" t="s">
        <v>40</v>
      </c>
      <c r="O114" s="228"/>
      <c r="P114" s="228"/>
      <c r="Q114" s="228"/>
      <c r="R114" s="228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30" t="s">
        <v>138</v>
      </c>
      <c r="AZ114" s="228"/>
      <c r="BA114" s="228"/>
      <c r="BB114" s="228"/>
      <c r="BC114" s="228"/>
      <c r="BD114" s="228"/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0" t="s">
        <v>83</v>
      </c>
      <c r="BK114" s="228"/>
      <c r="BL114" s="228"/>
      <c r="BM114" s="228"/>
    </row>
    <row r="115" spans="1:65" s="2" customFormat="1" ht="18" customHeight="1">
      <c r="A115" s="40"/>
      <c r="B115" s="41"/>
      <c r="C115" s="42"/>
      <c r="D115" s="146" t="s">
        <v>139</v>
      </c>
      <c r="E115" s="139"/>
      <c r="F115" s="139"/>
      <c r="G115" s="42"/>
      <c r="H115" s="42"/>
      <c r="I115" s="161"/>
      <c r="J115" s="140">
        <v>0</v>
      </c>
      <c r="K115" s="42"/>
      <c r="L115" s="227"/>
      <c r="M115" s="228"/>
      <c r="N115" s="229" t="s">
        <v>40</v>
      </c>
      <c r="O115" s="228"/>
      <c r="P115" s="228"/>
      <c r="Q115" s="228"/>
      <c r="R115" s="228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30" t="s">
        <v>138</v>
      </c>
      <c r="AZ115" s="228"/>
      <c r="BA115" s="228"/>
      <c r="BB115" s="228"/>
      <c r="BC115" s="228"/>
      <c r="BD115" s="228"/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0" t="s">
        <v>83</v>
      </c>
      <c r="BK115" s="228"/>
      <c r="BL115" s="228"/>
      <c r="BM115" s="228"/>
    </row>
    <row r="116" spans="1:65" s="2" customFormat="1" ht="18" customHeight="1">
      <c r="A116" s="40"/>
      <c r="B116" s="41"/>
      <c r="C116" s="42"/>
      <c r="D116" s="146" t="s">
        <v>140</v>
      </c>
      <c r="E116" s="139"/>
      <c r="F116" s="139"/>
      <c r="G116" s="42"/>
      <c r="H116" s="42"/>
      <c r="I116" s="161"/>
      <c r="J116" s="140">
        <v>0</v>
      </c>
      <c r="K116" s="42"/>
      <c r="L116" s="227"/>
      <c r="M116" s="228"/>
      <c r="N116" s="229" t="s">
        <v>40</v>
      </c>
      <c r="O116" s="228"/>
      <c r="P116" s="228"/>
      <c r="Q116" s="228"/>
      <c r="R116" s="228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30" t="s">
        <v>138</v>
      </c>
      <c r="AZ116" s="228"/>
      <c r="BA116" s="228"/>
      <c r="BB116" s="228"/>
      <c r="BC116" s="228"/>
      <c r="BD116" s="228"/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0" t="s">
        <v>83</v>
      </c>
      <c r="BK116" s="228"/>
      <c r="BL116" s="228"/>
      <c r="BM116" s="228"/>
    </row>
    <row r="117" spans="1:65" s="2" customFormat="1" ht="18" customHeight="1">
      <c r="A117" s="40"/>
      <c r="B117" s="41"/>
      <c r="C117" s="42"/>
      <c r="D117" s="146" t="s">
        <v>141</v>
      </c>
      <c r="E117" s="139"/>
      <c r="F117" s="139"/>
      <c r="G117" s="42"/>
      <c r="H117" s="42"/>
      <c r="I117" s="161"/>
      <c r="J117" s="140">
        <v>0</v>
      </c>
      <c r="K117" s="42"/>
      <c r="L117" s="227"/>
      <c r="M117" s="228"/>
      <c r="N117" s="229" t="s">
        <v>40</v>
      </c>
      <c r="O117" s="228"/>
      <c r="P117" s="228"/>
      <c r="Q117" s="228"/>
      <c r="R117" s="228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30" t="s">
        <v>138</v>
      </c>
      <c r="AZ117" s="228"/>
      <c r="BA117" s="228"/>
      <c r="BB117" s="228"/>
      <c r="BC117" s="228"/>
      <c r="BD117" s="228"/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0" t="s">
        <v>83</v>
      </c>
      <c r="BK117" s="228"/>
      <c r="BL117" s="228"/>
      <c r="BM117" s="228"/>
    </row>
    <row r="118" spans="1:65" s="2" customFormat="1" ht="18" customHeight="1">
      <c r="A118" s="40"/>
      <c r="B118" s="41"/>
      <c r="C118" s="42"/>
      <c r="D118" s="146" t="s">
        <v>142</v>
      </c>
      <c r="E118" s="139"/>
      <c r="F118" s="139"/>
      <c r="G118" s="42"/>
      <c r="H118" s="42"/>
      <c r="I118" s="161"/>
      <c r="J118" s="140">
        <v>0</v>
      </c>
      <c r="K118" s="42"/>
      <c r="L118" s="227"/>
      <c r="M118" s="228"/>
      <c r="N118" s="229" t="s">
        <v>40</v>
      </c>
      <c r="O118" s="228"/>
      <c r="P118" s="228"/>
      <c r="Q118" s="228"/>
      <c r="R118" s="228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30" t="s">
        <v>138</v>
      </c>
      <c r="AZ118" s="228"/>
      <c r="BA118" s="228"/>
      <c r="BB118" s="228"/>
      <c r="BC118" s="228"/>
      <c r="BD118" s="228"/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0" t="s">
        <v>83</v>
      </c>
      <c r="BK118" s="228"/>
      <c r="BL118" s="228"/>
      <c r="BM118" s="228"/>
    </row>
    <row r="119" spans="1:65" s="2" customFormat="1" ht="18" customHeight="1">
      <c r="A119" s="40"/>
      <c r="B119" s="41"/>
      <c r="C119" s="42"/>
      <c r="D119" s="139" t="s">
        <v>143</v>
      </c>
      <c r="E119" s="42"/>
      <c r="F119" s="42"/>
      <c r="G119" s="42"/>
      <c r="H119" s="42"/>
      <c r="I119" s="161"/>
      <c r="J119" s="140">
        <f>ROUND(J30*T119,2)</f>
        <v>0</v>
      </c>
      <c r="K119" s="42"/>
      <c r="L119" s="227"/>
      <c r="M119" s="228"/>
      <c r="N119" s="229" t="s">
        <v>40</v>
      </c>
      <c r="O119" s="228"/>
      <c r="P119" s="228"/>
      <c r="Q119" s="228"/>
      <c r="R119" s="228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30" t="s">
        <v>144</v>
      </c>
      <c r="AZ119" s="228"/>
      <c r="BA119" s="228"/>
      <c r="BB119" s="228"/>
      <c r="BC119" s="228"/>
      <c r="BD119" s="228"/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0" t="s">
        <v>83</v>
      </c>
      <c r="BK119" s="228"/>
      <c r="BL119" s="228"/>
      <c r="BM119" s="228"/>
    </row>
    <row r="120" spans="1:31" s="2" customFormat="1" ht="12">
      <c r="A120" s="40"/>
      <c r="B120" s="41"/>
      <c r="C120" s="42"/>
      <c r="D120" s="42"/>
      <c r="E120" s="42"/>
      <c r="F120" s="42"/>
      <c r="G120" s="42"/>
      <c r="H120" s="42"/>
      <c r="I120" s="161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9.25" customHeight="1">
      <c r="A121" s="40"/>
      <c r="B121" s="41"/>
      <c r="C121" s="150" t="s">
        <v>103</v>
      </c>
      <c r="D121" s="151"/>
      <c r="E121" s="151"/>
      <c r="F121" s="151"/>
      <c r="G121" s="151"/>
      <c r="H121" s="151"/>
      <c r="I121" s="208"/>
      <c r="J121" s="152">
        <f>ROUND(J96+J113,2)</f>
        <v>0</v>
      </c>
      <c r="K121" s="151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68"/>
      <c r="C122" s="69"/>
      <c r="D122" s="69"/>
      <c r="E122" s="69"/>
      <c r="F122" s="69"/>
      <c r="G122" s="69"/>
      <c r="H122" s="69"/>
      <c r="I122" s="202"/>
      <c r="J122" s="69"/>
      <c r="K122" s="69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6" spans="1:31" s="2" customFormat="1" ht="6.95" customHeight="1">
      <c r="A126" s="40"/>
      <c r="B126" s="70"/>
      <c r="C126" s="71"/>
      <c r="D126" s="71"/>
      <c r="E126" s="71"/>
      <c r="F126" s="71"/>
      <c r="G126" s="71"/>
      <c r="H126" s="71"/>
      <c r="I126" s="205"/>
      <c r="J126" s="71"/>
      <c r="K126" s="71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24.95" customHeight="1">
      <c r="A127" s="40"/>
      <c r="B127" s="41"/>
      <c r="C127" s="23" t="s">
        <v>145</v>
      </c>
      <c r="D127" s="42"/>
      <c r="E127" s="42"/>
      <c r="F127" s="42"/>
      <c r="G127" s="42"/>
      <c r="H127" s="42"/>
      <c r="I127" s="161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6.95" customHeight="1">
      <c r="A128" s="40"/>
      <c r="B128" s="41"/>
      <c r="C128" s="42"/>
      <c r="D128" s="42"/>
      <c r="E128" s="42"/>
      <c r="F128" s="42"/>
      <c r="G128" s="42"/>
      <c r="H128" s="42"/>
      <c r="I128" s="161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2" customHeight="1">
      <c r="A129" s="40"/>
      <c r="B129" s="41"/>
      <c r="C129" s="32" t="s">
        <v>16</v>
      </c>
      <c r="D129" s="42"/>
      <c r="E129" s="42"/>
      <c r="F129" s="42"/>
      <c r="G129" s="42"/>
      <c r="H129" s="42"/>
      <c r="I129" s="161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6.5" customHeight="1">
      <c r="A130" s="40"/>
      <c r="B130" s="41"/>
      <c r="C130" s="42"/>
      <c r="D130" s="42"/>
      <c r="E130" s="206" t="str">
        <f>E7</f>
        <v>VÝSTAVBA KANALIZACE TĚRLICKO - HRADIŠTĚ_20-10-16</v>
      </c>
      <c r="F130" s="32"/>
      <c r="G130" s="32"/>
      <c r="H130" s="32"/>
      <c r="I130" s="161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2" customHeight="1">
      <c r="A131" s="40"/>
      <c r="B131" s="41"/>
      <c r="C131" s="32" t="s">
        <v>105</v>
      </c>
      <c r="D131" s="42"/>
      <c r="E131" s="42"/>
      <c r="F131" s="42"/>
      <c r="G131" s="42"/>
      <c r="H131" s="42"/>
      <c r="I131" s="161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6.5" customHeight="1">
      <c r="A132" s="40"/>
      <c r="B132" s="41"/>
      <c r="C132" s="42"/>
      <c r="D132" s="42"/>
      <c r="E132" s="78" t="str">
        <f>E9</f>
        <v>SO 03 - Přeložka - vodovodního řadu ul. Z kopce</v>
      </c>
      <c r="F132" s="42"/>
      <c r="G132" s="42"/>
      <c r="H132" s="42"/>
      <c r="I132" s="161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6.95" customHeight="1">
      <c r="A133" s="40"/>
      <c r="B133" s="41"/>
      <c r="C133" s="42"/>
      <c r="D133" s="42"/>
      <c r="E133" s="42"/>
      <c r="F133" s="42"/>
      <c r="G133" s="42"/>
      <c r="H133" s="42"/>
      <c r="I133" s="161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2" t="s">
        <v>20</v>
      </c>
      <c r="D134" s="42"/>
      <c r="E134" s="42"/>
      <c r="F134" s="27" t="str">
        <f>F12</f>
        <v xml:space="preserve"> </v>
      </c>
      <c r="G134" s="42"/>
      <c r="H134" s="42"/>
      <c r="I134" s="164" t="s">
        <v>22</v>
      </c>
      <c r="J134" s="81" t="str">
        <f>IF(J12="","",J12)</f>
        <v>16. 10. 2020</v>
      </c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6.95" customHeight="1">
      <c r="A135" s="40"/>
      <c r="B135" s="41"/>
      <c r="C135" s="42"/>
      <c r="D135" s="42"/>
      <c r="E135" s="42"/>
      <c r="F135" s="42"/>
      <c r="G135" s="42"/>
      <c r="H135" s="42"/>
      <c r="I135" s="161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25.65" customHeight="1">
      <c r="A136" s="40"/>
      <c r="B136" s="41"/>
      <c r="C136" s="32" t="s">
        <v>24</v>
      </c>
      <c r="D136" s="42"/>
      <c r="E136" s="42"/>
      <c r="F136" s="27" t="str">
        <f>E15</f>
        <v xml:space="preserve"> </v>
      </c>
      <c r="G136" s="42"/>
      <c r="H136" s="42"/>
      <c r="I136" s="164" t="s">
        <v>29</v>
      </c>
      <c r="J136" s="36" t="str">
        <f>E21</f>
        <v>Bc. Ing. Věra Gřundělová</v>
      </c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25.65" customHeight="1">
      <c r="A137" s="40"/>
      <c r="B137" s="41"/>
      <c r="C137" s="32" t="s">
        <v>27</v>
      </c>
      <c r="D137" s="42"/>
      <c r="E137" s="42"/>
      <c r="F137" s="27" t="str">
        <f>IF(E18="","",E18)</f>
        <v>Vyplň údaj</v>
      </c>
      <c r="G137" s="42"/>
      <c r="H137" s="42"/>
      <c r="I137" s="164" t="s">
        <v>31</v>
      </c>
      <c r="J137" s="36" t="str">
        <f>E24</f>
        <v>AWT REKULTIVACE a.s.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10.3" customHeight="1">
      <c r="A138" s="40"/>
      <c r="B138" s="41"/>
      <c r="C138" s="42"/>
      <c r="D138" s="42"/>
      <c r="E138" s="42"/>
      <c r="F138" s="42"/>
      <c r="G138" s="42"/>
      <c r="H138" s="42"/>
      <c r="I138" s="161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11" customFormat="1" ht="29.25" customHeight="1">
      <c r="A139" s="232"/>
      <c r="B139" s="233"/>
      <c r="C139" s="234" t="s">
        <v>146</v>
      </c>
      <c r="D139" s="235" t="s">
        <v>60</v>
      </c>
      <c r="E139" s="235" t="s">
        <v>56</v>
      </c>
      <c r="F139" s="235" t="s">
        <v>57</v>
      </c>
      <c r="G139" s="235" t="s">
        <v>147</v>
      </c>
      <c r="H139" s="235" t="s">
        <v>148</v>
      </c>
      <c r="I139" s="236" t="s">
        <v>149</v>
      </c>
      <c r="J139" s="235" t="s">
        <v>112</v>
      </c>
      <c r="K139" s="237" t="s">
        <v>150</v>
      </c>
      <c r="L139" s="238"/>
      <c r="M139" s="102" t="s">
        <v>1</v>
      </c>
      <c r="N139" s="103" t="s">
        <v>39</v>
      </c>
      <c r="O139" s="103" t="s">
        <v>151</v>
      </c>
      <c r="P139" s="103" t="s">
        <v>152</v>
      </c>
      <c r="Q139" s="103" t="s">
        <v>153</v>
      </c>
      <c r="R139" s="103" t="s">
        <v>154</v>
      </c>
      <c r="S139" s="103" t="s">
        <v>155</v>
      </c>
      <c r="T139" s="104" t="s">
        <v>156</v>
      </c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</row>
    <row r="140" spans="1:63" s="2" customFormat="1" ht="22.8" customHeight="1">
      <c r="A140" s="40"/>
      <c r="B140" s="41"/>
      <c r="C140" s="109" t="s">
        <v>157</v>
      </c>
      <c r="D140" s="42"/>
      <c r="E140" s="42"/>
      <c r="F140" s="42"/>
      <c r="G140" s="42"/>
      <c r="H140" s="42"/>
      <c r="I140" s="161"/>
      <c r="J140" s="239">
        <f>BK140</f>
        <v>0</v>
      </c>
      <c r="K140" s="42"/>
      <c r="L140" s="43"/>
      <c r="M140" s="105"/>
      <c r="N140" s="240"/>
      <c r="O140" s="106"/>
      <c r="P140" s="241">
        <f>P141+P565</f>
        <v>0</v>
      </c>
      <c r="Q140" s="106"/>
      <c r="R140" s="241">
        <f>R141+R565</f>
        <v>188.171225</v>
      </c>
      <c r="S140" s="106"/>
      <c r="T140" s="242">
        <f>T141+T565</f>
        <v>78.25999999999999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7" t="s">
        <v>74</v>
      </c>
      <c r="AU140" s="17" t="s">
        <v>114</v>
      </c>
      <c r="BK140" s="243">
        <f>BK141+BK565</f>
        <v>0</v>
      </c>
    </row>
    <row r="141" spans="1:63" s="12" customFormat="1" ht="25.9" customHeight="1">
      <c r="A141" s="12"/>
      <c r="B141" s="244"/>
      <c r="C141" s="245"/>
      <c r="D141" s="246" t="s">
        <v>74</v>
      </c>
      <c r="E141" s="247" t="s">
        <v>158</v>
      </c>
      <c r="F141" s="247" t="s">
        <v>159</v>
      </c>
      <c r="G141" s="245"/>
      <c r="H141" s="245"/>
      <c r="I141" s="248"/>
      <c r="J141" s="249">
        <f>BK141</f>
        <v>0</v>
      </c>
      <c r="K141" s="245"/>
      <c r="L141" s="250"/>
      <c r="M141" s="251"/>
      <c r="N141" s="252"/>
      <c r="O141" s="252"/>
      <c r="P141" s="253">
        <f>P142+P288+P305+P318+P558+P562</f>
        <v>0</v>
      </c>
      <c r="Q141" s="252"/>
      <c r="R141" s="253">
        <f>R142+R288+R305+R318+R558+R562</f>
        <v>188.171225</v>
      </c>
      <c r="S141" s="252"/>
      <c r="T141" s="254">
        <f>T142+T288+T305+T318+T558+T562</f>
        <v>78.25999999999999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55" t="s">
        <v>83</v>
      </c>
      <c r="AT141" s="256" t="s">
        <v>74</v>
      </c>
      <c r="AU141" s="256" t="s">
        <v>75</v>
      </c>
      <c r="AY141" s="255" t="s">
        <v>160</v>
      </c>
      <c r="BK141" s="257">
        <f>BK142+BK288+BK305+BK318+BK558+BK562</f>
        <v>0</v>
      </c>
    </row>
    <row r="142" spans="1:63" s="12" customFormat="1" ht="22.8" customHeight="1">
      <c r="A142" s="12"/>
      <c r="B142" s="244"/>
      <c r="C142" s="245"/>
      <c r="D142" s="246" t="s">
        <v>74</v>
      </c>
      <c r="E142" s="258" t="s">
        <v>83</v>
      </c>
      <c r="F142" s="258" t="s">
        <v>161</v>
      </c>
      <c r="G142" s="245"/>
      <c r="H142" s="245"/>
      <c r="I142" s="248"/>
      <c r="J142" s="259">
        <f>BK142</f>
        <v>0</v>
      </c>
      <c r="K142" s="245"/>
      <c r="L142" s="250"/>
      <c r="M142" s="251"/>
      <c r="N142" s="252"/>
      <c r="O142" s="252"/>
      <c r="P142" s="253">
        <f>SUM(P143:P287)</f>
        <v>0</v>
      </c>
      <c r="Q142" s="252"/>
      <c r="R142" s="253">
        <f>SUM(R143:R287)</f>
        <v>3.297888</v>
      </c>
      <c r="S142" s="252"/>
      <c r="T142" s="254">
        <f>SUM(T143:T287)</f>
        <v>73.86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55" t="s">
        <v>83</v>
      </c>
      <c r="AT142" s="256" t="s">
        <v>74</v>
      </c>
      <c r="AU142" s="256" t="s">
        <v>83</v>
      </c>
      <c r="AY142" s="255" t="s">
        <v>160</v>
      </c>
      <c r="BK142" s="257">
        <f>SUM(BK143:BK287)</f>
        <v>0</v>
      </c>
    </row>
    <row r="143" spans="1:65" s="2" customFormat="1" ht="21.75" customHeight="1">
      <c r="A143" s="40"/>
      <c r="B143" s="41"/>
      <c r="C143" s="260" t="s">
        <v>83</v>
      </c>
      <c r="D143" s="260" t="s">
        <v>162</v>
      </c>
      <c r="E143" s="261" t="s">
        <v>172</v>
      </c>
      <c r="F143" s="262" t="s">
        <v>173</v>
      </c>
      <c r="G143" s="263" t="s">
        <v>174</v>
      </c>
      <c r="H143" s="264">
        <v>6</v>
      </c>
      <c r="I143" s="265"/>
      <c r="J143" s="266">
        <f>ROUND(I143*H143,2)</f>
        <v>0</v>
      </c>
      <c r="K143" s="262" t="s">
        <v>175</v>
      </c>
      <c r="L143" s="43"/>
      <c r="M143" s="267" t="s">
        <v>1</v>
      </c>
      <c r="N143" s="268" t="s">
        <v>40</v>
      </c>
      <c r="O143" s="93"/>
      <c r="P143" s="269">
        <f>O143*H143</f>
        <v>0</v>
      </c>
      <c r="Q143" s="269">
        <v>0</v>
      </c>
      <c r="R143" s="269">
        <f>Q143*H143</f>
        <v>0</v>
      </c>
      <c r="S143" s="269">
        <v>0.26</v>
      </c>
      <c r="T143" s="270">
        <f>S143*H143</f>
        <v>1.56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71" t="s">
        <v>166</v>
      </c>
      <c r="AT143" s="271" t="s">
        <v>162</v>
      </c>
      <c r="AU143" s="271" t="s">
        <v>85</v>
      </c>
      <c r="AY143" s="17" t="s">
        <v>160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83</v>
      </c>
      <c r="BK143" s="145">
        <f>ROUND(I143*H143,2)</f>
        <v>0</v>
      </c>
      <c r="BL143" s="17" t="s">
        <v>166</v>
      </c>
      <c r="BM143" s="271" t="s">
        <v>1866</v>
      </c>
    </row>
    <row r="144" spans="1:47" s="2" customFormat="1" ht="12">
      <c r="A144" s="40"/>
      <c r="B144" s="41"/>
      <c r="C144" s="42"/>
      <c r="D144" s="272" t="s">
        <v>177</v>
      </c>
      <c r="E144" s="42"/>
      <c r="F144" s="287" t="s">
        <v>178</v>
      </c>
      <c r="G144" s="42"/>
      <c r="H144" s="42"/>
      <c r="I144" s="161"/>
      <c r="J144" s="42"/>
      <c r="K144" s="42"/>
      <c r="L144" s="43"/>
      <c r="M144" s="274"/>
      <c r="N144" s="275"/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7" t="s">
        <v>177</v>
      </c>
      <c r="AU144" s="17" t="s">
        <v>85</v>
      </c>
    </row>
    <row r="145" spans="1:51" s="13" customFormat="1" ht="12">
      <c r="A145" s="13"/>
      <c r="B145" s="276"/>
      <c r="C145" s="277"/>
      <c r="D145" s="272" t="s">
        <v>170</v>
      </c>
      <c r="E145" s="278" t="s">
        <v>1</v>
      </c>
      <c r="F145" s="279" t="s">
        <v>1867</v>
      </c>
      <c r="G145" s="277"/>
      <c r="H145" s="280">
        <v>6</v>
      </c>
      <c r="I145" s="281"/>
      <c r="J145" s="277"/>
      <c r="K145" s="277"/>
      <c r="L145" s="282"/>
      <c r="M145" s="283"/>
      <c r="N145" s="284"/>
      <c r="O145" s="284"/>
      <c r="P145" s="284"/>
      <c r="Q145" s="284"/>
      <c r="R145" s="284"/>
      <c r="S145" s="284"/>
      <c r="T145" s="28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6" t="s">
        <v>170</v>
      </c>
      <c r="AU145" s="286" t="s">
        <v>85</v>
      </c>
      <c r="AV145" s="13" t="s">
        <v>85</v>
      </c>
      <c r="AW145" s="13" t="s">
        <v>30</v>
      </c>
      <c r="AX145" s="13" t="s">
        <v>83</v>
      </c>
      <c r="AY145" s="286" t="s">
        <v>160</v>
      </c>
    </row>
    <row r="146" spans="1:65" s="2" customFormat="1" ht="21.75" customHeight="1">
      <c r="A146" s="40"/>
      <c r="B146" s="41"/>
      <c r="C146" s="260" t="s">
        <v>85</v>
      </c>
      <c r="D146" s="260" t="s">
        <v>162</v>
      </c>
      <c r="E146" s="261" t="s">
        <v>1868</v>
      </c>
      <c r="F146" s="262" t="s">
        <v>1869</v>
      </c>
      <c r="G146" s="263" t="s">
        <v>174</v>
      </c>
      <c r="H146" s="264">
        <v>6</v>
      </c>
      <c r="I146" s="265"/>
      <c r="J146" s="266">
        <f>ROUND(I146*H146,2)</f>
        <v>0</v>
      </c>
      <c r="K146" s="262" t="s">
        <v>184</v>
      </c>
      <c r="L146" s="43"/>
      <c r="M146" s="267" t="s">
        <v>1</v>
      </c>
      <c r="N146" s="268" t="s">
        <v>40</v>
      </c>
      <c r="O146" s="93"/>
      <c r="P146" s="269">
        <f>O146*H146</f>
        <v>0</v>
      </c>
      <c r="Q146" s="269">
        <v>0</v>
      </c>
      <c r="R146" s="269">
        <f>Q146*H146</f>
        <v>0</v>
      </c>
      <c r="S146" s="269">
        <v>0.5</v>
      </c>
      <c r="T146" s="270">
        <f>S146*H146</f>
        <v>3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71" t="s">
        <v>166</v>
      </c>
      <c r="AT146" s="271" t="s">
        <v>162</v>
      </c>
      <c r="AU146" s="271" t="s">
        <v>85</v>
      </c>
      <c r="AY146" s="17" t="s">
        <v>160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83</v>
      </c>
      <c r="BK146" s="145">
        <f>ROUND(I146*H146,2)</f>
        <v>0</v>
      </c>
      <c r="BL146" s="17" t="s">
        <v>166</v>
      </c>
      <c r="BM146" s="271" t="s">
        <v>1870</v>
      </c>
    </row>
    <row r="147" spans="1:47" s="2" customFormat="1" ht="12">
      <c r="A147" s="40"/>
      <c r="B147" s="41"/>
      <c r="C147" s="42"/>
      <c r="D147" s="272" t="s">
        <v>177</v>
      </c>
      <c r="E147" s="42"/>
      <c r="F147" s="287" t="s">
        <v>1871</v>
      </c>
      <c r="G147" s="42"/>
      <c r="H147" s="42"/>
      <c r="I147" s="161"/>
      <c r="J147" s="42"/>
      <c r="K147" s="42"/>
      <c r="L147" s="43"/>
      <c r="M147" s="274"/>
      <c r="N147" s="275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7" t="s">
        <v>177</v>
      </c>
      <c r="AU147" s="17" t="s">
        <v>85</v>
      </c>
    </row>
    <row r="148" spans="1:51" s="13" customFormat="1" ht="12">
      <c r="A148" s="13"/>
      <c r="B148" s="276"/>
      <c r="C148" s="277"/>
      <c r="D148" s="272" t="s">
        <v>170</v>
      </c>
      <c r="E148" s="278" t="s">
        <v>1</v>
      </c>
      <c r="F148" s="279" t="s">
        <v>1867</v>
      </c>
      <c r="G148" s="277"/>
      <c r="H148" s="280">
        <v>6</v>
      </c>
      <c r="I148" s="281"/>
      <c r="J148" s="277"/>
      <c r="K148" s="277"/>
      <c r="L148" s="282"/>
      <c r="M148" s="283"/>
      <c r="N148" s="284"/>
      <c r="O148" s="284"/>
      <c r="P148" s="284"/>
      <c r="Q148" s="284"/>
      <c r="R148" s="284"/>
      <c r="S148" s="284"/>
      <c r="T148" s="28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86" t="s">
        <v>170</v>
      </c>
      <c r="AU148" s="286" t="s">
        <v>85</v>
      </c>
      <c r="AV148" s="13" t="s">
        <v>85</v>
      </c>
      <c r="AW148" s="13" t="s">
        <v>30</v>
      </c>
      <c r="AX148" s="13" t="s">
        <v>83</v>
      </c>
      <c r="AY148" s="286" t="s">
        <v>160</v>
      </c>
    </row>
    <row r="149" spans="1:65" s="2" customFormat="1" ht="21.75" customHeight="1">
      <c r="A149" s="40"/>
      <c r="B149" s="41"/>
      <c r="C149" s="260" t="s">
        <v>181</v>
      </c>
      <c r="D149" s="260" t="s">
        <v>162</v>
      </c>
      <c r="E149" s="261" t="s">
        <v>1872</v>
      </c>
      <c r="F149" s="262" t="s">
        <v>1873</v>
      </c>
      <c r="G149" s="263" t="s">
        <v>174</v>
      </c>
      <c r="H149" s="264">
        <v>231</v>
      </c>
      <c r="I149" s="265"/>
      <c r="J149" s="266">
        <f>ROUND(I149*H149,2)</f>
        <v>0</v>
      </c>
      <c r="K149" s="262" t="s">
        <v>184</v>
      </c>
      <c r="L149" s="43"/>
      <c r="M149" s="267" t="s">
        <v>1</v>
      </c>
      <c r="N149" s="268" t="s">
        <v>40</v>
      </c>
      <c r="O149" s="93"/>
      <c r="P149" s="269">
        <f>O149*H149</f>
        <v>0</v>
      </c>
      <c r="Q149" s="269">
        <v>0</v>
      </c>
      <c r="R149" s="269">
        <f>Q149*H149</f>
        <v>0</v>
      </c>
      <c r="S149" s="269">
        <v>0.3</v>
      </c>
      <c r="T149" s="270">
        <f>S149*H149</f>
        <v>69.3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1" t="s">
        <v>166</v>
      </c>
      <c r="AT149" s="271" t="s">
        <v>162</v>
      </c>
      <c r="AU149" s="271" t="s">
        <v>85</v>
      </c>
      <c r="AY149" s="17" t="s">
        <v>160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83</v>
      </c>
      <c r="BK149" s="145">
        <f>ROUND(I149*H149,2)</f>
        <v>0</v>
      </c>
      <c r="BL149" s="17" t="s">
        <v>166</v>
      </c>
      <c r="BM149" s="271" t="s">
        <v>1874</v>
      </c>
    </row>
    <row r="150" spans="1:47" s="2" customFormat="1" ht="12">
      <c r="A150" s="40"/>
      <c r="B150" s="41"/>
      <c r="C150" s="42"/>
      <c r="D150" s="272" t="s">
        <v>177</v>
      </c>
      <c r="E150" s="42"/>
      <c r="F150" s="287" t="s">
        <v>1875</v>
      </c>
      <c r="G150" s="42"/>
      <c r="H150" s="42"/>
      <c r="I150" s="161"/>
      <c r="J150" s="42"/>
      <c r="K150" s="42"/>
      <c r="L150" s="43"/>
      <c r="M150" s="274"/>
      <c r="N150" s="275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7" t="s">
        <v>177</v>
      </c>
      <c r="AU150" s="17" t="s">
        <v>85</v>
      </c>
    </row>
    <row r="151" spans="1:51" s="13" customFormat="1" ht="12">
      <c r="A151" s="13"/>
      <c r="B151" s="276"/>
      <c r="C151" s="277"/>
      <c r="D151" s="272" t="s">
        <v>170</v>
      </c>
      <c r="E151" s="278" t="s">
        <v>1</v>
      </c>
      <c r="F151" s="279" t="s">
        <v>1876</v>
      </c>
      <c r="G151" s="277"/>
      <c r="H151" s="280">
        <v>231</v>
      </c>
      <c r="I151" s="281"/>
      <c r="J151" s="277"/>
      <c r="K151" s="277"/>
      <c r="L151" s="282"/>
      <c r="M151" s="283"/>
      <c r="N151" s="284"/>
      <c r="O151" s="284"/>
      <c r="P151" s="284"/>
      <c r="Q151" s="284"/>
      <c r="R151" s="284"/>
      <c r="S151" s="284"/>
      <c r="T151" s="28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86" t="s">
        <v>170</v>
      </c>
      <c r="AU151" s="286" t="s">
        <v>85</v>
      </c>
      <c r="AV151" s="13" t="s">
        <v>85</v>
      </c>
      <c r="AW151" s="13" t="s">
        <v>30</v>
      </c>
      <c r="AX151" s="13" t="s">
        <v>83</v>
      </c>
      <c r="AY151" s="286" t="s">
        <v>160</v>
      </c>
    </row>
    <row r="152" spans="1:65" s="2" customFormat="1" ht="16.5" customHeight="1">
      <c r="A152" s="40"/>
      <c r="B152" s="41"/>
      <c r="C152" s="260" t="s">
        <v>166</v>
      </c>
      <c r="D152" s="260" t="s">
        <v>162</v>
      </c>
      <c r="E152" s="261" t="s">
        <v>247</v>
      </c>
      <c r="F152" s="262" t="s">
        <v>248</v>
      </c>
      <c r="G152" s="263" t="s">
        <v>174</v>
      </c>
      <c r="H152" s="264">
        <v>6</v>
      </c>
      <c r="I152" s="265"/>
      <c r="J152" s="266">
        <f>ROUND(I152*H152,2)</f>
        <v>0</v>
      </c>
      <c r="K152" s="262" t="s">
        <v>1</v>
      </c>
      <c r="L152" s="43"/>
      <c r="M152" s="267" t="s">
        <v>1</v>
      </c>
      <c r="N152" s="268" t="s">
        <v>40</v>
      </c>
      <c r="O152" s="93"/>
      <c r="P152" s="269">
        <f>O152*H152</f>
        <v>0</v>
      </c>
      <c r="Q152" s="269">
        <v>0.4</v>
      </c>
      <c r="R152" s="269">
        <f>Q152*H152</f>
        <v>2.4000000000000004</v>
      </c>
      <c r="S152" s="269">
        <v>0</v>
      </c>
      <c r="T152" s="27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71" t="s">
        <v>166</v>
      </c>
      <c r="AT152" s="271" t="s">
        <v>162</v>
      </c>
      <c r="AU152" s="271" t="s">
        <v>85</v>
      </c>
      <c r="AY152" s="17" t="s">
        <v>160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83</v>
      </c>
      <c r="BK152" s="145">
        <f>ROUND(I152*H152,2)</f>
        <v>0</v>
      </c>
      <c r="BL152" s="17" t="s">
        <v>166</v>
      </c>
      <c r="BM152" s="271" t="s">
        <v>1877</v>
      </c>
    </row>
    <row r="153" spans="1:47" s="2" customFormat="1" ht="12">
      <c r="A153" s="40"/>
      <c r="B153" s="41"/>
      <c r="C153" s="42"/>
      <c r="D153" s="272" t="s">
        <v>177</v>
      </c>
      <c r="E153" s="42"/>
      <c r="F153" s="287" t="s">
        <v>248</v>
      </c>
      <c r="G153" s="42"/>
      <c r="H153" s="42"/>
      <c r="I153" s="161"/>
      <c r="J153" s="42"/>
      <c r="K153" s="42"/>
      <c r="L153" s="43"/>
      <c r="M153" s="274"/>
      <c r="N153" s="275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7" t="s">
        <v>177</v>
      </c>
      <c r="AU153" s="17" t="s">
        <v>85</v>
      </c>
    </row>
    <row r="154" spans="1:51" s="13" customFormat="1" ht="12">
      <c r="A154" s="13"/>
      <c r="B154" s="276"/>
      <c r="C154" s="277"/>
      <c r="D154" s="272" t="s">
        <v>170</v>
      </c>
      <c r="E154" s="278" t="s">
        <v>1</v>
      </c>
      <c r="F154" s="279" t="s">
        <v>1867</v>
      </c>
      <c r="G154" s="277"/>
      <c r="H154" s="280">
        <v>6</v>
      </c>
      <c r="I154" s="281"/>
      <c r="J154" s="277"/>
      <c r="K154" s="277"/>
      <c r="L154" s="282"/>
      <c r="M154" s="283"/>
      <c r="N154" s="284"/>
      <c r="O154" s="284"/>
      <c r="P154" s="284"/>
      <c r="Q154" s="284"/>
      <c r="R154" s="284"/>
      <c r="S154" s="284"/>
      <c r="T154" s="28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86" t="s">
        <v>170</v>
      </c>
      <c r="AU154" s="286" t="s">
        <v>85</v>
      </c>
      <c r="AV154" s="13" t="s">
        <v>85</v>
      </c>
      <c r="AW154" s="13" t="s">
        <v>30</v>
      </c>
      <c r="AX154" s="13" t="s">
        <v>83</v>
      </c>
      <c r="AY154" s="286" t="s">
        <v>160</v>
      </c>
    </row>
    <row r="155" spans="1:65" s="2" customFormat="1" ht="16.5" customHeight="1">
      <c r="A155" s="40"/>
      <c r="B155" s="41"/>
      <c r="C155" s="260" t="s">
        <v>218</v>
      </c>
      <c r="D155" s="260" t="s">
        <v>162</v>
      </c>
      <c r="E155" s="261" t="s">
        <v>1878</v>
      </c>
      <c r="F155" s="262" t="s">
        <v>1879</v>
      </c>
      <c r="G155" s="263" t="s">
        <v>243</v>
      </c>
      <c r="H155" s="264">
        <v>10</v>
      </c>
      <c r="I155" s="265"/>
      <c r="J155" s="266">
        <f>ROUND(I155*H155,2)</f>
        <v>0</v>
      </c>
      <c r="K155" s="262" t="s">
        <v>175</v>
      </c>
      <c r="L155" s="43"/>
      <c r="M155" s="267" t="s">
        <v>1</v>
      </c>
      <c r="N155" s="268" t="s">
        <v>40</v>
      </c>
      <c r="O155" s="93"/>
      <c r="P155" s="269">
        <f>O155*H155</f>
        <v>0</v>
      </c>
      <c r="Q155" s="269">
        <v>0.00868</v>
      </c>
      <c r="R155" s="269">
        <f>Q155*H155</f>
        <v>0.0868</v>
      </c>
      <c r="S155" s="269">
        <v>0</v>
      </c>
      <c r="T155" s="27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71" t="s">
        <v>166</v>
      </c>
      <c r="AT155" s="271" t="s">
        <v>162</v>
      </c>
      <c r="AU155" s="271" t="s">
        <v>85</v>
      </c>
      <c r="AY155" s="17" t="s">
        <v>160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83</v>
      </c>
      <c r="BK155" s="145">
        <f>ROUND(I155*H155,2)</f>
        <v>0</v>
      </c>
      <c r="BL155" s="17" t="s">
        <v>166</v>
      </c>
      <c r="BM155" s="271" t="s">
        <v>1880</v>
      </c>
    </row>
    <row r="156" spans="1:47" s="2" customFormat="1" ht="12">
      <c r="A156" s="40"/>
      <c r="B156" s="41"/>
      <c r="C156" s="42"/>
      <c r="D156" s="272" t="s">
        <v>177</v>
      </c>
      <c r="E156" s="42"/>
      <c r="F156" s="287" t="s">
        <v>1881</v>
      </c>
      <c r="G156" s="42"/>
      <c r="H156" s="42"/>
      <c r="I156" s="161"/>
      <c r="J156" s="42"/>
      <c r="K156" s="42"/>
      <c r="L156" s="43"/>
      <c r="M156" s="274"/>
      <c r="N156" s="275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7" t="s">
        <v>177</v>
      </c>
      <c r="AU156" s="17" t="s">
        <v>85</v>
      </c>
    </row>
    <row r="157" spans="1:51" s="13" customFormat="1" ht="12">
      <c r="A157" s="13"/>
      <c r="B157" s="276"/>
      <c r="C157" s="277"/>
      <c r="D157" s="272" t="s">
        <v>170</v>
      </c>
      <c r="E157" s="278" t="s">
        <v>1</v>
      </c>
      <c r="F157" s="279" t="s">
        <v>1882</v>
      </c>
      <c r="G157" s="277"/>
      <c r="H157" s="280">
        <v>10</v>
      </c>
      <c r="I157" s="281"/>
      <c r="J157" s="277"/>
      <c r="K157" s="277"/>
      <c r="L157" s="282"/>
      <c r="M157" s="283"/>
      <c r="N157" s="284"/>
      <c r="O157" s="284"/>
      <c r="P157" s="284"/>
      <c r="Q157" s="284"/>
      <c r="R157" s="284"/>
      <c r="S157" s="284"/>
      <c r="T157" s="28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6" t="s">
        <v>170</v>
      </c>
      <c r="AU157" s="286" t="s">
        <v>85</v>
      </c>
      <c r="AV157" s="13" t="s">
        <v>85</v>
      </c>
      <c r="AW157" s="13" t="s">
        <v>30</v>
      </c>
      <c r="AX157" s="13" t="s">
        <v>83</v>
      </c>
      <c r="AY157" s="286" t="s">
        <v>160</v>
      </c>
    </row>
    <row r="158" spans="1:65" s="2" customFormat="1" ht="21.75" customHeight="1">
      <c r="A158" s="40"/>
      <c r="B158" s="41"/>
      <c r="C158" s="260" t="s">
        <v>223</v>
      </c>
      <c r="D158" s="260" t="s">
        <v>162</v>
      </c>
      <c r="E158" s="261" t="s">
        <v>282</v>
      </c>
      <c r="F158" s="262" t="s">
        <v>283</v>
      </c>
      <c r="G158" s="263" t="s">
        <v>243</v>
      </c>
      <c r="H158" s="264">
        <v>8</v>
      </c>
      <c r="I158" s="265"/>
      <c r="J158" s="266">
        <f>ROUND(I158*H158,2)</f>
        <v>0</v>
      </c>
      <c r="K158" s="262" t="s">
        <v>175</v>
      </c>
      <c r="L158" s="43"/>
      <c r="M158" s="267" t="s">
        <v>1</v>
      </c>
      <c r="N158" s="268" t="s">
        <v>40</v>
      </c>
      <c r="O158" s="93"/>
      <c r="P158" s="269">
        <f>O158*H158</f>
        <v>0</v>
      </c>
      <c r="Q158" s="269">
        <v>0.0369</v>
      </c>
      <c r="R158" s="269">
        <f>Q158*H158</f>
        <v>0.2952</v>
      </c>
      <c r="S158" s="269">
        <v>0</v>
      </c>
      <c r="T158" s="27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1" t="s">
        <v>166</v>
      </c>
      <c r="AT158" s="271" t="s">
        <v>162</v>
      </c>
      <c r="AU158" s="271" t="s">
        <v>85</v>
      </c>
      <c r="AY158" s="17" t="s">
        <v>160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83</v>
      </c>
      <c r="BK158" s="145">
        <f>ROUND(I158*H158,2)</f>
        <v>0</v>
      </c>
      <c r="BL158" s="17" t="s">
        <v>166</v>
      </c>
      <c r="BM158" s="271" t="s">
        <v>1883</v>
      </c>
    </row>
    <row r="159" spans="1:47" s="2" customFormat="1" ht="12">
      <c r="A159" s="40"/>
      <c r="B159" s="41"/>
      <c r="C159" s="42"/>
      <c r="D159" s="272" t="s">
        <v>177</v>
      </c>
      <c r="E159" s="42"/>
      <c r="F159" s="287" t="s">
        <v>1884</v>
      </c>
      <c r="G159" s="42"/>
      <c r="H159" s="42"/>
      <c r="I159" s="161"/>
      <c r="J159" s="42"/>
      <c r="K159" s="42"/>
      <c r="L159" s="43"/>
      <c r="M159" s="274"/>
      <c r="N159" s="275"/>
      <c r="O159" s="93"/>
      <c r="P159" s="93"/>
      <c r="Q159" s="93"/>
      <c r="R159" s="93"/>
      <c r="S159" s="93"/>
      <c r="T159" s="94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7" t="s">
        <v>177</v>
      </c>
      <c r="AU159" s="17" t="s">
        <v>85</v>
      </c>
    </row>
    <row r="160" spans="1:51" s="13" customFormat="1" ht="12">
      <c r="A160" s="13"/>
      <c r="B160" s="276"/>
      <c r="C160" s="277"/>
      <c r="D160" s="272" t="s">
        <v>170</v>
      </c>
      <c r="E160" s="278" t="s">
        <v>1</v>
      </c>
      <c r="F160" s="279" t="s">
        <v>1885</v>
      </c>
      <c r="G160" s="277"/>
      <c r="H160" s="280">
        <v>8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6" t="s">
        <v>170</v>
      </c>
      <c r="AU160" s="286" t="s">
        <v>85</v>
      </c>
      <c r="AV160" s="13" t="s">
        <v>85</v>
      </c>
      <c r="AW160" s="13" t="s">
        <v>30</v>
      </c>
      <c r="AX160" s="13" t="s">
        <v>83</v>
      </c>
      <c r="AY160" s="286" t="s">
        <v>160</v>
      </c>
    </row>
    <row r="161" spans="1:65" s="2" customFormat="1" ht="21.75" customHeight="1">
      <c r="A161" s="40"/>
      <c r="B161" s="41"/>
      <c r="C161" s="260" t="s">
        <v>229</v>
      </c>
      <c r="D161" s="260" t="s">
        <v>162</v>
      </c>
      <c r="E161" s="261" t="s">
        <v>288</v>
      </c>
      <c r="F161" s="262" t="s">
        <v>289</v>
      </c>
      <c r="G161" s="263" t="s">
        <v>290</v>
      </c>
      <c r="H161" s="264">
        <v>50</v>
      </c>
      <c r="I161" s="265"/>
      <c r="J161" s="266">
        <f>ROUND(I161*H161,2)</f>
        <v>0</v>
      </c>
      <c r="K161" s="262" t="s">
        <v>175</v>
      </c>
      <c r="L161" s="43"/>
      <c r="M161" s="267" t="s">
        <v>1</v>
      </c>
      <c r="N161" s="268" t="s">
        <v>40</v>
      </c>
      <c r="O161" s="93"/>
      <c r="P161" s="269">
        <f>O161*H161</f>
        <v>0</v>
      </c>
      <c r="Q161" s="269">
        <v>0</v>
      </c>
      <c r="R161" s="269">
        <f>Q161*H161</f>
        <v>0</v>
      </c>
      <c r="S161" s="269">
        <v>0</v>
      </c>
      <c r="T161" s="27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1" t="s">
        <v>166</v>
      </c>
      <c r="AT161" s="271" t="s">
        <v>162</v>
      </c>
      <c r="AU161" s="271" t="s">
        <v>85</v>
      </c>
      <c r="AY161" s="17" t="s">
        <v>160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83</v>
      </c>
      <c r="BK161" s="145">
        <f>ROUND(I161*H161,2)</f>
        <v>0</v>
      </c>
      <c r="BL161" s="17" t="s">
        <v>166</v>
      </c>
      <c r="BM161" s="271" t="s">
        <v>1886</v>
      </c>
    </row>
    <row r="162" spans="1:47" s="2" customFormat="1" ht="12">
      <c r="A162" s="40"/>
      <c r="B162" s="41"/>
      <c r="C162" s="42"/>
      <c r="D162" s="272" t="s">
        <v>177</v>
      </c>
      <c r="E162" s="42"/>
      <c r="F162" s="287" t="s">
        <v>1887</v>
      </c>
      <c r="G162" s="42"/>
      <c r="H162" s="42"/>
      <c r="I162" s="161"/>
      <c r="J162" s="42"/>
      <c r="K162" s="42"/>
      <c r="L162" s="43"/>
      <c r="M162" s="274"/>
      <c r="N162" s="275"/>
      <c r="O162" s="93"/>
      <c r="P162" s="93"/>
      <c r="Q162" s="93"/>
      <c r="R162" s="93"/>
      <c r="S162" s="93"/>
      <c r="T162" s="94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7" t="s">
        <v>177</v>
      </c>
      <c r="AU162" s="17" t="s">
        <v>85</v>
      </c>
    </row>
    <row r="163" spans="1:51" s="13" customFormat="1" ht="12">
      <c r="A163" s="13"/>
      <c r="B163" s="276"/>
      <c r="C163" s="277"/>
      <c r="D163" s="272" t="s">
        <v>170</v>
      </c>
      <c r="E163" s="278" t="s">
        <v>1</v>
      </c>
      <c r="F163" s="279" t="s">
        <v>591</v>
      </c>
      <c r="G163" s="277"/>
      <c r="H163" s="280">
        <v>50</v>
      </c>
      <c r="I163" s="281"/>
      <c r="J163" s="277"/>
      <c r="K163" s="277"/>
      <c r="L163" s="282"/>
      <c r="M163" s="283"/>
      <c r="N163" s="284"/>
      <c r="O163" s="284"/>
      <c r="P163" s="284"/>
      <c r="Q163" s="284"/>
      <c r="R163" s="284"/>
      <c r="S163" s="284"/>
      <c r="T163" s="28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86" t="s">
        <v>170</v>
      </c>
      <c r="AU163" s="286" t="s">
        <v>85</v>
      </c>
      <c r="AV163" s="13" t="s">
        <v>85</v>
      </c>
      <c r="AW163" s="13" t="s">
        <v>30</v>
      </c>
      <c r="AX163" s="13" t="s">
        <v>83</v>
      </c>
      <c r="AY163" s="286" t="s">
        <v>160</v>
      </c>
    </row>
    <row r="164" spans="1:65" s="2" customFormat="1" ht="16.5" customHeight="1">
      <c r="A164" s="40"/>
      <c r="B164" s="41"/>
      <c r="C164" s="260" t="s">
        <v>235</v>
      </c>
      <c r="D164" s="260" t="s">
        <v>162</v>
      </c>
      <c r="E164" s="261" t="s">
        <v>606</v>
      </c>
      <c r="F164" s="262" t="s">
        <v>607</v>
      </c>
      <c r="G164" s="263" t="s">
        <v>290</v>
      </c>
      <c r="H164" s="264">
        <v>55.35</v>
      </c>
      <c r="I164" s="265"/>
      <c r="J164" s="266">
        <f>ROUND(I164*H164,2)</f>
        <v>0</v>
      </c>
      <c r="K164" s="262" t="s">
        <v>175</v>
      </c>
      <c r="L164" s="43"/>
      <c r="M164" s="267" t="s">
        <v>1</v>
      </c>
      <c r="N164" s="268" t="s">
        <v>40</v>
      </c>
      <c r="O164" s="93"/>
      <c r="P164" s="269">
        <f>O164*H164</f>
        <v>0</v>
      </c>
      <c r="Q164" s="269">
        <v>0</v>
      </c>
      <c r="R164" s="269">
        <f>Q164*H164</f>
        <v>0</v>
      </c>
      <c r="S164" s="269">
        <v>0</v>
      </c>
      <c r="T164" s="27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71" t="s">
        <v>166</v>
      </c>
      <c r="AT164" s="271" t="s">
        <v>162</v>
      </c>
      <c r="AU164" s="271" t="s">
        <v>85</v>
      </c>
      <c r="AY164" s="17" t="s">
        <v>160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83</v>
      </c>
      <c r="BK164" s="145">
        <f>ROUND(I164*H164,2)</f>
        <v>0</v>
      </c>
      <c r="BL164" s="17" t="s">
        <v>166</v>
      </c>
      <c r="BM164" s="271" t="s">
        <v>1888</v>
      </c>
    </row>
    <row r="165" spans="1:47" s="2" customFormat="1" ht="12">
      <c r="A165" s="40"/>
      <c r="B165" s="41"/>
      <c r="C165" s="42"/>
      <c r="D165" s="272" t="s">
        <v>177</v>
      </c>
      <c r="E165" s="42"/>
      <c r="F165" s="287" t="s">
        <v>1889</v>
      </c>
      <c r="G165" s="42"/>
      <c r="H165" s="42"/>
      <c r="I165" s="161"/>
      <c r="J165" s="42"/>
      <c r="K165" s="42"/>
      <c r="L165" s="43"/>
      <c r="M165" s="274"/>
      <c r="N165" s="275"/>
      <c r="O165" s="93"/>
      <c r="P165" s="93"/>
      <c r="Q165" s="93"/>
      <c r="R165" s="93"/>
      <c r="S165" s="93"/>
      <c r="T165" s="94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7" t="s">
        <v>177</v>
      </c>
      <c r="AU165" s="17" t="s">
        <v>85</v>
      </c>
    </row>
    <row r="166" spans="1:51" s="13" customFormat="1" ht="12">
      <c r="A166" s="13"/>
      <c r="B166" s="276"/>
      <c r="C166" s="277"/>
      <c r="D166" s="272" t="s">
        <v>170</v>
      </c>
      <c r="E166" s="278" t="s">
        <v>1</v>
      </c>
      <c r="F166" s="279" t="s">
        <v>1890</v>
      </c>
      <c r="G166" s="277"/>
      <c r="H166" s="280">
        <v>9.15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6" t="s">
        <v>170</v>
      </c>
      <c r="AU166" s="286" t="s">
        <v>85</v>
      </c>
      <c r="AV166" s="13" t="s">
        <v>85</v>
      </c>
      <c r="AW166" s="13" t="s">
        <v>30</v>
      </c>
      <c r="AX166" s="13" t="s">
        <v>75</v>
      </c>
      <c r="AY166" s="286" t="s">
        <v>160</v>
      </c>
    </row>
    <row r="167" spans="1:51" s="13" customFormat="1" ht="12">
      <c r="A167" s="13"/>
      <c r="B167" s="276"/>
      <c r="C167" s="277"/>
      <c r="D167" s="272" t="s">
        <v>170</v>
      </c>
      <c r="E167" s="278" t="s">
        <v>1</v>
      </c>
      <c r="F167" s="279" t="s">
        <v>1891</v>
      </c>
      <c r="G167" s="277"/>
      <c r="H167" s="280">
        <v>3.6</v>
      </c>
      <c r="I167" s="281"/>
      <c r="J167" s="277"/>
      <c r="K167" s="277"/>
      <c r="L167" s="282"/>
      <c r="M167" s="283"/>
      <c r="N167" s="284"/>
      <c r="O167" s="284"/>
      <c r="P167" s="284"/>
      <c r="Q167" s="284"/>
      <c r="R167" s="284"/>
      <c r="S167" s="284"/>
      <c r="T167" s="28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86" t="s">
        <v>170</v>
      </c>
      <c r="AU167" s="286" t="s">
        <v>85</v>
      </c>
      <c r="AV167" s="13" t="s">
        <v>85</v>
      </c>
      <c r="AW167" s="13" t="s">
        <v>30</v>
      </c>
      <c r="AX167" s="13" t="s">
        <v>75</v>
      </c>
      <c r="AY167" s="286" t="s">
        <v>160</v>
      </c>
    </row>
    <row r="168" spans="1:51" s="13" customFormat="1" ht="12">
      <c r="A168" s="13"/>
      <c r="B168" s="276"/>
      <c r="C168" s="277"/>
      <c r="D168" s="272" t="s">
        <v>170</v>
      </c>
      <c r="E168" s="278" t="s">
        <v>1</v>
      </c>
      <c r="F168" s="279" t="s">
        <v>1892</v>
      </c>
      <c r="G168" s="277"/>
      <c r="H168" s="280">
        <v>0.9</v>
      </c>
      <c r="I168" s="281"/>
      <c r="J168" s="277"/>
      <c r="K168" s="277"/>
      <c r="L168" s="282"/>
      <c r="M168" s="283"/>
      <c r="N168" s="284"/>
      <c r="O168" s="284"/>
      <c r="P168" s="284"/>
      <c r="Q168" s="284"/>
      <c r="R168" s="284"/>
      <c r="S168" s="284"/>
      <c r="T168" s="2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86" t="s">
        <v>170</v>
      </c>
      <c r="AU168" s="286" t="s">
        <v>85</v>
      </c>
      <c r="AV168" s="13" t="s">
        <v>85</v>
      </c>
      <c r="AW168" s="13" t="s">
        <v>30</v>
      </c>
      <c r="AX168" s="13" t="s">
        <v>75</v>
      </c>
      <c r="AY168" s="286" t="s">
        <v>160</v>
      </c>
    </row>
    <row r="169" spans="1:51" s="13" customFormat="1" ht="12">
      <c r="A169" s="13"/>
      <c r="B169" s="276"/>
      <c r="C169" s="277"/>
      <c r="D169" s="272" t="s">
        <v>170</v>
      </c>
      <c r="E169" s="278" t="s">
        <v>1</v>
      </c>
      <c r="F169" s="279" t="s">
        <v>1893</v>
      </c>
      <c r="G169" s="277"/>
      <c r="H169" s="280">
        <v>7.05</v>
      </c>
      <c r="I169" s="281"/>
      <c r="J169" s="277"/>
      <c r="K169" s="277"/>
      <c r="L169" s="282"/>
      <c r="M169" s="283"/>
      <c r="N169" s="284"/>
      <c r="O169" s="284"/>
      <c r="P169" s="284"/>
      <c r="Q169" s="284"/>
      <c r="R169" s="284"/>
      <c r="S169" s="284"/>
      <c r="T169" s="28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86" t="s">
        <v>170</v>
      </c>
      <c r="AU169" s="286" t="s">
        <v>85</v>
      </c>
      <c r="AV169" s="13" t="s">
        <v>85</v>
      </c>
      <c r="AW169" s="13" t="s">
        <v>30</v>
      </c>
      <c r="AX169" s="13" t="s">
        <v>75</v>
      </c>
      <c r="AY169" s="286" t="s">
        <v>160</v>
      </c>
    </row>
    <row r="170" spans="1:51" s="13" customFormat="1" ht="12">
      <c r="A170" s="13"/>
      <c r="B170" s="276"/>
      <c r="C170" s="277"/>
      <c r="D170" s="272" t="s">
        <v>170</v>
      </c>
      <c r="E170" s="278" t="s">
        <v>1</v>
      </c>
      <c r="F170" s="279" t="s">
        <v>1894</v>
      </c>
      <c r="G170" s="277"/>
      <c r="H170" s="280">
        <v>34.65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86" t="s">
        <v>170</v>
      </c>
      <c r="AU170" s="286" t="s">
        <v>85</v>
      </c>
      <c r="AV170" s="13" t="s">
        <v>85</v>
      </c>
      <c r="AW170" s="13" t="s">
        <v>30</v>
      </c>
      <c r="AX170" s="13" t="s">
        <v>75</v>
      </c>
      <c r="AY170" s="286" t="s">
        <v>160</v>
      </c>
    </row>
    <row r="171" spans="1:51" s="15" customFormat="1" ht="12">
      <c r="A171" s="15"/>
      <c r="B171" s="298"/>
      <c r="C171" s="299"/>
      <c r="D171" s="272" t="s">
        <v>170</v>
      </c>
      <c r="E171" s="300" t="s">
        <v>1</v>
      </c>
      <c r="F171" s="301" t="s">
        <v>217</v>
      </c>
      <c r="G171" s="299"/>
      <c r="H171" s="302">
        <v>55.349999999999994</v>
      </c>
      <c r="I171" s="303"/>
      <c r="J171" s="299"/>
      <c r="K171" s="299"/>
      <c r="L171" s="304"/>
      <c r="M171" s="305"/>
      <c r="N171" s="306"/>
      <c r="O171" s="306"/>
      <c r="P171" s="306"/>
      <c r="Q171" s="306"/>
      <c r="R171" s="306"/>
      <c r="S171" s="306"/>
      <c r="T171" s="30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308" t="s">
        <v>170</v>
      </c>
      <c r="AU171" s="308" t="s">
        <v>85</v>
      </c>
      <c r="AV171" s="15" t="s">
        <v>166</v>
      </c>
      <c r="AW171" s="15" t="s">
        <v>30</v>
      </c>
      <c r="AX171" s="15" t="s">
        <v>83</v>
      </c>
      <c r="AY171" s="308" t="s">
        <v>160</v>
      </c>
    </row>
    <row r="172" spans="1:65" s="2" customFormat="1" ht="16.5" customHeight="1">
      <c r="A172" s="40"/>
      <c r="B172" s="41"/>
      <c r="C172" s="260" t="s">
        <v>240</v>
      </c>
      <c r="D172" s="260" t="s">
        <v>162</v>
      </c>
      <c r="E172" s="261" t="s">
        <v>294</v>
      </c>
      <c r="F172" s="262" t="s">
        <v>295</v>
      </c>
      <c r="G172" s="263" t="s">
        <v>296</v>
      </c>
      <c r="H172" s="264">
        <v>10</v>
      </c>
      <c r="I172" s="265"/>
      <c r="J172" s="266">
        <f>ROUND(I172*H172,2)</f>
        <v>0</v>
      </c>
      <c r="K172" s="262" t="s">
        <v>1</v>
      </c>
      <c r="L172" s="43"/>
      <c r="M172" s="267" t="s">
        <v>1</v>
      </c>
      <c r="N172" s="268" t="s">
        <v>40</v>
      </c>
      <c r="O172" s="93"/>
      <c r="P172" s="269">
        <f>O172*H172</f>
        <v>0</v>
      </c>
      <c r="Q172" s="269">
        <v>0</v>
      </c>
      <c r="R172" s="269">
        <f>Q172*H172</f>
        <v>0</v>
      </c>
      <c r="S172" s="269">
        <v>0</v>
      </c>
      <c r="T172" s="27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71" t="s">
        <v>166</v>
      </c>
      <c r="AT172" s="271" t="s">
        <v>162</v>
      </c>
      <c r="AU172" s="271" t="s">
        <v>85</v>
      </c>
      <c r="AY172" s="17" t="s">
        <v>160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83</v>
      </c>
      <c r="BK172" s="145">
        <f>ROUND(I172*H172,2)</f>
        <v>0</v>
      </c>
      <c r="BL172" s="17" t="s">
        <v>166</v>
      </c>
      <c r="BM172" s="271" t="s">
        <v>1895</v>
      </c>
    </row>
    <row r="173" spans="1:47" s="2" customFormat="1" ht="12">
      <c r="A173" s="40"/>
      <c r="B173" s="41"/>
      <c r="C173" s="42"/>
      <c r="D173" s="272" t="s">
        <v>177</v>
      </c>
      <c r="E173" s="42"/>
      <c r="F173" s="287" t="s">
        <v>298</v>
      </c>
      <c r="G173" s="42"/>
      <c r="H173" s="42"/>
      <c r="I173" s="161"/>
      <c r="J173" s="42"/>
      <c r="K173" s="42"/>
      <c r="L173" s="43"/>
      <c r="M173" s="274"/>
      <c r="N173" s="275"/>
      <c r="O173" s="93"/>
      <c r="P173" s="93"/>
      <c r="Q173" s="93"/>
      <c r="R173" s="93"/>
      <c r="S173" s="93"/>
      <c r="T173" s="94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7" t="s">
        <v>177</v>
      </c>
      <c r="AU173" s="17" t="s">
        <v>85</v>
      </c>
    </row>
    <row r="174" spans="1:51" s="13" customFormat="1" ht="12">
      <c r="A174" s="13"/>
      <c r="B174" s="276"/>
      <c r="C174" s="277"/>
      <c r="D174" s="272" t="s">
        <v>170</v>
      </c>
      <c r="E174" s="278" t="s">
        <v>1</v>
      </c>
      <c r="F174" s="279" t="s">
        <v>246</v>
      </c>
      <c r="G174" s="277"/>
      <c r="H174" s="280">
        <v>10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6" t="s">
        <v>170</v>
      </c>
      <c r="AU174" s="286" t="s">
        <v>85</v>
      </c>
      <c r="AV174" s="13" t="s">
        <v>85</v>
      </c>
      <c r="AW174" s="13" t="s">
        <v>30</v>
      </c>
      <c r="AX174" s="13" t="s">
        <v>83</v>
      </c>
      <c r="AY174" s="286" t="s">
        <v>160</v>
      </c>
    </row>
    <row r="175" spans="1:65" s="2" customFormat="1" ht="21.75" customHeight="1">
      <c r="A175" s="40"/>
      <c r="B175" s="41"/>
      <c r="C175" s="260" t="s">
        <v>246</v>
      </c>
      <c r="D175" s="260" t="s">
        <v>162</v>
      </c>
      <c r="E175" s="261" t="s">
        <v>1896</v>
      </c>
      <c r="F175" s="262" t="s">
        <v>1897</v>
      </c>
      <c r="G175" s="263" t="s">
        <v>290</v>
      </c>
      <c r="H175" s="264">
        <v>162</v>
      </c>
      <c r="I175" s="265"/>
      <c r="J175" s="266">
        <f>ROUND(I175*H175,2)</f>
        <v>0</v>
      </c>
      <c r="K175" s="262" t="s">
        <v>175</v>
      </c>
      <c r="L175" s="43"/>
      <c r="M175" s="267" t="s">
        <v>1</v>
      </c>
      <c r="N175" s="268" t="s">
        <v>40</v>
      </c>
      <c r="O175" s="93"/>
      <c r="P175" s="269">
        <f>O175*H175</f>
        <v>0</v>
      </c>
      <c r="Q175" s="269">
        <v>0</v>
      </c>
      <c r="R175" s="269">
        <f>Q175*H175</f>
        <v>0</v>
      </c>
      <c r="S175" s="269">
        <v>0</v>
      </c>
      <c r="T175" s="27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71" t="s">
        <v>166</v>
      </c>
      <c r="AT175" s="271" t="s">
        <v>162</v>
      </c>
      <c r="AU175" s="271" t="s">
        <v>85</v>
      </c>
      <c r="AY175" s="17" t="s">
        <v>160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83</v>
      </c>
      <c r="BK175" s="145">
        <f>ROUND(I175*H175,2)</f>
        <v>0</v>
      </c>
      <c r="BL175" s="17" t="s">
        <v>166</v>
      </c>
      <c r="BM175" s="271" t="s">
        <v>1898</v>
      </c>
    </row>
    <row r="176" spans="1:47" s="2" customFormat="1" ht="12">
      <c r="A176" s="40"/>
      <c r="B176" s="41"/>
      <c r="C176" s="42"/>
      <c r="D176" s="272" t="s">
        <v>177</v>
      </c>
      <c r="E176" s="42"/>
      <c r="F176" s="287" t="s">
        <v>1899</v>
      </c>
      <c r="G176" s="42"/>
      <c r="H176" s="42"/>
      <c r="I176" s="161"/>
      <c r="J176" s="42"/>
      <c r="K176" s="42"/>
      <c r="L176" s="43"/>
      <c r="M176" s="274"/>
      <c r="N176" s="275"/>
      <c r="O176" s="93"/>
      <c r="P176" s="93"/>
      <c r="Q176" s="93"/>
      <c r="R176" s="93"/>
      <c r="S176" s="93"/>
      <c r="T176" s="94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7" t="s">
        <v>177</v>
      </c>
      <c r="AU176" s="17" t="s">
        <v>85</v>
      </c>
    </row>
    <row r="177" spans="1:51" s="13" customFormat="1" ht="12">
      <c r="A177" s="13"/>
      <c r="B177" s="276"/>
      <c r="C177" s="277"/>
      <c r="D177" s="272" t="s">
        <v>170</v>
      </c>
      <c r="E177" s="278" t="s">
        <v>1</v>
      </c>
      <c r="F177" s="279" t="s">
        <v>1900</v>
      </c>
      <c r="G177" s="277"/>
      <c r="H177" s="280">
        <v>97.2</v>
      </c>
      <c r="I177" s="281"/>
      <c r="J177" s="277"/>
      <c r="K177" s="277"/>
      <c r="L177" s="282"/>
      <c r="M177" s="283"/>
      <c r="N177" s="284"/>
      <c r="O177" s="284"/>
      <c r="P177" s="284"/>
      <c r="Q177" s="284"/>
      <c r="R177" s="284"/>
      <c r="S177" s="284"/>
      <c r="T177" s="28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86" t="s">
        <v>170</v>
      </c>
      <c r="AU177" s="286" t="s">
        <v>85</v>
      </c>
      <c r="AV177" s="13" t="s">
        <v>85</v>
      </c>
      <c r="AW177" s="13" t="s">
        <v>30</v>
      </c>
      <c r="AX177" s="13" t="s">
        <v>75</v>
      </c>
      <c r="AY177" s="286" t="s">
        <v>160</v>
      </c>
    </row>
    <row r="178" spans="1:51" s="13" customFormat="1" ht="12">
      <c r="A178" s="13"/>
      <c r="B178" s="276"/>
      <c r="C178" s="277"/>
      <c r="D178" s="272" t="s">
        <v>170</v>
      </c>
      <c r="E178" s="278" t="s">
        <v>1</v>
      </c>
      <c r="F178" s="279" t="s">
        <v>1901</v>
      </c>
      <c r="G178" s="277"/>
      <c r="H178" s="280">
        <v>38.4</v>
      </c>
      <c r="I178" s="281"/>
      <c r="J178" s="277"/>
      <c r="K178" s="277"/>
      <c r="L178" s="282"/>
      <c r="M178" s="283"/>
      <c r="N178" s="284"/>
      <c r="O178" s="284"/>
      <c r="P178" s="284"/>
      <c r="Q178" s="284"/>
      <c r="R178" s="284"/>
      <c r="S178" s="284"/>
      <c r="T178" s="28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86" t="s">
        <v>170</v>
      </c>
      <c r="AU178" s="286" t="s">
        <v>85</v>
      </c>
      <c r="AV178" s="13" t="s">
        <v>85</v>
      </c>
      <c r="AW178" s="13" t="s">
        <v>30</v>
      </c>
      <c r="AX178" s="13" t="s">
        <v>75</v>
      </c>
      <c r="AY178" s="286" t="s">
        <v>160</v>
      </c>
    </row>
    <row r="179" spans="1:51" s="13" customFormat="1" ht="12">
      <c r="A179" s="13"/>
      <c r="B179" s="276"/>
      <c r="C179" s="277"/>
      <c r="D179" s="272" t="s">
        <v>170</v>
      </c>
      <c r="E179" s="278" t="s">
        <v>1</v>
      </c>
      <c r="F179" s="279" t="s">
        <v>1902</v>
      </c>
      <c r="G179" s="277"/>
      <c r="H179" s="280">
        <v>7.2</v>
      </c>
      <c r="I179" s="281"/>
      <c r="J179" s="277"/>
      <c r="K179" s="277"/>
      <c r="L179" s="282"/>
      <c r="M179" s="283"/>
      <c r="N179" s="284"/>
      <c r="O179" s="284"/>
      <c r="P179" s="284"/>
      <c r="Q179" s="284"/>
      <c r="R179" s="284"/>
      <c r="S179" s="284"/>
      <c r="T179" s="28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86" t="s">
        <v>170</v>
      </c>
      <c r="AU179" s="286" t="s">
        <v>85</v>
      </c>
      <c r="AV179" s="13" t="s">
        <v>85</v>
      </c>
      <c r="AW179" s="13" t="s">
        <v>30</v>
      </c>
      <c r="AX179" s="13" t="s">
        <v>75</v>
      </c>
      <c r="AY179" s="286" t="s">
        <v>160</v>
      </c>
    </row>
    <row r="180" spans="1:51" s="13" customFormat="1" ht="12">
      <c r="A180" s="13"/>
      <c r="B180" s="276"/>
      <c r="C180" s="277"/>
      <c r="D180" s="272" t="s">
        <v>170</v>
      </c>
      <c r="E180" s="278" t="s">
        <v>1</v>
      </c>
      <c r="F180" s="279" t="s">
        <v>1903</v>
      </c>
      <c r="G180" s="277"/>
      <c r="H180" s="280">
        <v>19.2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86" t="s">
        <v>170</v>
      </c>
      <c r="AU180" s="286" t="s">
        <v>85</v>
      </c>
      <c r="AV180" s="13" t="s">
        <v>85</v>
      </c>
      <c r="AW180" s="13" t="s">
        <v>30</v>
      </c>
      <c r="AX180" s="13" t="s">
        <v>75</v>
      </c>
      <c r="AY180" s="286" t="s">
        <v>160</v>
      </c>
    </row>
    <row r="181" spans="1:51" s="15" customFormat="1" ht="12">
      <c r="A181" s="15"/>
      <c r="B181" s="298"/>
      <c r="C181" s="299"/>
      <c r="D181" s="272" t="s">
        <v>170</v>
      </c>
      <c r="E181" s="300" t="s">
        <v>1</v>
      </c>
      <c r="F181" s="301" t="s">
        <v>217</v>
      </c>
      <c r="G181" s="299"/>
      <c r="H181" s="302">
        <v>161.99999999999997</v>
      </c>
      <c r="I181" s="303"/>
      <c r="J181" s="299"/>
      <c r="K181" s="299"/>
      <c r="L181" s="304"/>
      <c r="M181" s="305"/>
      <c r="N181" s="306"/>
      <c r="O181" s="306"/>
      <c r="P181" s="306"/>
      <c r="Q181" s="306"/>
      <c r="R181" s="306"/>
      <c r="S181" s="306"/>
      <c r="T181" s="30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308" t="s">
        <v>170</v>
      </c>
      <c r="AU181" s="308" t="s">
        <v>85</v>
      </c>
      <c r="AV181" s="15" t="s">
        <v>166</v>
      </c>
      <c r="AW181" s="15" t="s">
        <v>30</v>
      </c>
      <c r="AX181" s="15" t="s">
        <v>83</v>
      </c>
      <c r="AY181" s="308" t="s">
        <v>160</v>
      </c>
    </row>
    <row r="182" spans="1:65" s="2" customFormat="1" ht="21.75" customHeight="1">
      <c r="A182" s="40"/>
      <c r="B182" s="41"/>
      <c r="C182" s="260" t="s">
        <v>250</v>
      </c>
      <c r="D182" s="260" t="s">
        <v>162</v>
      </c>
      <c r="E182" s="261" t="s">
        <v>1904</v>
      </c>
      <c r="F182" s="262" t="s">
        <v>1905</v>
      </c>
      <c r="G182" s="263" t="s">
        <v>290</v>
      </c>
      <c r="H182" s="264">
        <v>162</v>
      </c>
      <c r="I182" s="265"/>
      <c r="J182" s="266">
        <f>ROUND(I182*H182,2)</f>
        <v>0</v>
      </c>
      <c r="K182" s="262" t="s">
        <v>175</v>
      </c>
      <c r="L182" s="43"/>
      <c r="M182" s="267" t="s">
        <v>1</v>
      </c>
      <c r="N182" s="268" t="s">
        <v>40</v>
      </c>
      <c r="O182" s="93"/>
      <c r="P182" s="269">
        <f>O182*H182</f>
        <v>0</v>
      </c>
      <c r="Q182" s="269">
        <v>0</v>
      </c>
      <c r="R182" s="269">
        <f>Q182*H182</f>
        <v>0</v>
      </c>
      <c r="S182" s="269">
        <v>0</v>
      </c>
      <c r="T182" s="27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71" t="s">
        <v>166</v>
      </c>
      <c r="AT182" s="271" t="s">
        <v>162</v>
      </c>
      <c r="AU182" s="271" t="s">
        <v>85</v>
      </c>
      <c r="AY182" s="17" t="s">
        <v>160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83</v>
      </c>
      <c r="BK182" s="145">
        <f>ROUND(I182*H182,2)</f>
        <v>0</v>
      </c>
      <c r="BL182" s="17" t="s">
        <v>166</v>
      </c>
      <c r="BM182" s="271" t="s">
        <v>1906</v>
      </c>
    </row>
    <row r="183" spans="1:47" s="2" customFormat="1" ht="12">
      <c r="A183" s="40"/>
      <c r="B183" s="41"/>
      <c r="C183" s="42"/>
      <c r="D183" s="272" t="s">
        <v>177</v>
      </c>
      <c r="E183" s="42"/>
      <c r="F183" s="287" t="s">
        <v>1907</v>
      </c>
      <c r="G183" s="42"/>
      <c r="H183" s="42"/>
      <c r="I183" s="161"/>
      <c r="J183" s="42"/>
      <c r="K183" s="42"/>
      <c r="L183" s="43"/>
      <c r="M183" s="274"/>
      <c r="N183" s="275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7" t="s">
        <v>177</v>
      </c>
      <c r="AU183" s="17" t="s">
        <v>85</v>
      </c>
    </row>
    <row r="184" spans="1:51" s="13" customFormat="1" ht="12">
      <c r="A184" s="13"/>
      <c r="B184" s="276"/>
      <c r="C184" s="277"/>
      <c r="D184" s="272" t="s">
        <v>170</v>
      </c>
      <c r="E184" s="278" t="s">
        <v>1</v>
      </c>
      <c r="F184" s="279" t="s">
        <v>1321</v>
      </c>
      <c r="G184" s="277"/>
      <c r="H184" s="280">
        <v>162</v>
      </c>
      <c r="I184" s="281"/>
      <c r="J184" s="277"/>
      <c r="K184" s="277"/>
      <c r="L184" s="282"/>
      <c r="M184" s="283"/>
      <c r="N184" s="284"/>
      <c r="O184" s="284"/>
      <c r="P184" s="284"/>
      <c r="Q184" s="284"/>
      <c r="R184" s="284"/>
      <c r="S184" s="284"/>
      <c r="T184" s="28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86" t="s">
        <v>170</v>
      </c>
      <c r="AU184" s="286" t="s">
        <v>85</v>
      </c>
      <c r="AV184" s="13" t="s">
        <v>85</v>
      </c>
      <c r="AW184" s="13" t="s">
        <v>30</v>
      </c>
      <c r="AX184" s="13" t="s">
        <v>83</v>
      </c>
      <c r="AY184" s="286" t="s">
        <v>160</v>
      </c>
    </row>
    <row r="185" spans="1:65" s="2" customFormat="1" ht="21.75" customHeight="1">
      <c r="A185" s="40"/>
      <c r="B185" s="41"/>
      <c r="C185" s="260" t="s">
        <v>257</v>
      </c>
      <c r="D185" s="260" t="s">
        <v>162</v>
      </c>
      <c r="E185" s="261" t="s">
        <v>1641</v>
      </c>
      <c r="F185" s="262" t="s">
        <v>1642</v>
      </c>
      <c r="G185" s="263" t="s">
        <v>290</v>
      </c>
      <c r="H185" s="264">
        <v>72.2</v>
      </c>
      <c r="I185" s="265"/>
      <c r="J185" s="266">
        <f>ROUND(I185*H185,2)</f>
        <v>0</v>
      </c>
      <c r="K185" s="262" t="s">
        <v>184</v>
      </c>
      <c r="L185" s="43"/>
      <c r="M185" s="267" t="s">
        <v>1</v>
      </c>
      <c r="N185" s="268" t="s">
        <v>40</v>
      </c>
      <c r="O185" s="93"/>
      <c r="P185" s="269">
        <f>O185*H185</f>
        <v>0</v>
      </c>
      <c r="Q185" s="269">
        <v>0</v>
      </c>
      <c r="R185" s="269">
        <f>Q185*H185</f>
        <v>0</v>
      </c>
      <c r="S185" s="269">
        <v>0</v>
      </c>
      <c r="T185" s="27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71" t="s">
        <v>166</v>
      </c>
      <c r="AT185" s="271" t="s">
        <v>162</v>
      </c>
      <c r="AU185" s="271" t="s">
        <v>85</v>
      </c>
      <c r="AY185" s="17" t="s">
        <v>160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83</v>
      </c>
      <c r="BK185" s="145">
        <f>ROUND(I185*H185,2)</f>
        <v>0</v>
      </c>
      <c r="BL185" s="17" t="s">
        <v>166</v>
      </c>
      <c r="BM185" s="271" t="s">
        <v>1908</v>
      </c>
    </row>
    <row r="186" spans="1:47" s="2" customFormat="1" ht="12">
      <c r="A186" s="40"/>
      <c r="B186" s="41"/>
      <c r="C186" s="42"/>
      <c r="D186" s="272" t="s">
        <v>177</v>
      </c>
      <c r="E186" s="42"/>
      <c r="F186" s="287" t="s">
        <v>1644</v>
      </c>
      <c r="G186" s="42"/>
      <c r="H186" s="42"/>
      <c r="I186" s="161"/>
      <c r="J186" s="42"/>
      <c r="K186" s="42"/>
      <c r="L186" s="43"/>
      <c r="M186" s="274"/>
      <c r="N186" s="275"/>
      <c r="O186" s="93"/>
      <c r="P186" s="93"/>
      <c r="Q186" s="93"/>
      <c r="R186" s="93"/>
      <c r="S186" s="93"/>
      <c r="T186" s="94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7" t="s">
        <v>177</v>
      </c>
      <c r="AU186" s="17" t="s">
        <v>85</v>
      </c>
    </row>
    <row r="187" spans="1:51" s="13" customFormat="1" ht="12">
      <c r="A187" s="13"/>
      <c r="B187" s="276"/>
      <c r="C187" s="277"/>
      <c r="D187" s="272" t="s">
        <v>170</v>
      </c>
      <c r="E187" s="278" t="s">
        <v>1</v>
      </c>
      <c r="F187" s="279" t="s">
        <v>1909</v>
      </c>
      <c r="G187" s="277"/>
      <c r="H187" s="280">
        <v>12.6</v>
      </c>
      <c r="I187" s="281"/>
      <c r="J187" s="277"/>
      <c r="K187" s="277"/>
      <c r="L187" s="282"/>
      <c r="M187" s="283"/>
      <c r="N187" s="284"/>
      <c r="O187" s="284"/>
      <c r="P187" s="284"/>
      <c r="Q187" s="284"/>
      <c r="R187" s="284"/>
      <c r="S187" s="284"/>
      <c r="T187" s="28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86" t="s">
        <v>170</v>
      </c>
      <c r="AU187" s="286" t="s">
        <v>85</v>
      </c>
      <c r="AV187" s="13" t="s">
        <v>85</v>
      </c>
      <c r="AW187" s="13" t="s">
        <v>30</v>
      </c>
      <c r="AX187" s="13" t="s">
        <v>75</v>
      </c>
      <c r="AY187" s="286" t="s">
        <v>160</v>
      </c>
    </row>
    <row r="188" spans="1:51" s="13" customFormat="1" ht="12">
      <c r="A188" s="13"/>
      <c r="B188" s="276"/>
      <c r="C188" s="277"/>
      <c r="D188" s="272" t="s">
        <v>170</v>
      </c>
      <c r="E188" s="278" t="s">
        <v>1</v>
      </c>
      <c r="F188" s="279" t="s">
        <v>1910</v>
      </c>
      <c r="G188" s="277"/>
      <c r="H188" s="280">
        <v>3.6</v>
      </c>
      <c r="I188" s="281"/>
      <c r="J188" s="277"/>
      <c r="K188" s="277"/>
      <c r="L188" s="282"/>
      <c r="M188" s="283"/>
      <c r="N188" s="284"/>
      <c r="O188" s="284"/>
      <c r="P188" s="284"/>
      <c r="Q188" s="284"/>
      <c r="R188" s="284"/>
      <c r="S188" s="284"/>
      <c r="T188" s="2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6" t="s">
        <v>170</v>
      </c>
      <c r="AU188" s="286" t="s">
        <v>85</v>
      </c>
      <c r="AV188" s="13" t="s">
        <v>85</v>
      </c>
      <c r="AW188" s="13" t="s">
        <v>30</v>
      </c>
      <c r="AX188" s="13" t="s">
        <v>75</v>
      </c>
      <c r="AY188" s="286" t="s">
        <v>160</v>
      </c>
    </row>
    <row r="189" spans="1:51" s="13" customFormat="1" ht="12">
      <c r="A189" s="13"/>
      <c r="B189" s="276"/>
      <c r="C189" s="277"/>
      <c r="D189" s="272" t="s">
        <v>170</v>
      </c>
      <c r="E189" s="278" t="s">
        <v>1</v>
      </c>
      <c r="F189" s="279" t="s">
        <v>1911</v>
      </c>
      <c r="G189" s="277"/>
      <c r="H189" s="280">
        <v>56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86" t="s">
        <v>170</v>
      </c>
      <c r="AU189" s="286" t="s">
        <v>85</v>
      </c>
      <c r="AV189" s="13" t="s">
        <v>85</v>
      </c>
      <c r="AW189" s="13" t="s">
        <v>30</v>
      </c>
      <c r="AX189" s="13" t="s">
        <v>75</v>
      </c>
      <c r="AY189" s="286" t="s">
        <v>160</v>
      </c>
    </row>
    <row r="190" spans="1:51" s="15" customFormat="1" ht="12">
      <c r="A190" s="15"/>
      <c r="B190" s="298"/>
      <c r="C190" s="299"/>
      <c r="D190" s="272" t="s">
        <v>170</v>
      </c>
      <c r="E190" s="300" t="s">
        <v>1</v>
      </c>
      <c r="F190" s="301" t="s">
        <v>217</v>
      </c>
      <c r="G190" s="299"/>
      <c r="H190" s="302">
        <v>72.2</v>
      </c>
      <c r="I190" s="303"/>
      <c r="J190" s="299"/>
      <c r="K190" s="299"/>
      <c r="L190" s="304"/>
      <c r="M190" s="305"/>
      <c r="N190" s="306"/>
      <c r="O190" s="306"/>
      <c r="P190" s="306"/>
      <c r="Q190" s="306"/>
      <c r="R190" s="306"/>
      <c r="S190" s="306"/>
      <c r="T190" s="30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8" t="s">
        <v>170</v>
      </c>
      <c r="AU190" s="308" t="s">
        <v>85</v>
      </c>
      <c r="AV190" s="15" t="s">
        <v>166</v>
      </c>
      <c r="AW190" s="15" t="s">
        <v>30</v>
      </c>
      <c r="AX190" s="15" t="s">
        <v>83</v>
      </c>
      <c r="AY190" s="308" t="s">
        <v>160</v>
      </c>
    </row>
    <row r="191" spans="1:65" s="2" customFormat="1" ht="21.75" customHeight="1">
      <c r="A191" s="40"/>
      <c r="B191" s="41"/>
      <c r="C191" s="260" t="s">
        <v>263</v>
      </c>
      <c r="D191" s="260" t="s">
        <v>162</v>
      </c>
      <c r="E191" s="261" t="s">
        <v>1649</v>
      </c>
      <c r="F191" s="262" t="s">
        <v>1650</v>
      </c>
      <c r="G191" s="263" t="s">
        <v>290</v>
      </c>
      <c r="H191" s="264">
        <v>72.2</v>
      </c>
      <c r="I191" s="265"/>
      <c r="J191" s="266">
        <f>ROUND(I191*H191,2)</f>
        <v>0</v>
      </c>
      <c r="K191" s="262" t="s">
        <v>175</v>
      </c>
      <c r="L191" s="43"/>
      <c r="M191" s="267" t="s">
        <v>1</v>
      </c>
      <c r="N191" s="268" t="s">
        <v>40</v>
      </c>
      <c r="O191" s="93"/>
      <c r="P191" s="269">
        <f>O191*H191</f>
        <v>0</v>
      </c>
      <c r="Q191" s="269">
        <v>0</v>
      </c>
      <c r="R191" s="269">
        <f>Q191*H191</f>
        <v>0</v>
      </c>
      <c r="S191" s="269">
        <v>0</v>
      </c>
      <c r="T191" s="27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71" t="s">
        <v>166</v>
      </c>
      <c r="AT191" s="271" t="s">
        <v>162</v>
      </c>
      <c r="AU191" s="271" t="s">
        <v>85</v>
      </c>
      <c r="AY191" s="17" t="s">
        <v>160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83</v>
      </c>
      <c r="BK191" s="145">
        <f>ROUND(I191*H191,2)</f>
        <v>0</v>
      </c>
      <c r="BL191" s="17" t="s">
        <v>166</v>
      </c>
      <c r="BM191" s="271" t="s">
        <v>1912</v>
      </c>
    </row>
    <row r="192" spans="1:47" s="2" customFormat="1" ht="12">
      <c r="A192" s="40"/>
      <c r="B192" s="41"/>
      <c r="C192" s="42"/>
      <c r="D192" s="272" t="s">
        <v>177</v>
      </c>
      <c r="E192" s="42"/>
      <c r="F192" s="287" t="s">
        <v>1913</v>
      </c>
      <c r="G192" s="42"/>
      <c r="H192" s="42"/>
      <c r="I192" s="161"/>
      <c r="J192" s="42"/>
      <c r="K192" s="42"/>
      <c r="L192" s="43"/>
      <c r="M192" s="274"/>
      <c r="N192" s="275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7" t="s">
        <v>177</v>
      </c>
      <c r="AU192" s="17" t="s">
        <v>85</v>
      </c>
    </row>
    <row r="193" spans="1:51" s="13" customFormat="1" ht="12">
      <c r="A193" s="13"/>
      <c r="B193" s="276"/>
      <c r="C193" s="277"/>
      <c r="D193" s="272" t="s">
        <v>170</v>
      </c>
      <c r="E193" s="278" t="s">
        <v>1</v>
      </c>
      <c r="F193" s="279" t="s">
        <v>1909</v>
      </c>
      <c r="G193" s="277"/>
      <c r="H193" s="280">
        <v>12.6</v>
      </c>
      <c r="I193" s="281"/>
      <c r="J193" s="277"/>
      <c r="K193" s="277"/>
      <c r="L193" s="282"/>
      <c r="M193" s="283"/>
      <c r="N193" s="284"/>
      <c r="O193" s="284"/>
      <c r="P193" s="284"/>
      <c r="Q193" s="284"/>
      <c r="R193" s="284"/>
      <c r="S193" s="284"/>
      <c r="T193" s="28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86" t="s">
        <v>170</v>
      </c>
      <c r="AU193" s="286" t="s">
        <v>85</v>
      </c>
      <c r="AV193" s="13" t="s">
        <v>85</v>
      </c>
      <c r="AW193" s="13" t="s">
        <v>30</v>
      </c>
      <c r="AX193" s="13" t="s">
        <v>75</v>
      </c>
      <c r="AY193" s="286" t="s">
        <v>160</v>
      </c>
    </row>
    <row r="194" spans="1:51" s="13" customFormat="1" ht="12">
      <c r="A194" s="13"/>
      <c r="B194" s="276"/>
      <c r="C194" s="277"/>
      <c r="D194" s="272" t="s">
        <v>170</v>
      </c>
      <c r="E194" s="278" t="s">
        <v>1</v>
      </c>
      <c r="F194" s="279" t="s">
        <v>1910</v>
      </c>
      <c r="G194" s="277"/>
      <c r="H194" s="280">
        <v>3.6</v>
      </c>
      <c r="I194" s="281"/>
      <c r="J194" s="277"/>
      <c r="K194" s="277"/>
      <c r="L194" s="282"/>
      <c r="M194" s="283"/>
      <c r="N194" s="284"/>
      <c r="O194" s="284"/>
      <c r="P194" s="284"/>
      <c r="Q194" s="284"/>
      <c r="R194" s="284"/>
      <c r="S194" s="284"/>
      <c r="T194" s="28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86" t="s">
        <v>170</v>
      </c>
      <c r="AU194" s="286" t="s">
        <v>85</v>
      </c>
      <c r="AV194" s="13" t="s">
        <v>85</v>
      </c>
      <c r="AW194" s="13" t="s">
        <v>30</v>
      </c>
      <c r="AX194" s="13" t="s">
        <v>75</v>
      </c>
      <c r="AY194" s="286" t="s">
        <v>160</v>
      </c>
    </row>
    <row r="195" spans="1:51" s="13" customFormat="1" ht="12">
      <c r="A195" s="13"/>
      <c r="B195" s="276"/>
      <c r="C195" s="277"/>
      <c r="D195" s="272" t="s">
        <v>170</v>
      </c>
      <c r="E195" s="278" t="s">
        <v>1</v>
      </c>
      <c r="F195" s="279" t="s">
        <v>1911</v>
      </c>
      <c r="G195" s="277"/>
      <c r="H195" s="280">
        <v>56</v>
      </c>
      <c r="I195" s="281"/>
      <c r="J195" s="277"/>
      <c r="K195" s="277"/>
      <c r="L195" s="282"/>
      <c r="M195" s="283"/>
      <c r="N195" s="284"/>
      <c r="O195" s="284"/>
      <c r="P195" s="284"/>
      <c r="Q195" s="284"/>
      <c r="R195" s="284"/>
      <c r="S195" s="284"/>
      <c r="T195" s="28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86" t="s">
        <v>170</v>
      </c>
      <c r="AU195" s="286" t="s">
        <v>85</v>
      </c>
      <c r="AV195" s="13" t="s">
        <v>85</v>
      </c>
      <c r="AW195" s="13" t="s">
        <v>30</v>
      </c>
      <c r="AX195" s="13" t="s">
        <v>75</v>
      </c>
      <c r="AY195" s="286" t="s">
        <v>160</v>
      </c>
    </row>
    <row r="196" spans="1:51" s="15" customFormat="1" ht="12">
      <c r="A196" s="15"/>
      <c r="B196" s="298"/>
      <c r="C196" s="299"/>
      <c r="D196" s="272" t="s">
        <v>170</v>
      </c>
      <c r="E196" s="300" t="s">
        <v>1</v>
      </c>
      <c r="F196" s="301" t="s">
        <v>217</v>
      </c>
      <c r="G196" s="299"/>
      <c r="H196" s="302">
        <v>72.2</v>
      </c>
      <c r="I196" s="303"/>
      <c r="J196" s="299"/>
      <c r="K196" s="299"/>
      <c r="L196" s="304"/>
      <c r="M196" s="305"/>
      <c r="N196" s="306"/>
      <c r="O196" s="306"/>
      <c r="P196" s="306"/>
      <c r="Q196" s="306"/>
      <c r="R196" s="306"/>
      <c r="S196" s="306"/>
      <c r="T196" s="30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308" t="s">
        <v>170</v>
      </c>
      <c r="AU196" s="308" t="s">
        <v>85</v>
      </c>
      <c r="AV196" s="15" t="s">
        <v>166</v>
      </c>
      <c r="AW196" s="15" t="s">
        <v>30</v>
      </c>
      <c r="AX196" s="15" t="s">
        <v>83</v>
      </c>
      <c r="AY196" s="308" t="s">
        <v>160</v>
      </c>
    </row>
    <row r="197" spans="1:65" s="2" customFormat="1" ht="16.5" customHeight="1">
      <c r="A197" s="40"/>
      <c r="B197" s="41"/>
      <c r="C197" s="260" t="s">
        <v>270</v>
      </c>
      <c r="D197" s="260" t="s">
        <v>162</v>
      </c>
      <c r="E197" s="261" t="s">
        <v>1914</v>
      </c>
      <c r="F197" s="262" t="s">
        <v>1915</v>
      </c>
      <c r="G197" s="263" t="s">
        <v>174</v>
      </c>
      <c r="H197" s="264">
        <v>262</v>
      </c>
      <c r="I197" s="265"/>
      <c r="J197" s="266">
        <f>ROUND(I197*H197,2)</f>
        <v>0</v>
      </c>
      <c r="K197" s="262" t="s">
        <v>175</v>
      </c>
      <c r="L197" s="43"/>
      <c r="M197" s="267" t="s">
        <v>1</v>
      </c>
      <c r="N197" s="268" t="s">
        <v>40</v>
      </c>
      <c r="O197" s="93"/>
      <c r="P197" s="269">
        <f>O197*H197</f>
        <v>0</v>
      </c>
      <c r="Q197" s="269">
        <v>0.00084</v>
      </c>
      <c r="R197" s="269">
        <f>Q197*H197</f>
        <v>0.22008</v>
      </c>
      <c r="S197" s="269">
        <v>0</v>
      </c>
      <c r="T197" s="27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71" t="s">
        <v>166</v>
      </c>
      <c r="AT197" s="271" t="s">
        <v>162</v>
      </c>
      <c r="AU197" s="271" t="s">
        <v>85</v>
      </c>
      <c r="AY197" s="17" t="s">
        <v>160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83</v>
      </c>
      <c r="BK197" s="145">
        <f>ROUND(I197*H197,2)</f>
        <v>0</v>
      </c>
      <c r="BL197" s="17" t="s">
        <v>166</v>
      </c>
      <c r="BM197" s="271" t="s">
        <v>1916</v>
      </c>
    </row>
    <row r="198" spans="1:47" s="2" customFormat="1" ht="12">
      <c r="A198" s="40"/>
      <c r="B198" s="41"/>
      <c r="C198" s="42"/>
      <c r="D198" s="272" t="s">
        <v>177</v>
      </c>
      <c r="E198" s="42"/>
      <c r="F198" s="287" t="s">
        <v>1917</v>
      </c>
      <c r="G198" s="42"/>
      <c r="H198" s="42"/>
      <c r="I198" s="161"/>
      <c r="J198" s="42"/>
      <c r="K198" s="42"/>
      <c r="L198" s="43"/>
      <c r="M198" s="274"/>
      <c r="N198" s="275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7" t="s">
        <v>177</v>
      </c>
      <c r="AU198" s="17" t="s">
        <v>85</v>
      </c>
    </row>
    <row r="199" spans="1:51" s="13" customFormat="1" ht="12">
      <c r="A199" s="13"/>
      <c r="B199" s="276"/>
      <c r="C199" s="277"/>
      <c r="D199" s="272" t="s">
        <v>170</v>
      </c>
      <c r="E199" s="278" t="s">
        <v>1</v>
      </c>
      <c r="F199" s="279" t="s">
        <v>1918</v>
      </c>
      <c r="G199" s="277"/>
      <c r="H199" s="280">
        <v>97.2</v>
      </c>
      <c r="I199" s="281"/>
      <c r="J199" s="277"/>
      <c r="K199" s="277"/>
      <c r="L199" s="282"/>
      <c r="M199" s="283"/>
      <c r="N199" s="284"/>
      <c r="O199" s="284"/>
      <c r="P199" s="284"/>
      <c r="Q199" s="284"/>
      <c r="R199" s="284"/>
      <c r="S199" s="284"/>
      <c r="T199" s="28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86" t="s">
        <v>170</v>
      </c>
      <c r="AU199" s="286" t="s">
        <v>85</v>
      </c>
      <c r="AV199" s="13" t="s">
        <v>85</v>
      </c>
      <c r="AW199" s="13" t="s">
        <v>30</v>
      </c>
      <c r="AX199" s="13" t="s">
        <v>75</v>
      </c>
      <c r="AY199" s="286" t="s">
        <v>160</v>
      </c>
    </row>
    <row r="200" spans="1:51" s="13" customFormat="1" ht="12">
      <c r="A200" s="13"/>
      <c r="B200" s="276"/>
      <c r="C200" s="277"/>
      <c r="D200" s="272" t="s">
        <v>170</v>
      </c>
      <c r="E200" s="278" t="s">
        <v>1</v>
      </c>
      <c r="F200" s="279" t="s">
        <v>1919</v>
      </c>
      <c r="G200" s="277"/>
      <c r="H200" s="280">
        <v>28.8</v>
      </c>
      <c r="I200" s="281"/>
      <c r="J200" s="277"/>
      <c r="K200" s="277"/>
      <c r="L200" s="282"/>
      <c r="M200" s="283"/>
      <c r="N200" s="284"/>
      <c r="O200" s="284"/>
      <c r="P200" s="284"/>
      <c r="Q200" s="284"/>
      <c r="R200" s="284"/>
      <c r="S200" s="284"/>
      <c r="T200" s="28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86" t="s">
        <v>170</v>
      </c>
      <c r="AU200" s="286" t="s">
        <v>85</v>
      </c>
      <c r="AV200" s="13" t="s">
        <v>85</v>
      </c>
      <c r="AW200" s="13" t="s">
        <v>30</v>
      </c>
      <c r="AX200" s="13" t="s">
        <v>75</v>
      </c>
      <c r="AY200" s="286" t="s">
        <v>160</v>
      </c>
    </row>
    <row r="201" spans="1:51" s="13" customFormat="1" ht="12">
      <c r="A201" s="13"/>
      <c r="B201" s="276"/>
      <c r="C201" s="277"/>
      <c r="D201" s="272" t="s">
        <v>170</v>
      </c>
      <c r="E201" s="278" t="s">
        <v>1</v>
      </c>
      <c r="F201" s="279" t="s">
        <v>1920</v>
      </c>
      <c r="G201" s="277"/>
      <c r="H201" s="280">
        <v>7.2</v>
      </c>
      <c r="I201" s="281"/>
      <c r="J201" s="277"/>
      <c r="K201" s="277"/>
      <c r="L201" s="282"/>
      <c r="M201" s="283"/>
      <c r="N201" s="284"/>
      <c r="O201" s="284"/>
      <c r="P201" s="284"/>
      <c r="Q201" s="284"/>
      <c r="R201" s="284"/>
      <c r="S201" s="284"/>
      <c r="T201" s="2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86" t="s">
        <v>170</v>
      </c>
      <c r="AU201" s="286" t="s">
        <v>85</v>
      </c>
      <c r="AV201" s="13" t="s">
        <v>85</v>
      </c>
      <c r="AW201" s="13" t="s">
        <v>30</v>
      </c>
      <c r="AX201" s="13" t="s">
        <v>75</v>
      </c>
      <c r="AY201" s="286" t="s">
        <v>160</v>
      </c>
    </row>
    <row r="202" spans="1:51" s="13" customFormat="1" ht="12">
      <c r="A202" s="13"/>
      <c r="B202" s="276"/>
      <c r="C202" s="277"/>
      <c r="D202" s="272" t="s">
        <v>170</v>
      </c>
      <c r="E202" s="278" t="s">
        <v>1</v>
      </c>
      <c r="F202" s="279" t="s">
        <v>1921</v>
      </c>
      <c r="G202" s="277"/>
      <c r="H202" s="280">
        <v>124.8</v>
      </c>
      <c r="I202" s="281"/>
      <c r="J202" s="277"/>
      <c r="K202" s="277"/>
      <c r="L202" s="282"/>
      <c r="M202" s="283"/>
      <c r="N202" s="284"/>
      <c r="O202" s="284"/>
      <c r="P202" s="284"/>
      <c r="Q202" s="284"/>
      <c r="R202" s="284"/>
      <c r="S202" s="284"/>
      <c r="T202" s="28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86" t="s">
        <v>170</v>
      </c>
      <c r="AU202" s="286" t="s">
        <v>85</v>
      </c>
      <c r="AV202" s="13" t="s">
        <v>85</v>
      </c>
      <c r="AW202" s="13" t="s">
        <v>30</v>
      </c>
      <c r="AX202" s="13" t="s">
        <v>75</v>
      </c>
      <c r="AY202" s="286" t="s">
        <v>160</v>
      </c>
    </row>
    <row r="203" spans="1:51" s="13" customFormat="1" ht="12">
      <c r="A203" s="13"/>
      <c r="B203" s="276"/>
      <c r="C203" s="277"/>
      <c r="D203" s="272" t="s">
        <v>170</v>
      </c>
      <c r="E203" s="278" t="s">
        <v>1</v>
      </c>
      <c r="F203" s="279" t="s">
        <v>1922</v>
      </c>
      <c r="G203" s="277"/>
      <c r="H203" s="280">
        <v>4</v>
      </c>
      <c r="I203" s="281"/>
      <c r="J203" s="277"/>
      <c r="K203" s="277"/>
      <c r="L203" s="282"/>
      <c r="M203" s="283"/>
      <c r="N203" s="284"/>
      <c r="O203" s="284"/>
      <c r="P203" s="284"/>
      <c r="Q203" s="284"/>
      <c r="R203" s="284"/>
      <c r="S203" s="284"/>
      <c r="T203" s="28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86" t="s">
        <v>170</v>
      </c>
      <c r="AU203" s="286" t="s">
        <v>85</v>
      </c>
      <c r="AV203" s="13" t="s">
        <v>85</v>
      </c>
      <c r="AW203" s="13" t="s">
        <v>30</v>
      </c>
      <c r="AX203" s="13" t="s">
        <v>75</v>
      </c>
      <c r="AY203" s="286" t="s">
        <v>160</v>
      </c>
    </row>
    <row r="204" spans="1:51" s="15" customFormat="1" ht="12">
      <c r="A204" s="15"/>
      <c r="B204" s="298"/>
      <c r="C204" s="299"/>
      <c r="D204" s="272" t="s">
        <v>170</v>
      </c>
      <c r="E204" s="300" t="s">
        <v>1</v>
      </c>
      <c r="F204" s="301" t="s">
        <v>217</v>
      </c>
      <c r="G204" s="299"/>
      <c r="H204" s="302">
        <v>262</v>
      </c>
      <c r="I204" s="303"/>
      <c r="J204" s="299"/>
      <c r="K204" s="299"/>
      <c r="L204" s="304"/>
      <c r="M204" s="305"/>
      <c r="N204" s="306"/>
      <c r="O204" s="306"/>
      <c r="P204" s="306"/>
      <c r="Q204" s="306"/>
      <c r="R204" s="306"/>
      <c r="S204" s="306"/>
      <c r="T204" s="30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308" t="s">
        <v>170</v>
      </c>
      <c r="AU204" s="308" t="s">
        <v>85</v>
      </c>
      <c r="AV204" s="15" t="s">
        <v>166</v>
      </c>
      <c r="AW204" s="15" t="s">
        <v>30</v>
      </c>
      <c r="AX204" s="15" t="s">
        <v>83</v>
      </c>
      <c r="AY204" s="308" t="s">
        <v>160</v>
      </c>
    </row>
    <row r="205" spans="1:65" s="2" customFormat="1" ht="21.75" customHeight="1">
      <c r="A205" s="40"/>
      <c r="B205" s="41"/>
      <c r="C205" s="260" t="s">
        <v>8</v>
      </c>
      <c r="D205" s="260" t="s">
        <v>162</v>
      </c>
      <c r="E205" s="261" t="s">
        <v>1923</v>
      </c>
      <c r="F205" s="262" t="s">
        <v>1924</v>
      </c>
      <c r="G205" s="263" t="s">
        <v>174</v>
      </c>
      <c r="H205" s="264">
        <v>262</v>
      </c>
      <c r="I205" s="265"/>
      <c r="J205" s="266">
        <f>ROUND(I205*H205,2)</f>
        <v>0</v>
      </c>
      <c r="K205" s="262" t="s">
        <v>175</v>
      </c>
      <c r="L205" s="43"/>
      <c r="M205" s="267" t="s">
        <v>1</v>
      </c>
      <c r="N205" s="268" t="s">
        <v>40</v>
      </c>
      <c r="O205" s="93"/>
      <c r="P205" s="269">
        <f>O205*H205</f>
        <v>0</v>
      </c>
      <c r="Q205" s="269">
        <v>0</v>
      </c>
      <c r="R205" s="269">
        <f>Q205*H205</f>
        <v>0</v>
      </c>
      <c r="S205" s="269">
        <v>0</v>
      </c>
      <c r="T205" s="27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71" t="s">
        <v>166</v>
      </c>
      <c r="AT205" s="271" t="s">
        <v>162</v>
      </c>
      <c r="AU205" s="271" t="s">
        <v>85</v>
      </c>
      <c r="AY205" s="17" t="s">
        <v>160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83</v>
      </c>
      <c r="BK205" s="145">
        <f>ROUND(I205*H205,2)</f>
        <v>0</v>
      </c>
      <c r="BL205" s="17" t="s">
        <v>166</v>
      </c>
      <c r="BM205" s="271" t="s">
        <v>1925</v>
      </c>
    </row>
    <row r="206" spans="1:47" s="2" customFormat="1" ht="12">
      <c r="A206" s="40"/>
      <c r="B206" s="41"/>
      <c r="C206" s="42"/>
      <c r="D206" s="272" t="s">
        <v>177</v>
      </c>
      <c r="E206" s="42"/>
      <c r="F206" s="287" t="s">
        <v>1926</v>
      </c>
      <c r="G206" s="42"/>
      <c r="H206" s="42"/>
      <c r="I206" s="161"/>
      <c r="J206" s="42"/>
      <c r="K206" s="42"/>
      <c r="L206" s="43"/>
      <c r="M206" s="274"/>
      <c r="N206" s="275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7" t="s">
        <v>177</v>
      </c>
      <c r="AU206" s="17" t="s">
        <v>85</v>
      </c>
    </row>
    <row r="207" spans="1:51" s="13" customFormat="1" ht="12">
      <c r="A207" s="13"/>
      <c r="B207" s="276"/>
      <c r="C207" s="277"/>
      <c r="D207" s="272" t="s">
        <v>170</v>
      </c>
      <c r="E207" s="278" t="s">
        <v>1</v>
      </c>
      <c r="F207" s="279" t="s">
        <v>1918</v>
      </c>
      <c r="G207" s="277"/>
      <c r="H207" s="280">
        <v>97.2</v>
      </c>
      <c r="I207" s="281"/>
      <c r="J207" s="277"/>
      <c r="K207" s="277"/>
      <c r="L207" s="282"/>
      <c r="M207" s="283"/>
      <c r="N207" s="284"/>
      <c r="O207" s="284"/>
      <c r="P207" s="284"/>
      <c r="Q207" s="284"/>
      <c r="R207" s="284"/>
      <c r="S207" s="284"/>
      <c r="T207" s="28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86" t="s">
        <v>170</v>
      </c>
      <c r="AU207" s="286" t="s">
        <v>85</v>
      </c>
      <c r="AV207" s="13" t="s">
        <v>85</v>
      </c>
      <c r="AW207" s="13" t="s">
        <v>30</v>
      </c>
      <c r="AX207" s="13" t="s">
        <v>75</v>
      </c>
      <c r="AY207" s="286" t="s">
        <v>160</v>
      </c>
    </row>
    <row r="208" spans="1:51" s="13" customFormat="1" ht="12">
      <c r="A208" s="13"/>
      <c r="B208" s="276"/>
      <c r="C208" s="277"/>
      <c r="D208" s="272" t="s">
        <v>170</v>
      </c>
      <c r="E208" s="278" t="s">
        <v>1</v>
      </c>
      <c r="F208" s="279" t="s">
        <v>1919</v>
      </c>
      <c r="G208" s="277"/>
      <c r="H208" s="280">
        <v>28.8</v>
      </c>
      <c r="I208" s="281"/>
      <c r="J208" s="277"/>
      <c r="K208" s="277"/>
      <c r="L208" s="282"/>
      <c r="M208" s="283"/>
      <c r="N208" s="284"/>
      <c r="O208" s="284"/>
      <c r="P208" s="284"/>
      <c r="Q208" s="284"/>
      <c r="R208" s="284"/>
      <c r="S208" s="284"/>
      <c r="T208" s="28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86" t="s">
        <v>170</v>
      </c>
      <c r="AU208" s="286" t="s">
        <v>85</v>
      </c>
      <c r="AV208" s="13" t="s">
        <v>85</v>
      </c>
      <c r="AW208" s="13" t="s">
        <v>30</v>
      </c>
      <c r="AX208" s="13" t="s">
        <v>75</v>
      </c>
      <c r="AY208" s="286" t="s">
        <v>160</v>
      </c>
    </row>
    <row r="209" spans="1:51" s="13" customFormat="1" ht="12">
      <c r="A209" s="13"/>
      <c r="B209" s="276"/>
      <c r="C209" s="277"/>
      <c r="D209" s="272" t="s">
        <v>170</v>
      </c>
      <c r="E209" s="278" t="s">
        <v>1</v>
      </c>
      <c r="F209" s="279" t="s">
        <v>1920</v>
      </c>
      <c r="G209" s="277"/>
      <c r="H209" s="280">
        <v>7.2</v>
      </c>
      <c r="I209" s="281"/>
      <c r="J209" s="277"/>
      <c r="K209" s="277"/>
      <c r="L209" s="282"/>
      <c r="M209" s="283"/>
      <c r="N209" s="284"/>
      <c r="O209" s="284"/>
      <c r="P209" s="284"/>
      <c r="Q209" s="284"/>
      <c r="R209" s="284"/>
      <c r="S209" s="284"/>
      <c r="T209" s="28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86" t="s">
        <v>170</v>
      </c>
      <c r="AU209" s="286" t="s">
        <v>85</v>
      </c>
      <c r="AV209" s="13" t="s">
        <v>85</v>
      </c>
      <c r="AW209" s="13" t="s">
        <v>30</v>
      </c>
      <c r="AX209" s="13" t="s">
        <v>75</v>
      </c>
      <c r="AY209" s="286" t="s">
        <v>160</v>
      </c>
    </row>
    <row r="210" spans="1:51" s="13" customFormat="1" ht="12">
      <c r="A210" s="13"/>
      <c r="B210" s="276"/>
      <c r="C210" s="277"/>
      <c r="D210" s="272" t="s">
        <v>170</v>
      </c>
      <c r="E210" s="278" t="s">
        <v>1</v>
      </c>
      <c r="F210" s="279" t="s">
        <v>1921</v>
      </c>
      <c r="G210" s="277"/>
      <c r="H210" s="280">
        <v>124.8</v>
      </c>
      <c r="I210" s="281"/>
      <c r="J210" s="277"/>
      <c r="K210" s="277"/>
      <c r="L210" s="282"/>
      <c r="M210" s="283"/>
      <c r="N210" s="284"/>
      <c r="O210" s="284"/>
      <c r="P210" s="284"/>
      <c r="Q210" s="284"/>
      <c r="R210" s="284"/>
      <c r="S210" s="284"/>
      <c r="T210" s="28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86" t="s">
        <v>170</v>
      </c>
      <c r="AU210" s="286" t="s">
        <v>85</v>
      </c>
      <c r="AV210" s="13" t="s">
        <v>85</v>
      </c>
      <c r="AW210" s="13" t="s">
        <v>30</v>
      </c>
      <c r="AX210" s="13" t="s">
        <v>75</v>
      </c>
      <c r="AY210" s="286" t="s">
        <v>160</v>
      </c>
    </row>
    <row r="211" spans="1:51" s="13" customFormat="1" ht="12">
      <c r="A211" s="13"/>
      <c r="B211" s="276"/>
      <c r="C211" s="277"/>
      <c r="D211" s="272" t="s">
        <v>170</v>
      </c>
      <c r="E211" s="278" t="s">
        <v>1</v>
      </c>
      <c r="F211" s="279" t="s">
        <v>1922</v>
      </c>
      <c r="G211" s="277"/>
      <c r="H211" s="280">
        <v>4</v>
      </c>
      <c r="I211" s="281"/>
      <c r="J211" s="277"/>
      <c r="K211" s="277"/>
      <c r="L211" s="282"/>
      <c r="M211" s="283"/>
      <c r="N211" s="284"/>
      <c r="O211" s="284"/>
      <c r="P211" s="284"/>
      <c r="Q211" s="284"/>
      <c r="R211" s="284"/>
      <c r="S211" s="284"/>
      <c r="T211" s="28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86" t="s">
        <v>170</v>
      </c>
      <c r="AU211" s="286" t="s">
        <v>85</v>
      </c>
      <c r="AV211" s="13" t="s">
        <v>85</v>
      </c>
      <c r="AW211" s="13" t="s">
        <v>30</v>
      </c>
      <c r="AX211" s="13" t="s">
        <v>75</v>
      </c>
      <c r="AY211" s="286" t="s">
        <v>160</v>
      </c>
    </row>
    <row r="212" spans="1:51" s="15" customFormat="1" ht="12">
      <c r="A212" s="15"/>
      <c r="B212" s="298"/>
      <c r="C212" s="299"/>
      <c r="D212" s="272" t="s">
        <v>170</v>
      </c>
      <c r="E212" s="300" t="s">
        <v>1</v>
      </c>
      <c r="F212" s="301" t="s">
        <v>217</v>
      </c>
      <c r="G212" s="299"/>
      <c r="H212" s="302">
        <v>262</v>
      </c>
      <c r="I212" s="303"/>
      <c r="J212" s="299"/>
      <c r="K212" s="299"/>
      <c r="L212" s="304"/>
      <c r="M212" s="305"/>
      <c r="N212" s="306"/>
      <c r="O212" s="306"/>
      <c r="P212" s="306"/>
      <c r="Q212" s="306"/>
      <c r="R212" s="306"/>
      <c r="S212" s="306"/>
      <c r="T212" s="30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308" t="s">
        <v>170</v>
      </c>
      <c r="AU212" s="308" t="s">
        <v>85</v>
      </c>
      <c r="AV212" s="15" t="s">
        <v>166</v>
      </c>
      <c r="AW212" s="15" t="s">
        <v>30</v>
      </c>
      <c r="AX212" s="15" t="s">
        <v>83</v>
      </c>
      <c r="AY212" s="308" t="s">
        <v>160</v>
      </c>
    </row>
    <row r="213" spans="1:65" s="2" customFormat="1" ht="16.5" customHeight="1">
      <c r="A213" s="40"/>
      <c r="B213" s="41"/>
      <c r="C213" s="260" t="s">
        <v>281</v>
      </c>
      <c r="D213" s="260" t="s">
        <v>162</v>
      </c>
      <c r="E213" s="261" t="s">
        <v>1659</v>
      </c>
      <c r="F213" s="262" t="s">
        <v>1660</v>
      </c>
      <c r="G213" s="263" t="s">
        <v>174</v>
      </c>
      <c r="H213" s="264">
        <v>491.2</v>
      </c>
      <c r="I213" s="265"/>
      <c r="J213" s="266">
        <f>ROUND(I213*H213,2)</f>
        <v>0</v>
      </c>
      <c r="K213" s="262" t="s">
        <v>184</v>
      </c>
      <c r="L213" s="43"/>
      <c r="M213" s="267" t="s">
        <v>1</v>
      </c>
      <c r="N213" s="268" t="s">
        <v>40</v>
      </c>
      <c r="O213" s="93"/>
      <c r="P213" s="269">
        <f>O213*H213</f>
        <v>0</v>
      </c>
      <c r="Q213" s="269">
        <v>0.00059</v>
      </c>
      <c r="R213" s="269">
        <f>Q213*H213</f>
        <v>0.289808</v>
      </c>
      <c r="S213" s="269">
        <v>0</v>
      </c>
      <c r="T213" s="27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71" t="s">
        <v>166</v>
      </c>
      <c r="AT213" s="271" t="s">
        <v>162</v>
      </c>
      <c r="AU213" s="271" t="s">
        <v>85</v>
      </c>
      <c r="AY213" s="17" t="s">
        <v>160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83</v>
      </c>
      <c r="BK213" s="145">
        <f>ROUND(I213*H213,2)</f>
        <v>0</v>
      </c>
      <c r="BL213" s="17" t="s">
        <v>166</v>
      </c>
      <c r="BM213" s="271" t="s">
        <v>1927</v>
      </c>
    </row>
    <row r="214" spans="1:47" s="2" customFormat="1" ht="12">
      <c r="A214" s="40"/>
      <c r="B214" s="41"/>
      <c r="C214" s="42"/>
      <c r="D214" s="272" t="s">
        <v>177</v>
      </c>
      <c r="E214" s="42"/>
      <c r="F214" s="287" t="s">
        <v>1662</v>
      </c>
      <c r="G214" s="42"/>
      <c r="H214" s="42"/>
      <c r="I214" s="161"/>
      <c r="J214" s="42"/>
      <c r="K214" s="42"/>
      <c r="L214" s="43"/>
      <c r="M214" s="274"/>
      <c r="N214" s="275"/>
      <c r="O214" s="93"/>
      <c r="P214" s="93"/>
      <c r="Q214" s="93"/>
      <c r="R214" s="93"/>
      <c r="S214" s="93"/>
      <c r="T214" s="94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7" t="s">
        <v>177</v>
      </c>
      <c r="AU214" s="17" t="s">
        <v>85</v>
      </c>
    </row>
    <row r="215" spans="1:51" s="13" customFormat="1" ht="12">
      <c r="A215" s="13"/>
      <c r="B215" s="276"/>
      <c r="C215" s="277"/>
      <c r="D215" s="272" t="s">
        <v>170</v>
      </c>
      <c r="E215" s="278" t="s">
        <v>1</v>
      </c>
      <c r="F215" s="279" t="s">
        <v>1928</v>
      </c>
      <c r="G215" s="277"/>
      <c r="H215" s="280">
        <v>345.6</v>
      </c>
      <c r="I215" s="281"/>
      <c r="J215" s="277"/>
      <c r="K215" s="277"/>
      <c r="L215" s="282"/>
      <c r="M215" s="283"/>
      <c r="N215" s="284"/>
      <c r="O215" s="284"/>
      <c r="P215" s="284"/>
      <c r="Q215" s="284"/>
      <c r="R215" s="284"/>
      <c r="S215" s="284"/>
      <c r="T215" s="28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6" t="s">
        <v>170</v>
      </c>
      <c r="AU215" s="286" t="s">
        <v>85</v>
      </c>
      <c r="AV215" s="13" t="s">
        <v>85</v>
      </c>
      <c r="AW215" s="13" t="s">
        <v>30</v>
      </c>
      <c r="AX215" s="13" t="s">
        <v>75</v>
      </c>
      <c r="AY215" s="286" t="s">
        <v>160</v>
      </c>
    </row>
    <row r="216" spans="1:51" s="13" customFormat="1" ht="12">
      <c r="A216" s="13"/>
      <c r="B216" s="276"/>
      <c r="C216" s="277"/>
      <c r="D216" s="272" t="s">
        <v>170</v>
      </c>
      <c r="E216" s="278" t="s">
        <v>1</v>
      </c>
      <c r="F216" s="279" t="s">
        <v>1929</v>
      </c>
      <c r="G216" s="277"/>
      <c r="H216" s="280">
        <v>108.8</v>
      </c>
      <c r="I216" s="281"/>
      <c r="J216" s="277"/>
      <c r="K216" s="277"/>
      <c r="L216" s="282"/>
      <c r="M216" s="283"/>
      <c r="N216" s="284"/>
      <c r="O216" s="284"/>
      <c r="P216" s="284"/>
      <c r="Q216" s="284"/>
      <c r="R216" s="284"/>
      <c r="S216" s="284"/>
      <c r="T216" s="28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86" t="s">
        <v>170</v>
      </c>
      <c r="AU216" s="286" t="s">
        <v>85</v>
      </c>
      <c r="AV216" s="13" t="s">
        <v>85</v>
      </c>
      <c r="AW216" s="13" t="s">
        <v>30</v>
      </c>
      <c r="AX216" s="13" t="s">
        <v>75</v>
      </c>
      <c r="AY216" s="286" t="s">
        <v>160</v>
      </c>
    </row>
    <row r="217" spans="1:51" s="13" customFormat="1" ht="12">
      <c r="A217" s="13"/>
      <c r="B217" s="276"/>
      <c r="C217" s="277"/>
      <c r="D217" s="272" t="s">
        <v>170</v>
      </c>
      <c r="E217" s="278" t="s">
        <v>1</v>
      </c>
      <c r="F217" s="279" t="s">
        <v>1930</v>
      </c>
      <c r="G217" s="277"/>
      <c r="H217" s="280">
        <v>14.4</v>
      </c>
      <c r="I217" s="281"/>
      <c r="J217" s="277"/>
      <c r="K217" s="277"/>
      <c r="L217" s="282"/>
      <c r="M217" s="283"/>
      <c r="N217" s="284"/>
      <c r="O217" s="284"/>
      <c r="P217" s="284"/>
      <c r="Q217" s="284"/>
      <c r="R217" s="284"/>
      <c r="S217" s="284"/>
      <c r="T217" s="28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86" t="s">
        <v>170</v>
      </c>
      <c r="AU217" s="286" t="s">
        <v>85</v>
      </c>
      <c r="AV217" s="13" t="s">
        <v>85</v>
      </c>
      <c r="AW217" s="13" t="s">
        <v>30</v>
      </c>
      <c r="AX217" s="13" t="s">
        <v>75</v>
      </c>
      <c r="AY217" s="286" t="s">
        <v>160</v>
      </c>
    </row>
    <row r="218" spans="1:51" s="13" customFormat="1" ht="12">
      <c r="A218" s="13"/>
      <c r="B218" s="276"/>
      <c r="C218" s="277"/>
      <c r="D218" s="272" t="s">
        <v>170</v>
      </c>
      <c r="E218" s="278" t="s">
        <v>1</v>
      </c>
      <c r="F218" s="279" t="s">
        <v>1931</v>
      </c>
      <c r="G218" s="277"/>
      <c r="H218" s="280">
        <v>22.4</v>
      </c>
      <c r="I218" s="281"/>
      <c r="J218" s="277"/>
      <c r="K218" s="277"/>
      <c r="L218" s="282"/>
      <c r="M218" s="283"/>
      <c r="N218" s="284"/>
      <c r="O218" s="284"/>
      <c r="P218" s="284"/>
      <c r="Q218" s="284"/>
      <c r="R218" s="284"/>
      <c r="S218" s="284"/>
      <c r="T218" s="28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86" t="s">
        <v>170</v>
      </c>
      <c r="AU218" s="286" t="s">
        <v>85</v>
      </c>
      <c r="AV218" s="13" t="s">
        <v>85</v>
      </c>
      <c r="AW218" s="13" t="s">
        <v>30</v>
      </c>
      <c r="AX218" s="13" t="s">
        <v>75</v>
      </c>
      <c r="AY218" s="286" t="s">
        <v>160</v>
      </c>
    </row>
    <row r="219" spans="1:51" s="15" customFormat="1" ht="12">
      <c r="A219" s="15"/>
      <c r="B219" s="298"/>
      <c r="C219" s="299"/>
      <c r="D219" s="272" t="s">
        <v>170</v>
      </c>
      <c r="E219" s="300" t="s">
        <v>1</v>
      </c>
      <c r="F219" s="301" t="s">
        <v>217</v>
      </c>
      <c r="G219" s="299"/>
      <c r="H219" s="302">
        <v>491.2</v>
      </c>
      <c r="I219" s="303"/>
      <c r="J219" s="299"/>
      <c r="K219" s="299"/>
      <c r="L219" s="304"/>
      <c r="M219" s="305"/>
      <c r="N219" s="306"/>
      <c r="O219" s="306"/>
      <c r="P219" s="306"/>
      <c r="Q219" s="306"/>
      <c r="R219" s="306"/>
      <c r="S219" s="306"/>
      <c r="T219" s="30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308" t="s">
        <v>170</v>
      </c>
      <c r="AU219" s="308" t="s">
        <v>85</v>
      </c>
      <c r="AV219" s="15" t="s">
        <v>166</v>
      </c>
      <c r="AW219" s="15" t="s">
        <v>30</v>
      </c>
      <c r="AX219" s="15" t="s">
        <v>83</v>
      </c>
      <c r="AY219" s="308" t="s">
        <v>160</v>
      </c>
    </row>
    <row r="220" spans="1:65" s="2" customFormat="1" ht="16.5" customHeight="1">
      <c r="A220" s="40"/>
      <c r="B220" s="41"/>
      <c r="C220" s="260" t="s">
        <v>287</v>
      </c>
      <c r="D220" s="260" t="s">
        <v>162</v>
      </c>
      <c r="E220" s="261" t="s">
        <v>1664</v>
      </c>
      <c r="F220" s="262" t="s">
        <v>1665</v>
      </c>
      <c r="G220" s="263" t="s">
        <v>174</v>
      </c>
      <c r="H220" s="264">
        <v>491.2</v>
      </c>
      <c r="I220" s="265"/>
      <c r="J220" s="266">
        <f>ROUND(I220*H220,2)</f>
        <v>0</v>
      </c>
      <c r="K220" s="262" t="s">
        <v>184</v>
      </c>
      <c r="L220" s="43"/>
      <c r="M220" s="267" t="s">
        <v>1</v>
      </c>
      <c r="N220" s="268" t="s">
        <v>40</v>
      </c>
      <c r="O220" s="93"/>
      <c r="P220" s="269">
        <f>O220*H220</f>
        <v>0</v>
      </c>
      <c r="Q220" s="269">
        <v>0</v>
      </c>
      <c r="R220" s="269">
        <f>Q220*H220</f>
        <v>0</v>
      </c>
      <c r="S220" s="269">
        <v>0</v>
      </c>
      <c r="T220" s="27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71" t="s">
        <v>166</v>
      </c>
      <c r="AT220" s="271" t="s">
        <v>162</v>
      </c>
      <c r="AU220" s="271" t="s">
        <v>85</v>
      </c>
      <c r="AY220" s="17" t="s">
        <v>160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83</v>
      </c>
      <c r="BK220" s="145">
        <f>ROUND(I220*H220,2)</f>
        <v>0</v>
      </c>
      <c r="BL220" s="17" t="s">
        <v>166</v>
      </c>
      <c r="BM220" s="271" t="s">
        <v>1932</v>
      </c>
    </row>
    <row r="221" spans="1:47" s="2" customFormat="1" ht="12">
      <c r="A221" s="40"/>
      <c r="B221" s="41"/>
      <c r="C221" s="42"/>
      <c r="D221" s="272" t="s">
        <v>177</v>
      </c>
      <c r="E221" s="42"/>
      <c r="F221" s="287" t="s">
        <v>1667</v>
      </c>
      <c r="G221" s="42"/>
      <c r="H221" s="42"/>
      <c r="I221" s="161"/>
      <c r="J221" s="42"/>
      <c r="K221" s="42"/>
      <c r="L221" s="43"/>
      <c r="M221" s="274"/>
      <c r="N221" s="275"/>
      <c r="O221" s="93"/>
      <c r="P221" s="93"/>
      <c r="Q221" s="93"/>
      <c r="R221" s="93"/>
      <c r="S221" s="93"/>
      <c r="T221" s="94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7" t="s">
        <v>177</v>
      </c>
      <c r="AU221" s="17" t="s">
        <v>85</v>
      </c>
    </row>
    <row r="222" spans="1:51" s="13" customFormat="1" ht="12">
      <c r="A222" s="13"/>
      <c r="B222" s="276"/>
      <c r="C222" s="277"/>
      <c r="D222" s="272" t="s">
        <v>170</v>
      </c>
      <c r="E222" s="278" t="s">
        <v>1</v>
      </c>
      <c r="F222" s="279" t="s">
        <v>1928</v>
      </c>
      <c r="G222" s="277"/>
      <c r="H222" s="280">
        <v>345.6</v>
      </c>
      <c r="I222" s="281"/>
      <c r="J222" s="277"/>
      <c r="K222" s="277"/>
      <c r="L222" s="282"/>
      <c r="M222" s="283"/>
      <c r="N222" s="284"/>
      <c r="O222" s="284"/>
      <c r="P222" s="284"/>
      <c r="Q222" s="284"/>
      <c r="R222" s="284"/>
      <c r="S222" s="284"/>
      <c r="T222" s="28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86" t="s">
        <v>170</v>
      </c>
      <c r="AU222" s="286" t="s">
        <v>85</v>
      </c>
      <c r="AV222" s="13" t="s">
        <v>85</v>
      </c>
      <c r="AW222" s="13" t="s">
        <v>30</v>
      </c>
      <c r="AX222" s="13" t="s">
        <v>75</v>
      </c>
      <c r="AY222" s="286" t="s">
        <v>160</v>
      </c>
    </row>
    <row r="223" spans="1:51" s="13" customFormat="1" ht="12">
      <c r="A223" s="13"/>
      <c r="B223" s="276"/>
      <c r="C223" s="277"/>
      <c r="D223" s="272" t="s">
        <v>170</v>
      </c>
      <c r="E223" s="278" t="s">
        <v>1</v>
      </c>
      <c r="F223" s="279" t="s">
        <v>1929</v>
      </c>
      <c r="G223" s="277"/>
      <c r="H223" s="280">
        <v>108.8</v>
      </c>
      <c r="I223" s="281"/>
      <c r="J223" s="277"/>
      <c r="K223" s="277"/>
      <c r="L223" s="282"/>
      <c r="M223" s="283"/>
      <c r="N223" s="284"/>
      <c r="O223" s="284"/>
      <c r="P223" s="284"/>
      <c r="Q223" s="284"/>
      <c r="R223" s="284"/>
      <c r="S223" s="284"/>
      <c r="T223" s="28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86" t="s">
        <v>170</v>
      </c>
      <c r="AU223" s="286" t="s">
        <v>85</v>
      </c>
      <c r="AV223" s="13" t="s">
        <v>85</v>
      </c>
      <c r="AW223" s="13" t="s">
        <v>30</v>
      </c>
      <c r="AX223" s="13" t="s">
        <v>75</v>
      </c>
      <c r="AY223" s="286" t="s">
        <v>160</v>
      </c>
    </row>
    <row r="224" spans="1:51" s="13" customFormat="1" ht="12">
      <c r="A224" s="13"/>
      <c r="B224" s="276"/>
      <c r="C224" s="277"/>
      <c r="D224" s="272" t="s">
        <v>170</v>
      </c>
      <c r="E224" s="278" t="s">
        <v>1</v>
      </c>
      <c r="F224" s="279" t="s">
        <v>1930</v>
      </c>
      <c r="G224" s="277"/>
      <c r="H224" s="280">
        <v>14.4</v>
      </c>
      <c r="I224" s="281"/>
      <c r="J224" s="277"/>
      <c r="K224" s="277"/>
      <c r="L224" s="282"/>
      <c r="M224" s="283"/>
      <c r="N224" s="284"/>
      <c r="O224" s="284"/>
      <c r="P224" s="284"/>
      <c r="Q224" s="284"/>
      <c r="R224" s="284"/>
      <c r="S224" s="284"/>
      <c r="T224" s="28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86" t="s">
        <v>170</v>
      </c>
      <c r="AU224" s="286" t="s">
        <v>85</v>
      </c>
      <c r="AV224" s="13" t="s">
        <v>85</v>
      </c>
      <c r="AW224" s="13" t="s">
        <v>30</v>
      </c>
      <c r="AX224" s="13" t="s">
        <v>75</v>
      </c>
      <c r="AY224" s="286" t="s">
        <v>160</v>
      </c>
    </row>
    <row r="225" spans="1:51" s="13" customFormat="1" ht="12">
      <c r="A225" s="13"/>
      <c r="B225" s="276"/>
      <c r="C225" s="277"/>
      <c r="D225" s="272" t="s">
        <v>170</v>
      </c>
      <c r="E225" s="278" t="s">
        <v>1</v>
      </c>
      <c r="F225" s="279" t="s">
        <v>1931</v>
      </c>
      <c r="G225" s="277"/>
      <c r="H225" s="280">
        <v>22.4</v>
      </c>
      <c r="I225" s="281"/>
      <c r="J225" s="277"/>
      <c r="K225" s="277"/>
      <c r="L225" s="282"/>
      <c r="M225" s="283"/>
      <c r="N225" s="284"/>
      <c r="O225" s="284"/>
      <c r="P225" s="284"/>
      <c r="Q225" s="284"/>
      <c r="R225" s="284"/>
      <c r="S225" s="284"/>
      <c r="T225" s="28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86" t="s">
        <v>170</v>
      </c>
      <c r="AU225" s="286" t="s">
        <v>85</v>
      </c>
      <c r="AV225" s="13" t="s">
        <v>85</v>
      </c>
      <c r="AW225" s="13" t="s">
        <v>30</v>
      </c>
      <c r="AX225" s="13" t="s">
        <v>75</v>
      </c>
      <c r="AY225" s="286" t="s">
        <v>160</v>
      </c>
    </row>
    <row r="226" spans="1:51" s="15" customFormat="1" ht="12">
      <c r="A226" s="15"/>
      <c r="B226" s="298"/>
      <c r="C226" s="299"/>
      <c r="D226" s="272" t="s">
        <v>170</v>
      </c>
      <c r="E226" s="300" t="s">
        <v>1</v>
      </c>
      <c r="F226" s="301" t="s">
        <v>217</v>
      </c>
      <c r="G226" s="299"/>
      <c r="H226" s="302">
        <v>491.2</v>
      </c>
      <c r="I226" s="303"/>
      <c r="J226" s="299"/>
      <c r="K226" s="299"/>
      <c r="L226" s="304"/>
      <c r="M226" s="305"/>
      <c r="N226" s="306"/>
      <c r="O226" s="306"/>
      <c r="P226" s="306"/>
      <c r="Q226" s="306"/>
      <c r="R226" s="306"/>
      <c r="S226" s="306"/>
      <c r="T226" s="30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308" t="s">
        <v>170</v>
      </c>
      <c r="AU226" s="308" t="s">
        <v>85</v>
      </c>
      <c r="AV226" s="15" t="s">
        <v>166</v>
      </c>
      <c r="AW226" s="15" t="s">
        <v>30</v>
      </c>
      <c r="AX226" s="15" t="s">
        <v>83</v>
      </c>
      <c r="AY226" s="308" t="s">
        <v>160</v>
      </c>
    </row>
    <row r="227" spans="1:65" s="2" customFormat="1" ht="21.75" customHeight="1">
      <c r="A227" s="40"/>
      <c r="B227" s="41"/>
      <c r="C227" s="260" t="s">
        <v>293</v>
      </c>
      <c r="D227" s="260" t="s">
        <v>162</v>
      </c>
      <c r="E227" s="261" t="s">
        <v>1933</v>
      </c>
      <c r="F227" s="262" t="s">
        <v>1934</v>
      </c>
      <c r="G227" s="263" t="s">
        <v>290</v>
      </c>
      <c r="H227" s="264">
        <v>253.358</v>
      </c>
      <c r="I227" s="265"/>
      <c r="J227" s="266">
        <f>ROUND(I227*H227,2)</f>
        <v>0</v>
      </c>
      <c r="K227" s="262" t="s">
        <v>175</v>
      </c>
      <c r="L227" s="43"/>
      <c r="M227" s="267" t="s">
        <v>1</v>
      </c>
      <c r="N227" s="268" t="s">
        <v>40</v>
      </c>
      <c r="O227" s="93"/>
      <c r="P227" s="269">
        <f>O227*H227</f>
        <v>0</v>
      </c>
      <c r="Q227" s="269">
        <v>0</v>
      </c>
      <c r="R227" s="269">
        <f>Q227*H227</f>
        <v>0</v>
      </c>
      <c r="S227" s="269">
        <v>0</v>
      </c>
      <c r="T227" s="27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71" t="s">
        <v>166</v>
      </c>
      <c r="AT227" s="271" t="s">
        <v>162</v>
      </c>
      <c r="AU227" s="271" t="s">
        <v>85</v>
      </c>
      <c r="AY227" s="17" t="s">
        <v>160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83</v>
      </c>
      <c r="BK227" s="145">
        <f>ROUND(I227*H227,2)</f>
        <v>0</v>
      </c>
      <c r="BL227" s="17" t="s">
        <v>166</v>
      </c>
      <c r="BM227" s="271" t="s">
        <v>1935</v>
      </c>
    </row>
    <row r="228" spans="1:47" s="2" customFormat="1" ht="12">
      <c r="A228" s="40"/>
      <c r="B228" s="41"/>
      <c r="C228" s="42"/>
      <c r="D228" s="272" t="s">
        <v>177</v>
      </c>
      <c r="E228" s="42"/>
      <c r="F228" s="287" t="s">
        <v>1936</v>
      </c>
      <c r="G228" s="42"/>
      <c r="H228" s="42"/>
      <c r="I228" s="161"/>
      <c r="J228" s="42"/>
      <c r="K228" s="42"/>
      <c r="L228" s="43"/>
      <c r="M228" s="274"/>
      <c r="N228" s="275"/>
      <c r="O228" s="93"/>
      <c r="P228" s="93"/>
      <c r="Q228" s="93"/>
      <c r="R228" s="93"/>
      <c r="S228" s="93"/>
      <c r="T228" s="94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7" t="s">
        <v>177</v>
      </c>
      <c r="AU228" s="17" t="s">
        <v>85</v>
      </c>
    </row>
    <row r="229" spans="1:51" s="13" customFormat="1" ht="12">
      <c r="A229" s="13"/>
      <c r="B229" s="276"/>
      <c r="C229" s="277"/>
      <c r="D229" s="272" t="s">
        <v>170</v>
      </c>
      <c r="E229" s="278" t="s">
        <v>1</v>
      </c>
      <c r="F229" s="279" t="s">
        <v>1937</v>
      </c>
      <c r="G229" s="277"/>
      <c r="H229" s="280">
        <v>253.358</v>
      </c>
      <c r="I229" s="281"/>
      <c r="J229" s="277"/>
      <c r="K229" s="277"/>
      <c r="L229" s="282"/>
      <c r="M229" s="283"/>
      <c r="N229" s="284"/>
      <c r="O229" s="284"/>
      <c r="P229" s="284"/>
      <c r="Q229" s="284"/>
      <c r="R229" s="284"/>
      <c r="S229" s="284"/>
      <c r="T229" s="28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86" t="s">
        <v>170</v>
      </c>
      <c r="AU229" s="286" t="s">
        <v>85</v>
      </c>
      <c r="AV229" s="13" t="s">
        <v>85</v>
      </c>
      <c r="AW229" s="13" t="s">
        <v>30</v>
      </c>
      <c r="AX229" s="13" t="s">
        <v>83</v>
      </c>
      <c r="AY229" s="286" t="s">
        <v>160</v>
      </c>
    </row>
    <row r="230" spans="1:65" s="2" customFormat="1" ht="21.75" customHeight="1">
      <c r="A230" s="40"/>
      <c r="B230" s="41"/>
      <c r="C230" s="260" t="s">
        <v>300</v>
      </c>
      <c r="D230" s="260" t="s">
        <v>162</v>
      </c>
      <c r="E230" s="261" t="s">
        <v>435</v>
      </c>
      <c r="F230" s="262" t="s">
        <v>436</v>
      </c>
      <c r="G230" s="263" t="s">
        <v>290</v>
      </c>
      <c r="H230" s="264">
        <v>516.908</v>
      </c>
      <c r="I230" s="265"/>
      <c r="J230" s="266">
        <f>ROUND(I230*H230,2)</f>
        <v>0</v>
      </c>
      <c r="K230" s="262" t="s">
        <v>184</v>
      </c>
      <c r="L230" s="43"/>
      <c r="M230" s="267" t="s">
        <v>1</v>
      </c>
      <c r="N230" s="268" t="s">
        <v>40</v>
      </c>
      <c r="O230" s="93"/>
      <c r="P230" s="269">
        <f>O230*H230</f>
        <v>0</v>
      </c>
      <c r="Q230" s="269">
        <v>0</v>
      </c>
      <c r="R230" s="269">
        <f>Q230*H230</f>
        <v>0</v>
      </c>
      <c r="S230" s="269">
        <v>0</v>
      </c>
      <c r="T230" s="27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71" t="s">
        <v>166</v>
      </c>
      <c r="AT230" s="271" t="s">
        <v>162</v>
      </c>
      <c r="AU230" s="271" t="s">
        <v>85</v>
      </c>
      <c r="AY230" s="17" t="s">
        <v>160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83</v>
      </c>
      <c r="BK230" s="145">
        <f>ROUND(I230*H230,2)</f>
        <v>0</v>
      </c>
      <c r="BL230" s="17" t="s">
        <v>166</v>
      </c>
      <c r="BM230" s="271" t="s">
        <v>1938</v>
      </c>
    </row>
    <row r="231" spans="1:47" s="2" customFormat="1" ht="12">
      <c r="A231" s="40"/>
      <c r="B231" s="41"/>
      <c r="C231" s="42"/>
      <c r="D231" s="272" t="s">
        <v>177</v>
      </c>
      <c r="E231" s="42"/>
      <c r="F231" s="287" t="s">
        <v>1939</v>
      </c>
      <c r="G231" s="42"/>
      <c r="H231" s="42"/>
      <c r="I231" s="161"/>
      <c r="J231" s="42"/>
      <c r="K231" s="42"/>
      <c r="L231" s="43"/>
      <c r="M231" s="274"/>
      <c r="N231" s="275"/>
      <c r="O231" s="93"/>
      <c r="P231" s="93"/>
      <c r="Q231" s="93"/>
      <c r="R231" s="93"/>
      <c r="S231" s="93"/>
      <c r="T231" s="94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7" t="s">
        <v>177</v>
      </c>
      <c r="AU231" s="17" t="s">
        <v>85</v>
      </c>
    </row>
    <row r="232" spans="1:51" s="13" customFormat="1" ht="12">
      <c r="A232" s="13"/>
      <c r="B232" s="276"/>
      <c r="C232" s="277"/>
      <c r="D232" s="272" t="s">
        <v>170</v>
      </c>
      <c r="E232" s="278" t="s">
        <v>1</v>
      </c>
      <c r="F232" s="279" t="s">
        <v>1940</v>
      </c>
      <c r="G232" s="277"/>
      <c r="H232" s="280">
        <v>516.908</v>
      </c>
      <c r="I232" s="281"/>
      <c r="J232" s="277"/>
      <c r="K232" s="277"/>
      <c r="L232" s="282"/>
      <c r="M232" s="283"/>
      <c r="N232" s="284"/>
      <c r="O232" s="284"/>
      <c r="P232" s="284"/>
      <c r="Q232" s="284"/>
      <c r="R232" s="284"/>
      <c r="S232" s="284"/>
      <c r="T232" s="28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86" t="s">
        <v>170</v>
      </c>
      <c r="AU232" s="286" t="s">
        <v>85</v>
      </c>
      <c r="AV232" s="13" t="s">
        <v>85</v>
      </c>
      <c r="AW232" s="13" t="s">
        <v>30</v>
      </c>
      <c r="AX232" s="13" t="s">
        <v>83</v>
      </c>
      <c r="AY232" s="286" t="s">
        <v>160</v>
      </c>
    </row>
    <row r="233" spans="1:65" s="2" customFormat="1" ht="21.75" customHeight="1">
      <c r="A233" s="40"/>
      <c r="B233" s="41"/>
      <c r="C233" s="260" t="s">
        <v>357</v>
      </c>
      <c r="D233" s="260" t="s">
        <v>162</v>
      </c>
      <c r="E233" s="261" t="s">
        <v>444</v>
      </c>
      <c r="F233" s="262" t="s">
        <v>1941</v>
      </c>
      <c r="G233" s="263" t="s">
        <v>290</v>
      </c>
      <c r="H233" s="264">
        <v>45.158</v>
      </c>
      <c r="I233" s="265"/>
      <c r="J233" s="266">
        <f>ROUND(I233*H233,2)</f>
        <v>0</v>
      </c>
      <c r="K233" s="262" t="s">
        <v>184</v>
      </c>
      <c r="L233" s="43"/>
      <c r="M233" s="267" t="s">
        <v>1</v>
      </c>
      <c r="N233" s="268" t="s">
        <v>40</v>
      </c>
      <c r="O233" s="93"/>
      <c r="P233" s="269">
        <f>O233*H233</f>
        <v>0</v>
      </c>
      <c r="Q233" s="269">
        <v>0</v>
      </c>
      <c r="R233" s="269">
        <f>Q233*H233</f>
        <v>0</v>
      </c>
      <c r="S233" s="269">
        <v>0</v>
      </c>
      <c r="T233" s="27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71" t="s">
        <v>166</v>
      </c>
      <c r="AT233" s="271" t="s">
        <v>162</v>
      </c>
      <c r="AU233" s="271" t="s">
        <v>85</v>
      </c>
      <c r="AY233" s="17" t="s">
        <v>160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83</v>
      </c>
      <c r="BK233" s="145">
        <f>ROUND(I233*H233,2)</f>
        <v>0</v>
      </c>
      <c r="BL233" s="17" t="s">
        <v>166</v>
      </c>
      <c r="BM233" s="271" t="s">
        <v>1942</v>
      </c>
    </row>
    <row r="234" spans="1:47" s="2" customFormat="1" ht="12">
      <c r="A234" s="40"/>
      <c r="B234" s="41"/>
      <c r="C234" s="42"/>
      <c r="D234" s="272" t="s">
        <v>177</v>
      </c>
      <c r="E234" s="42"/>
      <c r="F234" s="287" t="s">
        <v>1943</v>
      </c>
      <c r="G234" s="42"/>
      <c r="H234" s="42"/>
      <c r="I234" s="161"/>
      <c r="J234" s="42"/>
      <c r="K234" s="42"/>
      <c r="L234" s="43"/>
      <c r="M234" s="274"/>
      <c r="N234" s="275"/>
      <c r="O234" s="93"/>
      <c r="P234" s="93"/>
      <c r="Q234" s="93"/>
      <c r="R234" s="93"/>
      <c r="S234" s="93"/>
      <c r="T234" s="94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7" t="s">
        <v>177</v>
      </c>
      <c r="AU234" s="17" t="s">
        <v>85</v>
      </c>
    </row>
    <row r="235" spans="1:51" s="13" customFormat="1" ht="12">
      <c r="A235" s="13"/>
      <c r="B235" s="276"/>
      <c r="C235" s="277"/>
      <c r="D235" s="272" t="s">
        <v>170</v>
      </c>
      <c r="E235" s="278" t="s">
        <v>1</v>
      </c>
      <c r="F235" s="279" t="s">
        <v>1944</v>
      </c>
      <c r="G235" s="277"/>
      <c r="H235" s="280">
        <v>45.158</v>
      </c>
      <c r="I235" s="281"/>
      <c r="J235" s="277"/>
      <c r="K235" s="277"/>
      <c r="L235" s="282"/>
      <c r="M235" s="283"/>
      <c r="N235" s="284"/>
      <c r="O235" s="284"/>
      <c r="P235" s="284"/>
      <c r="Q235" s="284"/>
      <c r="R235" s="284"/>
      <c r="S235" s="284"/>
      <c r="T235" s="28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86" t="s">
        <v>170</v>
      </c>
      <c r="AU235" s="286" t="s">
        <v>85</v>
      </c>
      <c r="AV235" s="13" t="s">
        <v>85</v>
      </c>
      <c r="AW235" s="13" t="s">
        <v>30</v>
      </c>
      <c r="AX235" s="13" t="s">
        <v>83</v>
      </c>
      <c r="AY235" s="286" t="s">
        <v>160</v>
      </c>
    </row>
    <row r="236" spans="1:65" s="2" customFormat="1" ht="21.75" customHeight="1">
      <c r="A236" s="40"/>
      <c r="B236" s="41"/>
      <c r="C236" s="260" t="s">
        <v>7</v>
      </c>
      <c r="D236" s="260" t="s">
        <v>162</v>
      </c>
      <c r="E236" s="261" t="s">
        <v>452</v>
      </c>
      <c r="F236" s="262" t="s">
        <v>453</v>
      </c>
      <c r="G236" s="263" t="s">
        <v>290</v>
      </c>
      <c r="H236" s="264">
        <v>406.422</v>
      </c>
      <c r="I236" s="265"/>
      <c r="J236" s="266">
        <f>ROUND(I236*H236,2)</f>
        <v>0</v>
      </c>
      <c r="K236" s="262" t="s">
        <v>175</v>
      </c>
      <c r="L236" s="43"/>
      <c r="M236" s="267" t="s">
        <v>1</v>
      </c>
      <c r="N236" s="268" t="s">
        <v>40</v>
      </c>
      <c r="O236" s="93"/>
      <c r="P236" s="269">
        <f>O236*H236</f>
        <v>0</v>
      </c>
      <c r="Q236" s="269">
        <v>0</v>
      </c>
      <c r="R236" s="269">
        <f>Q236*H236</f>
        <v>0</v>
      </c>
      <c r="S236" s="269">
        <v>0</v>
      </c>
      <c r="T236" s="27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71" t="s">
        <v>166</v>
      </c>
      <c r="AT236" s="271" t="s">
        <v>162</v>
      </c>
      <c r="AU236" s="271" t="s">
        <v>85</v>
      </c>
      <c r="AY236" s="17" t="s">
        <v>160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83</v>
      </c>
      <c r="BK236" s="145">
        <f>ROUND(I236*H236,2)</f>
        <v>0</v>
      </c>
      <c r="BL236" s="17" t="s">
        <v>166</v>
      </c>
      <c r="BM236" s="271" t="s">
        <v>1945</v>
      </c>
    </row>
    <row r="237" spans="1:47" s="2" customFormat="1" ht="12">
      <c r="A237" s="40"/>
      <c r="B237" s="41"/>
      <c r="C237" s="42"/>
      <c r="D237" s="272" t="s">
        <v>177</v>
      </c>
      <c r="E237" s="42"/>
      <c r="F237" s="287" t="s">
        <v>1946</v>
      </c>
      <c r="G237" s="42"/>
      <c r="H237" s="42"/>
      <c r="I237" s="161"/>
      <c r="J237" s="42"/>
      <c r="K237" s="42"/>
      <c r="L237" s="43"/>
      <c r="M237" s="274"/>
      <c r="N237" s="275"/>
      <c r="O237" s="93"/>
      <c r="P237" s="93"/>
      <c r="Q237" s="93"/>
      <c r="R237" s="93"/>
      <c r="S237" s="93"/>
      <c r="T237" s="94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7" t="s">
        <v>177</v>
      </c>
      <c r="AU237" s="17" t="s">
        <v>85</v>
      </c>
    </row>
    <row r="238" spans="1:51" s="13" customFormat="1" ht="12">
      <c r="A238" s="13"/>
      <c r="B238" s="276"/>
      <c r="C238" s="277"/>
      <c r="D238" s="272" t="s">
        <v>170</v>
      </c>
      <c r="E238" s="278" t="s">
        <v>1</v>
      </c>
      <c r="F238" s="279" t="s">
        <v>1947</v>
      </c>
      <c r="G238" s="277"/>
      <c r="H238" s="280">
        <v>406.422</v>
      </c>
      <c r="I238" s="281"/>
      <c r="J238" s="277"/>
      <c r="K238" s="277"/>
      <c r="L238" s="282"/>
      <c r="M238" s="283"/>
      <c r="N238" s="284"/>
      <c r="O238" s="284"/>
      <c r="P238" s="284"/>
      <c r="Q238" s="284"/>
      <c r="R238" s="284"/>
      <c r="S238" s="284"/>
      <c r="T238" s="28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86" t="s">
        <v>170</v>
      </c>
      <c r="AU238" s="286" t="s">
        <v>85</v>
      </c>
      <c r="AV238" s="13" t="s">
        <v>85</v>
      </c>
      <c r="AW238" s="13" t="s">
        <v>30</v>
      </c>
      <c r="AX238" s="13" t="s">
        <v>83</v>
      </c>
      <c r="AY238" s="286" t="s">
        <v>160</v>
      </c>
    </row>
    <row r="239" spans="1:65" s="2" customFormat="1" ht="16.5" customHeight="1">
      <c r="A239" s="40"/>
      <c r="B239" s="41"/>
      <c r="C239" s="260" t="s">
        <v>368</v>
      </c>
      <c r="D239" s="260" t="s">
        <v>162</v>
      </c>
      <c r="E239" s="261" t="s">
        <v>470</v>
      </c>
      <c r="F239" s="262" t="s">
        <v>471</v>
      </c>
      <c r="G239" s="263" t="s">
        <v>290</v>
      </c>
      <c r="H239" s="264">
        <v>516.908</v>
      </c>
      <c r="I239" s="265"/>
      <c r="J239" s="266">
        <f>ROUND(I239*H239,2)</f>
        <v>0</v>
      </c>
      <c r="K239" s="262" t="s">
        <v>175</v>
      </c>
      <c r="L239" s="43"/>
      <c r="M239" s="267" t="s">
        <v>1</v>
      </c>
      <c r="N239" s="268" t="s">
        <v>40</v>
      </c>
      <c r="O239" s="93"/>
      <c r="P239" s="269">
        <f>O239*H239</f>
        <v>0</v>
      </c>
      <c r="Q239" s="269">
        <v>0</v>
      </c>
      <c r="R239" s="269">
        <f>Q239*H239</f>
        <v>0</v>
      </c>
      <c r="S239" s="269">
        <v>0</v>
      </c>
      <c r="T239" s="27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71" t="s">
        <v>166</v>
      </c>
      <c r="AT239" s="271" t="s">
        <v>162</v>
      </c>
      <c r="AU239" s="271" t="s">
        <v>85</v>
      </c>
      <c r="AY239" s="17" t="s">
        <v>160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83</v>
      </c>
      <c r="BK239" s="145">
        <f>ROUND(I239*H239,2)</f>
        <v>0</v>
      </c>
      <c r="BL239" s="17" t="s">
        <v>166</v>
      </c>
      <c r="BM239" s="271" t="s">
        <v>1948</v>
      </c>
    </row>
    <row r="240" spans="1:47" s="2" customFormat="1" ht="12">
      <c r="A240" s="40"/>
      <c r="B240" s="41"/>
      <c r="C240" s="42"/>
      <c r="D240" s="272" t="s">
        <v>177</v>
      </c>
      <c r="E240" s="42"/>
      <c r="F240" s="287" t="s">
        <v>1949</v>
      </c>
      <c r="G240" s="42"/>
      <c r="H240" s="42"/>
      <c r="I240" s="161"/>
      <c r="J240" s="42"/>
      <c r="K240" s="42"/>
      <c r="L240" s="43"/>
      <c r="M240" s="274"/>
      <c r="N240" s="275"/>
      <c r="O240" s="93"/>
      <c r="P240" s="93"/>
      <c r="Q240" s="93"/>
      <c r="R240" s="93"/>
      <c r="S240" s="93"/>
      <c r="T240" s="94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7" t="s">
        <v>177</v>
      </c>
      <c r="AU240" s="17" t="s">
        <v>85</v>
      </c>
    </row>
    <row r="241" spans="1:51" s="13" customFormat="1" ht="12">
      <c r="A241" s="13"/>
      <c r="B241" s="276"/>
      <c r="C241" s="277"/>
      <c r="D241" s="272" t="s">
        <v>170</v>
      </c>
      <c r="E241" s="278" t="s">
        <v>1</v>
      </c>
      <c r="F241" s="279" t="s">
        <v>1950</v>
      </c>
      <c r="G241" s="277"/>
      <c r="H241" s="280">
        <v>516.908</v>
      </c>
      <c r="I241" s="281"/>
      <c r="J241" s="277"/>
      <c r="K241" s="277"/>
      <c r="L241" s="282"/>
      <c r="M241" s="283"/>
      <c r="N241" s="284"/>
      <c r="O241" s="284"/>
      <c r="P241" s="284"/>
      <c r="Q241" s="284"/>
      <c r="R241" s="284"/>
      <c r="S241" s="284"/>
      <c r="T241" s="28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86" t="s">
        <v>170</v>
      </c>
      <c r="AU241" s="286" t="s">
        <v>85</v>
      </c>
      <c r="AV241" s="13" t="s">
        <v>85</v>
      </c>
      <c r="AW241" s="13" t="s">
        <v>30</v>
      </c>
      <c r="AX241" s="13" t="s">
        <v>83</v>
      </c>
      <c r="AY241" s="286" t="s">
        <v>160</v>
      </c>
    </row>
    <row r="242" spans="1:65" s="2" customFormat="1" ht="16.5" customHeight="1">
      <c r="A242" s="40"/>
      <c r="B242" s="41"/>
      <c r="C242" s="260" t="s">
        <v>374</v>
      </c>
      <c r="D242" s="260" t="s">
        <v>162</v>
      </c>
      <c r="E242" s="261" t="s">
        <v>489</v>
      </c>
      <c r="F242" s="262" t="s">
        <v>490</v>
      </c>
      <c r="G242" s="263" t="s">
        <v>290</v>
      </c>
      <c r="H242" s="264">
        <v>263.55</v>
      </c>
      <c r="I242" s="265"/>
      <c r="J242" s="266">
        <f>ROUND(I242*H242,2)</f>
        <v>0</v>
      </c>
      <c r="K242" s="262" t="s">
        <v>175</v>
      </c>
      <c r="L242" s="43"/>
      <c r="M242" s="267" t="s">
        <v>1</v>
      </c>
      <c r="N242" s="268" t="s">
        <v>40</v>
      </c>
      <c r="O242" s="93"/>
      <c r="P242" s="269">
        <f>O242*H242</f>
        <v>0</v>
      </c>
      <c r="Q242" s="269">
        <v>0</v>
      </c>
      <c r="R242" s="269">
        <f>Q242*H242</f>
        <v>0</v>
      </c>
      <c r="S242" s="269">
        <v>0</v>
      </c>
      <c r="T242" s="27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71" t="s">
        <v>166</v>
      </c>
      <c r="AT242" s="271" t="s">
        <v>162</v>
      </c>
      <c r="AU242" s="271" t="s">
        <v>85</v>
      </c>
      <c r="AY242" s="17" t="s">
        <v>160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83</v>
      </c>
      <c r="BK242" s="145">
        <f>ROUND(I242*H242,2)</f>
        <v>0</v>
      </c>
      <c r="BL242" s="17" t="s">
        <v>166</v>
      </c>
      <c r="BM242" s="271" t="s">
        <v>1951</v>
      </c>
    </row>
    <row r="243" spans="1:47" s="2" customFormat="1" ht="12">
      <c r="A243" s="40"/>
      <c r="B243" s="41"/>
      <c r="C243" s="42"/>
      <c r="D243" s="272" t="s">
        <v>177</v>
      </c>
      <c r="E243" s="42"/>
      <c r="F243" s="287" t="s">
        <v>490</v>
      </c>
      <c r="G243" s="42"/>
      <c r="H243" s="42"/>
      <c r="I243" s="161"/>
      <c r="J243" s="42"/>
      <c r="K243" s="42"/>
      <c r="L243" s="43"/>
      <c r="M243" s="274"/>
      <c r="N243" s="275"/>
      <c r="O243" s="93"/>
      <c r="P243" s="93"/>
      <c r="Q243" s="93"/>
      <c r="R243" s="93"/>
      <c r="S243" s="93"/>
      <c r="T243" s="94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7" t="s">
        <v>177</v>
      </c>
      <c r="AU243" s="17" t="s">
        <v>85</v>
      </c>
    </row>
    <row r="244" spans="1:51" s="13" customFormat="1" ht="12">
      <c r="A244" s="13"/>
      <c r="B244" s="276"/>
      <c r="C244" s="277"/>
      <c r="D244" s="272" t="s">
        <v>170</v>
      </c>
      <c r="E244" s="278" t="s">
        <v>1</v>
      </c>
      <c r="F244" s="279" t="s">
        <v>1952</v>
      </c>
      <c r="G244" s="277"/>
      <c r="H244" s="280">
        <v>263.55</v>
      </c>
      <c r="I244" s="281"/>
      <c r="J244" s="277"/>
      <c r="K244" s="277"/>
      <c r="L244" s="282"/>
      <c r="M244" s="283"/>
      <c r="N244" s="284"/>
      <c r="O244" s="284"/>
      <c r="P244" s="284"/>
      <c r="Q244" s="284"/>
      <c r="R244" s="284"/>
      <c r="S244" s="284"/>
      <c r="T244" s="28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86" t="s">
        <v>170</v>
      </c>
      <c r="AU244" s="286" t="s">
        <v>85</v>
      </c>
      <c r="AV244" s="13" t="s">
        <v>85</v>
      </c>
      <c r="AW244" s="13" t="s">
        <v>30</v>
      </c>
      <c r="AX244" s="13" t="s">
        <v>83</v>
      </c>
      <c r="AY244" s="286" t="s">
        <v>160</v>
      </c>
    </row>
    <row r="245" spans="1:65" s="2" customFormat="1" ht="21.75" customHeight="1">
      <c r="A245" s="40"/>
      <c r="B245" s="41"/>
      <c r="C245" s="260" t="s">
        <v>378</v>
      </c>
      <c r="D245" s="260" t="s">
        <v>162</v>
      </c>
      <c r="E245" s="261" t="s">
        <v>1953</v>
      </c>
      <c r="F245" s="262" t="s">
        <v>1954</v>
      </c>
      <c r="G245" s="263" t="s">
        <v>540</v>
      </c>
      <c r="H245" s="264">
        <v>85.8</v>
      </c>
      <c r="I245" s="265"/>
      <c r="J245" s="266">
        <f>ROUND(I245*H245,2)</f>
        <v>0</v>
      </c>
      <c r="K245" s="262" t="s">
        <v>175</v>
      </c>
      <c r="L245" s="43"/>
      <c r="M245" s="267" t="s">
        <v>1</v>
      </c>
      <c r="N245" s="268" t="s">
        <v>40</v>
      </c>
      <c r="O245" s="93"/>
      <c r="P245" s="269">
        <f>O245*H245</f>
        <v>0</v>
      </c>
      <c r="Q245" s="269">
        <v>0</v>
      </c>
      <c r="R245" s="269">
        <f>Q245*H245</f>
        <v>0</v>
      </c>
      <c r="S245" s="269">
        <v>0</v>
      </c>
      <c r="T245" s="27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71" t="s">
        <v>166</v>
      </c>
      <c r="AT245" s="271" t="s">
        <v>162</v>
      </c>
      <c r="AU245" s="271" t="s">
        <v>85</v>
      </c>
      <c r="AY245" s="17" t="s">
        <v>160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83</v>
      </c>
      <c r="BK245" s="145">
        <f>ROUND(I245*H245,2)</f>
        <v>0</v>
      </c>
      <c r="BL245" s="17" t="s">
        <v>166</v>
      </c>
      <c r="BM245" s="271" t="s">
        <v>1955</v>
      </c>
    </row>
    <row r="246" spans="1:47" s="2" customFormat="1" ht="12">
      <c r="A246" s="40"/>
      <c r="B246" s="41"/>
      <c r="C246" s="42"/>
      <c r="D246" s="272" t="s">
        <v>177</v>
      </c>
      <c r="E246" s="42"/>
      <c r="F246" s="287" t="s">
        <v>1956</v>
      </c>
      <c r="G246" s="42"/>
      <c r="H246" s="42"/>
      <c r="I246" s="161"/>
      <c r="J246" s="42"/>
      <c r="K246" s="42"/>
      <c r="L246" s="43"/>
      <c r="M246" s="274"/>
      <c r="N246" s="275"/>
      <c r="O246" s="93"/>
      <c r="P246" s="93"/>
      <c r="Q246" s="93"/>
      <c r="R246" s="93"/>
      <c r="S246" s="93"/>
      <c r="T246" s="94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7" t="s">
        <v>177</v>
      </c>
      <c r="AU246" s="17" t="s">
        <v>85</v>
      </c>
    </row>
    <row r="247" spans="1:51" s="13" customFormat="1" ht="12">
      <c r="A247" s="13"/>
      <c r="B247" s="276"/>
      <c r="C247" s="277"/>
      <c r="D247" s="272" t="s">
        <v>170</v>
      </c>
      <c r="E247" s="278" t="s">
        <v>1</v>
      </c>
      <c r="F247" s="279" t="s">
        <v>1957</v>
      </c>
      <c r="G247" s="277"/>
      <c r="H247" s="280">
        <v>85.8</v>
      </c>
      <c r="I247" s="281"/>
      <c r="J247" s="277"/>
      <c r="K247" s="277"/>
      <c r="L247" s="282"/>
      <c r="M247" s="283"/>
      <c r="N247" s="284"/>
      <c r="O247" s="284"/>
      <c r="P247" s="284"/>
      <c r="Q247" s="284"/>
      <c r="R247" s="284"/>
      <c r="S247" s="284"/>
      <c r="T247" s="28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86" t="s">
        <v>170</v>
      </c>
      <c r="AU247" s="286" t="s">
        <v>85</v>
      </c>
      <c r="AV247" s="13" t="s">
        <v>85</v>
      </c>
      <c r="AW247" s="13" t="s">
        <v>30</v>
      </c>
      <c r="AX247" s="13" t="s">
        <v>83</v>
      </c>
      <c r="AY247" s="286" t="s">
        <v>160</v>
      </c>
    </row>
    <row r="248" spans="1:65" s="2" customFormat="1" ht="21.75" customHeight="1">
      <c r="A248" s="40"/>
      <c r="B248" s="41"/>
      <c r="C248" s="260" t="s">
        <v>387</v>
      </c>
      <c r="D248" s="260" t="s">
        <v>162</v>
      </c>
      <c r="E248" s="261" t="s">
        <v>511</v>
      </c>
      <c r="F248" s="262" t="s">
        <v>512</v>
      </c>
      <c r="G248" s="263" t="s">
        <v>290</v>
      </c>
      <c r="H248" s="264">
        <v>208.2</v>
      </c>
      <c r="I248" s="265"/>
      <c r="J248" s="266">
        <f>ROUND(I248*H248,2)</f>
        <v>0</v>
      </c>
      <c r="K248" s="262" t="s">
        <v>175</v>
      </c>
      <c r="L248" s="43"/>
      <c r="M248" s="267" t="s">
        <v>1</v>
      </c>
      <c r="N248" s="268" t="s">
        <v>40</v>
      </c>
      <c r="O248" s="93"/>
      <c r="P248" s="269">
        <f>O248*H248</f>
        <v>0</v>
      </c>
      <c r="Q248" s="269">
        <v>0</v>
      </c>
      <c r="R248" s="269">
        <f>Q248*H248</f>
        <v>0</v>
      </c>
      <c r="S248" s="269">
        <v>0</v>
      </c>
      <c r="T248" s="27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71" t="s">
        <v>166</v>
      </c>
      <c r="AT248" s="271" t="s">
        <v>162</v>
      </c>
      <c r="AU248" s="271" t="s">
        <v>85</v>
      </c>
      <c r="AY248" s="17" t="s">
        <v>160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83</v>
      </c>
      <c r="BK248" s="145">
        <f>ROUND(I248*H248,2)</f>
        <v>0</v>
      </c>
      <c r="BL248" s="17" t="s">
        <v>166</v>
      </c>
      <c r="BM248" s="271" t="s">
        <v>1958</v>
      </c>
    </row>
    <row r="249" spans="1:47" s="2" customFormat="1" ht="12">
      <c r="A249" s="40"/>
      <c r="B249" s="41"/>
      <c r="C249" s="42"/>
      <c r="D249" s="272" t="s">
        <v>177</v>
      </c>
      <c r="E249" s="42"/>
      <c r="F249" s="287" t="s">
        <v>1959</v>
      </c>
      <c r="G249" s="42"/>
      <c r="H249" s="42"/>
      <c r="I249" s="161"/>
      <c r="J249" s="42"/>
      <c r="K249" s="42"/>
      <c r="L249" s="43"/>
      <c r="M249" s="274"/>
      <c r="N249" s="275"/>
      <c r="O249" s="93"/>
      <c r="P249" s="93"/>
      <c r="Q249" s="93"/>
      <c r="R249" s="93"/>
      <c r="S249" s="93"/>
      <c r="T249" s="94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7" t="s">
        <v>177</v>
      </c>
      <c r="AU249" s="17" t="s">
        <v>85</v>
      </c>
    </row>
    <row r="250" spans="1:51" s="13" customFormat="1" ht="12">
      <c r="A250" s="13"/>
      <c r="B250" s="276"/>
      <c r="C250" s="277"/>
      <c r="D250" s="272" t="s">
        <v>170</v>
      </c>
      <c r="E250" s="278" t="s">
        <v>1</v>
      </c>
      <c r="F250" s="279" t="s">
        <v>1960</v>
      </c>
      <c r="G250" s="277"/>
      <c r="H250" s="280">
        <v>92.8</v>
      </c>
      <c r="I250" s="281"/>
      <c r="J250" s="277"/>
      <c r="K250" s="277"/>
      <c r="L250" s="282"/>
      <c r="M250" s="283"/>
      <c r="N250" s="284"/>
      <c r="O250" s="284"/>
      <c r="P250" s="284"/>
      <c r="Q250" s="284"/>
      <c r="R250" s="284"/>
      <c r="S250" s="284"/>
      <c r="T250" s="28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86" t="s">
        <v>170</v>
      </c>
      <c r="AU250" s="286" t="s">
        <v>85</v>
      </c>
      <c r="AV250" s="13" t="s">
        <v>85</v>
      </c>
      <c r="AW250" s="13" t="s">
        <v>30</v>
      </c>
      <c r="AX250" s="13" t="s">
        <v>75</v>
      </c>
      <c r="AY250" s="286" t="s">
        <v>160</v>
      </c>
    </row>
    <row r="251" spans="1:51" s="13" customFormat="1" ht="12">
      <c r="A251" s="13"/>
      <c r="B251" s="276"/>
      <c r="C251" s="277"/>
      <c r="D251" s="272" t="s">
        <v>170</v>
      </c>
      <c r="E251" s="278" t="s">
        <v>1</v>
      </c>
      <c r="F251" s="279" t="s">
        <v>1961</v>
      </c>
      <c r="G251" s="277"/>
      <c r="H251" s="280">
        <v>33.4</v>
      </c>
      <c r="I251" s="281"/>
      <c r="J251" s="277"/>
      <c r="K251" s="277"/>
      <c r="L251" s="282"/>
      <c r="M251" s="283"/>
      <c r="N251" s="284"/>
      <c r="O251" s="284"/>
      <c r="P251" s="284"/>
      <c r="Q251" s="284"/>
      <c r="R251" s="284"/>
      <c r="S251" s="284"/>
      <c r="T251" s="28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86" t="s">
        <v>170</v>
      </c>
      <c r="AU251" s="286" t="s">
        <v>85</v>
      </c>
      <c r="AV251" s="13" t="s">
        <v>85</v>
      </c>
      <c r="AW251" s="13" t="s">
        <v>30</v>
      </c>
      <c r="AX251" s="13" t="s">
        <v>75</v>
      </c>
      <c r="AY251" s="286" t="s">
        <v>160</v>
      </c>
    </row>
    <row r="252" spans="1:51" s="13" customFormat="1" ht="12">
      <c r="A252" s="13"/>
      <c r="B252" s="276"/>
      <c r="C252" s="277"/>
      <c r="D252" s="272" t="s">
        <v>170</v>
      </c>
      <c r="E252" s="278" t="s">
        <v>1</v>
      </c>
      <c r="F252" s="279" t="s">
        <v>1962</v>
      </c>
      <c r="G252" s="277"/>
      <c r="H252" s="280">
        <v>8.8</v>
      </c>
      <c r="I252" s="281"/>
      <c r="J252" s="277"/>
      <c r="K252" s="277"/>
      <c r="L252" s="282"/>
      <c r="M252" s="283"/>
      <c r="N252" s="284"/>
      <c r="O252" s="284"/>
      <c r="P252" s="284"/>
      <c r="Q252" s="284"/>
      <c r="R252" s="284"/>
      <c r="S252" s="284"/>
      <c r="T252" s="28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86" t="s">
        <v>170</v>
      </c>
      <c r="AU252" s="286" t="s">
        <v>85</v>
      </c>
      <c r="AV252" s="13" t="s">
        <v>85</v>
      </c>
      <c r="AW252" s="13" t="s">
        <v>30</v>
      </c>
      <c r="AX252" s="13" t="s">
        <v>75</v>
      </c>
      <c r="AY252" s="286" t="s">
        <v>160</v>
      </c>
    </row>
    <row r="253" spans="1:51" s="13" customFormat="1" ht="12">
      <c r="A253" s="13"/>
      <c r="B253" s="276"/>
      <c r="C253" s="277"/>
      <c r="D253" s="272" t="s">
        <v>170</v>
      </c>
      <c r="E253" s="278" t="s">
        <v>1</v>
      </c>
      <c r="F253" s="279" t="s">
        <v>1963</v>
      </c>
      <c r="G253" s="277"/>
      <c r="H253" s="280">
        <v>73.2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86" t="s">
        <v>170</v>
      </c>
      <c r="AU253" s="286" t="s">
        <v>85</v>
      </c>
      <c r="AV253" s="13" t="s">
        <v>85</v>
      </c>
      <c r="AW253" s="13" t="s">
        <v>30</v>
      </c>
      <c r="AX253" s="13" t="s">
        <v>75</v>
      </c>
      <c r="AY253" s="286" t="s">
        <v>160</v>
      </c>
    </row>
    <row r="254" spans="1:51" s="15" customFormat="1" ht="12">
      <c r="A254" s="15"/>
      <c r="B254" s="298"/>
      <c r="C254" s="299"/>
      <c r="D254" s="272" t="s">
        <v>170</v>
      </c>
      <c r="E254" s="300" t="s">
        <v>1</v>
      </c>
      <c r="F254" s="301" t="s">
        <v>217</v>
      </c>
      <c r="G254" s="299"/>
      <c r="H254" s="302">
        <v>208.2</v>
      </c>
      <c r="I254" s="303"/>
      <c r="J254" s="299"/>
      <c r="K254" s="299"/>
      <c r="L254" s="304"/>
      <c r="M254" s="305"/>
      <c r="N254" s="306"/>
      <c r="O254" s="306"/>
      <c r="P254" s="306"/>
      <c r="Q254" s="306"/>
      <c r="R254" s="306"/>
      <c r="S254" s="306"/>
      <c r="T254" s="307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308" t="s">
        <v>170</v>
      </c>
      <c r="AU254" s="308" t="s">
        <v>85</v>
      </c>
      <c r="AV254" s="15" t="s">
        <v>166</v>
      </c>
      <c r="AW254" s="15" t="s">
        <v>30</v>
      </c>
      <c r="AX254" s="15" t="s">
        <v>83</v>
      </c>
      <c r="AY254" s="308" t="s">
        <v>160</v>
      </c>
    </row>
    <row r="255" spans="1:65" s="2" customFormat="1" ht="21.75" customHeight="1">
      <c r="A255" s="40"/>
      <c r="B255" s="41"/>
      <c r="C255" s="260" t="s">
        <v>393</v>
      </c>
      <c r="D255" s="260" t="s">
        <v>162</v>
      </c>
      <c r="E255" s="261" t="s">
        <v>592</v>
      </c>
      <c r="F255" s="262" t="s">
        <v>1964</v>
      </c>
      <c r="G255" s="263" t="s">
        <v>290</v>
      </c>
      <c r="H255" s="264">
        <v>28</v>
      </c>
      <c r="I255" s="265"/>
      <c r="J255" s="266">
        <f>ROUND(I255*H255,2)</f>
        <v>0</v>
      </c>
      <c r="K255" s="262" t="s">
        <v>175</v>
      </c>
      <c r="L255" s="43"/>
      <c r="M255" s="267" t="s">
        <v>1</v>
      </c>
      <c r="N255" s="268" t="s">
        <v>40</v>
      </c>
      <c r="O255" s="93"/>
      <c r="P255" s="269">
        <f>O255*H255</f>
        <v>0</v>
      </c>
      <c r="Q255" s="269">
        <v>0</v>
      </c>
      <c r="R255" s="269">
        <f>Q255*H255</f>
        <v>0</v>
      </c>
      <c r="S255" s="269">
        <v>0</v>
      </c>
      <c r="T255" s="27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71" t="s">
        <v>166</v>
      </c>
      <c r="AT255" s="271" t="s">
        <v>162</v>
      </c>
      <c r="AU255" s="271" t="s">
        <v>85</v>
      </c>
      <c r="AY255" s="17" t="s">
        <v>160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83</v>
      </c>
      <c r="BK255" s="145">
        <f>ROUND(I255*H255,2)</f>
        <v>0</v>
      </c>
      <c r="BL255" s="17" t="s">
        <v>166</v>
      </c>
      <c r="BM255" s="271" t="s">
        <v>1965</v>
      </c>
    </row>
    <row r="256" spans="1:47" s="2" customFormat="1" ht="12">
      <c r="A256" s="40"/>
      <c r="B256" s="41"/>
      <c r="C256" s="42"/>
      <c r="D256" s="272" t="s">
        <v>177</v>
      </c>
      <c r="E256" s="42"/>
      <c r="F256" s="287" t="s">
        <v>1966</v>
      </c>
      <c r="G256" s="42"/>
      <c r="H256" s="42"/>
      <c r="I256" s="161"/>
      <c r="J256" s="42"/>
      <c r="K256" s="42"/>
      <c r="L256" s="43"/>
      <c r="M256" s="274"/>
      <c r="N256" s="275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7" t="s">
        <v>177</v>
      </c>
      <c r="AU256" s="17" t="s">
        <v>85</v>
      </c>
    </row>
    <row r="257" spans="1:51" s="13" customFormat="1" ht="12">
      <c r="A257" s="13"/>
      <c r="B257" s="276"/>
      <c r="C257" s="277"/>
      <c r="D257" s="272" t="s">
        <v>170</v>
      </c>
      <c r="E257" s="278" t="s">
        <v>1</v>
      </c>
      <c r="F257" s="279" t="s">
        <v>1967</v>
      </c>
      <c r="G257" s="277"/>
      <c r="H257" s="280">
        <v>12.8</v>
      </c>
      <c r="I257" s="281"/>
      <c r="J257" s="277"/>
      <c r="K257" s="277"/>
      <c r="L257" s="282"/>
      <c r="M257" s="283"/>
      <c r="N257" s="284"/>
      <c r="O257" s="284"/>
      <c r="P257" s="284"/>
      <c r="Q257" s="284"/>
      <c r="R257" s="284"/>
      <c r="S257" s="284"/>
      <c r="T257" s="28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86" t="s">
        <v>170</v>
      </c>
      <c r="AU257" s="286" t="s">
        <v>85</v>
      </c>
      <c r="AV257" s="13" t="s">
        <v>85</v>
      </c>
      <c r="AW257" s="13" t="s">
        <v>30</v>
      </c>
      <c r="AX257" s="13" t="s">
        <v>75</v>
      </c>
      <c r="AY257" s="286" t="s">
        <v>160</v>
      </c>
    </row>
    <row r="258" spans="1:51" s="13" customFormat="1" ht="12">
      <c r="A258" s="13"/>
      <c r="B258" s="276"/>
      <c r="C258" s="277"/>
      <c r="D258" s="272" t="s">
        <v>170</v>
      </c>
      <c r="E258" s="278" t="s">
        <v>1</v>
      </c>
      <c r="F258" s="279" t="s">
        <v>1968</v>
      </c>
      <c r="G258" s="277"/>
      <c r="H258" s="280">
        <v>15.2</v>
      </c>
      <c r="I258" s="281"/>
      <c r="J258" s="277"/>
      <c r="K258" s="277"/>
      <c r="L258" s="282"/>
      <c r="M258" s="283"/>
      <c r="N258" s="284"/>
      <c r="O258" s="284"/>
      <c r="P258" s="284"/>
      <c r="Q258" s="284"/>
      <c r="R258" s="284"/>
      <c r="S258" s="284"/>
      <c r="T258" s="28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86" t="s">
        <v>170</v>
      </c>
      <c r="AU258" s="286" t="s">
        <v>85</v>
      </c>
      <c r="AV258" s="13" t="s">
        <v>85</v>
      </c>
      <c r="AW258" s="13" t="s">
        <v>30</v>
      </c>
      <c r="AX258" s="13" t="s">
        <v>75</v>
      </c>
      <c r="AY258" s="286" t="s">
        <v>160</v>
      </c>
    </row>
    <row r="259" spans="1:51" s="15" customFormat="1" ht="12">
      <c r="A259" s="15"/>
      <c r="B259" s="298"/>
      <c r="C259" s="299"/>
      <c r="D259" s="272" t="s">
        <v>170</v>
      </c>
      <c r="E259" s="300" t="s">
        <v>1</v>
      </c>
      <c r="F259" s="301" t="s">
        <v>217</v>
      </c>
      <c r="G259" s="299"/>
      <c r="H259" s="302">
        <v>28</v>
      </c>
      <c r="I259" s="303"/>
      <c r="J259" s="299"/>
      <c r="K259" s="299"/>
      <c r="L259" s="304"/>
      <c r="M259" s="305"/>
      <c r="N259" s="306"/>
      <c r="O259" s="306"/>
      <c r="P259" s="306"/>
      <c r="Q259" s="306"/>
      <c r="R259" s="306"/>
      <c r="S259" s="306"/>
      <c r="T259" s="307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308" t="s">
        <v>170</v>
      </c>
      <c r="AU259" s="308" t="s">
        <v>85</v>
      </c>
      <c r="AV259" s="15" t="s">
        <v>166</v>
      </c>
      <c r="AW259" s="15" t="s">
        <v>30</v>
      </c>
      <c r="AX259" s="15" t="s">
        <v>83</v>
      </c>
      <c r="AY259" s="308" t="s">
        <v>160</v>
      </c>
    </row>
    <row r="260" spans="1:65" s="2" customFormat="1" ht="16.5" customHeight="1">
      <c r="A260" s="40"/>
      <c r="B260" s="41"/>
      <c r="C260" s="309" t="s">
        <v>398</v>
      </c>
      <c r="D260" s="309" t="s">
        <v>404</v>
      </c>
      <c r="E260" s="310" t="s">
        <v>1969</v>
      </c>
      <c r="F260" s="311" t="s">
        <v>1970</v>
      </c>
      <c r="G260" s="312" t="s">
        <v>540</v>
      </c>
      <c r="H260" s="313">
        <v>53.2</v>
      </c>
      <c r="I260" s="314"/>
      <c r="J260" s="315">
        <f>ROUND(I260*H260,2)</f>
        <v>0</v>
      </c>
      <c r="K260" s="311" t="s">
        <v>1</v>
      </c>
      <c r="L260" s="316"/>
      <c r="M260" s="317" t="s">
        <v>1</v>
      </c>
      <c r="N260" s="318" t="s">
        <v>40</v>
      </c>
      <c r="O260" s="93"/>
      <c r="P260" s="269">
        <f>O260*H260</f>
        <v>0</v>
      </c>
      <c r="Q260" s="269">
        <v>0</v>
      </c>
      <c r="R260" s="269">
        <f>Q260*H260</f>
        <v>0</v>
      </c>
      <c r="S260" s="269">
        <v>0</v>
      </c>
      <c r="T260" s="27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71" t="s">
        <v>235</v>
      </c>
      <c r="AT260" s="271" t="s">
        <v>404</v>
      </c>
      <c r="AU260" s="271" t="s">
        <v>85</v>
      </c>
      <c r="AY260" s="17" t="s">
        <v>160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83</v>
      </c>
      <c r="BK260" s="145">
        <f>ROUND(I260*H260,2)</f>
        <v>0</v>
      </c>
      <c r="BL260" s="17" t="s">
        <v>166</v>
      </c>
      <c r="BM260" s="271" t="s">
        <v>1971</v>
      </c>
    </row>
    <row r="261" spans="1:47" s="2" customFormat="1" ht="12">
      <c r="A261" s="40"/>
      <c r="B261" s="41"/>
      <c r="C261" s="42"/>
      <c r="D261" s="272" t="s">
        <v>177</v>
      </c>
      <c r="E261" s="42"/>
      <c r="F261" s="287" t="s">
        <v>1972</v>
      </c>
      <c r="G261" s="42"/>
      <c r="H261" s="42"/>
      <c r="I261" s="161"/>
      <c r="J261" s="42"/>
      <c r="K261" s="42"/>
      <c r="L261" s="43"/>
      <c r="M261" s="274"/>
      <c r="N261" s="275"/>
      <c r="O261" s="93"/>
      <c r="P261" s="93"/>
      <c r="Q261" s="93"/>
      <c r="R261" s="93"/>
      <c r="S261" s="93"/>
      <c r="T261" s="94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7" t="s">
        <v>177</v>
      </c>
      <c r="AU261" s="17" t="s">
        <v>85</v>
      </c>
    </row>
    <row r="262" spans="1:51" s="13" customFormat="1" ht="12">
      <c r="A262" s="13"/>
      <c r="B262" s="276"/>
      <c r="C262" s="277"/>
      <c r="D262" s="272" t="s">
        <v>170</v>
      </c>
      <c r="E262" s="278" t="s">
        <v>1</v>
      </c>
      <c r="F262" s="279" t="s">
        <v>1973</v>
      </c>
      <c r="G262" s="277"/>
      <c r="H262" s="280">
        <v>53.2</v>
      </c>
      <c r="I262" s="281"/>
      <c r="J262" s="277"/>
      <c r="K262" s="277"/>
      <c r="L262" s="282"/>
      <c r="M262" s="283"/>
      <c r="N262" s="284"/>
      <c r="O262" s="284"/>
      <c r="P262" s="284"/>
      <c r="Q262" s="284"/>
      <c r="R262" s="284"/>
      <c r="S262" s="284"/>
      <c r="T262" s="28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86" t="s">
        <v>170</v>
      </c>
      <c r="AU262" s="286" t="s">
        <v>85</v>
      </c>
      <c r="AV262" s="13" t="s">
        <v>85</v>
      </c>
      <c r="AW262" s="13" t="s">
        <v>30</v>
      </c>
      <c r="AX262" s="13" t="s">
        <v>83</v>
      </c>
      <c r="AY262" s="286" t="s">
        <v>160</v>
      </c>
    </row>
    <row r="263" spans="1:65" s="2" customFormat="1" ht="16.5" customHeight="1">
      <c r="A263" s="40"/>
      <c r="B263" s="41"/>
      <c r="C263" s="260" t="s">
        <v>403</v>
      </c>
      <c r="D263" s="260" t="s">
        <v>162</v>
      </c>
      <c r="E263" s="261" t="s">
        <v>624</v>
      </c>
      <c r="F263" s="262" t="s">
        <v>1699</v>
      </c>
      <c r="G263" s="263" t="s">
        <v>174</v>
      </c>
      <c r="H263" s="264">
        <v>172.65</v>
      </c>
      <c r="I263" s="265"/>
      <c r="J263" s="266">
        <f>ROUND(I263*H263,2)</f>
        <v>0</v>
      </c>
      <c r="K263" s="262" t="s">
        <v>175</v>
      </c>
      <c r="L263" s="43"/>
      <c r="M263" s="267" t="s">
        <v>1</v>
      </c>
      <c r="N263" s="268" t="s">
        <v>40</v>
      </c>
      <c r="O263" s="93"/>
      <c r="P263" s="269">
        <f>O263*H263</f>
        <v>0</v>
      </c>
      <c r="Q263" s="269">
        <v>0</v>
      </c>
      <c r="R263" s="269">
        <f>Q263*H263</f>
        <v>0</v>
      </c>
      <c r="S263" s="269">
        <v>0</v>
      </c>
      <c r="T263" s="27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71" t="s">
        <v>166</v>
      </c>
      <c r="AT263" s="271" t="s">
        <v>162</v>
      </c>
      <c r="AU263" s="271" t="s">
        <v>85</v>
      </c>
      <c r="AY263" s="17" t="s">
        <v>160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83</v>
      </c>
      <c r="BK263" s="145">
        <f>ROUND(I263*H263,2)</f>
        <v>0</v>
      </c>
      <c r="BL263" s="17" t="s">
        <v>166</v>
      </c>
      <c r="BM263" s="271" t="s">
        <v>1974</v>
      </c>
    </row>
    <row r="264" spans="1:47" s="2" customFormat="1" ht="12">
      <c r="A264" s="40"/>
      <c r="B264" s="41"/>
      <c r="C264" s="42"/>
      <c r="D264" s="272" t="s">
        <v>177</v>
      </c>
      <c r="E264" s="42"/>
      <c r="F264" s="287" t="s">
        <v>1699</v>
      </c>
      <c r="G264" s="42"/>
      <c r="H264" s="42"/>
      <c r="I264" s="161"/>
      <c r="J264" s="42"/>
      <c r="K264" s="42"/>
      <c r="L264" s="43"/>
      <c r="M264" s="274"/>
      <c r="N264" s="275"/>
      <c r="O264" s="93"/>
      <c r="P264" s="93"/>
      <c r="Q264" s="93"/>
      <c r="R264" s="93"/>
      <c r="S264" s="93"/>
      <c r="T264" s="94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7" t="s">
        <v>177</v>
      </c>
      <c r="AU264" s="17" t="s">
        <v>85</v>
      </c>
    </row>
    <row r="265" spans="1:51" s="13" customFormat="1" ht="12">
      <c r="A265" s="13"/>
      <c r="B265" s="276"/>
      <c r="C265" s="277"/>
      <c r="D265" s="272" t="s">
        <v>170</v>
      </c>
      <c r="E265" s="278" t="s">
        <v>1</v>
      </c>
      <c r="F265" s="279" t="s">
        <v>1975</v>
      </c>
      <c r="G265" s="277"/>
      <c r="H265" s="280">
        <v>61</v>
      </c>
      <c r="I265" s="281"/>
      <c r="J265" s="277"/>
      <c r="K265" s="277"/>
      <c r="L265" s="282"/>
      <c r="M265" s="283"/>
      <c r="N265" s="284"/>
      <c r="O265" s="284"/>
      <c r="P265" s="284"/>
      <c r="Q265" s="284"/>
      <c r="R265" s="284"/>
      <c r="S265" s="284"/>
      <c r="T265" s="28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86" t="s">
        <v>170</v>
      </c>
      <c r="AU265" s="286" t="s">
        <v>85</v>
      </c>
      <c r="AV265" s="13" t="s">
        <v>85</v>
      </c>
      <c r="AW265" s="13" t="s">
        <v>30</v>
      </c>
      <c r="AX265" s="13" t="s">
        <v>75</v>
      </c>
      <c r="AY265" s="286" t="s">
        <v>160</v>
      </c>
    </row>
    <row r="266" spans="1:51" s="13" customFormat="1" ht="12">
      <c r="A266" s="13"/>
      <c r="B266" s="276"/>
      <c r="C266" s="277"/>
      <c r="D266" s="272" t="s">
        <v>170</v>
      </c>
      <c r="E266" s="278" t="s">
        <v>1</v>
      </c>
      <c r="F266" s="279" t="s">
        <v>1976</v>
      </c>
      <c r="G266" s="277"/>
      <c r="H266" s="280">
        <v>24</v>
      </c>
      <c r="I266" s="281"/>
      <c r="J266" s="277"/>
      <c r="K266" s="277"/>
      <c r="L266" s="282"/>
      <c r="M266" s="283"/>
      <c r="N266" s="284"/>
      <c r="O266" s="284"/>
      <c r="P266" s="284"/>
      <c r="Q266" s="284"/>
      <c r="R266" s="284"/>
      <c r="S266" s="284"/>
      <c r="T266" s="28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86" t="s">
        <v>170</v>
      </c>
      <c r="AU266" s="286" t="s">
        <v>85</v>
      </c>
      <c r="AV266" s="13" t="s">
        <v>85</v>
      </c>
      <c r="AW266" s="13" t="s">
        <v>30</v>
      </c>
      <c r="AX266" s="13" t="s">
        <v>75</v>
      </c>
      <c r="AY266" s="286" t="s">
        <v>160</v>
      </c>
    </row>
    <row r="267" spans="1:51" s="13" customFormat="1" ht="12">
      <c r="A267" s="13"/>
      <c r="B267" s="276"/>
      <c r="C267" s="277"/>
      <c r="D267" s="272" t="s">
        <v>170</v>
      </c>
      <c r="E267" s="278" t="s">
        <v>1</v>
      </c>
      <c r="F267" s="279" t="s">
        <v>1977</v>
      </c>
      <c r="G267" s="277"/>
      <c r="H267" s="280">
        <v>6</v>
      </c>
      <c r="I267" s="281"/>
      <c r="J267" s="277"/>
      <c r="K267" s="277"/>
      <c r="L267" s="282"/>
      <c r="M267" s="283"/>
      <c r="N267" s="284"/>
      <c r="O267" s="284"/>
      <c r="P267" s="284"/>
      <c r="Q267" s="284"/>
      <c r="R267" s="284"/>
      <c r="S267" s="284"/>
      <c r="T267" s="28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86" t="s">
        <v>170</v>
      </c>
      <c r="AU267" s="286" t="s">
        <v>85</v>
      </c>
      <c r="AV267" s="13" t="s">
        <v>85</v>
      </c>
      <c r="AW267" s="13" t="s">
        <v>30</v>
      </c>
      <c r="AX267" s="13" t="s">
        <v>75</v>
      </c>
      <c r="AY267" s="286" t="s">
        <v>160</v>
      </c>
    </row>
    <row r="268" spans="1:51" s="13" customFormat="1" ht="12">
      <c r="A268" s="13"/>
      <c r="B268" s="276"/>
      <c r="C268" s="277"/>
      <c r="D268" s="272" t="s">
        <v>170</v>
      </c>
      <c r="E268" s="278" t="s">
        <v>1</v>
      </c>
      <c r="F268" s="279" t="s">
        <v>1978</v>
      </c>
      <c r="G268" s="277"/>
      <c r="H268" s="280">
        <v>47</v>
      </c>
      <c r="I268" s="281"/>
      <c r="J268" s="277"/>
      <c r="K268" s="277"/>
      <c r="L268" s="282"/>
      <c r="M268" s="283"/>
      <c r="N268" s="284"/>
      <c r="O268" s="284"/>
      <c r="P268" s="284"/>
      <c r="Q268" s="284"/>
      <c r="R268" s="284"/>
      <c r="S268" s="284"/>
      <c r="T268" s="28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86" t="s">
        <v>170</v>
      </c>
      <c r="AU268" s="286" t="s">
        <v>85</v>
      </c>
      <c r="AV268" s="13" t="s">
        <v>85</v>
      </c>
      <c r="AW268" s="13" t="s">
        <v>30</v>
      </c>
      <c r="AX268" s="13" t="s">
        <v>75</v>
      </c>
      <c r="AY268" s="286" t="s">
        <v>160</v>
      </c>
    </row>
    <row r="269" spans="1:51" s="13" customFormat="1" ht="12">
      <c r="A269" s="13"/>
      <c r="B269" s="276"/>
      <c r="C269" s="277"/>
      <c r="D269" s="272" t="s">
        <v>170</v>
      </c>
      <c r="E269" s="278" t="s">
        <v>1</v>
      </c>
      <c r="F269" s="279" t="s">
        <v>1894</v>
      </c>
      <c r="G269" s="277"/>
      <c r="H269" s="280">
        <v>34.65</v>
      </c>
      <c r="I269" s="281"/>
      <c r="J269" s="277"/>
      <c r="K269" s="277"/>
      <c r="L269" s="282"/>
      <c r="M269" s="283"/>
      <c r="N269" s="284"/>
      <c r="O269" s="284"/>
      <c r="P269" s="284"/>
      <c r="Q269" s="284"/>
      <c r="R269" s="284"/>
      <c r="S269" s="284"/>
      <c r="T269" s="28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86" t="s">
        <v>170</v>
      </c>
      <c r="AU269" s="286" t="s">
        <v>85</v>
      </c>
      <c r="AV269" s="13" t="s">
        <v>85</v>
      </c>
      <c r="AW269" s="13" t="s">
        <v>30</v>
      </c>
      <c r="AX269" s="13" t="s">
        <v>75</v>
      </c>
      <c r="AY269" s="286" t="s">
        <v>160</v>
      </c>
    </row>
    <row r="270" spans="1:51" s="15" customFormat="1" ht="12">
      <c r="A270" s="15"/>
      <c r="B270" s="298"/>
      <c r="C270" s="299"/>
      <c r="D270" s="272" t="s">
        <v>170</v>
      </c>
      <c r="E270" s="300" t="s">
        <v>1</v>
      </c>
      <c r="F270" s="301" t="s">
        <v>217</v>
      </c>
      <c r="G270" s="299"/>
      <c r="H270" s="302">
        <v>172.65</v>
      </c>
      <c r="I270" s="303"/>
      <c r="J270" s="299"/>
      <c r="K270" s="299"/>
      <c r="L270" s="304"/>
      <c r="M270" s="305"/>
      <c r="N270" s="306"/>
      <c r="O270" s="306"/>
      <c r="P270" s="306"/>
      <c r="Q270" s="306"/>
      <c r="R270" s="306"/>
      <c r="S270" s="306"/>
      <c r="T270" s="30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308" t="s">
        <v>170</v>
      </c>
      <c r="AU270" s="308" t="s">
        <v>85</v>
      </c>
      <c r="AV270" s="15" t="s">
        <v>166</v>
      </c>
      <c r="AW270" s="15" t="s">
        <v>30</v>
      </c>
      <c r="AX270" s="15" t="s">
        <v>83</v>
      </c>
      <c r="AY270" s="308" t="s">
        <v>160</v>
      </c>
    </row>
    <row r="271" spans="1:65" s="2" customFormat="1" ht="16.5" customHeight="1">
      <c r="A271" s="40"/>
      <c r="B271" s="41"/>
      <c r="C271" s="309" t="s">
        <v>409</v>
      </c>
      <c r="D271" s="309" t="s">
        <v>404</v>
      </c>
      <c r="E271" s="310" t="s">
        <v>632</v>
      </c>
      <c r="F271" s="311" t="s">
        <v>633</v>
      </c>
      <c r="G271" s="312" t="s">
        <v>634</v>
      </c>
      <c r="H271" s="313">
        <v>6</v>
      </c>
      <c r="I271" s="314"/>
      <c r="J271" s="315">
        <f>ROUND(I271*H271,2)</f>
        <v>0</v>
      </c>
      <c r="K271" s="311" t="s">
        <v>175</v>
      </c>
      <c r="L271" s="316"/>
      <c r="M271" s="317" t="s">
        <v>1</v>
      </c>
      <c r="N271" s="318" t="s">
        <v>40</v>
      </c>
      <c r="O271" s="93"/>
      <c r="P271" s="269">
        <f>O271*H271</f>
        <v>0</v>
      </c>
      <c r="Q271" s="269">
        <v>0.001</v>
      </c>
      <c r="R271" s="269">
        <f>Q271*H271</f>
        <v>0.006</v>
      </c>
      <c r="S271" s="269">
        <v>0</v>
      </c>
      <c r="T271" s="27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71" t="s">
        <v>235</v>
      </c>
      <c r="AT271" s="271" t="s">
        <v>404</v>
      </c>
      <c r="AU271" s="271" t="s">
        <v>85</v>
      </c>
      <c r="AY271" s="17" t="s">
        <v>160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83</v>
      </c>
      <c r="BK271" s="145">
        <f>ROUND(I271*H271,2)</f>
        <v>0</v>
      </c>
      <c r="BL271" s="17" t="s">
        <v>166</v>
      </c>
      <c r="BM271" s="271" t="s">
        <v>1979</v>
      </c>
    </row>
    <row r="272" spans="1:51" s="13" customFormat="1" ht="12">
      <c r="A272" s="13"/>
      <c r="B272" s="276"/>
      <c r="C272" s="277"/>
      <c r="D272" s="272" t="s">
        <v>170</v>
      </c>
      <c r="E272" s="278" t="s">
        <v>1</v>
      </c>
      <c r="F272" s="279" t="s">
        <v>223</v>
      </c>
      <c r="G272" s="277"/>
      <c r="H272" s="280">
        <v>6</v>
      </c>
      <c r="I272" s="281"/>
      <c r="J272" s="277"/>
      <c r="K272" s="277"/>
      <c r="L272" s="282"/>
      <c r="M272" s="283"/>
      <c r="N272" s="284"/>
      <c r="O272" s="284"/>
      <c r="P272" s="284"/>
      <c r="Q272" s="284"/>
      <c r="R272" s="284"/>
      <c r="S272" s="284"/>
      <c r="T272" s="28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86" t="s">
        <v>170</v>
      </c>
      <c r="AU272" s="286" t="s">
        <v>85</v>
      </c>
      <c r="AV272" s="13" t="s">
        <v>85</v>
      </c>
      <c r="AW272" s="13" t="s">
        <v>30</v>
      </c>
      <c r="AX272" s="13" t="s">
        <v>83</v>
      </c>
      <c r="AY272" s="286" t="s">
        <v>160</v>
      </c>
    </row>
    <row r="273" spans="1:65" s="2" customFormat="1" ht="21.75" customHeight="1">
      <c r="A273" s="40"/>
      <c r="B273" s="41"/>
      <c r="C273" s="260" t="s">
        <v>414</v>
      </c>
      <c r="D273" s="260" t="s">
        <v>162</v>
      </c>
      <c r="E273" s="261" t="s">
        <v>638</v>
      </c>
      <c r="F273" s="262" t="s">
        <v>639</v>
      </c>
      <c r="G273" s="263" t="s">
        <v>174</v>
      </c>
      <c r="H273" s="264">
        <v>369</v>
      </c>
      <c r="I273" s="265"/>
      <c r="J273" s="266">
        <f>ROUND(I273*H273,2)</f>
        <v>0</v>
      </c>
      <c r="K273" s="262" t="s">
        <v>175</v>
      </c>
      <c r="L273" s="43"/>
      <c r="M273" s="267" t="s">
        <v>1</v>
      </c>
      <c r="N273" s="268" t="s">
        <v>40</v>
      </c>
      <c r="O273" s="93"/>
      <c r="P273" s="269">
        <f>O273*H273</f>
        <v>0</v>
      </c>
      <c r="Q273" s="269">
        <v>0</v>
      </c>
      <c r="R273" s="269">
        <f>Q273*H273</f>
        <v>0</v>
      </c>
      <c r="S273" s="269">
        <v>0</v>
      </c>
      <c r="T273" s="27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71" t="s">
        <v>166</v>
      </c>
      <c r="AT273" s="271" t="s">
        <v>162</v>
      </c>
      <c r="AU273" s="271" t="s">
        <v>85</v>
      </c>
      <c r="AY273" s="17" t="s">
        <v>160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7" t="s">
        <v>83</v>
      </c>
      <c r="BK273" s="145">
        <f>ROUND(I273*H273,2)</f>
        <v>0</v>
      </c>
      <c r="BL273" s="17" t="s">
        <v>166</v>
      </c>
      <c r="BM273" s="271" t="s">
        <v>1980</v>
      </c>
    </row>
    <row r="274" spans="1:47" s="2" customFormat="1" ht="12">
      <c r="A274" s="40"/>
      <c r="B274" s="41"/>
      <c r="C274" s="42"/>
      <c r="D274" s="272" t="s">
        <v>177</v>
      </c>
      <c r="E274" s="42"/>
      <c r="F274" s="287" t="s">
        <v>641</v>
      </c>
      <c r="G274" s="42"/>
      <c r="H274" s="42"/>
      <c r="I274" s="161"/>
      <c r="J274" s="42"/>
      <c r="K274" s="42"/>
      <c r="L274" s="43"/>
      <c r="M274" s="274"/>
      <c r="N274" s="275"/>
      <c r="O274" s="93"/>
      <c r="P274" s="93"/>
      <c r="Q274" s="93"/>
      <c r="R274" s="93"/>
      <c r="S274" s="93"/>
      <c r="T274" s="94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7" t="s">
        <v>177</v>
      </c>
      <c r="AU274" s="17" t="s">
        <v>85</v>
      </c>
    </row>
    <row r="275" spans="1:51" s="13" customFormat="1" ht="12">
      <c r="A275" s="13"/>
      <c r="B275" s="276"/>
      <c r="C275" s="277"/>
      <c r="D275" s="272" t="s">
        <v>170</v>
      </c>
      <c r="E275" s="278" t="s">
        <v>1</v>
      </c>
      <c r="F275" s="279" t="s">
        <v>1975</v>
      </c>
      <c r="G275" s="277"/>
      <c r="H275" s="280">
        <v>61</v>
      </c>
      <c r="I275" s="281"/>
      <c r="J275" s="277"/>
      <c r="K275" s="277"/>
      <c r="L275" s="282"/>
      <c r="M275" s="283"/>
      <c r="N275" s="284"/>
      <c r="O275" s="284"/>
      <c r="P275" s="284"/>
      <c r="Q275" s="284"/>
      <c r="R275" s="284"/>
      <c r="S275" s="284"/>
      <c r="T275" s="28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86" t="s">
        <v>170</v>
      </c>
      <c r="AU275" s="286" t="s">
        <v>85</v>
      </c>
      <c r="AV275" s="13" t="s">
        <v>85</v>
      </c>
      <c r="AW275" s="13" t="s">
        <v>30</v>
      </c>
      <c r="AX275" s="13" t="s">
        <v>75</v>
      </c>
      <c r="AY275" s="286" t="s">
        <v>160</v>
      </c>
    </row>
    <row r="276" spans="1:51" s="13" customFormat="1" ht="12">
      <c r="A276" s="13"/>
      <c r="B276" s="276"/>
      <c r="C276" s="277"/>
      <c r="D276" s="272" t="s">
        <v>170</v>
      </c>
      <c r="E276" s="278" t="s">
        <v>1</v>
      </c>
      <c r="F276" s="279" t="s">
        <v>1976</v>
      </c>
      <c r="G276" s="277"/>
      <c r="H276" s="280">
        <v>24</v>
      </c>
      <c r="I276" s="281"/>
      <c r="J276" s="277"/>
      <c r="K276" s="277"/>
      <c r="L276" s="282"/>
      <c r="M276" s="283"/>
      <c r="N276" s="284"/>
      <c r="O276" s="284"/>
      <c r="P276" s="284"/>
      <c r="Q276" s="284"/>
      <c r="R276" s="284"/>
      <c r="S276" s="284"/>
      <c r="T276" s="28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86" t="s">
        <v>170</v>
      </c>
      <c r="AU276" s="286" t="s">
        <v>85</v>
      </c>
      <c r="AV276" s="13" t="s">
        <v>85</v>
      </c>
      <c r="AW276" s="13" t="s">
        <v>30</v>
      </c>
      <c r="AX276" s="13" t="s">
        <v>75</v>
      </c>
      <c r="AY276" s="286" t="s">
        <v>160</v>
      </c>
    </row>
    <row r="277" spans="1:51" s="13" customFormat="1" ht="12">
      <c r="A277" s="13"/>
      <c r="B277" s="276"/>
      <c r="C277" s="277"/>
      <c r="D277" s="272" t="s">
        <v>170</v>
      </c>
      <c r="E277" s="278" t="s">
        <v>1</v>
      </c>
      <c r="F277" s="279" t="s">
        <v>1977</v>
      </c>
      <c r="G277" s="277"/>
      <c r="H277" s="280">
        <v>6</v>
      </c>
      <c r="I277" s="281"/>
      <c r="J277" s="277"/>
      <c r="K277" s="277"/>
      <c r="L277" s="282"/>
      <c r="M277" s="283"/>
      <c r="N277" s="284"/>
      <c r="O277" s="284"/>
      <c r="P277" s="284"/>
      <c r="Q277" s="284"/>
      <c r="R277" s="284"/>
      <c r="S277" s="284"/>
      <c r="T277" s="28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86" t="s">
        <v>170</v>
      </c>
      <c r="AU277" s="286" t="s">
        <v>85</v>
      </c>
      <c r="AV277" s="13" t="s">
        <v>85</v>
      </c>
      <c r="AW277" s="13" t="s">
        <v>30</v>
      </c>
      <c r="AX277" s="13" t="s">
        <v>75</v>
      </c>
      <c r="AY277" s="286" t="s">
        <v>160</v>
      </c>
    </row>
    <row r="278" spans="1:51" s="13" customFormat="1" ht="12">
      <c r="A278" s="13"/>
      <c r="B278" s="276"/>
      <c r="C278" s="277"/>
      <c r="D278" s="272" t="s">
        <v>170</v>
      </c>
      <c r="E278" s="278" t="s">
        <v>1</v>
      </c>
      <c r="F278" s="279" t="s">
        <v>1978</v>
      </c>
      <c r="G278" s="277"/>
      <c r="H278" s="280">
        <v>47</v>
      </c>
      <c r="I278" s="281"/>
      <c r="J278" s="277"/>
      <c r="K278" s="277"/>
      <c r="L278" s="282"/>
      <c r="M278" s="283"/>
      <c r="N278" s="284"/>
      <c r="O278" s="284"/>
      <c r="P278" s="284"/>
      <c r="Q278" s="284"/>
      <c r="R278" s="284"/>
      <c r="S278" s="284"/>
      <c r="T278" s="28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86" t="s">
        <v>170</v>
      </c>
      <c r="AU278" s="286" t="s">
        <v>85</v>
      </c>
      <c r="AV278" s="13" t="s">
        <v>85</v>
      </c>
      <c r="AW278" s="13" t="s">
        <v>30</v>
      </c>
      <c r="AX278" s="13" t="s">
        <v>75</v>
      </c>
      <c r="AY278" s="286" t="s">
        <v>160</v>
      </c>
    </row>
    <row r="279" spans="1:51" s="13" customFormat="1" ht="12">
      <c r="A279" s="13"/>
      <c r="B279" s="276"/>
      <c r="C279" s="277"/>
      <c r="D279" s="272" t="s">
        <v>170</v>
      </c>
      <c r="E279" s="278" t="s">
        <v>1</v>
      </c>
      <c r="F279" s="279" t="s">
        <v>1876</v>
      </c>
      <c r="G279" s="277"/>
      <c r="H279" s="280">
        <v>231</v>
      </c>
      <c r="I279" s="281"/>
      <c r="J279" s="277"/>
      <c r="K279" s="277"/>
      <c r="L279" s="282"/>
      <c r="M279" s="283"/>
      <c r="N279" s="284"/>
      <c r="O279" s="284"/>
      <c r="P279" s="284"/>
      <c r="Q279" s="284"/>
      <c r="R279" s="284"/>
      <c r="S279" s="284"/>
      <c r="T279" s="28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86" t="s">
        <v>170</v>
      </c>
      <c r="AU279" s="286" t="s">
        <v>85</v>
      </c>
      <c r="AV279" s="13" t="s">
        <v>85</v>
      </c>
      <c r="AW279" s="13" t="s">
        <v>30</v>
      </c>
      <c r="AX279" s="13" t="s">
        <v>75</v>
      </c>
      <c r="AY279" s="286" t="s">
        <v>160</v>
      </c>
    </row>
    <row r="280" spans="1:51" s="15" customFormat="1" ht="12">
      <c r="A280" s="15"/>
      <c r="B280" s="298"/>
      <c r="C280" s="299"/>
      <c r="D280" s="272" t="s">
        <v>170</v>
      </c>
      <c r="E280" s="300" t="s">
        <v>1</v>
      </c>
      <c r="F280" s="301" t="s">
        <v>217</v>
      </c>
      <c r="G280" s="299"/>
      <c r="H280" s="302">
        <v>369</v>
      </c>
      <c r="I280" s="303"/>
      <c r="J280" s="299"/>
      <c r="K280" s="299"/>
      <c r="L280" s="304"/>
      <c r="M280" s="305"/>
      <c r="N280" s="306"/>
      <c r="O280" s="306"/>
      <c r="P280" s="306"/>
      <c r="Q280" s="306"/>
      <c r="R280" s="306"/>
      <c r="S280" s="306"/>
      <c r="T280" s="30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308" t="s">
        <v>170</v>
      </c>
      <c r="AU280" s="308" t="s">
        <v>85</v>
      </c>
      <c r="AV280" s="15" t="s">
        <v>166</v>
      </c>
      <c r="AW280" s="15" t="s">
        <v>30</v>
      </c>
      <c r="AX280" s="15" t="s">
        <v>83</v>
      </c>
      <c r="AY280" s="308" t="s">
        <v>160</v>
      </c>
    </row>
    <row r="281" spans="1:65" s="2" customFormat="1" ht="16.5" customHeight="1">
      <c r="A281" s="40"/>
      <c r="B281" s="41"/>
      <c r="C281" s="260" t="s">
        <v>418</v>
      </c>
      <c r="D281" s="260" t="s">
        <v>162</v>
      </c>
      <c r="E281" s="261" t="s">
        <v>1981</v>
      </c>
      <c r="F281" s="262" t="s">
        <v>1982</v>
      </c>
      <c r="G281" s="263" t="s">
        <v>557</v>
      </c>
      <c r="H281" s="264">
        <v>1</v>
      </c>
      <c r="I281" s="265"/>
      <c r="J281" s="266">
        <f>ROUND(I281*H281,2)</f>
        <v>0</v>
      </c>
      <c r="K281" s="262" t="s">
        <v>1</v>
      </c>
      <c r="L281" s="43"/>
      <c r="M281" s="267" t="s">
        <v>1</v>
      </c>
      <c r="N281" s="268" t="s">
        <v>40</v>
      </c>
      <c r="O281" s="93"/>
      <c r="P281" s="269">
        <f>O281*H281</f>
        <v>0</v>
      </c>
      <c r="Q281" s="269">
        <v>0</v>
      </c>
      <c r="R281" s="269">
        <f>Q281*H281</f>
        <v>0</v>
      </c>
      <c r="S281" s="269">
        <v>0</v>
      </c>
      <c r="T281" s="27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71" t="s">
        <v>166</v>
      </c>
      <c r="AT281" s="271" t="s">
        <v>162</v>
      </c>
      <c r="AU281" s="271" t="s">
        <v>85</v>
      </c>
      <c r="AY281" s="17" t="s">
        <v>160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83</v>
      </c>
      <c r="BK281" s="145">
        <f>ROUND(I281*H281,2)</f>
        <v>0</v>
      </c>
      <c r="BL281" s="17" t="s">
        <v>166</v>
      </c>
      <c r="BM281" s="271" t="s">
        <v>1983</v>
      </c>
    </row>
    <row r="282" spans="1:47" s="2" customFormat="1" ht="12">
      <c r="A282" s="40"/>
      <c r="B282" s="41"/>
      <c r="C282" s="42"/>
      <c r="D282" s="272" t="s">
        <v>177</v>
      </c>
      <c r="E282" s="42"/>
      <c r="F282" s="287" t="s">
        <v>1982</v>
      </c>
      <c r="G282" s="42"/>
      <c r="H282" s="42"/>
      <c r="I282" s="161"/>
      <c r="J282" s="42"/>
      <c r="K282" s="42"/>
      <c r="L282" s="43"/>
      <c r="M282" s="274"/>
      <c r="N282" s="275"/>
      <c r="O282" s="93"/>
      <c r="P282" s="93"/>
      <c r="Q282" s="93"/>
      <c r="R282" s="93"/>
      <c r="S282" s="93"/>
      <c r="T282" s="9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7" t="s">
        <v>177</v>
      </c>
      <c r="AU282" s="17" t="s">
        <v>85</v>
      </c>
    </row>
    <row r="283" spans="1:65" s="2" customFormat="1" ht="21.75" customHeight="1">
      <c r="A283" s="40"/>
      <c r="B283" s="41"/>
      <c r="C283" s="260" t="s">
        <v>424</v>
      </c>
      <c r="D283" s="260" t="s">
        <v>162</v>
      </c>
      <c r="E283" s="261" t="s">
        <v>1984</v>
      </c>
      <c r="F283" s="262" t="s">
        <v>1985</v>
      </c>
      <c r="G283" s="263" t="s">
        <v>165</v>
      </c>
      <c r="H283" s="264">
        <v>20</v>
      </c>
      <c r="I283" s="265"/>
      <c r="J283" s="266">
        <f>ROUND(I283*H283,2)</f>
        <v>0</v>
      </c>
      <c r="K283" s="262" t="s">
        <v>1</v>
      </c>
      <c r="L283" s="43"/>
      <c r="M283" s="267" t="s">
        <v>1</v>
      </c>
      <c r="N283" s="268" t="s">
        <v>40</v>
      </c>
      <c r="O283" s="93"/>
      <c r="P283" s="269">
        <f>O283*H283</f>
        <v>0</v>
      </c>
      <c r="Q283" s="269">
        <v>0</v>
      </c>
      <c r="R283" s="269">
        <f>Q283*H283</f>
        <v>0</v>
      </c>
      <c r="S283" s="269">
        <v>0</v>
      </c>
      <c r="T283" s="27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71" t="s">
        <v>166</v>
      </c>
      <c r="AT283" s="271" t="s">
        <v>162</v>
      </c>
      <c r="AU283" s="271" t="s">
        <v>85</v>
      </c>
      <c r="AY283" s="17" t="s">
        <v>160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83</v>
      </c>
      <c r="BK283" s="145">
        <f>ROUND(I283*H283,2)</f>
        <v>0</v>
      </c>
      <c r="BL283" s="17" t="s">
        <v>166</v>
      </c>
      <c r="BM283" s="271" t="s">
        <v>1986</v>
      </c>
    </row>
    <row r="284" spans="1:47" s="2" customFormat="1" ht="12">
      <c r="A284" s="40"/>
      <c r="B284" s="41"/>
      <c r="C284" s="42"/>
      <c r="D284" s="272" t="s">
        <v>177</v>
      </c>
      <c r="E284" s="42"/>
      <c r="F284" s="287" t="s">
        <v>1985</v>
      </c>
      <c r="G284" s="42"/>
      <c r="H284" s="42"/>
      <c r="I284" s="161"/>
      <c r="J284" s="42"/>
      <c r="K284" s="42"/>
      <c r="L284" s="43"/>
      <c r="M284" s="274"/>
      <c r="N284" s="275"/>
      <c r="O284" s="93"/>
      <c r="P284" s="93"/>
      <c r="Q284" s="93"/>
      <c r="R284" s="93"/>
      <c r="S284" s="93"/>
      <c r="T284" s="94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7" t="s">
        <v>177</v>
      </c>
      <c r="AU284" s="17" t="s">
        <v>85</v>
      </c>
    </row>
    <row r="285" spans="1:51" s="13" customFormat="1" ht="12">
      <c r="A285" s="13"/>
      <c r="B285" s="276"/>
      <c r="C285" s="277"/>
      <c r="D285" s="272" t="s">
        <v>170</v>
      </c>
      <c r="E285" s="278" t="s">
        <v>1</v>
      </c>
      <c r="F285" s="279" t="s">
        <v>357</v>
      </c>
      <c r="G285" s="277"/>
      <c r="H285" s="280">
        <v>20</v>
      </c>
      <c r="I285" s="281"/>
      <c r="J285" s="277"/>
      <c r="K285" s="277"/>
      <c r="L285" s="282"/>
      <c r="M285" s="283"/>
      <c r="N285" s="284"/>
      <c r="O285" s="284"/>
      <c r="P285" s="284"/>
      <c r="Q285" s="284"/>
      <c r="R285" s="284"/>
      <c r="S285" s="284"/>
      <c r="T285" s="28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86" t="s">
        <v>170</v>
      </c>
      <c r="AU285" s="286" t="s">
        <v>85</v>
      </c>
      <c r="AV285" s="13" t="s">
        <v>85</v>
      </c>
      <c r="AW285" s="13" t="s">
        <v>30</v>
      </c>
      <c r="AX285" s="13" t="s">
        <v>83</v>
      </c>
      <c r="AY285" s="286" t="s">
        <v>160</v>
      </c>
    </row>
    <row r="286" spans="1:65" s="2" customFormat="1" ht="16.5" customHeight="1">
      <c r="A286" s="40"/>
      <c r="B286" s="41"/>
      <c r="C286" s="260" t="s">
        <v>429</v>
      </c>
      <c r="D286" s="260" t="s">
        <v>162</v>
      </c>
      <c r="E286" s="261" t="s">
        <v>650</v>
      </c>
      <c r="F286" s="262" t="s">
        <v>651</v>
      </c>
      <c r="G286" s="263" t="s">
        <v>557</v>
      </c>
      <c r="H286" s="264">
        <v>1</v>
      </c>
      <c r="I286" s="265"/>
      <c r="J286" s="266">
        <f>ROUND(I286*H286,2)</f>
        <v>0</v>
      </c>
      <c r="K286" s="262" t="s">
        <v>1</v>
      </c>
      <c r="L286" s="43"/>
      <c r="M286" s="267" t="s">
        <v>1</v>
      </c>
      <c r="N286" s="268" t="s">
        <v>40</v>
      </c>
      <c r="O286" s="93"/>
      <c r="P286" s="269">
        <f>O286*H286</f>
        <v>0</v>
      </c>
      <c r="Q286" s="269">
        <v>0</v>
      </c>
      <c r="R286" s="269">
        <f>Q286*H286</f>
        <v>0</v>
      </c>
      <c r="S286" s="269">
        <v>0</v>
      </c>
      <c r="T286" s="27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71" t="s">
        <v>166</v>
      </c>
      <c r="AT286" s="271" t="s">
        <v>162</v>
      </c>
      <c r="AU286" s="271" t="s">
        <v>85</v>
      </c>
      <c r="AY286" s="17" t="s">
        <v>160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83</v>
      </c>
      <c r="BK286" s="145">
        <f>ROUND(I286*H286,2)</f>
        <v>0</v>
      </c>
      <c r="BL286" s="17" t="s">
        <v>166</v>
      </c>
      <c r="BM286" s="271" t="s">
        <v>1987</v>
      </c>
    </row>
    <row r="287" spans="1:47" s="2" customFormat="1" ht="12">
      <c r="A287" s="40"/>
      <c r="B287" s="41"/>
      <c r="C287" s="42"/>
      <c r="D287" s="272" t="s">
        <v>177</v>
      </c>
      <c r="E287" s="42"/>
      <c r="F287" s="287" t="s">
        <v>651</v>
      </c>
      <c r="G287" s="42"/>
      <c r="H287" s="42"/>
      <c r="I287" s="161"/>
      <c r="J287" s="42"/>
      <c r="K287" s="42"/>
      <c r="L287" s="43"/>
      <c r="M287" s="274"/>
      <c r="N287" s="275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7" t="s">
        <v>177</v>
      </c>
      <c r="AU287" s="17" t="s">
        <v>85</v>
      </c>
    </row>
    <row r="288" spans="1:63" s="12" customFormat="1" ht="22.8" customHeight="1">
      <c r="A288" s="12"/>
      <c r="B288" s="244"/>
      <c r="C288" s="245"/>
      <c r="D288" s="246" t="s">
        <v>74</v>
      </c>
      <c r="E288" s="258" t="s">
        <v>85</v>
      </c>
      <c r="F288" s="258" t="s">
        <v>654</v>
      </c>
      <c r="G288" s="245"/>
      <c r="H288" s="245"/>
      <c r="I288" s="248"/>
      <c r="J288" s="259">
        <f>BK288</f>
        <v>0</v>
      </c>
      <c r="K288" s="245"/>
      <c r="L288" s="250"/>
      <c r="M288" s="251"/>
      <c r="N288" s="252"/>
      <c r="O288" s="252"/>
      <c r="P288" s="253">
        <f>SUM(P289:P304)</f>
        <v>0</v>
      </c>
      <c r="Q288" s="252"/>
      <c r="R288" s="253">
        <f>SUM(R289:R304)</f>
        <v>178.926</v>
      </c>
      <c r="S288" s="252"/>
      <c r="T288" s="254">
        <f>SUM(T289:T304)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55" t="s">
        <v>83</v>
      </c>
      <c r="AT288" s="256" t="s">
        <v>74</v>
      </c>
      <c r="AU288" s="256" t="s">
        <v>83</v>
      </c>
      <c r="AY288" s="255" t="s">
        <v>160</v>
      </c>
      <c r="BK288" s="257">
        <f>SUM(BK289:BK304)</f>
        <v>0</v>
      </c>
    </row>
    <row r="289" spans="1:65" s="2" customFormat="1" ht="21.75" customHeight="1">
      <c r="A289" s="40"/>
      <c r="B289" s="41"/>
      <c r="C289" s="260" t="s">
        <v>434</v>
      </c>
      <c r="D289" s="260" t="s">
        <v>162</v>
      </c>
      <c r="E289" s="261" t="s">
        <v>740</v>
      </c>
      <c r="F289" s="262" t="s">
        <v>741</v>
      </c>
      <c r="G289" s="263" t="s">
        <v>174</v>
      </c>
      <c r="H289" s="264">
        <v>278</v>
      </c>
      <c r="I289" s="265"/>
      <c r="J289" s="266">
        <f>ROUND(I289*H289,2)</f>
        <v>0</v>
      </c>
      <c r="K289" s="262" t="s">
        <v>175</v>
      </c>
      <c r="L289" s="43"/>
      <c r="M289" s="267" t="s">
        <v>1</v>
      </c>
      <c r="N289" s="268" t="s">
        <v>40</v>
      </c>
      <c r="O289" s="93"/>
      <c r="P289" s="269">
        <f>O289*H289</f>
        <v>0</v>
      </c>
      <c r="Q289" s="269">
        <v>0.108</v>
      </c>
      <c r="R289" s="269">
        <f>Q289*H289</f>
        <v>30.024</v>
      </c>
      <c r="S289" s="269">
        <v>0</v>
      </c>
      <c r="T289" s="27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71" t="s">
        <v>166</v>
      </c>
      <c r="AT289" s="271" t="s">
        <v>162</v>
      </c>
      <c r="AU289" s="271" t="s">
        <v>85</v>
      </c>
      <c r="AY289" s="17" t="s">
        <v>160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83</v>
      </c>
      <c r="BK289" s="145">
        <f>ROUND(I289*H289,2)</f>
        <v>0</v>
      </c>
      <c r="BL289" s="17" t="s">
        <v>166</v>
      </c>
      <c r="BM289" s="271" t="s">
        <v>1988</v>
      </c>
    </row>
    <row r="290" spans="1:47" s="2" customFormat="1" ht="12">
      <c r="A290" s="40"/>
      <c r="B290" s="41"/>
      <c r="C290" s="42"/>
      <c r="D290" s="272" t="s">
        <v>177</v>
      </c>
      <c r="E290" s="42"/>
      <c r="F290" s="287" t="s">
        <v>743</v>
      </c>
      <c r="G290" s="42"/>
      <c r="H290" s="42"/>
      <c r="I290" s="161"/>
      <c r="J290" s="42"/>
      <c r="K290" s="42"/>
      <c r="L290" s="43"/>
      <c r="M290" s="274"/>
      <c r="N290" s="275"/>
      <c r="O290" s="93"/>
      <c r="P290" s="93"/>
      <c r="Q290" s="93"/>
      <c r="R290" s="93"/>
      <c r="S290" s="93"/>
      <c r="T290" s="94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7" t="s">
        <v>177</v>
      </c>
      <c r="AU290" s="17" t="s">
        <v>85</v>
      </c>
    </row>
    <row r="291" spans="1:51" s="13" customFormat="1" ht="12">
      <c r="A291" s="13"/>
      <c r="B291" s="276"/>
      <c r="C291" s="277"/>
      <c r="D291" s="272" t="s">
        <v>170</v>
      </c>
      <c r="E291" s="278" t="s">
        <v>1</v>
      </c>
      <c r="F291" s="279" t="s">
        <v>1989</v>
      </c>
      <c r="G291" s="277"/>
      <c r="H291" s="280">
        <v>68</v>
      </c>
      <c r="I291" s="281"/>
      <c r="J291" s="277"/>
      <c r="K291" s="277"/>
      <c r="L291" s="282"/>
      <c r="M291" s="283"/>
      <c r="N291" s="284"/>
      <c r="O291" s="284"/>
      <c r="P291" s="284"/>
      <c r="Q291" s="284"/>
      <c r="R291" s="284"/>
      <c r="S291" s="284"/>
      <c r="T291" s="28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86" t="s">
        <v>170</v>
      </c>
      <c r="AU291" s="286" t="s">
        <v>85</v>
      </c>
      <c r="AV291" s="13" t="s">
        <v>85</v>
      </c>
      <c r="AW291" s="13" t="s">
        <v>30</v>
      </c>
      <c r="AX291" s="13" t="s">
        <v>75</v>
      </c>
      <c r="AY291" s="286" t="s">
        <v>160</v>
      </c>
    </row>
    <row r="292" spans="1:51" s="13" customFormat="1" ht="12">
      <c r="A292" s="13"/>
      <c r="B292" s="276"/>
      <c r="C292" s="277"/>
      <c r="D292" s="272" t="s">
        <v>170</v>
      </c>
      <c r="E292" s="278" t="s">
        <v>1</v>
      </c>
      <c r="F292" s="279" t="s">
        <v>1990</v>
      </c>
      <c r="G292" s="277"/>
      <c r="H292" s="280">
        <v>210</v>
      </c>
      <c r="I292" s="281"/>
      <c r="J292" s="277"/>
      <c r="K292" s="277"/>
      <c r="L292" s="282"/>
      <c r="M292" s="283"/>
      <c r="N292" s="284"/>
      <c r="O292" s="284"/>
      <c r="P292" s="284"/>
      <c r="Q292" s="284"/>
      <c r="R292" s="284"/>
      <c r="S292" s="284"/>
      <c r="T292" s="28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86" t="s">
        <v>170</v>
      </c>
      <c r="AU292" s="286" t="s">
        <v>85</v>
      </c>
      <c r="AV292" s="13" t="s">
        <v>85</v>
      </c>
      <c r="AW292" s="13" t="s">
        <v>30</v>
      </c>
      <c r="AX292" s="13" t="s">
        <v>75</v>
      </c>
      <c r="AY292" s="286" t="s">
        <v>160</v>
      </c>
    </row>
    <row r="293" spans="1:51" s="15" customFormat="1" ht="12">
      <c r="A293" s="15"/>
      <c r="B293" s="298"/>
      <c r="C293" s="299"/>
      <c r="D293" s="272" t="s">
        <v>170</v>
      </c>
      <c r="E293" s="300" t="s">
        <v>1</v>
      </c>
      <c r="F293" s="301" t="s">
        <v>217</v>
      </c>
      <c r="G293" s="299"/>
      <c r="H293" s="302">
        <v>278</v>
      </c>
      <c r="I293" s="303"/>
      <c r="J293" s="299"/>
      <c r="K293" s="299"/>
      <c r="L293" s="304"/>
      <c r="M293" s="305"/>
      <c r="N293" s="306"/>
      <c r="O293" s="306"/>
      <c r="P293" s="306"/>
      <c r="Q293" s="306"/>
      <c r="R293" s="306"/>
      <c r="S293" s="306"/>
      <c r="T293" s="307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308" t="s">
        <v>170</v>
      </c>
      <c r="AU293" s="308" t="s">
        <v>85</v>
      </c>
      <c r="AV293" s="15" t="s">
        <v>166</v>
      </c>
      <c r="AW293" s="15" t="s">
        <v>30</v>
      </c>
      <c r="AX293" s="15" t="s">
        <v>83</v>
      </c>
      <c r="AY293" s="308" t="s">
        <v>160</v>
      </c>
    </row>
    <row r="294" spans="1:65" s="2" customFormat="1" ht="16.5" customHeight="1">
      <c r="A294" s="40"/>
      <c r="B294" s="41"/>
      <c r="C294" s="309" t="s">
        <v>443</v>
      </c>
      <c r="D294" s="309" t="s">
        <v>404</v>
      </c>
      <c r="E294" s="310" t="s">
        <v>1991</v>
      </c>
      <c r="F294" s="311" t="s">
        <v>1992</v>
      </c>
      <c r="G294" s="312" t="s">
        <v>165</v>
      </c>
      <c r="H294" s="313">
        <v>34</v>
      </c>
      <c r="I294" s="314"/>
      <c r="J294" s="315">
        <f>ROUND(I294*H294,2)</f>
        <v>0</v>
      </c>
      <c r="K294" s="311" t="s">
        <v>175</v>
      </c>
      <c r="L294" s="316"/>
      <c r="M294" s="317" t="s">
        <v>1</v>
      </c>
      <c r="N294" s="318" t="s">
        <v>40</v>
      </c>
      <c r="O294" s="93"/>
      <c r="P294" s="269">
        <f>O294*H294</f>
        <v>0</v>
      </c>
      <c r="Q294" s="269">
        <v>0.717</v>
      </c>
      <c r="R294" s="269">
        <f>Q294*H294</f>
        <v>24.378</v>
      </c>
      <c r="S294" s="269">
        <v>0</v>
      </c>
      <c r="T294" s="27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71" t="s">
        <v>235</v>
      </c>
      <c r="AT294" s="271" t="s">
        <v>404</v>
      </c>
      <c r="AU294" s="271" t="s">
        <v>85</v>
      </c>
      <c r="AY294" s="17" t="s">
        <v>160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83</v>
      </c>
      <c r="BK294" s="145">
        <f>ROUND(I294*H294,2)</f>
        <v>0</v>
      </c>
      <c r="BL294" s="17" t="s">
        <v>166</v>
      </c>
      <c r="BM294" s="271" t="s">
        <v>1993</v>
      </c>
    </row>
    <row r="295" spans="1:47" s="2" customFormat="1" ht="12">
      <c r="A295" s="40"/>
      <c r="B295" s="41"/>
      <c r="C295" s="42"/>
      <c r="D295" s="272" t="s">
        <v>177</v>
      </c>
      <c r="E295" s="42"/>
      <c r="F295" s="287" t="s">
        <v>1994</v>
      </c>
      <c r="G295" s="42"/>
      <c r="H295" s="42"/>
      <c r="I295" s="161"/>
      <c r="J295" s="42"/>
      <c r="K295" s="42"/>
      <c r="L295" s="43"/>
      <c r="M295" s="274"/>
      <c r="N295" s="275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7" t="s">
        <v>177</v>
      </c>
      <c r="AU295" s="17" t="s">
        <v>85</v>
      </c>
    </row>
    <row r="296" spans="1:51" s="13" customFormat="1" ht="12">
      <c r="A296" s="13"/>
      <c r="B296" s="276"/>
      <c r="C296" s="277"/>
      <c r="D296" s="272" t="s">
        <v>170</v>
      </c>
      <c r="E296" s="278" t="s">
        <v>1</v>
      </c>
      <c r="F296" s="279" t="s">
        <v>434</v>
      </c>
      <c r="G296" s="277"/>
      <c r="H296" s="280">
        <v>34</v>
      </c>
      <c r="I296" s="281"/>
      <c r="J296" s="277"/>
      <c r="K296" s="277"/>
      <c r="L296" s="282"/>
      <c r="M296" s="283"/>
      <c r="N296" s="284"/>
      <c r="O296" s="284"/>
      <c r="P296" s="284"/>
      <c r="Q296" s="284"/>
      <c r="R296" s="284"/>
      <c r="S296" s="284"/>
      <c r="T296" s="28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86" t="s">
        <v>170</v>
      </c>
      <c r="AU296" s="286" t="s">
        <v>85</v>
      </c>
      <c r="AV296" s="13" t="s">
        <v>85</v>
      </c>
      <c r="AW296" s="13" t="s">
        <v>30</v>
      </c>
      <c r="AX296" s="13" t="s">
        <v>83</v>
      </c>
      <c r="AY296" s="286" t="s">
        <v>160</v>
      </c>
    </row>
    <row r="297" spans="1:65" s="2" customFormat="1" ht="16.5" customHeight="1">
      <c r="A297" s="40"/>
      <c r="B297" s="41"/>
      <c r="C297" s="309" t="s">
        <v>451</v>
      </c>
      <c r="D297" s="309" t="s">
        <v>404</v>
      </c>
      <c r="E297" s="310" t="s">
        <v>747</v>
      </c>
      <c r="F297" s="311" t="s">
        <v>748</v>
      </c>
      <c r="G297" s="312" t="s">
        <v>165</v>
      </c>
      <c r="H297" s="313">
        <v>35</v>
      </c>
      <c r="I297" s="314"/>
      <c r="J297" s="315">
        <f>ROUND(I297*H297,2)</f>
        <v>0</v>
      </c>
      <c r="K297" s="311" t="s">
        <v>184</v>
      </c>
      <c r="L297" s="316"/>
      <c r="M297" s="317" t="s">
        <v>1</v>
      </c>
      <c r="N297" s="318" t="s">
        <v>40</v>
      </c>
      <c r="O297" s="93"/>
      <c r="P297" s="269">
        <f>O297*H297</f>
        <v>0</v>
      </c>
      <c r="Q297" s="269">
        <v>2.7</v>
      </c>
      <c r="R297" s="269">
        <f>Q297*H297</f>
        <v>94.5</v>
      </c>
      <c r="S297" s="269">
        <v>0</v>
      </c>
      <c r="T297" s="270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71" t="s">
        <v>235</v>
      </c>
      <c r="AT297" s="271" t="s">
        <v>404</v>
      </c>
      <c r="AU297" s="271" t="s">
        <v>85</v>
      </c>
      <c r="AY297" s="17" t="s">
        <v>160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83</v>
      </c>
      <c r="BK297" s="145">
        <f>ROUND(I297*H297,2)</f>
        <v>0</v>
      </c>
      <c r="BL297" s="17" t="s">
        <v>166</v>
      </c>
      <c r="BM297" s="271" t="s">
        <v>1995</v>
      </c>
    </row>
    <row r="298" spans="1:47" s="2" customFormat="1" ht="12">
      <c r="A298" s="40"/>
      <c r="B298" s="41"/>
      <c r="C298" s="42"/>
      <c r="D298" s="272" t="s">
        <v>177</v>
      </c>
      <c r="E298" s="42"/>
      <c r="F298" s="287" t="s">
        <v>748</v>
      </c>
      <c r="G298" s="42"/>
      <c r="H298" s="42"/>
      <c r="I298" s="161"/>
      <c r="J298" s="42"/>
      <c r="K298" s="42"/>
      <c r="L298" s="43"/>
      <c r="M298" s="274"/>
      <c r="N298" s="275"/>
      <c r="O298" s="93"/>
      <c r="P298" s="93"/>
      <c r="Q298" s="93"/>
      <c r="R298" s="93"/>
      <c r="S298" s="93"/>
      <c r="T298" s="94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7" t="s">
        <v>177</v>
      </c>
      <c r="AU298" s="17" t="s">
        <v>85</v>
      </c>
    </row>
    <row r="299" spans="1:51" s="13" customFormat="1" ht="12">
      <c r="A299" s="13"/>
      <c r="B299" s="276"/>
      <c r="C299" s="277"/>
      <c r="D299" s="272" t="s">
        <v>170</v>
      </c>
      <c r="E299" s="278" t="s">
        <v>1</v>
      </c>
      <c r="F299" s="279" t="s">
        <v>1996</v>
      </c>
      <c r="G299" s="277"/>
      <c r="H299" s="280">
        <v>35</v>
      </c>
      <c r="I299" s="281"/>
      <c r="J299" s="277"/>
      <c r="K299" s="277"/>
      <c r="L299" s="282"/>
      <c r="M299" s="283"/>
      <c r="N299" s="284"/>
      <c r="O299" s="284"/>
      <c r="P299" s="284"/>
      <c r="Q299" s="284"/>
      <c r="R299" s="284"/>
      <c r="S299" s="284"/>
      <c r="T299" s="28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86" t="s">
        <v>170</v>
      </c>
      <c r="AU299" s="286" t="s">
        <v>85</v>
      </c>
      <c r="AV299" s="13" t="s">
        <v>85</v>
      </c>
      <c r="AW299" s="13" t="s">
        <v>30</v>
      </c>
      <c r="AX299" s="13" t="s">
        <v>83</v>
      </c>
      <c r="AY299" s="286" t="s">
        <v>160</v>
      </c>
    </row>
    <row r="300" spans="1:65" s="2" customFormat="1" ht="16.5" customHeight="1">
      <c r="A300" s="40"/>
      <c r="B300" s="41"/>
      <c r="C300" s="260" t="s">
        <v>457</v>
      </c>
      <c r="D300" s="260" t="s">
        <v>162</v>
      </c>
      <c r="E300" s="261" t="s">
        <v>758</v>
      </c>
      <c r="F300" s="262" t="s">
        <v>759</v>
      </c>
      <c r="G300" s="263" t="s">
        <v>174</v>
      </c>
      <c r="H300" s="264">
        <v>278</v>
      </c>
      <c r="I300" s="265"/>
      <c r="J300" s="266">
        <f>ROUND(I300*H300,2)</f>
        <v>0</v>
      </c>
      <c r="K300" s="262" t="s">
        <v>1</v>
      </c>
      <c r="L300" s="43"/>
      <c r="M300" s="267" t="s">
        <v>1</v>
      </c>
      <c r="N300" s="268" t="s">
        <v>40</v>
      </c>
      <c r="O300" s="93"/>
      <c r="P300" s="269">
        <f>O300*H300</f>
        <v>0</v>
      </c>
      <c r="Q300" s="269">
        <v>0.108</v>
      </c>
      <c r="R300" s="269">
        <f>Q300*H300</f>
        <v>30.024</v>
      </c>
      <c r="S300" s="269">
        <v>0</v>
      </c>
      <c r="T300" s="27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71" t="s">
        <v>166</v>
      </c>
      <c r="AT300" s="271" t="s">
        <v>162</v>
      </c>
      <c r="AU300" s="271" t="s">
        <v>85</v>
      </c>
      <c r="AY300" s="17" t="s">
        <v>160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83</v>
      </c>
      <c r="BK300" s="145">
        <f>ROUND(I300*H300,2)</f>
        <v>0</v>
      </c>
      <c r="BL300" s="17" t="s">
        <v>166</v>
      </c>
      <c r="BM300" s="271" t="s">
        <v>1997</v>
      </c>
    </row>
    <row r="301" spans="1:47" s="2" customFormat="1" ht="12">
      <c r="A301" s="40"/>
      <c r="B301" s="41"/>
      <c r="C301" s="42"/>
      <c r="D301" s="272" t="s">
        <v>177</v>
      </c>
      <c r="E301" s="42"/>
      <c r="F301" s="287" t="s">
        <v>759</v>
      </c>
      <c r="G301" s="42"/>
      <c r="H301" s="42"/>
      <c r="I301" s="161"/>
      <c r="J301" s="42"/>
      <c r="K301" s="42"/>
      <c r="L301" s="43"/>
      <c r="M301" s="274"/>
      <c r="N301" s="275"/>
      <c r="O301" s="93"/>
      <c r="P301" s="93"/>
      <c r="Q301" s="93"/>
      <c r="R301" s="93"/>
      <c r="S301" s="93"/>
      <c r="T301" s="94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7" t="s">
        <v>177</v>
      </c>
      <c r="AU301" s="17" t="s">
        <v>85</v>
      </c>
    </row>
    <row r="302" spans="1:51" s="13" customFormat="1" ht="12">
      <c r="A302" s="13"/>
      <c r="B302" s="276"/>
      <c r="C302" s="277"/>
      <c r="D302" s="272" t="s">
        <v>170</v>
      </c>
      <c r="E302" s="278" t="s">
        <v>1</v>
      </c>
      <c r="F302" s="279" t="s">
        <v>1989</v>
      </c>
      <c r="G302" s="277"/>
      <c r="H302" s="280">
        <v>68</v>
      </c>
      <c r="I302" s="281"/>
      <c r="J302" s="277"/>
      <c r="K302" s="277"/>
      <c r="L302" s="282"/>
      <c r="M302" s="283"/>
      <c r="N302" s="284"/>
      <c r="O302" s="284"/>
      <c r="P302" s="284"/>
      <c r="Q302" s="284"/>
      <c r="R302" s="284"/>
      <c r="S302" s="284"/>
      <c r="T302" s="28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86" t="s">
        <v>170</v>
      </c>
      <c r="AU302" s="286" t="s">
        <v>85</v>
      </c>
      <c r="AV302" s="13" t="s">
        <v>85</v>
      </c>
      <c r="AW302" s="13" t="s">
        <v>30</v>
      </c>
      <c r="AX302" s="13" t="s">
        <v>75</v>
      </c>
      <c r="AY302" s="286" t="s">
        <v>160</v>
      </c>
    </row>
    <row r="303" spans="1:51" s="13" customFormat="1" ht="12">
      <c r="A303" s="13"/>
      <c r="B303" s="276"/>
      <c r="C303" s="277"/>
      <c r="D303" s="272" t="s">
        <v>170</v>
      </c>
      <c r="E303" s="278" t="s">
        <v>1</v>
      </c>
      <c r="F303" s="279" t="s">
        <v>1990</v>
      </c>
      <c r="G303" s="277"/>
      <c r="H303" s="280">
        <v>210</v>
      </c>
      <c r="I303" s="281"/>
      <c r="J303" s="277"/>
      <c r="K303" s="277"/>
      <c r="L303" s="282"/>
      <c r="M303" s="283"/>
      <c r="N303" s="284"/>
      <c r="O303" s="284"/>
      <c r="P303" s="284"/>
      <c r="Q303" s="284"/>
      <c r="R303" s="284"/>
      <c r="S303" s="284"/>
      <c r="T303" s="28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86" t="s">
        <v>170</v>
      </c>
      <c r="AU303" s="286" t="s">
        <v>85</v>
      </c>
      <c r="AV303" s="13" t="s">
        <v>85</v>
      </c>
      <c r="AW303" s="13" t="s">
        <v>30</v>
      </c>
      <c r="AX303" s="13" t="s">
        <v>75</v>
      </c>
      <c r="AY303" s="286" t="s">
        <v>160</v>
      </c>
    </row>
    <row r="304" spans="1:51" s="15" customFormat="1" ht="12">
      <c r="A304" s="15"/>
      <c r="B304" s="298"/>
      <c r="C304" s="299"/>
      <c r="D304" s="272" t="s">
        <v>170</v>
      </c>
      <c r="E304" s="300" t="s">
        <v>1</v>
      </c>
      <c r="F304" s="301" t="s">
        <v>217</v>
      </c>
      <c r="G304" s="299"/>
      <c r="H304" s="302">
        <v>278</v>
      </c>
      <c r="I304" s="303"/>
      <c r="J304" s="299"/>
      <c r="K304" s="299"/>
      <c r="L304" s="304"/>
      <c r="M304" s="305"/>
      <c r="N304" s="306"/>
      <c r="O304" s="306"/>
      <c r="P304" s="306"/>
      <c r="Q304" s="306"/>
      <c r="R304" s="306"/>
      <c r="S304" s="306"/>
      <c r="T304" s="307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308" t="s">
        <v>170</v>
      </c>
      <c r="AU304" s="308" t="s">
        <v>85</v>
      </c>
      <c r="AV304" s="15" t="s">
        <v>166</v>
      </c>
      <c r="AW304" s="15" t="s">
        <v>30</v>
      </c>
      <c r="AX304" s="15" t="s">
        <v>83</v>
      </c>
      <c r="AY304" s="308" t="s">
        <v>160</v>
      </c>
    </row>
    <row r="305" spans="1:63" s="12" customFormat="1" ht="22.8" customHeight="1">
      <c r="A305" s="12"/>
      <c r="B305" s="244"/>
      <c r="C305" s="245"/>
      <c r="D305" s="246" t="s">
        <v>74</v>
      </c>
      <c r="E305" s="258" t="s">
        <v>218</v>
      </c>
      <c r="F305" s="258" t="s">
        <v>872</v>
      </c>
      <c r="G305" s="245"/>
      <c r="H305" s="245"/>
      <c r="I305" s="248"/>
      <c r="J305" s="259">
        <f>BK305</f>
        <v>0</v>
      </c>
      <c r="K305" s="245"/>
      <c r="L305" s="250"/>
      <c r="M305" s="251"/>
      <c r="N305" s="252"/>
      <c r="O305" s="252"/>
      <c r="P305" s="253">
        <f>SUM(P306:P317)</f>
        <v>0</v>
      </c>
      <c r="Q305" s="252"/>
      <c r="R305" s="253">
        <f>SUM(R306:R317)</f>
        <v>0.5055000000000001</v>
      </c>
      <c r="S305" s="252"/>
      <c r="T305" s="254">
        <f>SUM(T306:T317)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55" t="s">
        <v>83</v>
      </c>
      <c r="AT305" s="256" t="s">
        <v>74</v>
      </c>
      <c r="AU305" s="256" t="s">
        <v>83</v>
      </c>
      <c r="AY305" s="255" t="s">
        <v>160</v>
      </c>
      <c r="BK305" s="257">
        <f>SUM(BK306:BK317)</f>
        <v>0</v>
      </c>
    </row>
    <row r="306" spans="1:65" s="2" customFormat="1" ht="16.5" customHeight="1">
      <c r="A306" s="40"/>
      <c r="B306" s="41"/>
      <c r="C306" s="260" t="s">
        <v>463</v>
      </c>
      <c r="D306" s="260" t="s">
        <v>162</v>
      </c>
      <c r="E306" s="261" t="s">
        <v>884</v>
      </c>
      <c r="F306" s="262" t="s">
        <v>885</v>
      </c>
      <c r="G306" s="263" t="s">
        <v>174</v>
      </c>
      <c r="H306" s="264">
        <v>72</v>
      </c>
      <c r="I306" s="265"/>
      <c r="J306" s="266">
        <f>ROUND(I306*H306,2)</f>
        <v>0</v>
      </c>
      <c r="K306" s="262" t="s">
        <v>175</v>
      </c>
      <c r="L306" s="43"/>
      <c r="M306" s="267" t="s">
        <v>1</v>
      </c>
      <c r="N306" s="268" t="s">
        <v>40</v>
      </c>
      <c r="O306" s="93"/>
      <c r="P306" s="269">
        <f>O306*H306</f>
        <v>0</v>
      </c>
      <c r="Q306" s="269">
        <v>0</v>
      </c>
      <c r="R306" s="269">
        <f>Q306*H306</f>
        <v>0</v>
      </c>
      <c r="S306" s="269">
        <v>0</v>
      </c>
      <c r="T306" s="270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71" t="s">
        <v>166</v>
      </c>
      <c r="AT306" s="271" t="s">
        <v>162</v>
      </c>
      <c r="AU306" s="271" t="s">
        <v>85</v>
      </c>
      <c r="AY306" s="17" t="s">
        <v>160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83</v>
      </c>
      <c r="BK306" s="145">
        <f>ROUND(I306*H306,2)</f>
        <v>0</v>
      </c>
      <c r="BL306" s="17" t="s">
        <v>166</v>
      </c>
      <c r="BM306" s="271" t="s">
        <v>1998</v>
      </c>
    </row>
    <row r="307" spans="1:47" s="2" customFormat="1" ht="12">
      <c r="A307" s="40"/>
      <c r="B307" s="41"/>
      <c r="C307" s="42"/>
      <c r="D307" s="272" t="s">
        <v>177</v>
      </c>
      <c r="E307" s="42"/>
      <c r="F307" s="287" t="s">
        <v>1999</v>
      </c>
      <c r="G307" s="42"/>
      <c r="H307" s="42"/>
      <c r="I307" s="161"/>
      <c r="J307" s="42"/>
      <c r="K307" s="42"/>
      <c r="L307" s="43"/>
      <c r="M307" s="274"/>
      <c r="N307" s="275"/>
      <c r="O307" s="93"/>
      <c r="P307" s="93"/>
      <c r="Q307" s="93"/>
      <c r="R307" s="93"/>
      <c r="S307" s="93"/>
      <c r="T307" s="94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7" t="s">
        <v>177</v>
      </c>
      <c r="AU307" s="17" t="s">
        <v>85</v>
      </c>
    </row>
    <row r="308" spans="1:51" s="13" customFormat="1" ht="12">
      <c r="A308" s="13"/>
      <c r="B308" s="276"/>
      <c r="C308" s="277"/>
      <c r="D308" s="272" t="s">
        <v>170</v>
      </c>
      <c r="E308" s="278" t="s">
        <v>1</v>
      </c>
      <c r="F308" s="279" t="s">
        <v>2000</v>
      </c>
      <c r="G308" s="277"/>
      <c r="H308" s="280">
        <v>32</v>
      </c>
      <c r="I308" s="281"/>
      <c r="J308" s="277"/>
      <c r="K308" s="277"/>
      <c r="L308" s="282"/>
      <c r="M308" s="283"/>
      <c r="N308" s="284"/>
      <c r="O308" s="284"/>
      <c r="P308" s="284"/>
      <c r="Q308" s="284"/>
      <c r="R308" s="284"/>
      <c r="S308" s="284"/>
      <c r="T308" s="28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86" t="s">
        <v>170</v>
      </c>
      <c r="AU308" s="286" t="s">
        <v>85</v>
      </c>
      <c r="AV308" s="13" t="s">
        <v>85</v>
      </c>
      <c r="AW308" s="13" t="s">
        <v>30</v>
      </c>
      <c r="AX308" s="13" t="s">
        <v>75</v>
      </c>
      <c r="AY308" s="286" t="s">
        <v>160</v>
      </c>
    </row>
    <row r="309" spans="1:51" s="13" customFormat="1" ht="12">
      <c r="A309" s="13"/>
      <c r="B309" s="276"/>
      <c r="C309" s="277"/>
      <c r="D309" s="272" t="s">
        <v>170</v>
      </c>
      <c r="E309" s="278" t="s">
        <v>1</v>
      </c>
      <c r="F309" s="279" t="s">
        <v>2001</v>
      </c>
      <c r="G309" s="277"/>
      <c r="H309" s="280">
        <v>38</v>
      </c>
      <c r="I309" s="281"/>
      <c r="J309" s="277"/>
      <c r="K309" s="277"/>
      <c r="L309" s="282"/>
      <c r="M309" s="283"/>
      <c r="N309" s="284"/>
      <c r="O309" s="284"/>
      <c r="P309" s="284"/>
      <c r="Q309" s="284"/>
      <c r="R309" s="284"/>
      <c r="S309" s="284"/>
      <c r="T309" s="28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86" t="s">
        <v>170</v>
      </c>
      <c r="AU309" s="286" t="s">
        <v>85</v>
      </c>
      <c r="AV309" s="13" t="s">
        <v>85</v>
      </c>
      <c r="AW309" s="13" t="s">
        <v>30</v>
      </c>
      <c r="AX309" s="13" t="s">
        <v>75</v>
      </c>
      <c r="AY309" s="286" t="s">
        <v>160</v>
      </c>
    </row>
    <row r="310" spans="1:51" s="13" customFormat="1" ht="12">
      <c r="A310" s="13"/>
      <c r="B310" s="276"/>
      <c r="C310" s="277"/>
      <c r="D310" s="272" t="s">
        <v>170</v>
      </c>
      <c r="E310" s="278" t="s">
        <v>1</v>
      </c>
      <c r="F310" s="279" t="s">
        <v>2002</v>
      </c>
      <c r="G310" s="277"/>
      <c r="H310" s="280">
        <v>2</v>
      </c>
      <c r="I310" s="281"/>
      <c r="J310" s="277"/>
      <c r="K310" s="277"/>
      <c r="L310" s="282"/>
      <c r="M310" s="283"/>
      <c r="N310" s="284"/>
      <c r="O310" s="284"/>
      <c r="P310" s="284"/>
      <c r="Q310" s="284"/>
      <c r="R310" s="284"/>
      <c r="S310" s="284"/>
      <c r="T310" s="28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86" t="s">
        <v>170</v>
      </c>
      <c r="AU310" s="286" t="s">
        <v>85</v>
      </c>
      <c r="AV310" s="13" t="s">
        <v>85</v>
      </c>
      <c r="AW310" s="13" t="s">
        <v>30</v>
      </c>
      <c r="AX310" s="13" t="s">
        <v>75</v>
      </c>
      <c r="AY310" s="286" t="s">
        <v>160</v>
      </c>
    </row>
    <row r="311" spans="1:51" s="15" customFormat="1" ht="12">
      <c r="A311" s="15"/>
      <c r="B311" s="298"/>
      <c r="C311" s="299"/>
      <c r="D311" s="272" t="s">
        <v>170</v>
      </c>
      <c r="E311" s="300" t="s">
        <v>1</v>
      </c>
      <c r="F311" s="301" t="s">
        <v>217</v>
      </c>
      <c r="G311" s="299"/>
      <c r="H311" s="302">
        <v>72</v>
      </c>
      <c r="I311" s="303"/>
      <c r="J311" s="299"/>
      <c r="K311" s="299"/>
      <c r="L311" s="304"/>
      <c r="M311" s="305"/>
      <c r="N311" s="306"/>
      <c r="O311" s="306"/>
      <c r="P311" s="306"/>
      <c r="Q311" s="306"/>
      <c r="R311" s="306"/>
      <c r="S311" s="306"/>
      <c r="T311" s="30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308" t="s">
        <v>170</v>
      </c>
      <c r="AU311" s="308" t="s">
        <v>85</v>
      </c>
      <c r="AV311" s="15" t="s">
        <v>166</v>
      </c>
      <c r="AW311" s="15" t="s">
        <v>30</v>
      </c>
      <c r="AX311" s="15" t="s">
        <v>83</v>
      </c>
      <c r="AY311" s="308" t="s">
        <v>160</v>
      </c>
    </row>
    <row r="312" spans="1:65" s="2" customFormat="1" ht="16.5" customHeight="1">
      <c r="A312" s="40"/>
      <c r="B312" s="41"/>
      <c r="C312" s="260" t="s">
        <v>469</v>
      </c>
      <c r="D312" s="260" t="s">
        <v>162</v>
      </c>
      <c r="E312" s="261" t="s">
        <v>2003</v>
      </c>
      <c r="F312" s="262" t="s">
        <v>2004</v>
      </c>
      <c r="G312" s="263" t="s">
        <v>174</v>
      </c>
      <c r="H312" s="264">
        <v>231</v>
      </c>
      <c r="I312" s="265"/>
      <c r="J312" s="266">
        <f>ROUND(I312*H312,2)</f>
        <v>0</v>
      </c>
      <c r="K312" s="262" t="s">
        <v>184</v>
      </c>
      <c r="L312" s="43"/>
      <c r="M312" s="267" t="s">
        <v>1</v>
      </c>
      <c r="N312" s="268" t="s">
        <v>40</v>
      </c>
      <c r="O312" s="93"/>
      <c r="P312" s="269">
        <f>O312*H312</f>
        <v>0</v>
      </c>
      <c r="Q312" s="269">
        <v>0</v>
      </c>
      <c r="R312" s="269">
        <f>Q312*H312</f>
        <v>0</v>
      </c>
      <c r="S312" s="269">
        <v>0</v>
      </c>
      <c r="T312" s="27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71" t="s">
        <v>166</v>
      </c>
      <c r="AT312" s="271" t="s">
        <v>162</v>
      </c>
      <c r="AU312" s="271" t="s">
        <v>85</v>
      </c>
      <c r="AY312" s="17" t="s">
        <v>160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7" t="s">
        <v>83</v>
      </c>
      <c r="BK312" s="145">
        <f>ROUND(I312*H312,2)</f>
        <v>0</v>
      </c>
      <c r="BL312" s="17" t="s">
        <v>166</v>
      </c>
      <c r="BM312" s="271" t="s">
        <v>2005</v>
      </c>
    </row>
    <row r="313" spans="1:47" s="2" customFormat="1" ht="12">
      <c r="A313" s="40"/>
      <c r="B313" s="41"/>
      <c r="C313" s="42"/>
      <c r="D313" s="272" t="s">
        <v>177</v>
      </c>
      <c r="E313" s="42"/>
      <c r="F313" s="287" t="s">
        <v>2006</v>
      </c>
      <c r="G313" s="42"/>
      <c r="H313" s="42"/>
      <c r="I313" s="161"/>
      <c r="J313" s="42"/>
      <c r="K313" s="42"/>
      <c r="L313" s="43"/>
      <c r="M313" s="274"/>
      <c r="N313" s="275"/>
      <c r="O313" s="93"/>
      <c r="P313" s="93"/>
      <c r="Q313" s="93"/>
      <c r="R313" s="93"/>
      <c r="S313" s="93"/>
      <c r="T313" s="94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7" t="s">
        <v>177</v>
      </c>
      <c r="AU313" s="17" t="s">
        <v>85</v>
      </c>
    </row>
    <row r="314" spans="1:51" s="13" customFormat="1" ht="12">
      <c r="A314" s="13"/>
      <c r="B314" s="276"/>
      <c r="C314" s="277"/>
      <c r="D314" s="272" t="s">
        <v>170</v>
      </c>
      <c r="E314" s="278" t="s">
        <v>1</v>
      </c>
      <c r="F314" s="279" t="s">
        <v>1876</v>
      </c>
      <c r="G314" s="277"/>
      <c r="H314" s="280">
        <v>231</v>
      </c>
      <c r="I314" s="281"/>
      <c r="J314" s="277"/>
      <c r="K314" s="277"/>
      <c r="L314" s="282"/>
      <c r="M314" s="283"/>
      <c r="N314" s="284"/>
      <c r="O314" s="284"/>
      <c r="P314" s="284"/>
      <c r="Q314" s="284"/>
      <c r="R314" s="284"/>
      <c r="S314" s="284"/>
      <c r="T314" s="28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86" t="s">
        <v>170</v>
      </c>
      <c r="AU314" s="286" t="s">
        <v>85</v>
      </c>
      <c r="AV314" s="13" t="s">
        <v>85</v>
      </c>
      <c r="AW314" s="13" t="s">
        <v>30</v>
      </c>
      <c r="AX314" s="13" t="s">
        <v>83</v>
      </c>
      <c r="AY314" s="286" t="s">
        <v>160</v>
      </c>
    </row>
    <row r="315" spans="1:65" s="2" customFormat="1" ht="21.75" customHeight="1">
      <c r="A315" s="40"/>
      <c r="B315" s="41"/>
      <c r="C315" s="260" t="s">
        <v>475</v>
      </c>
      <c r="D315" s="260" t="s">
        <v>162</v>
      </c>
      <c r="E315" s="261" t="s">
        <v>959</v>
      </c>
      <c r="F315" s="262" t="s">
        <v>960</v>
      </c>
      <c r="G315" s="263" t="s">
        <v>174</v>
      </c>
      <c r="H315" s="264">
        <v>6</v>
      </c>
      <c r="I315" s="265"/>
      <c r="J315" s="266">
        <f>ROUND(I315*H315,2)</f>
        <v>0</v>
      </c>
      <c r="K315" s="262" t="s">
        <v>1</v>
      </c>
      <c r="L315" s="43"/>
      <c r="M315" s="267" t="s">
        <v>1</v>
      </c>
      <c r="N315" s="268" t="s">
        <v>40</v>
      </c>
      <c r="O315" s="93"/>
      <c r="P315" s="269">
        <f>O315*H315</f>
        <v>0</v>
      </c>
      <c r="Q315" s="269">
        <v>0.08425</v>
      </c>
      <c r="R315" s="269">
        <f>Q315*H315</f>
        <v>0.5055000000000001</v>
      </c>
      <c r="S315" s="269">
        <v>0</v>
      </c>
      <c r="T315" s="27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71" t="s">
        <v>166</v>
      </c>
      <c r="AT315" s="271" t="s">
        <v>162</v>
      </c>
      <c r="AU315" s="271" t="s">
        <v>85</v>
      </c>
      <c r="AY315" s="17" t="s">
        <v>160</v>
      </c>
      <c r="BE315" s="145">
        <f>IF(N315="základní",J315,0)</f>
        <v>0</v>
      </c>
      <c r="BF315" s="145">
        <f>IF(N315="snížená",J315,0)</f>
        <v>0</v>
      </c>
      <c r="BG315" s="145">
        <f>IF(N315="zákl. přenesená",J315,0)</f>
        <v>0</v>
      </c>
      <c r="BH315" s="145">
        <f>IF(N315="sníž. přenesená",J315,0)</f>
        <v>0</v>
      </c>
      <c r="BI315" s="145">
        <f>IF(N315="nulová",J315,0)</f>
        <v>0</v>
      </c>
      <c r="BJ315" s="17" t="s">
        <v>83</v>
      </c>
      <c r="BK315" s="145">
        <f>ROUND(I315*H315,2)</f>
        <v>0</v>
      </c>
      <c r="BL315" s="17" t="s">
        <v>166</v>
      </c>
      <c r="BM315" s="271" t="s">
        <v>2007</v>
      </c>
    </row>
    <row r="316" spans="1:47" s="2" customFormat="1" ht="12">
      <c r="A316" s="40"/>
      <c r="B316" s="41"/>
      <c r="C316" s="42"/>
      <c r="D316" s="272" t="s">
        <v>177</v>
      </c>
      <c r="E316" s="42"/>
      <c r="F316" s="287" t="s">
        <v>962</v>
      </c>
      <c r="G316" s="42"/>
      <c r="H316" s="42"/>
      <c r="I316" s="161"/>
      <c r="J316" s="42"/>
      <c r="K316" s="42"/>
      <c r="L316" s="43"/>
      <c r="M316" s="274"/>
      <c r="N316" s="275"/>
      <c r="O316" s="93"/>
      <c r="P316" s="93"/>
      <c r="Q316" s="93"/>
      <c r="R316" s="93"/>
      <c r="S316" s="93"/>
      <c r="T316" s="94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7" t="s">
        <v>177</v>
      </c>
      <c r="AU316" s="17" t="s">
        <v>85</v>
      </c>
    </row>
    <row r="317" spans="1:51" s="13" customFormat="1" ht="12">
      <c r="A317" s="13"/>
      <c r="B317" s="276"/>
      <c r="C317" s="277"/>
      <c r="D317" s="272" t="s">
        <v>170</v>
      </c>
      <c r="E317" s="278" t="s">
        <v>1</v>
      </c>
      <c r="F317" s="279" t="s">
        <v>1867</v>
      </c>
      <c r="G317" s="277"/>
      <c r="H317" s="280">
        <v>6</v>
      </c>
      <c r="I317" s="281"/>
      <c r="J317" s="277"/>
      <c r="K317" s="277"/>
      <c r="L317" s="282"/>
      <c r="M317" s="283"/>
      <c r="N317" s="284"/>
      <c r="O317" s="284"/>
      <c r="P317" s="284"/>
      <c r="Q317" s="284"/>
      <c r="R317" s="284"/>
      <c r="S317" s="284"/>
      <c r="T317" s="28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86" t="s">
        <v>170</v>
      </c>
      <c r="AU317" s="286" t="s">
        <v>85</v>
      </c>
      <c r="AV317" s="13" t="s">
        <v>85</v>
      </c>
      <c r="AW317" s="13" t="s">
        <v>30</v>
      </c>
      <c r="AX317" s="13" t="s">
        <v>83</v>
      </c>
      <c r="AY317" s="286" t="s">
        <v>160</v>
      </c>
    </row>
    <row r="318" spans="1:63" s="12" customFormat="1" ht="22.8" customHeight="1">
      <c r="A318" s="12"/>
      <c r="B318" s="244"/>
      <c r="C318" s="245"/>
      <c r="D318" s="246" t="s">
        <v>74</v>
      </c>
      <c r="E318" s="258" t="s">
        <v>235</v>
      </c>
      <c r="F318" s="258" t="s">
        <v>988</v>
      </c>
      <c r="G318" s="245"/>
      <c r="H318" s="245"/>
      <c r="I318" s="248"/>
      <c r="J318" s="259">
        <f>BK318</f>
        <v>0</v>
      </c>
      <c r="K318" s="245"/>
      <c r="L318" s="250"/>
      <c r="M318" s="251"/>
      <c r="N318" s="252"/>
      <c r="O318" s="252"/>
      <c r="P318" s="253">
        <f>SUM(P319:P557)</f>
        <v>0</v>
      </c>
      <c r="Q318" s="252"/>
      <c r="R318" s="253">
        <f>SUM(R319:R557)</f>
        <v>5.441837</v>
      </c>
      <c r="S318" s="252"/>
      <c r="T318" s="254">
        <f>SUM(T319:T557)</f>
        <v>1.55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55" t="s">
        <v>83</v>
      </c>
      <c r="AT318" s="256" t="s">
        <v>74</v>
      </c>
      <c r="AU318" s="256" t="s">
        <v>83</v>
      </c>
      <c r="AY318" s="255" t="s">
        <v>160</v>
      </c>
      <c r="BK318" s="257">
        <f>SUM(BK319:BK557)</f>
        <v>0</v>
      </c>
    </row>
    <row r="319" spans="1:65" s="2" customFormat="1" ht="21.75" customHeight="1">
      <c r="A319" s="40"/>
      <c r="B319" s="41"/>
      <c r="C319" s="260" t="s">
        <v>481</v>
      </c>
      <c r="D319" s="260" t="s">
        <v>162</v>
      </c>
      <c r="E319" s="261" t="s">
        <v>990</v>
      </c>
      <c r="F319" s="262" t="s">
        <v>2008</v>
      </c>
      <c r="G319" s="263" t="s">
        <v>243</v>
      </c>
      <c r="H319" s="264">
        <v>155</v>
      </c>
      <c r="I319" s="265"/>
      <c r="J319" s="266">
        <f>ROUND(I319*H319,2)</f>
        <v>0</v>
      </c>
      <c r="K319" s="262" t="s">
        <v>1</v>
      </c>
      <c r="L319" s="43"/>
      <c r="M319" s="267" t="s">
        <v>1</v>
      </c>
      <c r="N319" s="268" t="s">
        <v>40</v>
      </c>
      <c r="O319" s="93"/>
      <c r="P319" s="269">
        <f>O319*H319</f>
        <v>0</v>
      </c>
      <c r="Q319" s="269">
        <v>0</v>
      </c>
      <c r="R319" s="269">
        <f>Q319*H319</f>
        <v>0</v>
      </c>
      <c r="S319" s="269">
        <v>0</v>
      </c>
      <c r="T319" s="270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71" t="s">
        <v>166</v>
      </c>
      <c r="AT319" s="271" t="s">
        <v>162</v>
      </c>
      <c r="AU319" s="271" t="s">
        <v>85</v>
      </c>
      <c r="AY319" s="17" t="s">
        <v>160</v>
      </c>
      <c r="BE319" s="145">
        <f>IF(N319="základní",J319,0)</f>
        <v>0</v>
      </c>
      <c r="BF319" s="145">
        <f>IF(N319="snížená",J319,0)</f>
        <v>0</v>
      </c>
      <c r="BG319" s="145">
        <f>IF(N319="zákl. přenesená",J319,0)</f>
        <v>0</v>
      </c>
      <c r="BH319" s="145">
        <f>IF(N319="sníž. přenesená",J319,0)</f>
        <v>0</v>
      </c>
      <c r="BI319" s="145">
        <f>IF(N319="nulová",J319,0)</f>
        <v>0</v>
      </c>
      <c r="BJ319" s="17" t="s">
        <v>83</v>
      </c>
      <c r="BK319" s="145">
        <f>ROUND(I319*H319,2)</f>
        <v>0</v>
      </c>
      <c r="BL319" s="17" t="s">
        <v>166</v>
      </c>
      <c r="BM319" s="271" t="s">
        <v>2009</v>
      </c>
    </row>
    <row r="320" spans="1:47" s="2" customFormat="1" ht="12">
      <c r="A320" s="40"/>
      <c r="B320" s="41"/>
      <c r="C320" s="42"/>
      <c r="D320" s="272" t="s">
        <v>177</v>
      </c>
      <c r="E320" s="42"/>
      <c r="F320" s="287" t="s">
        <v>2008</v>
      </c>
      <c r="G320" s="42"/>
      <c r="H320" s="42"/>
      <c r="I320" s="161"/>
      <c r="J320" s="42"/>
      <c r="K320" s="42"/>
      <c r="L320" s="43"/>
      <c r="M320" s="274"/>
      <c r="N320" s="275"/>
      <c r="O320" s="93"/>
      <c r="P320" s="93"/>
      <c r="Q320" s="93"/>
      <c r="R320" s="93"/>
      <c r="S320" s="93"/>
      <c r="T320" s="94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7" t="s">
        <v>177</v>
      </c>
      <c r="AU320" s="17" t="s">
        <v>85</v>
      </c>
    </row>
    <row r="321" spans="1:51" s="13" customFormat="1" ht="12">
      <c r="A321" s="13"/>
      <c r="B321" s="276"/>
      <c r="C321" s="277"/>
      <c r="D321" s="272" t="s">
        <v>170</v>
      </c>
      <c r="E321" s="278" t="s">
        <v>1</v>
      </c>
      <c r="F321" s="279" t="s">
        <v>2010</v>
      </c>
      <c r="G321" s="277"/>
      <c r="H321" s="280">
        <v>155</v>
      </c>
      <c r="I321" s="281"/>
      <c r="J321" s="277"/>
      <c r="K321" s="277"/>
      <c r="L321" s="282"/>
      <c r="M321" s="283"/>
      <c r="N321" s="284"/>
      <c r="O321" s="284"/>
      <c r="P321" s="284"/>
      <c r="Q321" s="284"/>
      <c r="R321" s="284"/>
      <c r="S321" s="284"/>
      <c r="T321" s="28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86" t="s">
        <v>170</v>
      </c>
      <c r="AU321" s="286" t="s">
        <v>85</v>
      </c>
      <c r="AV321" s="13" t="s">
        <v>85</v>
      </c>
      <c r="AW321" s="13" t="s">
        <v>30</v>
      </c>
      <c r="AX321" s="13" t="s">
        <v>83</v>
      </c>
      <c r="AY321" s="286" t="s">
        <v>160</v>
      </c>
    </row>
    <row r="322" spans="1:65" s="2" customFormat="1" ht="21.75" customHeight="1">
      <c r="A322" s="40"/>
      <c r="B322" s="41"/>
      <c r="C322" s="260" t="s">
        <v>488</v>
      </c>
      <c r="D322" s="260" t="s">
        <v>162</v>
      </c>
      <c r="E322" s="261" t="s">
        <v>1028</v>
      </c>
      <c r="F322" s="262" t="s">
        <v>2011</v>
      </c>
      <c r="G322" s="263" t="s">
        <v>243</v>
      </c>
      <c r="H322" s="264">
        <v>40</v>
      </c>
      <c r="I322" s="265"/>
      <c r="J322" s="266">
        <f>ROUND(I322*H322,2)</f>
        <v>0</v>
      </c>
      <c r="K322" s="262" t="s">
        <v>1</v>
      </c>
      <c r="L322" s="43"/>
      <c r="M322" s="267" t="s">
        <v>1</v>
      </c>
      <c r="N322" s="268" t="s">
        <v>40</v>
      </c>
      <c r="O322" s="93"/>
      <c r="P322" s="269">
        <f>O322*H322</f>
        <v>0</v>
      </c>
      <c r="Q322" s="269">
        <v>0</v>
      </c>
      <c r="R322" s="269">
        <f>Q322*H322</f>
        <v>0</v>
      </c>
      <c r="S322" s="269">
        <v>0</v>
      </c>
      <c r="T322" s="270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71" t="s">
        <v>166</v>
      </c>
      <c r="AT322" s="271" t="s">
        <v>162</v>
      </c>
      <c r="AU322" s="271" t="s">
        <v>85</v>
      </c>
      <c r="AY322" s="17" t="s">
        <v>160</v>
      </c>
      <c r="BE322" s="145">
        <f>IF(N322="základní",J322,0)</f>
        <v>0</v>
      </c>
      <c r="BF322" s="145">
        <f>IF(N322="snížená",J322,0)</f>
        <v>0</v>
      </c>
      <c r="BG322" s="145">
        <f>IF(N322="zákl. přenesená",J322,0)</f>
        <v>0</v>
      </c>
      <c r="BH322" s="145">
        <f>IF(N322="sníž. přenesená",J322,0)</f>
        <v>0</v>
      </c>
      <c r="BI322" s="145">
        <f>IF(N322="nulová",J322,0)</f>
        <v>0</v>
      </c>
      <c r="BJ322" s="17" t="s">
        <v>83</v>
      </c>
      <c r="BK322" s="145">
        <f>ROUND(I322*H322,2)</f>
        <v>0</v>
      </c>
      <c r="BL322" s="17" t="s">
        <v>166</v>
      </c>
      <c r="BM322" s="271" t="s">
        <v>2012</v>
      </c>
    </row>
    <row r="323" spans="1:47" s="2" customFormat="1" ht="12">
      <c r="A323" s="40"/>
      <c r="B323" s="41"/>
      <c r="C323" s="42"/>
      <c r="D323" s="272" t="s">
        <v>177</v>
      </c>
      <c r="E323" s="42"/>
      <c r="F323" s="287" t="s">
        <v>2011</v>
      </c>
      <c r="G323" s="42"/>
      <c r="H323" s="42"/>
      <c r="I323" s="161"/>
      <c r="J323" s="42"/>
      <c r="K323" s="42"/>
      <c r="L323" s="43"/>
      <c r="M323" s="274"/>
      <c r="N323" s="275"/>
      <c r="O323" s="93"/>
      <c r="P323" s="93"/>
      <c r="Q323" s="93"/>
      <c r="R323" s="93"/>
      <c r="S323" s="93"/>
      <c r="T323" s="94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7" t="s">
        <v>177</v>
      </c>
      <c r="AU323" s="17" t="s">
        <v>85</v>
      </c>
    </row>
    <row r="324" spans="1:65" s="2" customFormat="1" ht="21.75" customHeight="1">
      <c r="A324" s="40"/>
      <c r="B324" s="41"/>
      <c r="C324" s="260" t="s">
        <v>510</v>
      </c>
      <c r="D324" s="260" t="s">
        <v>162</v>
      </c>
      <c r="E324" s="261" t="s">
        <v>2013</v>
      </c>
      <c r="F324" s="262" t="s">
        <v>2014</v>
      </c>
      <c r="G324" s="263" t="s">
        <v>243</v>
      </c>
      <c r="H324" s="264">
        <v>30</v>
      </c>
      <c r="I324" s="265"/>
      <c r="J324" s="266">
        <f>ROUND(I324*H324,2)</f>
        <v>0</v>
      </c>
      <c r="K324" s="262" t="s">
        <v>184</v>
      </c>
      <c r="L324" s="43"/>
      <c r="M324" s="267" t="s">
        <v>1</v>
      </c>
      <c r="N324" s="268" t="s">
        <v>40</v>
      </c>
      <c r="O324" s="93"/>
      <c r="P324" s="269">
        <f>O324*H324</f>
        <v>0</v>
      </c>
      <c r="Q324" s="269">
        <v>0</v>
      </c>
      <c r="R324" s="269">
        <f>Q324*H324</f>
        <v>0</v>
      </c>
      <c r="S324" s="269">
        <v>0</v>
      </c>
      <c r="T324" s="270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71" t="s">
        <v>166</v>
      </c>
      <c r="AT324" s="271" t="s">
        <v>162</v>
      </c>
      <c r="AU324" s="271" t="s">
        <v>85</v>
      </c>
      <c r="AY324" s="17" t="s">
        <v>160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7" t="s">
        <v>83</v>
      </c>
      <c r="BK324" s="145">
        <f>ROUND(I324*H324,2)</f>
        <v>0</v>
      </c>
      <c r="BL324" s="17" t="s">
        <v>166</v>
      </c>
      <c r="BM324" s="271" t="s">
        <v>2015</v>
      </c>
    </row>
    <row r="325" spans="1:47" s="2" customFormat="1" ht="12">
      <c r="A325" s="40"/>
      <c r="B325" s="41"/>
      <c r="C325" s="42"/>
      <c r="D325" s="272" t="s">
        <v>177</v>
      </c>
      <c r="E325" s="42"/>
      <c r="F325" s="287" t="s">
        <v>2016</v>
      </c>
      <c r="G325" s="42"/>
      <c r="H325" s="42"/>
      <c r="I325" s="161"/>
      <c r="J325" s="42"/>
      <c r="K325" s="42"/>
      <c r="L325" s="43"/>
      <c r="M325" s="274"/>
      <c r="N325" s="275"/>
      <c r="O325" s="93"/>
      <c r="P325" s="93"/>
      <c r="Q325" s="93"/>
      <c r="R325" s="93"/>
      <c r="S325" s="93"/>
      <c r="T325" s="94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7" t="s">
        <v>177</v>
      </c>
      <c r="AU325" s="17" t="s">
        <v>85</v>
      </c>
    </row>
    <row r="326" spans="1:51" s="13" customFormat="1" ht="12">
      <c r="A326" s="13"/>
      <c r="B326" s="276"/>
      <c r="C326" s="277"/>
      <c r="D326" s="272" t="s">
        <v>170</v>
      </c>
      <c r="E326" s="278" t="s">
        <v>1</v>
      </c>
      <c r="F326" s="279" t="s">
        <v>2017</v>
      </c>
      <c r="G326" s="277"/>
      <c r="H326" s="280">
        <v>30</v>
      </c>
      <c r="I326" s="281"/>
      <c r="J326" s="277"/>
      <c r="K326" s="277"/>
      <c r="L326" s="282"/>
      <c r="M326" s="283"/>
      <c r="N326" s="284"/>
      <c r="O326" s="284"/>
      <c r="P326" s="284"/>
      <c r="Q326" s="284"/>
      <c r="R326" s="284"/>
      <c r="S326" s="284"/>
      <c r="T326" s="28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86" t="s">
        <v>170</v>
      </c>
      <c r="AU326" s="286" t="s">
        <v>85</v>
      </c>
      <c r="AV326" s="13" t="s">
        <v>85</v>
      </c>
      <c r="AW326" s="13" t="s">
        <v>30</v>
      </c>
      <c r="AX326" s="13" t="s">
        <v>83</v>
      </c>
      <c r="AY326" s="286" t="s">
        <v>160</v>
      </c>
    </row>
    <row r="327" spans="1:65" s="2" customFormat="1" ht="16.5" customHeight="1">
      <c r="A327" s="40"/>
      <c r="B327" s="41"/>
      <c r="C327" s="309" t="s">
        <v>537</v>
      </c>
      <c r="D327" s="309" t="s">
        <v>404</v>
      </c>
      <c r="E327" s="310" t="s">
        <v>2018</v>
      </c>
      <c r="F327" s="311" t="s">
        <v>2019</v>
      </c>
      <c r="G327" s="312" t="s">
        <v>243</v>
      </c>
      <c r="H327" s="313">
        <v>185</v>
      </c>
      <c r="I327" s="314"/>
      <c r="J327" s="315">
        <f>ROUND(I327*H327,2)</f>
        <v>0</v>
      </c>
      <c r="K327" s="311" t="s">
        <v>1</v>
      </c>
      <c r="L327" s="316"/>
      <c r="M327" s="317" t="s">
        <v>1</v>
      </c>
      <c r="N327" s="318" t="s">
        <v>40</v>
      </c>
      <c r="O327" s="93"/>
      <c r="P327" s="269">
        <f>O327*H327</f>
        <v>0</v>
      </c>
      <c r="Q327" s="269">
        <v>0.003</v>
      </c>
      <c r="R327" s="269">
        <f>Q327*H327</f>
        <v>0.555</v>
      </c>
      <c r="S327" s="269">
        <v>0</v>
      </c>
      <c r="T327" s="270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71" t="s">
        <v>235</v>
      </c>
      <c r="AT327" s="271" t="s">
        <v>404</v>
      </c>
      <c r="AU327" s="271" t="s">
        <v>85</v>
      </c>
      <c r="AY327" s="17" t="s">
        <v>160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7" t="s">
        <v>83</v>
      </c>
      <c r="BK327" s="145">
        <f>ROUND(I327*H327,2)</f>
        <v>0</v>
      </c>
      <c r="BL327" s="17" t="s">
        <v>166</v>
      </c>
      <c r="BM327" s="271" t="s">
        <v>2020</v>
      </c>
    </row>
    <row r="328" spans="1:47" s="2" customFormat="1" ht="12">
      <c r="A328" s="40"/>
      <c r="B328" s="41"/>
      <c r="C328" s="42"/>
      <c r="D328" s="272" t="s">
        <v>177</v>
      </c>
      <c r="E328" s="42"/>
      <c r="F328" s="287" t="s">
        <v>2019</v>
      </c>
      <c r="G328" s="42"/>
      <c r="H328" s="42"/>
      <c r="I328" s="161"/>
      <c r="J328" s="42"/>
      <c r="K328" s="42"/>
      <c r="L328" s="43"/>
      <c r="M328" s="274"/>
      <c r="N328" s="275"/>
      <c r="O328" s="93"/>
      <c r="P328" s="93"/>
      <c r="Q328" s="93"/>
      <c r="R328" s="93"/>
      <c r="S328" s="93"/>
      <c r="T328" s="94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7" t="s">
        <v>177</v>
      </c>
      <c r="AU328" s="17" t="s">
        <v>85</v>
      </c>
    </row>
    <row r="329" spans="1:51" s="13" customFormat="1" ht="12">
      <c r="A329" s="13"/>
      <c r="B329" s="276"/>
      <c r="C329" s="277"/>
      <c r="D329" s="272" t="s">
        <v>170</v>
      </c>
      <c r="E329" s="278" t="s">
        <v>1</v>
      </c>
      <c r="F329" s="279" t="s">
        <v>2021</v>
      </c>
      <c r="G329" s="277"/>
      <c r="H329" s="280">
        <v>185</v>
      </c>
      <c r="I329" s="281"/>
      <c r="J329" s="277"/>
      <c r="K329" s="277"/>
      <c r="L329" s="282"/>
      <c r="M329" s="283"/>
      <c r="N329" s="284"/>
      <c r="O329" s="284"/>
      <c r="P329" s="284"/>
      <c r="Q329" s="284"/>
      <c r="R329" s="284"/>
      <c r="S329" s="284"/>
      <c r="T329" s="28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86" t="s">
        <v>170</v>
      </c>
      <c r="AU329" s="286" t="s">
        <v>85</v>
      </c>
      <c r="AV329" s="13" t="s">
        <v>85</v>
      </c>
      <c r="AW329" s="13" t="s">
        <v>30</v>
      </c>
      <c r="AX329" s="13" t="s">
        <v>83</v>
      </c>
      <c r="AY329" s="286" t="s">
        <v>160</v>
      </c>
    </row>
    <row r="330" spans="1:65" s="2" customFormat="1" ht="16.5" customHeight="1">
      <c r="A330" s="40"/>
      <c r="B330" s="41"/>
      <c r="C330" s="309" t="s">
        <v>547</v>
      </c>
      <c r="D330" s="309" t="s">
        <v>404</v>
      </c>
      <c r="E330" s="310" t="s">
        <v>1023</v>
      </c>
      <c r="F330" s="311" t="s">
        <v>1024</v>
      </c>
      <c r="G330" s="312" t="s">
        <v>243</v>
      </c>
      <c r="H330" s="313">
        <v>40</v>
      </c>
      <c r="I330" s="314"/>
      <c r="J330" s="315">
        <f>ROUND(I330*H330,2)</f>
        <v>0</v>
      </c>
      <c r="K330" s="311" t="s">
        <v>1</v>
      </c>
      <c r="L330" s="316"/>
      <c r="M330" s="317" t="s">
        <v>1</v>
      </c>
      <c r="N330" s="318" t="s">
        <v>40</v>
      </c>
      <c r="O330" s="93"/>
      <c r="P330" s="269">
        <f>O330*H330</f>
        <v>0</v>
      </c>
      <c r="Q330" s="269">
        <v>0</v>
      </c>
      <c r="R330" s="269">
        <f>Q330*H330</f>
        <v>0</v>
      </c>
      <c r="S330" s="269">
        <v>0</v>
      </c>
      <c r="T330" s="270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71" t="s">
        <v>235</v>
      </c>
      <c r="AT330" s="271" t="s">
        <v>404</v>
      </c>
      <c r="AU330" s="271" t="s">
        <v>85</v>
      </c>
      <c r="AY330" s="17" t="s">
        <v>160</v>
      </c>
      <c r="BE330" s="145">
        <f>IF(N330="základní",J330,0)</f>
        <v>0</v>
      </c>
      <c r="BF330" s="145">
        <f>IF(N330="snížená",J330,0)</f>
        <v>0</v>
      </c>
      <c r="BG330" s="145">
        <f>IF(N330="zákl. přenesená",J330,0)</f>
        <v>0</v>
      </c>
      <c r="BH330" s="145">
        <f>IF(N330="sníž. přenesená",J330,0)</f>
        <v>0</v>
      </c>
      <c r="BI330" s="145">
        <f>IF(N330="nulová",J330,0)</f>
        <v>0</v>
      </c>
      <c r="BJ330" s="17" t="s">
        <v>83</v>
      </c>
      <c r="BK330" s="145">
        <f>ROUND(I330*H330,2)</f>
        <v>0</v>
      </c>
      <c r="BL330" s="17" t="s">
        <v>166</v>
      </c>
      <c r="BM330" s="271" t="s">
        <v>2022</v>
      </c>
    </row>
    <row r="331" spans="1:47" s="2" customFormat="1" ht="12">
      <c r="A331" s="40"/>
      <c r="B331" s="41"/>
      <c r="C331" s="42"/>
      <c r="D331" s="272" t="s">
        <v>177</v>
      </c>
      <c r="E331" s="42"/>
      <c r="F331" s="287" t="s">
        <v>1024</v>
      </c>
      <c r="G331" s="42"/>
      <c r="H331" s="42"/>
      <c r="I331" s="161"/>
      <c r="J331" s="42"/>
      <c r="K331" s="42"/>
      <c r="L331" s="43"/>
      <c r="M331" s="274"/>
      <c r="N331" s="275"/>
      <c r="O331" s="93"/>
      <c r="P331" s="93"/>
      <c r="Q331" s="93"/>
      <c r="R331" s="93"/>
      <c r="S331" s="93"/>
      <c r="T331" s="94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7" t="s">
        <v>177</v>
      </c>
      <c r="AU331" s="17" t="s">
        <v>85</v>
      </c>
    </row>
    <row r="332" spans="1:65" s="2" customFormat="1" ht="21.75" customHeight="1">
      <c r="A332" s="40"/>
      <c r="B332" s="41"/>
      <c r="C332" s="260" t="s">
        <v>554</v>
      </c>
      <c r="D332" s="260" t="s">
        <v>162</v>
      </c>
      <c r="E332" s="261" t="s">
        <v>1006</v>
      </c>
      <c r="F332" s="262" t="s">
        <v>2023</v>
      </c>
      <c r="G332" s="263" t="s">
        <v>243</v>
      </c>
      <c r="H332" s="264">
        <v>45</v>
      </c>
      <c r="I332" s="265"/>
      <c r="J332" s="266">
        <f>ROUND(I332*H332,2)</f>
        <v>0</v>
      </c>
      <c r="K332" s="262" t="s">
        <v>1</v>
      </c>
      <c r="L332" s="43"/>
      <c r="M332" s="267" t="s">
        <v>1</v>
      </c>
      <c r="N332" s="268" t="s">
        <v>40</v>
      </c>
      <c r="O332" s="93"/>
      <c r="P332" s="269">
        <f>O332*H332</f>
        <v>0</v>
      </c>
      <c r="Q332" s="269">
        <v>0</v>
      </c>
      <c r="R332" s="269">
        <f>Q332*H332</f>
        <v>0</v>
      </c>
      <c r="S332" s="269">
        <v>0</v>
      </c>
      <c r="T332" s="270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71" t="s">
        <v>166</v>
      </c>
      <c r="AT332" s="271" t="s">
        <v>162</v>
      </c>
      <c r="AU332" s="271" t="s">
        <v>85</v>
      </c>
      <c r="AY332" s="17" t="s">
        <v>160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7" t="s">
        <v>83</v>
      </c>
      <c r="BK332" s="145">
        <f>ROUND(I332*H332,2)</f>
        <v>0</v>
      </c>
      <c r="BL332" s="17" t="s">
        <v>166</v>
      </c>
      <c r="BM332" s="271" t="s">
        <v>2024</v>
      </c>
    </row>
    <row r="333" spans="1:47" s="2" customFormat="1" ht="12">
      <c r="A333" s="40"/>
      <c r="B333" s="41"/>
      <c r="C333" s="42"/>
      <c r="D333" s="272" t="s">
        <v>177</v>
      </c>
      <c r="E333" s="42"/>
      <c r="F333" s="287" t="s">
        <v>2025</v>
      </c>
      <c r="G333" s="42"/>
      <c r="H333" s="42"/>
      <c r="I333" s="161"/>
      <c r="J333" s="42"/>
      <c r="K333" s="42"/>
      <c r="L333" s="43"/>
      <c r="M333" s="274"/>
      <c r="N333" s="275"/>
      <c r="O333" s="93"/>
      <c r="P333" s="93"/>
      <c r="Q333" s="93"/>
      <c r="R333" s="93"/>
      <c r="S333" s="93"/>
      <c r="T333" s="94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7" t="s">
        <v>177</v>
      </c>
      <c r="AU333" s="17" t="s">
        <v>85</v>
      </c>
    </row>
    <row r="334" spans="1:51" s="13" customFormat="1" ht="12">
      <c r="A334" s="13"/>
      <c r="B334" s="276"/>
      <c r="C334" s="277"/>
      <c r="D334" s="272" t="s">
        <v>170</v>
      </c>
      <c r="E334" s="278" t="s">
        <v>1</v>
      </c>
      <c r="F334" s="279" t="s">
        <v>2026</v>
      </c>
      <c r="G334" s="277"/>
      <c r="H334" s="280">
        <v>45</v>
      </c>
      <c r="I334" s="281"/>
      <c r="J334" s="277"/>
      <c r="K334" s="277"/>
      <c r="L334" s="282"/>
      <c r="M334" s="283"/>
      <c r="N334" s="284"/>
      <c r="O334" s="284"/>
      <c r="P334" s="284"/>
      <c r="Q334" s="284"/>
      <c r="R334" s="284"/>
      <c r="S334" s="284"/>
      <c r="T334" s="28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86" t="s">
        <v>170</v>
      </c>
      <c r="AU334" s="286" t="s">
        <v>85</v>
      </c>
      <c r="AV334" s="13" t="s">
        <v>85</v>
      </c>
      <c r="AW334" s="13" t="s">
        <v>30</v>
      </c>
      <c r="AX334" s="13" t="s">
        <v>83</v>
      </c>
      <c r="AY334" s="286" t="s">
        <v>160</v>
      </c>
    </row>
    <row r="335" spans="1:65" s="2" customFormat="1" ht="16.5" customHeight="1">
      <c r="A335" s="40"/>
      <c r="B335" s="41"/>
      <c r="C335" s="309" t="s">
        <v>560</v>
      </c>
      <c r="D335" s="309" t="s">
        <v>404</v>
      </c>
      <c r="E335" s="310" t="s">
        <v>2027</v>
      </c>
      <c r="F335" s="311" t="s">
        <v>2028</v>
      </c>
      <c r="G335" s="312" t="s">
        <v>243</v>
      </c>
      <c r="H335" s="313">
        <v>45</v>
      </c>
      <c r="I335" s="314"/>
      <c r="J335" s="315">
        <f>ROUND(I335*H335,2)</f>
        <v>0</v>
      </c>
      <c r="K335" s="311" t="s">
        <v>1</v>
      </c>
      <c r="L335" s="316"/>
      <c r="M335" s="317" t="s">
        <v>1</v>
      </c>
      <c r="N335" s="318" t="s">
        <v>40</v>
      </c>
      <c r="O335" s="93"/>
      <c r="P335" s="269">
        <f>O335*H335</f>
        <v>0</v>
      </c>
      <c r="Q335" s="269">
        <v>0.00671</v>
      </c>
      <c r="R335" s="269">
        <f>Q335*H335</f>
        <v>0.30195</v>
      </c>
      <c r="S335" s="269">
        <v>0</v>
      </c>
      <c r="T335" s="270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71" t="s">
        <v>235</v>
      </c>
      <c r="AT335" s="271" t="s">
        <v>404</v>
      </c>
      <c r="AU335" s="271" t="s">
        <v>85</v>
      </c>
      <c r="AY335" s="17" t="s">
        <v>160</v>
      </c>
      <c r="BE335" s="145">
        <f>IF(N335="základní",J335,0)</f>
        <v>0</v>
      </c>
      <c r="BF335" s="145">
        <f>IF(N335="snížená",J335,0)</f>
        <v>0</v>
      </c>
      <c r="BG335" s="145">
        <f>IF(N335="zákl. přenesená",J335,0)</f>
        <v>0</v>
      </c>
      <c r="BH335" s="145">
        <f>IF(N335="sníž. přenesená",J335,0)</f>
        <v>0</v>
      </c>
      <c r="BI335" s="145">
        <f>IF(N335="nulová",J335,0)</f>
        <v>0</v>
      </c>
      <c r="BJ335" s="17" t="s">
        <v>83</v>
      </c>
      <c r="BK335" s="145">
        <f>ROUND(I335*H335,2)</f>
        <v>0</v>
      </c>
      <c r="BL335" s="17" t="s">
        <v>166</v>
      </c>
      <c r="BM335" s="271" t="s">
        <v>2029</v>
      </c>
    </row>
    <row r="336" spans="1:47" s="2" customFormat="1" ht="12">
      <c r="A336" s="40"/>
      <c r="B336" s="41"/>
      <c r="C336" s="42"/>
      <c r="D336" s="272" t="s">
        <v>177</v>
      </c>
      <c r="E336" s="42"/>
      <c r="F336" s="287" t="s">
        <v>2028</v>
      </c>
      <c r="G336" s="42"/>
      <c r="H336" s="42"/>
      <c r="I336" s="161"/>
      <c r="J336" s="42"/>
      <c r="K336" s="42"/>
      <c r="L336" s="43"/>
      <c r="M336" s="274"/>
      <c r="N336" s="275"/>
      <c r="O336" s="93"/>
      <c r="P336" s="93"/>
      <c r="Q336" s="93"/>
      <c r="R336" s="93"/>
      <c r="S336" s="93"/>
      <c r="T336" s="94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7" t="s">
        <v>177</v>
      </c>
      <c r="AU336" s="17" t="s">
        <v>85</v>
      </c>
    </row>
    <row r="337" spans="1:51" s="13" customFormat="1" ht="12">
      <c r="A337" s="13"/>
      <c r="B337" s="276"/>
      <c r="C337" s="277"/>
      <c r="D337" s="272" t="s">
        <v>170</v>
      </c>
      <c r="E337" s="278" t="s">
        <v>1</v>
      </c>
      <c r="F337" s="279" t="s">
        <v>2026</v>
      </c>
      <c r="G337" s="277"/>
      <c r="H337" s="280">
        <v>45</v>
      </c>
      <c r="I337" s="281"/>
      <c r="J337" s="277"/>
      <c r="K337" s="277"/>
      <c r="L337" s="282"/>
      <c r="M337" s="283"/>
      <c r="N337" s="284"/>
      <c r="O337" s="284"/>
      <c r="P337" s="284"/>
      <c r="Q337" s="284"/>
      <c r="R337" s="284"/>
      <c r="S337" s="284"/>
      <c r="T337" s="28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86" t="s">
        <v>170</v>
      </c>
      <c r="AU337" s="286" t="s">
        <v>85</v>
      </c>
      <c r="AV337" s="13" t="s">
        <v>85</v>
      </c>
      <c r="AW337" s="13" t="s">
        <v>30</v>
      </c>
      <c r="AX337" s="13" t="s">
        <v>83</v>
      </c>
      <c r="AY337" s="286" t="s">
        <v>160</v>
      </c>
    </row>
    <row r="338" spans="1:65" s="2" customFormat="1" ht="21.75" customHeight="1">
      <c r="A338" s="40"/>
      <c r="B338" s="41"/>
      <c r="C338" s="260" t="s">
        <v>580</v>
      </c>
      <c r="D338" s="260" t="s">
        <v>162</v>
      </c>
      <c r="E338" s="261" t="s">
        <v>2030</v>
      </c>
      <c r="F338" s="262" t="s">
        <v>2031</v>
      </c>
      <c r="G338" s="263" t="s">
        <v>1382</v>
      </c>
      <c r="H338" s="264">
        <v>20</v>
      </c>
      <c r="I338" s="265"/>
      <c r="J338" s="266">
        <f>ROUND(I338*H338,2)</f>
        <v>0</v>
      </c>
      <c r="K338" s="262" t="s">
        <v>1</v>
      </c>
      <c r="L338" s="43"/>
      <c r="M338" s="267" t="s">
        <v>1</v>
      </c>
      <c r="N338" s="268" t="s">
        <v>40</v>
      </c>
      <c r="O338" s="93"/>
      <c r="P338" s="269">
        <f>O338*H338</f>
        <v>0</v>
      </c>
      <c r="Q338" s="269">
        <v>0.01846</v>
      </c>
      <c r="R338" s="269">
        <f>Q338*H338</f>
        <v>0.36920000000000003</v>
      </c>
      <c r="S338" s="269">
        <v>0</v>
      </c>
      <c r="T338" s="270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71" t="s">
        <v>281</v>
      </c>
      <c r="AT338" s="271" t="s">
        <v>162</v>
      </c>
      <c r="AU338" s="271" t="s">
        <v>85</v>
      </c>
      <c r="AY338" s="17" t="s">
        <v>160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7" t="s">
        <v>83</v>
      </c>
      <c r="BK338" s="145">
        <f>ROUND(I338*H338,2)</f>
        <v>0</v>
      </c>
      <c r="BL338" s="17" t="s">
        <v>281</v>
      </c>
      <c r="BM338" s="271" t="s">
        <v>2032</v>
      </c>
    </row>
    <row r="339" spans="1:47" s="2" customFormat="1" ht="12">
      <c r="A339" s="40"/>
      <c r="B339" s="41"/>
      <c r="C339" s="42"/>
      <c r="D339" s="272" t="s">
        <v>177</v>
      </c>
      <c r="E339" s="42"/>
      <c r="F339" s="287" t="s">
        <v>2033</v>
      </c>
      <c r="G339" s="42"/>
      <c r="H339" s="42"/>
      <c r="I339" s="161"/>
      <c r="J339" s="42"/>
      <c r="K339" s="42"/>
      <c r="L339" s="43"/>
      <c r="M339" s="274"/>
      <c r="N339" s="275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7" t="s">
        <v>177</v>
      </c>
      <c r="AU339" s="17" t="s">
        <v>85</v>
      </c>
    </row>
    <row r="340" spans="1:51" s="13" customFormat="1" ht="12">
      <c r="A340" s="13"/>
      <c r="B340" s="276"/>
      <c r="C340" s="277"/>
      <c r="D340" s="272" t="s">
        <v>170</v>
      </c>
      <c r="E340" s="278" t="s">
        <v>1</v>
      </c>
      <c r="F340" s="279" t="s">
        <v>2034</v>
      </c>
      <c r="G340" s="277"/>
      <c r="H340" s="280">
        <v>20</v>
      </c>
      <c r="I340" s="281"/>
      <c r="J340" s="277"/>
      <c r="K340" s="277"/>
      <c r="L340" s="282"/>
      <c r="M340" s="283"/>
      <c r="N340" s="284"/>
      <c r="O340" s="284"/>
      <c r="P340" s="284"/>
      <c r="Q340" s="284"/>
      <c r="R340" s="284"/>
      <c r="S340" s="284"/>
      <c r="T340" s="28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86" t="s">
        <v>170</v>
      </c>
      <c r="AU340" s="286" t="s">
        <v>85</v>
      </c>
      <c r="AV340" s="13" t="s">
        <v>85</v>
      </c>
      <c r="AW340" s="13" t="s">
        <v>30</v>
      </c>
      <c r="AX340" s="13" t="s">
        <v>83</v>
      </c>
      <c r="AY340" s="286" t="s">
        <v>160</v>
      </c>
    </row>
    <row r="341" spans="1:65" s="2" customFormat="1" ht="21.75" customHeight="1">
      <c r="A341" s="40"/>
      <c r="B341" s="41"/>
      <c r="C341" s="309" t="s">
        <v>586</v>
      </c>
      <c r="D341" s="309" t="s">
        <v>404</v>
      </c>
      <c r="E341" s="310" t="s">
        <v>2035</v>
      </c>
      <c r="F341" s="311" t="s">
        <v>2036</v>
      </c>
      <c r="G341" s="312" t="s">
        <v>243</v>
      </c>
      <c r="H341" s="313">
        <v>20</v>
      </c>
      <c r="I341" s="314"/>
      <c r="J341" s="315">
        <f>ROUND(I341*H341,2)</f>
        <v>0</v>
      </c>
      <c r="K341" s="311" t="s">
        <v>1</v>
      </c>
      <c r="L341" s="316"/>
      <c r="M341" s="317" t="s">
        <v>1</v>
      </c>
      <c r="N341" s="318" t="s">
        <v>40</v>
      </c>
      <c r="O341" s="93"/>
      <c r="P341" s="269">
        <f>O341*H341</f>
        <v>0</v>
      </c>
      <c r="Q341" s="269">
        <v>0.0067</v>
      </c>
      <c r="R341" s="269">
        <f>Q341*H341</f>
        <v>0.134</v>
      </c>
      <c r="S341" s="269">
        <v>0</v>
      </c>
      <c r="T341" s="27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71" t="s">
        <v>235</v>
      </c>
      <c r="AT341" s="271" t="s">
        <v>404</v>
      </c>
      <c r="AU341" s="271" t="s">
        <v>85</v>
      </c>
      <c r="AY341" s="17" t="s">
        <v>160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7" t="s">
        <v>83</v>
      </c>
      <c r="BK341" s="145">
        <f>ROUND(I341*H341,2)</f>
        <v>0</v>
      </c>
      <c r="BL341" s="17" t="s">
        <v>166</v>
      </c>
      <c r="BM341" s="271" t="s">
        <v>2037</v>
      </c>
    </row>
    <row r="342" spans="1:47" s="2" customFormat="1" ht="12">
      <c r="A342" s="40"/>
      <c r="B342" s="41"/>
      <c r="C342" s="42"/>
      <c r="D342" s="272" t="s">
        <v>177</v>
      </c>
      <c r="E342" s="42"/>
      <c r="F342" s="287" t="s">
        <v>2036</v>
      </c>
      <c r="G342" s="42"/>
      <c r="H342" s="42"/>
      <c r="I342" s="161"/>
      <c r="J342" s="42"/>
      <c r="K342" s="42"/>
      <c r="L342" s="43"/>
      <c r="M342" s="274"/>
      <c r="N342" s="275"/>
      <c r="O342" s="93"/>
      <c r="P342" s="93"/>
      <c r="Q342" s="93"/>
      <c r="R342" s="93"/>
      <c r="S342" s="93"/>
      <c r="T342" s="94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7" t="s">
        <v>177</v>
      </c>
      <c r="AU342" s="17" t="s">
        <v>85</v>
      </c>
    </row>
    <row r="343" spans="1:47" s="2" customFormat="1" ht="12">
      <c r="A343" s="40"/>
      <c r="B343" s="41"/>
      <c r="C343" s="42"/>
      <c r="D343" s="272" t="s">
        <v>168</v>
      </c>
      <c r="E343" s="42"/>
      <c r="F343" s="273" t="s">
        <v>2038</v>
      </c>
      <c r="G343" s="42"/>
      <c r="H343" s="42"/>
      <c r="I343" s="161"/>
      <c r="J343" s="42"/>
      <c r="K343" s="42"/>
      <c r="L343" s="43"/>
      <c r="M343" s="274"/>
      <c r="N343" s="275"/>
      <c r="O343" s="93"/>
      <c r="P343" s="93"/>
      <c r="Q343" s="93"/>
      <c r="R343" s="93"/>
      <c r="S343" s="93"/>
      <c r="T343" s="94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7" t="s">
        <v>168</v>
      </c>
      <c r="AU343" s="17" t="s">
        <v>85</v>
      </c>
    </row>
    <row r="344" spans="1:65" s="2" customFormat="1" ht="21.75" customHeight="1">
      <c r="A344" s="40"/>
      <c r="B344" s="41"/>
      <c r="C344" s="260" t="s">
        <v>591</v>
      </c>
      <c r="D344" s="260" t="s">
        <v>162</v>
      </c>
      <c r="E344" s="261" t="s">
        <v>2039</v>
      </c>
      <c r="F344" s="262" t="s">
        <v>2040</v>
      </c>
      <c r="G344" s="263" t="s">
        <v>165</v>
      </c>
      <c r="H344" s="264">
        <v>7</v>
      </c>
      <c r="I344" s="265"/>
      <c r="J344" s="266">
        <f>ROUND(I344*H344,2)</f>
        <v>0</v>
      </c>
      <c r="K344" s="262" t="s">
        <v>175</v>
      </c>
      <c r="L344" s="43"/>
      <c r="M344" s="267" t="s">
        <v>1</v>
      </c>
      <c r="N344" s="268" t="s">
        <v>40</v>
      </c>
      <c r="O344" s="93"/>
      <c r="P344" s="269">
        <f>O344*H344</f>
        <v>0</v>
      </c>
      <c r="Q344" s="269">
        <v>0</v>
      </c>
      <c r="R344" s="269">
        <f>Q344*H344</f>
        <v>0</v>
      </c>
      <c r="S344" s="269">
        <v>0</v>
      </c>
      <c r="T344" s="27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71" t="s">
        <v>166</v>
      </c>
      <c r="AT344" s="271" t="s">
        <v>162</v>
      </c>
      <c r="AU344" s="271" t="s">
        <v>85</v>
      </c>
      <c r="AY344" s="17" t="s">
        <v>160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7" t="s">
        <v>83</v>
      </c>
      <c r="BK344" s="145">
        <f>ROUND(I344*H344,2)</f>
        <v>0</v>
      </c>
      <c r="BL344" s="17" t="s">
        <v>166</v>
      </c>
      <c r="BM344" s="271" t="s">
        <v>2041</v>
      </c>
    </row>
    <row r="345" spans="1:47" s="2" customFormat="1" ht="12">
      <c r="A345" s="40"/>
      <c r="B345" s="41"/>
      <c r="C345" s="42"/>
      <c r="D345" s="272" t="s">
        <v>177</v>
      </c>
      <c r="E345" s="42"/>
      <c r="F345" s="287" t="s">
        <v>2042</v>
      </c>
      <c r="G345" s="42"/>
      <c r="H345" s="42"/>
      <c r="I345" s="161"/>
      <c r="J345" s="42"/>
      <c r="K345" s="42"/>
      <c r="L345" s="43"/>
      <c r="M345" s="274"/>
      <c r="N345" s="275"/>
      <c r="O345" s="93"/>
      <c r="P345" s="93"/>
      <c r="Q345" s="93"/>
      <c r="R345" s="93"/>
      <c r="S345" s="93"/>
      <c r="T345" s="94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7" t="s">
        <v>177</v>
      </c>
      <c r="AU345" s="17" t="s">
        <v>85</v>
      </c>
    </row>
    <row r="346" spans="1:51" s="13" customFormat="1" ht="12">
      <c r="A346" s="13"/>
      <c r="B346" s="276"/>
      <c r="C346" s="277"/>
      <c r="D346" s="272" t="s">
        <v>170</v>
      </c>
      <c r="E346" s="278" t="s">
        <v>1</v>
      </c>
      <c r="F346" s="279" t="s">
        <v>229</v>
      </c>
      <c r="G346" s="277"/>
      <c r="H346" s="280">
        <v>7</v>
      </c>
      <c r="I346" s="281"/>
      <c r="J346" s="277"/>
      <c r="K346" s="277"/>
      <c r="L346" s="282"/>
      <c r="M346" s="283"/>
      <c r="N346" s="284"/>
      <c r="O346" s="284"/>
      <c r="P346" s="284"/>
      <c r="Q346" s="284"/>
      <c r="R346" s="284"/>
      <c r="S346" s="284"/>
      <c r="T346" s="28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86" t="s">
        <v>170</v>
      </c>
      <c r="AU346" s="286" t="s">
        <v>85</v>
      </c>
      <c r="AV346" s="13" t="s">
        <v>85</v>
      </c>
      <c r="AW346" s="13" t="s">
        <v>30</v>
      </c>
      <c r="AX346" s="13" t="s">
        <v>83</v>
      </c>
      <c r="AY346" s="286" t="s">
        <v>160</v>
      </c>
    </row>
    <row r="347" spans="1:65" s="2" customFormat="1" ht="21.75" customHeight="1">
      <c r="A347" s="40"/>
      <c r="B347" s="41"/>
      <c r="C347" s="309" t="s">
        <v>599</v>
      </c>
      <c r="D347" s="309" t="s">
        <v>404</v>
      </c>
      <c r="E347" s="310" t="s">
        <v>2043</v>
      </c>
      <c r="F347" s="311" t="s">
        <v>2044</v>
      </c>
      <c r="G347" s="312" t="s">
        <v>165</v>
      </c>
      <c r="H347" s="313">
        <v>2</v>
      </c>
      <c r="I347" s="314"/>
      <c r="J347" s="315">
        <f>ROUND(I347*H347,2)</f>
        <v>0</v>
      </c>
      <c r="K347" s="311" t="s">
        <v>175</v>
      </c>
      <c r="L347" s="316"/>
      <c r="M347" s="317" t="s">
        <v>1</v>
      </c>
      <c r="N347" s="318" t="s">
        <v>40</v>
      </c>
      <c r="O347" s="93"/>
      <c r="P347" s="269">
        <f>O347*H347</f>
        <v>0</v>
      </c>
      <c r="Q347" s="269">
        <v>0.0122</v>
      </c>
      <c r="R347" s="269">
        <f>Q347*H347</f>
        <v>0.0244</v>
      </c>
      <c r="S347" s="269">
        <v>0</v>
      </c>
      <c r="T347" s="27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71" t="s">
        <v>235</v>
      </c>
      <c r="AT347" s="271" t="s">
        <v>404</v>
      </c>
      <c r="AU347" s="271" t="s">
        <v>85</v>
      </c>
      <c r="AY347" s="17" t="s">
        <v>160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17" t="s">
        <v>83</v>
      </c>
      <c r="BK347" s="145">
        <f>ROUND(I347*H347,2)</f>
        <v>0</v>
      </c>
      <c r="BL347" s="17" t="s">
        <v>166</v>
      </c>
      <c r="BM347" s="271" t="s">
        <v>2045</v>
      </c>
    </row>
    <row r="348" spans="1:47" s="2" customFormat="1" ht="12">
      <c r="A348" s="40"/>
      <c r="B348" s="41"/>
      <c r="C348" s="42"/>
      <c r="D348" s="272" t="s">
        <v>177</v>
      </c>
      <c r="E348" s="42"/>
      <c r="F348" s="287" t="s">
        <v>2046</v>
      </c>
      <c r="G348" s="42"/>
      <c r="H348" s="42"/>
      <c r="I348" s="161"/>
      <c r="J348" s="42"/>
      <c r="K348" s="42"/>
      <c r="L348" s="43"/>
      <c r="M348" s="274"/>
      <c r="N348" s="275"/>
      <c r="O348" s="93"/>
      <c r="P348" s="93"/>
      <c r="Q348" s="93"/>
      <c r="R348" s="93"/>
      <c r="S348" s="93"/>
      <c r="T348" s="94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7" t="s">
        <v>177</v>
      </c>
      <c r="AU348" s="17" t="s">
        <v>85</v>
      </c>
    </row>
    <row r="349" spans="1:51" s="13" customFormat="1" ht="12">
      <c r="A349" s="13"/>
      <c r="B349" s="276"/>
      <c r="C349" s="277"/>
      <c r="D349" s="272" t="s">
        <v>170</v>
      </c>
      <c r="E349" s="278" t="s">
        <v>1</v>
      </c>
      <c r="F349" s="279" t="s">
        <v>85</v>
      </c>
      <c r="G349" s="277"/>
      <c r="H349" s="280">
        <v>2</v>
      </c>
      <c r="I349" s="281"/>
      <c r="J349" s="277"/>
      <c r="K349" s="277"/>
      <c r="L349" s="282"/>
      <c r="M349" s="283"/>
      <c r="N349" s="284"/>
      <c r="O349" s="284"/>
      <c r="P349" s="284"/>
      <c r="Q349" s="284"/>
      <c r="R349" s="284"/>
      <c r="S349" s="284"/>
      <c r="T349" s="28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86" t="s">
        <v>170</v>
      </c>
      <c r="AU349" s="286" t="s">
        <v>85</v>
      </c>
      <c r="AV349" s="13" t="s">
        <v>85</v>
      </c>
      <c r="AW349" s="13" t="s">
        <v>30</v>
      </c>
      <c r="AX349" s="13" t="s">
        <v>83</v>
      </c>
      <c r="AY349" s="286" t="s">
        <v>160</v>
      </c>
    </row>
    <row r="350" spans="1:65" s="2" customFormat="1" ht="21.75" customHeight="1">
      <c r="A350" s="40"/>
      <c r="B350" s="41"/>
      <c r="C350" s="309" t="s">
        <v>605</v>
      </c>
      <c r="D350" s="309" t="s">
        <v>404</v>
      </c>
      <c r="E350" s="310" t="s">
        <v>2047</v>
      </c>
      <c r="F350" s="311" t="s">
        <v>2048</v>
      </c>
      <c r="G350" s="312" t="s">
        <v>165</v>
      </c>
      <c r="H350" s="313">
        <v>3</v>
      </c>
      <c r="I350" s="314"/>
      <c r="J350" s="315">
        <f>ROUND(I350*H350,2)</f>
        <v>0</v>
      </c>
      <c r="K350" s="311" t="s">
        <v>1</v>
      </c>
      <c r="L350" s="316"/>
      <c r="M350" s="317" t="s">
        <v>1</v>
      </c>
      <c r="N350" s="318" t="s">
        <v>40</v>
      </c>
      <c r="O350" s="93"/>
      <c r="P350" s="269">
        <f>O350*H350</f>
        <v>0</v>
      </c>
      <c r="Q350" s="269">
        <v>0.014</v>
      </c>
      <c r="R350" s="269">
        <f>Q350*H350</f>
        <v>0.042</v>
      </c>
      <c r="S350" s="269">
        <v>0</v>
      </c>
      <c r="T350" s="270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71" t="s">
        <v>235</v>
      </c>
      <c r="AT350" s="271" t="s">
        <v>404</v>
      </c>
      <c r="AU350" s="271" t="s">
        <v>85</v>
      </c>
      <c r="AY350" s="17" t="s">
        <v>160</v>
      </c>
      <c r="BE350" s="145">
        <f>IF(N350="základní",J350,0)</f>
        <v>0</v>
      </c>
      <c r="BF350" s="145">
        <f>IF(N350="snížená",J350,0)</f>
        <v>0</v>
      </c>
      <c r="BG350" s="145">
        <f>IF(N350="zákl. přenesená",J350,0)</f>
        <v>0</v>
      </c>
      <c r="BH350" s="145">
        <f>IF(N350="sníž. přenesená",J350,0)</f>
        <v>0</v>
      </c>
      <c r="BI350" s="145">
        <f>IF(N350="nulová",J350,0)</f>
        <v>0</v>
      </c>
      <c r="BJ350" s="17" t="s">
        <v>83</v>
      </c>
      <c r="BK350" s="145">
        <f>ROUND(I350*H350,2)</f>
        <v>0</v>
      </c>
      <c r="BL350" s="17" t="s">
        <v>166</v>
      </c>
      <c r="BM350" s="271" t="s">
        <v>2049</v>
      </c>
    </row>
    <row r="351" spans="1:47" s="2" customFormat="1" ht="12">
      <c r="A351" s="40"/>
      <c r="B351" s="41"/>
      <c r="C351" s="42"/>
      <c r="D351" s="272" t="s">
        <v>177</v>
      </c>
      <c r="E351" s="42"/>
      <c r="F351" s="287" t="s">
        <v>2048</v>
      </c>
      <c r="G351" s="42"/>
      <c r="H351" s="42"/>
      <c r="I351" s="161"/>
      <c r="J351" s="42"/>
      <c r="K351" s="42"/>
      <c r="L351" s="43"/>
      <c r="M351" s="274"/>
      <c r="N351" s="275"/>
      <c r="O351" s="93"/>
      <c r="P351" s="93"/>
      <c r="Q351" s="93"/>
      <c r="R351" s="93"/>
      <c r="S351" s="93"/>
      <c r="T351" s="94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7" t="s">
        <v>177</v>
      </c>
      <c r="AU351" s="17" t="s">
        <v>85</v>
      </c>
    </row>
    <row r="352" spans="1:51" s="13" customFormat="1" ht="12">
      <c r="A352" s="13"/>
      <c r="B352" s="276"/>
      <c r="C352" s="277"/>
      <c r="D352" s="272" t="s">
        <v>170</v>
      </c>
      <c r="E352" s="278" t="s">
        <v>1</v>
      </c>
      <c r="F352" s="279" t="s">
        <v>181</v>
      </c>
      <c r="G352" s="277"/>
      <c r="H352" s="280">
        <v>3</v>
      </c>
      <c r="I352" s="281"/>
      <c r="J352" s="277"/>
      <c r="K352" s="277"/>
      <c r="L352" s="282"/>
      <c r="M352" s="283"/>
      <c r="N352" s="284"/>
      <c r="O352" s="284"/>
      <c r="P352" s="284"/>
      <c r="Q352" s="284"/>
      <c r="R352" s="284"/>
      <c r="S352" s="284"/>
      <c r="T352" s="28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86" t="s">
        <v>170</v>
      </c>
      <c r="AU352" s="286" t="s">
        <v>85</v>
      </c>
      <c r="AV352" s="13" t="s">
        <v>85</v>
      </c>
      <c r="AW352" s="13" t="s">
        <v>30</v>
      </c>
      <c r="AX352" s="13" t="s">
        <v>83</v>
      </c>
      <c r="AY352" s="286" t="s">
        <v>160</v>
      </c>
    </row>
    <row r="353" spans="1:65" s="2" customFormat="1" ht="16.5" customHeight="1">
      <c r="A353" s="40"/>
      <c r="B353" s="41"/>
      <c r="C353" s="309" t="s">
        <v>623</v>
      </c>
      <c r="D353" s="309" t="s">
        <v>404</v>
      </c>
      <c r="E353" s="310" t="s">
        <v>2050</v>
      </c>
      <c r="F353" s="311" t="s">
        <v>2051</v>
      </c>
      <c r="G353" s="312" t="s">
        <v>165</v>
      </c>
      <c r="H353" s="313">
        <v>2</v>
      </c>
      <c r="I353" s="314"/>
      <c r="J353" s="315">
        <f>ROUND(I353*H353,2)</f>
        <v>0</v>
      </c>
      <c r="K353" s="311" t="s">
        <v>1</v>
      </c>
      <c r="L353" s="316"/>
      <c r="M353" s="317" t="s">
        <v>1</v>
      </c>
      <c r="N353" s="318" t="s">
        <v>40</v>
      </c>
      <c r="O353" s="93"/>
      <c r="P353" s="269">
        <f>O353*H353</f>
        <v>0</v>
      </c>
      <c r="Q353" s="269">
        <v>0.0072</v>
      </c>
      <c r="R353" s="269">
        <f>Q353*H353</f>
        <v>0.0144</v>
      </c>
      <c r="S353" s="269">
        <v>0</v>
      </c>
      <c r="T353" s="270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71" t="s">
        <v>235</v>
      </c>
      <c r="AT353" s="271" t="s">
        <v>404</v>
      </c>
      <c r="AU353" s="271" t="s">
        <v>85</v>
      </c>
      <c r="AY353" s="17" t="s">
        <v>160</v>
      </c>
      <c r="BE353" s="145">
        <f>IF(N353="základní",J353,0)</f>
        <v>0</v>
      </c>
      <c r="BF353" s="145">
        <f>IF(N353="snížená",J353,0)</f>
        <v>0</v>
      </c>
      <c r="BG353" s="145">
        <f>IF(N353="zákl. přenesená",J353,0)</f>
        <v>0</v>
      </c>
      <c r="BH353" s="145">
        <f>IF(N353="sníž. přenesená",J353,0)</f>
        <v>0</v>
      </c>
      <c r="BI353" s="145">
        <f>IF(N353="nulová",J353,0)</f>
        <v>0</v>
      </c>
      <c r="BJ353" s="17" t="s">
        <v>83</v>
      </c>
      <c r="BK353" s="145">
        <f>ROUND(I353*H353,2)</f>
        <v>0</v>
      </c>
      <c r="BL353" s="17" t="s">
        <v>166</v>
      </c>
      <c r="BM353" s="271" t="s">
        <v>2052</v>
      </c>
    </row>
    <row r="354" spans="1:47" s="2" customFormat="1" ht="12">
      <c r="A354" s="40"/>
      <c r="B354" s="41"/>
      <c r="C354" s="42"/>
      <c r="D354" s="272" t="s">
        <v>177</v>
      </c>
      <c r="E354" s="42"/>
      <c r="F354" s="287" t="s">
        <v>2051</v>
      </c>
      <c r="G354" s="42"/>
      <c r="H354" s="42"/>
      <c r="I354" s="161"/>
      <c r="J354" s="42"/>
      <c r="K354" s="42"/>
      <c r="L354" s="43"/>
      <c r="M354" s="274"/>
      <c r="N354" s="275"/>
      <c r="O354" s="93"/>
      <c r="P354" s="93"/>
      <c r="Q354" s="93"/>
      <c r="R354" s="93"/>
      <c r="S354" s="93"/>
      <c r="T354" s="94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7" t="s">
        <v>177</v>
      </c>
      <c r="AU354" s="17" t="s">
        <v>85</v>
      </c>
    </row>
    <row r="355" spans="1:65" s="2" customFormat="1" ht="21.75" customHeight="1">
      <c r="A355" s="40"/>
      <c r="B355" s="41"/>
      <c r="C355" s="260" t="s">
        <v>631</v>
      </c>
      <c r="D355" s="260" t="s">
        <v>162</v>
      </c>
      <c r="E355" s="261" t="s">
        <v>2053</v>
      </c>
      <c r="F355" s="262" t="s">
        <v>2054</v>
      </c>
      <c r="G355" s="263" t="s">
        <v>243</v>
      </c>
      <c r="H355" s="264">
        <v>45</v>
      </c>
      <c r="I355" s="265"/>
      <c r="J355" s="266">
        <f>ROUND(I355*H355,2)</f>
        <v>0</v>
      </c>
      <c r="K355" s="262" t="s">
        <v>184</v>
      </c>
      <c r="L355" s="43"/>
      <c r="M355" s="267" t="s">
        <v>1</v>
      </c>
      <c r="N355" s="268" t="s">
        <v>40</v>
      </c>
      <c r="O355" s="93"/>
      <c r="P355" s="269">
        <f>O355*H355</f>
        <v>0</v>
      </c>
      <c r="Q355" s="269">
        <v>0</v>
      </c>
      <c r="R355" s="269">
        <f>Q355*H355</f>
        <v>0</v>
      </c>
      <c r="S355" s="269">
        <v>0</v>
      </c>
      <c r="T355" s="27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71" t="s">
        <v>166</v>
      </c>
      <c r="AT355" s="271" t="s">
        <v>162</v>
      </c>
      <c r="AU355" s="271" t="s">
        <v>85</v>
      </c>
      <c r="AY355" s="17" t="s">
        <v>160</v>
      </c>
      <c r="BE355" s="145">
        <f>IF(N355="základní",J355,0)</f>
        <v>0</v>
      </c>
      <c r="BF355" s="145">
        <f>IF(N355="snížená",J355,0)</f>
        <v>0</v>
      </c>
      <c r="BG355" s="145">
        <f>IF(N355="zákl. přenesená",J355,0)</f>
        <v>0</v>
      </c>
      <c r="BH355" s="145">
        <f>IF(N355="sníž. přenesená",J355,0)</f>
        <v>0</v>
      </c>
      <c r="BI355" s="145">
        <f>IF(N355="nulová",J355,0)</f>
        <v>0</v>
      </c>
      <c r="BJ355" s="17" t="s">
        <v>83</v>
      </c>
      <c r="BK355" s="145">
        <f>ROUND(I355*H355,2)</f>
        <v>0</v>
      </c>
      <c r="BL355" s="17" t="s">
        <v>166</v>
      </c>
      <c r="BM355" s="271" t="s">
        <v>2055</v>
      </c>
    </row>
    <row r="356" spans="1:47" s="2" customFormat="1" ht="12">
      <c r="A356" s="40"/>
      <c r="B356" s="41"/>
      <c r="C356" s="42"/>
      <c r="D356" s="272" t="s">
        <v>177</v>
      </c>
      <c r="E356" s="42"/>
      <c r="F356" s="287" t="s">
        <v>2056</v>
      </c>
      <c r="G356" s="42"/>
      <c r="H356" s="42"/>
      <c r="I356" s="161"/>
      <c r="J356" s="42"/>
      <c r="K356" s="42"/>
      <c r="L356" s="43"/>
      <c r="M356" s="274"/>
      <c r="N356" s="275"/>
      <c r="O356" s="93"/>
      <c r="P356" s="93"/>
      <c r="Q356" s="93"/>
      <c r="R356" s="93"/>
      <c r="S356" s="93"/>
      <c r="T356" s="94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7" t="s">
        <v>177</v>
      </c>
      <c r="AU356" s="17" t="s">
        <v>85</v>
      </c>
    </row>
    <row r="357" spans="1:65" s="2" customFormat="1" ht="21.75" customHeight="1">
      <c r="A357" s="40"/>
      <c r="B357" s="41"/>
      <c r="C357" s="309" t="s">
        <v>637</v>
      </c>
      <c r="D357" s="309" t="s">
        <v>404</v>
      </c>
      <c r="E357" s="310" t="s">
        <v>2057</v>
      </c>
      <c r="F357" s="311" t="s">
        <v>2058</v>
      </c>
      <c r="G357" s="312" t="s">
        <v>243</v>
      </c>
      <c r="H357" s="313">
        <v>45</v>
      </c>
      <c r="I357" s="314"/>
      <c r="J357" s="315">
        <f>ROUND(I357*H357,2)</f>
        <v>0</v>
      </c>
      <c r="K357" s="311" t="s">
        <v>1</v>
      </c>
      <c r="L357" s="316"/>
      <c r="M357" s="317" t="s">
        <v>1</v>
      </c>
      <c r="N357" s="318" t="s">
        <v>40</v>
      </c>
      <c r="O357" s="93"/>
      <c r="P357" s="269">
        <f>O357*H357</f>
        <v>0</v>
      </c>
      <c r="Q357" s="269">
        <v>0.0003</v>
      </c>
      <c r="R357" s="269">
        <f>Q357*H357</f>
        <v>0.013499999999999998</v>
      </c>
      <c r="S357" s="269">
        <v>0</v>
      </c>
      <c r="T357" s="270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71" t="s">
        <v>235</v>
      </c>
      <c r="AT357" s="271" t="s">
        <v>404</v>
      </c>
      <c r="AU357" s="271" t="s">
        <v>85</v>
      </c>
      <c r="AY357" s="17" t="s">
        <v>160</v>
      </c>
      <c r="BE357" s="145">
        <f>IF(N357="základní",J357,0)</f>
        <v>0</v>
      </c>
      <c r="BF357" s="145">
        <f>IF(N357="snížená",J357,0)</f>
        <v>0</v>
      </c>
      <c r="BG357" s="145">
        <f>IF(N357="zákl. přenesená",J357,0)</f>
        <v>0</v>
      </c>
      <c r="BH357" s="145">
        <f>IF(N357="sníž. přenesená",J357,0)</f>
        <v>0</v>
      </c>
      <c r="BI357" s="145">
        <f>IF(N357="nulová",J357,0)</f>
        <v>0</v>
      </c>
      <c r="BJ357" s="17" t="s">
        <v>83</v>
      </c>
      <c r="BK357" s="145">
        <f>ROUND(I357*H357,2)</f>
        <v>0</v>
      </c>
      <c r="BL357" s="17" t="s">
        <v>166</v>
      </c>
      <c r="BM357" s="271" t="s">
        <v>2059</v>
      </c>
    </row>
    <row r="358" spans="1:47" s="2" customFormat="1" ht="12">
      <c r="A358" s="40"/>
      <c r="B358" s="41"/>
      <c r="C358" s="42"/>
      <c r="D358" s="272" t="s">
        <v>177</v>
      </c>
      <c r="E358" s="42"/>
      <c r="F358" s="287" t="s">
        <v>2060</v>
      </c>
      <c r="G358" s="42"/>
      <c r="H358" s="42"/>
      <c r="I358" s="161"/>
      <c r="J358" s="42"/>
      <c r="K358" s="42"/>
      <c r="L358" s="43"/>
      <c r="M358" s="274"/>
      <c r="N358" s="275"/>
      <c r="O358" s="93"/>
      <c r="P358" s="93"/>
      <c r="Q358" s="93"/>
      <c r="R358" s="93"/>
      <c r="S358" s="93"/>
      <c r="T358" s="94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7" t="s">
        <v>177</v>
      </c>
      <c r="AU358" s="17" t="s">
        <v>85</v>
      </c>
    </row>
    <row r="359" spans="1:47" s="2" customFormat="1" ht="12">
      <c r="A359" s="40"/>
      <c r="B359" s="41"/>
      <c r="C359" s="42"/>
      <c r="D359" s="272" t="s">
        <v>168</v>
      </c>
      <c r="E359" s="42"/>
      <c r="F359" s="273" t="s">
        <v>2061</v>
      </c>
      <c r="G359" s="42"/>
      <c r="H359" s="42"/>
      <c r="I359" s="161"/>
      <c r="J359" s="42"/>
      <c r="K359" s="42"/>
      <c r="L359" s="43"/>
      <c r="M359" s="274"/>
      <c r="N359" s="275"/>
      <c r="O359" s="93"/>
      <c r="P359" s="93"/>
      <c r="Q359" s="93"/>
      <c r="R359" s="93"/>
      <c r="S359" s="93"/>
      <c r="T359" s="94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7" t="s">
        <v>168</v>
      </c>
      <c r="AU359" s="17" t="s">
        <v>85</v>
      </c>
    </row>
    <row r="360" spans="1:65" s="2" customFormat="1" ht="21.75" customHeight="1">
      <c r="A360" s="40"/>
      <c r="B360" s="41"/>
      <c r="C360" s="260" t="s">
        <v>643</v>
      </c>
      <c r="D360" s="260" t="s">
        <v>162</v>
      </c>
      <c r="E360" s="261" t="s">
        <v>2062</v>
      </c>
      <c r="F360" s="262" t="s">
        <v>2063</v>
      </c>
      <c r="G360" s="263" t="s">
        <v>243</v>
      </c>
      <c r="H360" s="264">
        <v>15</v>
      </c>
      <c r="I360" s="265"/>
      <c r="J360" s="266">
        <f>ROUND(I360*H360,2)</f>
        <v>0</v>
      </c>
      <c r="K360" s="262" t="s">
        <v>1</v>
      </c>
      <c r="L360" s="43"/>
      <c r="M360" s="267" t="s">
        <v>1</v>
      </c>
      <c r="N360" s="268" t="s">
        <v>40</v>
      </c>
      <c r="O360" s="93"/>
      <c r="P360" s="269">
        <f>O360*H360</f>
        <v>0</v>
      </c>
      <c r="Q360" s="269">
        <v>0</v>
      </c>
      <c r="R360" s="269">
        <f>Q360*H360</f>
        <v>0</v>
      </c>
      <c r="S360" s="269">
        <v>0</v>
      </c>
      <c r="T360" s="270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71" t="s">
        <v>166</v>
      </c>
      <c r="AT360" s="271" t="s">
        <v>162</v>
      </c>
      <c r="AU360" s="271" t="s">
        <v>85</v>
      </c>
      <c r="AY360" s="17" t="s">
        <v>160</v>
      </c>
      <c r="BE360" s="145">
        <f>IF(N360="základní",J360,0)</f>
        <v>0</v>
      </c>
      <c r="BF360" s="145">
        <f>IF(N360="snížená",J360,0)</f>
        <v>0</v>
      </c>
      <c r="BG360" s="145">
        <f>IF(N360="zákl. přenesená",J360,0)</f>
        <v>0</v>
      </c>
      <c r="BH360" s="145">
        <f>IF(N360="sníž. přenesená",J360,0)</f>
        <v>0</v>
      </c>
      <c r="BI360" s="145">
        <f>IF(N360="nulová",J360,0)</f>
        <v>0</v>
      </c>
      <c r="BJ360" s="17" t="s">
        <v>83</v>
      </c>
      <c r="BK360" s="145">
        <f>ROUND(I360*H360,2)</f>
        <v>0</v>
      </c>
      <c r="BL360" s="17" t="s">
        <v>166</v>
      </c>
      <c r="BM360" s="271" t="s">
        <v>2064</v>
      </c>
    </row>
    <row r="361" spans="1:47" s="2" customFormat="1" ht="12">
      <c r="A361" s="40"/>
      <c r="B361" s="41"/>
      <c r="C361" s="42"/>
      <c r="D361" s="272" t="s">
        <v>177</v>
      </c>
      <c r="E361" s="42"/>
      <c r="F361" s="287" t="s">
        <v>2063</v>
      </c>
      <c r="G361" s="42"/>
      <c r="H361" s="42"/>
      <c r="I361" s="161"/>
      <c r="J361" s="42"/>
      <c r="K361" s="42"/>
      <c r="L361" s="43"/>
      <c r="M361" s="274"/>
      <c r="N361" s="275"/>
      <c r="O361" s="93"/>
      <c r="P361" s="93"/>
      <c r="Q361" s="93"/>
      <c r="R361" s="93"/>
      <c r="S361" s="93"/>
      <c r="T361" s="94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7" t="s">
        <v>177</v>
      </c>
      <c r="AU361" s="17" t="s">
        <v>85</v>
      </c>
    </row>
    <row r="362" spans="1:65" s="2" customFormat="1" ht="21.75" customHeight="1">
      <c r="A362" s="40"/>
      <c r="B362" s="41"/>
      <c r="C362" s="260" t="s">
        <v>649</v>
      </c>
      <c r="D362" s="260" t="s">
        <v>162</v>
      </c>
      <c r="E362" s="261" t="s">
        <v>2065</v>
      </c>
      <c r="F362" s="262" t="s">
        <v>2066</v>
      </c>
      <c r="G362" s="263" t="s">
        <v>243</v>
      </c>
      <c r="H362" s="264">
        <v>2</v>
      </c>
      <c r="I362" s="265"/>
      <c r="J362" s="266">
        <f>ROUND(I362*H362,2)</f>
        <v>0</v>
      </c>
      <c r="K362" s="262" t="s">
        <v>184</v>
      </c>
      <c r="L362" s="43"/>
      <c r="M362" s="267" t="s">
        <v>1</v>
      </c>
      <c r="N362" s="268" t="s">
        <v>40</v>
      </c>
      <c r="O362" s="93"/>
      <c r="P362" s="269">
        <f>O362*H362</f>
        <v>0</v>
      </c>
      <c r="Q362" s="269">
        <v>0</v>
      </c>
      <c r="R362" s="269">
        <f>Q362*H362</f>
        <v>0</v>
      </c>
      <c r="S362" s="269">
        <v>0</v>
      </c>
      <c r="T362" s="270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71" t="s">
        <v>166</v>
      </c>
      <c r="AT362" s="271" t="s">
        <v>162</v>
      </c>
      <c r="AU362" s="271" t="s">
        <v>85</v>
      </c>
      <c r="AY362" s="17" t="s">
        <v>160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7" t="s">
        <v>83</v>
      </c>
      <c r="BK362" s="145">
        <f>ROUND(I362*H362,2)</f>
        <v>0</v>
      </c>
      <c r="BL362" s="17" t="s">
        <v>166</v>
      </c>
      <c r="BM362" s="271" t="s">
        <v>2067</v>
      </c>
    </row>
    <row r="363" spans="1:47" s="2" customFormat="1" ht="12">
      <c r="A363" s="40"/>
      <c r="B363" s="41"/>
      <c r="C363" s="42"/>
      <c r="D363" s="272" t="s">
        <v>177</v>
      </c>
      <c r="E363" s="42"/>
      <c r="F363" s="287" t="s">
        <v>2068</v>
      </c>
      <c r="G363" s="42"/>
      <c r="H363" s="42"/>
      <c r="I363" s="161"/>
      <c r="J363" s="42"/>
      <c r="K363" s="42"/>
      <c r="L363" s="43"/>
      <c r="M363" s="274"/>
      <c r="N363" s="275"/>
      <c r="O363" s="93"/>
      <c r="P363" s="93"/>
      <c r="Q363" s="93"/>
      <c r="R363" s="93"/>
      <c r="S363" s="93"/>
      <c r="T363" s="94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7" t="s">
        <v>177</v>
      </c>
      <c r="AU363" s="17" t="s">
        <v>85</v>
      </c>
    </row>
    <row r="364" spans="1:65" s="2" customFormat="1" ht="21.75" customHeight="1">
      <c r="A364" s="40"/>
      <c r="B364" s="41"/>
      <c r="C364" s="309" t="s">
        <v>655</v>
      </c>
      <c r="D364" s="309" t="s">
        <v>404</v>
      </c>
      <c r="E364" s="310" t="s">
        <v>2069</v>
      </c>
      <c r="F364" s="311" t="s">
        <v>2070</v>
      </c>
      <c r="G364" s="312" t="s">
        <v>243</v>
      </c>
      <c r="H364" s="313">
        <v>2</v>
      </c>
      <c r="I364" s="314"/>
      <c r="J364" s="315">
        <f>ROUND(I364*H364,2)</f>
        <v>0</v>
      </c>
      <c r="K364" s="311" t="s">
        <v>1</v>
      </c>
      <c r="L364" s="316"/>
      <c r="M364" s="317" t="s">
        <v>1</v>
      </c>
      <c r="N364" s="318" t="s">
        <v>40</v>
      </c>
      <c r="O364" s="93"/>
      <c r="P364" s="269">
        <f>O364*H364</f>
        <v>0</v>
      </c>
      <c r="Q364" s="269">
        <v>0.0004</v>
      </c>
      <c r="R364" s="269">
        <f>Q364*H364</f>
        <v>0.0008</v>
      </c>
      <c r="S364" s="269">
        <v>0</v>
      </c>
      <c r="T364" s="270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71" t="s">
        <v>235</v>
      </c>
      <c r="AT364" s="271" t="s">
        <v>404</v>
      </c>
      <c r="AU364" s="271" t="s">
        <v>85</v>
      </c>
      <c r="AY364" s="17" t="s">
        <v>160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7" t="s">
        <v>83</v>
      </c>
      <c r="BK364" s="145">
        <f>ROUND(I364*H364,2)</f>
        <v>0</v>
      </c>
      <c r="BL364" s="17" t="s">
        <v>166</v>
      </c>
      <c r="BM364" s="271" t="s">
        <v>2071</v>
      </c>
    </row>
    <row r="365" spans="1:47" s="2" customFormat="1" ht="12">
      <c r="A365" s="40"/>
      <c r="B365" s="41"/>
      <c r="C365" s="42"/>
      <c r="D365" s="272" t="s">
        <v>177</v>
      </c>
      <c r="E365" s="42"/>
      <c r="F365" s="287" t="s">
        <v>2070</v>
      </c>
      <c r="G365" s="42"/>
      <c r="H365" s="42"/>
      <c r="I365" s="161"/>
      <c r="J365" s="42"/>
      <c r="K365" s="42"/>
      <c r="L365" s="43"/>
      <c r="M365" s="274"/>
      <c r="N365" s="275"/>
      <c r="O365" s="93"/>
      <c r="P365" s="93"/>
      <c r="Q365" s="93"/>
      <c r="R365" s="93"/>
      <c r="S365" s="93"/>
      <c r="T365" s="94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7" t="s">
        <v>177</v>
      </c>
      <c r="AU365" s="17" t="s">
        <v>85</v>
      </c>
    </row>
    <row r="366" spans="1:47" s="2" customFormat="1" ht="12">
      <c r="A366" s="40"/>
      <c r="B366" s="41"/>
      <c r="C366" s="42"/>
      <c r="D366" s="272" t="s">
        <v>168</v>
      </c>
      <c r="E366" s="42"/>
      <c r="F366" s="273" t="s">
        <v>2072</v>
      </c>
      <c r="G366" s="42"/>
      <c r="H366" s="42"/>
      <c r="I366" s="161"/>
      <c r="J366" s="42"/>
      <c r="K366" s="42"/>
      <c r="L366" s="43"/>
      <c r="M366" s="274"/>
      <c r="N366" s="275"/>
      <c r="O366" s="93"/>
      <c r="P366" s="93"/>
      <c r="Q366" s="93"/>
      <c r="R366" s="93"/>
      <c r="S366" s="93"/>
      <c r="T366" s="94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7" t="s">
        <v>168</v>
      </c>
      <c r="AU366" s="17" t="s">
        <v>85</v>
      </c>
    </row>
    <row r="367" spans="1:65" s="2" customFormat="1" ht="21.75" customHeight="1">
      <c r="A367" s="40"/>
      <c r="B367" s="41"/>
      <c r="C367" s="260" t="s">
        <v>660</v>
      </c>
      <c r="D367" s="260" t="s">
        <v>162</v>
      </c>
      <c r="E367" s="261" t="s">
        <v>2073</v>
      </c>
      <c r="F367" s="262" t="s">
        <v>2074</v>
      </c>
      <c r="G367" s="263" t="s">
        <v>243</v>
      </c>
      <c r="H367" s="264">
        <v>45</v>
      </c>
      <c r="I367" s="265"/>
      <c r="J367" s="266">
        <f>ROUND(I367*H367,2)</f>
        <v>0</v>
      </c>
      <c r="K367" s="262" t="s">
        <v>1</v>
      </c>
      <c r="L367" s="43"/>
      <c r="M367" s="267" t="s">
        <v>1</v>
      </c>
      <c r="N367" s="268" t="s">
        <v>40</v>
      </c>
      <c r="O367" s="93"/>
      <c r="P367" s="269">
        <f>O367*H367</f>
        <v>0</v>
      </c>
      <c r="Q367" s="269">
        <v>0</v>
      </c>
      <c r="R367" s="269">
        <f>Q367*H367</f>
        <v>0</v>
      </c>
      <c r="S367" s="269">
        <v>0</v>
      </c>
      <c r="T367" s="270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71" t="s">
        <v>166</v>
      </c>
      <c r="AT367" s="271" t="s">
        <v>162</v>
      </c>
      <c r="AU367" s="271" t="s">
        <v>85</v>
      </c>
      <c r="AY367" s="17" t="s">
        <v>160</v>
      </c>
      <c r="BE367" s="145">
        <f>IF(N367="základní",J367,0)</f>
        <v>0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7" t="s">
        <v>83</v>
      </c>
      <c r="BK367" s="145">
        <f>ROUND(I367*H367,2)</f>
        <v>0</v>
      </c>
      <c r="BL367" s="17" t="s">
        <v>166</v>
      </c>
      <c r="BM367" s="271" t="s">
        <v>2075</v>
      </c>
    </row>
    <row r="368" spans="1:47" s="2" customFormat="1" ht="12">
      <c r="A368" s="40"/>
      <c r="B368" s="41"/>
      <c r="C368" s="42"/>
      <c r="D368" s="272" t="s">
        <v>177</v>
      </c>
      <c r="E368" s="42"/>
      <c r="F368" s="287" t="s">
        <v>2076</v>
      </c>
      <c r="G368" s="42"/>
      <c r="H368" s="42"/>
      <c r="I368" s="161"/>
      <c r="J368" s="42"/>
      <c r="K368" s="42"/>
      <c r="L368" s="43"/>
      <c r="M368" s="274"/>
      <c r="N368" s="275"/>
      <c r="O368" s="93"/>
      <c r="P368" s="93"/>
      <c r="Q368" s="93"/>
      <c r="R368" s="93"/>
      <c r="S368" s="93"/>
      <c r="T368" s="94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7" t="s">
        <v>177</v>
      </c>
      <c r="AU368" s="17" t="s">
        <v>85</v>
      </c>
    </row>
    <row r="369" spans="1:65" s="2" customFormat="1" ht="21.75" customHeight="1">
      <c r="A369" s="40"/>
      <c r="B369" s="41"/>
      <c r="C369" s="260" t="s">
        <v>262</v>
      </c>
      <c r="D369" s="260" t="s">
        <v>162</v>
      </c>
      <c r="E369" s="261" t="s">
        <v>2077</v>
      </c>
      <c r="F369" s="262" t="s">
        <v>2078</v>
      </c>
      <c r="G369" s="263" t="s">
        <v>243</v>
      </c>
      <c r="H369" s="264">
        <v>185</v>
      </c>
      <c r="I369" s="265"/>
      <c r="J369" s="266">
        <f>ROUND(I369*H369,2)</f>
        <v>0</v>
      </c>
      <c r="K369" s="262" t="s">
        <v>1</v>
      </c>
      <c r="L369" s="43"/>
      <c r="M369" s="267" t="s">
        <v>1</v>
      </c>
      <c r="N369" s="268" t="s">
        <v>40</v>
      </c>
      <c r="O369" s="93"/>
      <c r="P369" s="269">
        <f>O369*H369</f>
        <v>0</v>
      </c>
      <c r="Q369" s="269">
        <v>0</v>
      </c>
      <c r="R369" s="269">
        <f>Q369*H369</f>
        <v>0</v>
      </c>
      <c r="S369" s="269">
        <v>0</v>
      </c>
      <c r="T369" s="27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71" t="s">
        <v>166</v>
      </c>
      <c r="AT369" s="271" t="s">
        <v>162</v>
      </c>
      <c r="AU369" s="271" t="s">
        <v>85</v>
      </c>
      <c r="AY369" s="17" t="s">
        <v>160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7" t="s">
        <v>83</v>
      </c>
      <c r="BK369" s="145">
        <f>ROUND(I369*H369,2)</f>
        <v>0</v>
      </c>
      <c r="BL369" s="17" t="s">
        <v>166</v>
      </c>
      <c r="BM369" s="271" t="s">
        <v>2079</v>
      </c>
    </row>
    <row r="370" spans="1:47" s="2" customFormat="1" ht="12">
      <c r="A370" s="40"/>
      <c r="B370" s="41"/>
      <c r="C370" s="42"/>
      <c r="D370" s="272" t="s">
        <v>177</v>
      </c>
      <c r="E370" s="42"/>
      <c r="F370" s="287" t="s">
        <v>2080</v>
      </c>
      <c r="G370" s="42"/>
      <c r="H370" s="42"/>
      <c r="I370" s="161"/>
      <c r="J370" s="42"/>
      <c r="K370" s="42"/>
      <c r="L370" s="43"/>
      <c r="M370" s="274"/>
      <c r="N370" s="275"/>
      <c r="O370" s="93"/>
      <c r="P370" s="93"/>
      <c r="Q370" s="93"/>
      <c r="R370" s="93"/>
      <c r="S370" s="93"/>
      <c r="T370" s="94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7" t="s">
        <v>177</v>
      </c>
      <c r="AU370" s="17" t="s">
        <v>85</v>
      </c>
    </row>
    <row r="371" spans="1:65" s="2" customFormat="1" ht="21.75" customHeight="1">
      <c r="A371" s="40"/>
      <c r="B371" s="41"/>
      <c r="C371" s="260" t="s">
        <v>677</v>
      </c>
      <c r="D371" s="260" t="s">
        <v>162</v>
      </c>
      <c r="E371" s="261" t="s">
        <v>2081</v>
      </c>
      <c r="F371" s="262" t="s">
        <v>2082</v>
      </c>
      <c r="G371" s="263" t="s">
        <v>165</v>
      </c>
      <c r="H371" s="264">
        <v>12</v>
      </c>
      <c r="I371" s="265"/>
      <c r="J371" s="266">
        <f>ROUND(I371*H371,2)</f>
        <v>0</v>
      </c>
      <c r="K371" s="262" t="s">
        <v>184</v>
      </c>
      <c r="L371" s="43"/>
      <c r="M371" s="267" t="s">
        <v>1</v>
      </c>
      <c r="N371" s="268" t="s">
        <v>40</v>
      </c>
      <c r="O371" s="93"/>
      <c r="P371" s="269">
        <f>O371*H371</f>
        <v>0</v>
      </c>
      <c r="Q371" s="269">
        <v>0</v>
      </c>
      <c r="R371" s="269">
        <f>Q371*H371</f>
        <v>0</v>
      </c>
      <c r="S371" s="269">
        <v>0</v>
      </c>
      <c r="T371" s="270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71" t="s">
        <v>166</v>
      </c>
      <c r="AT371" s="271" t="s">
        <v>162</v>
      </c>
      <c r="AU371" s="271" t="s">
        <v>85</v>
      </c>
      <c r="AY371" s="17" t="s">
        <v>160</v>
      </c>
      <c r="BE371" s="145">
        <f>IF(N371="základní",J371,0)</f>
        <v>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7" t="s">
        <v>83</v>
      </c>
      <c r="BK371" s="145">
        <f>ROUND(I371*H371,2)</f>
        <v>0</v>
      </c>
      <c r="BL371" s="17" t="s">
        <v>166</v>
      </c>
      <c r="BM371" s="271" t="s">
        <v>2083</v>
      </c>
    </row>
    <row r="372" spans="1:47" s="2" customFormat="1" ht="12">
      <c r="A372" s="40"/>
      <c r="B372" s="41"/>
      <c r="C372" s="42"/>
      <c r="D372" s="272" t="s">
        <v>177</v>
      </c>
      <c r="E372" s="42"/>
      <c r="F372" s="287" t="s">
        <v>2084</v>
      </c>
      <c r="G372" s="42"/>
      <c r="H372" s="42"/>
      <c r="I372" s="161"/>
      <c r="J372" s="42"/>
      <c r="K372" s="42"/>
      <c r="L372" s="43"/>
      <c r="M372" s="274"/>
      <c r="N372" s="275"/>
      <c r="O372" s="93"/>
      <c r="P372" s="93"/>
      <c r="Q372" s="93"/>
      <c r="R372" s="93"/>
      <c r="S372" s="93"/>
      <c r="T372" s="94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7" t="s">
        <v>177</v>
      </c>
      <c r="AU372" s="17" t="s">
        <v>85</v>
      </c>
    </row>
    <row r="373" spans="1:51" s="13" customFormat="1" ht="12">
      <c r="A373" s="13"/>
      <c r="B373" s="276"/>
      <c r="C373" s="277"/>
      <c r="D373" s="272" t="s">
        <v>170</v>
      </c>
      <c r="E373" s="278" t="s">
        <v>1</v>
      </c>
      <c r="F373" s="279" t="s">
        <v>257</v>
      </c>
      <c r="G373" s="277"/>
      <c r="H373" s="280">
        <v>12</v>
      </c>
      <c r="I373" s="281"/>
      <c r="J373" s="277"/>
      <c r="K373" s="277"/>
      <c r="L373" s="282"/>
      <c r="M373" s="283"/>
      <c r="N373" s="284"/>
      <c r="O373" s="284"/>
      <c r="P373" s="284"/>
      <c r="Q373" s="284"/>
      <c r="R373" s="284"/>
      <c r="S373" s="284"/>
      <c r="T373" s="28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86" t="s">
        <v>170</v>
      </c>
      <c r="AU373" s="286" t="s">
        <v>85</v>
      </c>
      <c r="AV373" s="13" t="s">
        <v>85</v>
      </c>
      <c r="AW373" s="13" t="s">
        <v>30</v>
      </c>
      <c r="AX373" s="13" t="s">
        <v>83</v>
      </c>
      <c r="AY373" s="286" t="s">
        <v>160</v>
      </c>
    </row>
    <row r="374" spans="1:65" s="2" customFormat="1" ht="16.5" customHeight="1">
      <c r="A374" s="40"/>
      <c r="B374" s="41"/>
      <c r="C374" s="309" t="s">
        <v>683</v>
      </c>
      <c r="D374" s="309" t="s">
        <v>404</v>
      </c>
      <c r="E374" s="310" t="s">
        <v>2085</v>
      </c>
      <c r="F374" s="311" t="s">
        <v>2086</v>
      </c>
      <c r="G374" s="312" t="s">
        <v>165</v>
      </c>
      <c r="H374" s="313">
        <v>1</v>
      </c>
      <c r="I374" s="314"/>
      <c r="J374" s="315">
        <f>ROUND(I374*H374,2)</f>
        <v>0</v>
      </c>
      <c r="K374" s="311" t="s">
        <v>184</v>
      </c>
      <c r="L374" s="316"/>
      <c r="M374" s="317" t="s">
        <v>1</v>
      </c>
      <c r="N374" s="318" t="s">
        <v>40</v>
      </c>
      <c r="O374" s="93"/>
      <c r="P374" s="269">
        <f>O374*H374</f>
        <v>0</v>
      </c>
      <c r="Q374" s="269">
        <v>9E-05</v>
      </c>
      <c r="R374" s="269">
        <f>Q374*H374</f>
        <v>9E-05</v>
      </c>
      <c r="S374" s="269">
        <v>0</v>
      </c>
      <c r="T374" s="270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71" t="s">
        <v>235</v>
      </c>
      <c r="AT374" s="271" t="s">
        <v>404</v>
      </c>
      <c r="AU374" s="271" t="s">
        <v>85</v>
      </c>
      <c r="AY374" s="17" t="s">
        <v>160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7" t="s">
        <v>83</v>
      </c>
      <c r="BK374" s="145">
        <f>ROUND(I374*H374,2)</f>
        <v>0</v>
      </c>
      <c r="BL374" s="17" t="s">
        <v>166</v>
      </c>
      <c r="BM374" s="271" t="s">
        <v>2087</v>
      </c>
    </row>
    <row r="375" spans="1:47" s="2" customFormat="1" ht="12">
      <c r="A375" s="40"/>
      <c r="B375" s="41"/>
      <c r="C375" s="42"/>
      <c r="D375" s="272" t="s">
        <v>177</v>
      </c>
      <c r="E375" s="42"/>
      <c r="F375" s="287" t="s">
        <v>2086</v>
      </c>
      <c r="G375" s="42"/>
      <c r="H375" s="42"/>
      <c r="I375" s="161"/>
      <c r="J375" s="42"/>
      <c r="K375" s="42"/>
      <c r="L375" s="43"/>
      <c r="M375" s="274"/>
      <c r="N375" s="275"/>
      <c r="O375" s="93"/>
      <c r="P375" s="93"/>
      <c r="Q375" s="93"/>
      <c r="R375" s="93"/>
      <c r="S375" s="93"/>
      <c r="T375" s="94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7" t="s">
        <v>177</v>
      </c>
      <c r="AU375" s="17" t="s">
        <v>85</v>
      </c>
    </row>
    <row r="376" spans="1:65" s="2" customFormat="1" ht="16.5" customHeight="1">
      <c r="A376" s="40"/>
      <c r="B376" s="41"/>
      <c r="C376" s="309" t="s">
        <v>689</v>
      </c>
      <c r="D376" s="309" t="s">
        <v>404</v>
      </c>
      <c r="E376" s="310" t="s">
        <v>2088</v>
      </c>
      <c r="F376" s="311" t="s">
        <v>2089</v>
      </c>
      <c r="G376" s="312" t="s">
        <v>165</v>
      </c>
      <c r="H376" s="313">
        <v>3</v>
      </c>
      <c r="I376" s="314"/>
      <c r="J376" s="315">
        <f>ROUND(I376*H376,2)</f>
        <v>0</v>
      </c>
      <c r="K376" s="311" t="s">
        <v>184</v>
      </c>
      <c r="L376" s="316"/>
      <c r="M376" s="317" t="s">
        <v>1</v>
      </c>
      <c r="N376" s="318" t="s">
        <v>40</v>
      </c>
      <c r="O376" s="93"/>
      <c r="P376" s="269">
        <f>O376*H376</f>
        <v>0</v>
      </c>
      <c r="Q376" s="269">
        <v>5E-05</v>
      </c>
      <c r="R376" s="269">
        <f>Q376*H376</f>
        <v>0.00015000000000000001</v>
      </c>
      <c r="S376" s="269">
        <v>0</v>
      </c>
      <c r="T376" s="270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71" t="s">
        <v>235</v>
      </c>
      <c r="AT376" s="271" t="s">
        <v>404</v>
      </c>
      <c r="AU376" s="271" t="s">
        <v>85</v>
      </c>
      <c r="AY376" s="17" t="s">
        <v>160</v>
      </c>
      <c r="BE376" s="145">
        <f>IF(N376="základní",J376,0)</f>
        <v>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7" t="s">
        <v>83</v>
      </c>
      <c r="BK376" s="145">
        <f>ROUND(I376*H376,2)</f>
        <v>0</v>
      </c>
      <c r="BL376" s="17" t="s">
        <v>166</v>
      </c>
      <c r="BM376" s="271" t="s">
        <v>2090</v>
      </c>
    </row>
    <row r="377" spans="1:47" s="2" customFormat="1" ht="12">
      <c r="A377" s="40"/>
      <c r="B377" s="41"/>
      <c r="C377" s="42"/>
      <c r="D377" s="272" t="s">
        <v>177</v>
      </c>
      <c r="E377" s="42"/>
      <c r="F377" s="287" t="s">
        <v>2089</v>
      </c>
      <c r="G377" s="42"/>
      <c r="H377" s="42"/>
      <c r="I377" s="161"/>
      <c r="J377" s="42"/>
      <c r="K377" s="42"/>
      <c r="L377" s="43"/>
      <c r="M377" s="274"/>
      <c r="N377" s="275"/>
      <c r="O377" s="93"/>
      <c r="P377" s="93"/>
      <c r="Q377" s="93"/>
      <c r="R377" s="93"/>
      <c r="S377" s="93"/>
      <c r="T377" s="94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7" t="s">
        <v>177</v>
      </c>
      <c r="AU377" s="17" t="s">
        <v>85</v>
      </c>
    </row>
    <row r="378" spans="1:65" s="2" customFormat="1" ht="16.5" customHeight="1">
      <c r="A378" s="40"/>
      <c r="B378" s="41"/>
      <c r="C378" s="309" t="s">
        <v>695</v>
      </c>
      <c r="D378" s="309" t="s">
        <v>404</v>
      </c>
      <c r="E378" s="310" t="s">
        <v>2091</v>
      </c>
      <c r="F378" s="311" t="s">
        <v>2092</v>
      </c>
      <c r="G378" s="312" t="s">
        <v>165</v>
      </c>
      <c r="H378" s="313">
        <v>7</v>
      </c>
      <c r="I378" s="314"/>
      <c r="J378" s="315">
        <f>ROUND(I378*H378,2)</f>
        <v>0</v>
      </c>
      <c r="K378" s="311" t="s">
        <v>184</v>
      </c>
      <c r="L378" s="316"/>
      <c r="M378" s="317" t="s">
        <v>1</v>
      </c>
      <c r="N378" s="318" t="s">
        <v>40</v>
      </c>
      <c r="O378" s="93"/>
      <c r="P378" s="269">
        <f>O378*H378</f>
        <v>0</v>
      </c>
      <c r="Q378" s="269">
        <v>5E-05</v>
      </c>
      <c r="R378" s="269">
        <f>Q378*H378</f>
        <v>0.00035</v>
      </c>
      <c r="S378" s="269">
        <v>0</v>
      </c>
      <c r="T378" s="270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71" t="s">
        <v>235</v>
      </c>
      <c r="AT378" s="271" t="s">
        <v>404</v>
      </c>
      <c r="AU378" s="271" t="s">
        <v>85</v>
      </c>
      <c r="AY378" s="17" t="s">
        <v>160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7" t="s">
        <v>83</v>
      </c>
      <c r="BK378" s="145">
        <f>ROUND(I378*H378,2)</f>
        <v>0</v>
      </c>
      <c r="BL378" s="17" t="s">
        <v>166</v>
      </c>
      <c r="BM378" s="271" t="s">
        <v>2093</v>
      </c>
    </row>
    <row r="379" spans="1:47" s="2" customFormat="1" ht="12">
      <c r="A379" s="40"/>
      <c r="B379" s="41"/>
      <c r="C379" s="42"/>
      <c r="D379" s="272" t="s">
        <v>177</v>
      </c>
      <c r="E379" s="42"/>
      <c r="F379" s="287" t="s">
        <v>2092</v>
      </c>
      <c r="G379" s="42"/>
      <c r="H379" s="42"/>
      <c r="I379" s="161"/>
      <c r="J379" s="42"/>
      <c r="K379" s="42"/>
      <c r="L379" s="43"/>
      <c r="M379" s="274"/>
      <c r="N379" s="275"/>
      <c r="O379" s="93"/>
      <c r="P379" s="93"/>
      <c r="Q379" s="93"/>
      <c r="R379" s="93"/>
      <c r="S379" s="93"/>
      <c r="T379" s="94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7" t="s">
        <v>177</v>
      </c>
      <c r="AU379" s="17" t="s">
        <v>85</v>
      </c>
    </row>
    <row r="380" spans="1:65" s="2" customFormat="1" ht="16.5" customHeight="1">
      <c r="A380" s="40"/>
      <c r="B380" s="41"/>
      <c r="C380" s="309" t="s">
        <v>702</v>
      </c>
      <c r="D380" s="309" t="s">
        <v>404</v>
      </c>
      <c r="E380" s="310" t="s">
        <v>2094</v>
      </c>
      <c r="F380" s="311" t="s">
        <v>2095</v>
      </c>
      <c r="G380" s="312" t="s">
        <v>165</v>
      </c>
      <c r="H380" s="313">
        <v>1</v>
      </c>
      <c r="I380" s="314"/>
      <c r="J380" s="315">
        <f>ROUND(I380*H380,2)</f>
        <v>0</v>
      </c>
      <c r="K380" s="311" t="s">
        <v>184</v>
      </c>
      <c r="L380" s="316"/>
      <c r="M380" s="317" t="s">
        <v>1</v>
      </c>
      <c r="N380" s="318" t="s">
        <v>40</v>
      </c>
      <c r="O380" s="93"/>
      <c r="P380" s="269">
        <f>O380*H380</f>
        <v>0</v>
      </c>
      <c r="Q380" s="269">
        <v>5E-05</v>
      </c>
      <c r="R380" s="269">
        <f>Q380*H380</f>
        <v>5E-05</v>
      </c>
      <c r="S380" s="269">
        <v>0</v>
      </c>
      <c r="T380" s="270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71" t="s">
        <v>235</v>
      </c>
      <c r="AT380" s="271" t="s">
        <v>404</v>
      </c>
      <c r="AU380" s="271" t="s">
        <v>85</v>
      </c>
      <c r="AY380" s="17" t="s">
        <v>160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7" t="s">
        <v>83</v>
      </c>
      <c r="BK380" s="145">
        <f>ROUND(I380*H380,2)</f>
        <v>0</v>
      </c>
      <c r="BL380" s="17" t="s">
        <v>166</v>
      </c>
      <c r="BM380" s="271" t="s">
        <v>2096</v>
      </c>
    </row>
    <row r="381" spans="1:47" s="2" customFormat="1" ht="12">
      <c r="A381" s="40"/>
      <c r="B381" s="41"/>
      <c r="C381" s="42"/>
      <c r="D381" s="272" t="s">
        <v>177</v>
      </c>
      <c r="E381" s="42"/>
      <c r="F381" s="287" t="s">
        <v>2095</v>
      </c>
      <c r="G381" s="42"/>
      <c r="H381" s="42"/>
      <c r="I381" s="161"/>
      <c r="J381" s="42"/>
      <c r="K381" s="42"/>
      <c r="L381" s="43"/>
      <c r="M381" s="274"/>
      <c r="N381" s="275"/>
      <c r="O381" s="93"/>
      <c r="P381" s="93"/>
      <c r="Q381" s="93"/>
      <c r="R381" s="93"/>
      <c r="S381" s="93"/>
      <c r="T381" s="94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7" t="s">
        <v>177</v>
      </c>
      <c r="AU381" s="17" t="s">
        <v>85</v>
      </c>
    </row>
    <row r="382" spans="1:65" s="2" customFormat="1" ht="21.75" customHeight="1">
      <c r="A382" s="40"/>
      <c r="B382" s="41"/>
      <c r="C382" s="260" t="s">
        <v>712</v>
      </c>
      <c r="D382" s="260" t="s">
        <v>162</v>
      </c>
      <c r="E382" s="261" t="s">
        <v>2097</v>
      </c>
      <c r="F382" s="262" t="s">
        <v>2098</v>
      </c>
      <c r="G382" s="263" t="s">
        <v>165</v>
      </c>
      <c r="H382" s="264">
        <v>1</v>
      </c>
      <c r="I382" s="265"/>
      <c r="J382" s="266">
        <f>ROUND(I382*H382,2)</f>
        <v>0</v>
      </c>
      <c r="K382" s="262" t="s">
        <v>184</v>
      </c>
      <c r="L382" s="43"/>
      <c r="M382" s="267" t="s">
        <v>1</v>
      </c>
      <c r="N382" s="268" t="s">
        <v>40</v>
      </c>
      <c r="O382" s="93"/>
      <c r="P382" s="269">
        <f>O382*H382</f>
        <v>0</v>
      </c>
      <c r="Q382" s="269">
        <v>0</v>
      </c>
      <c r="R382" s="269">
        <f>Q382*H382</f>
        <v>0</v>
      </c>
      <c r="S382" s="269">
        <v>0</v>
      </c>
      <c r="T382" s="270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71" t="s">
        <v>166</v>
      </c>
      <c r="AT382" s="271" t="s">
        <v>162</v>
      </c>
      <c r="AU382" s="271" t="s">
        <v>85</v>
      </c>
      <c r="AY382" s="17" t="s">
        <v>160</v>
      </c>
      <c r="BE382" s="145">
        <f>IF(N382="základní",J382,0)</f>
        <v>0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7" t="s">
        <v>83</v>
      </c>
      <c r="BK382" s="145">
        <f>ROUND(I382*H382,2)</f>
        <v>0</v>
      </c>
      <c r="BL382" s="17" t="s">
        <v>166</v>
      </c>
      <c r="BM382" s="271" t="s">
        <v>2099</v>
      </c>
    </row>
    <row r="383" spans="1:47" s="2" customFormat="1" ht="12">
      <c r="A383" s="40"/>
      <c r="B383" s="41"/>
      <c r="C383" s="42"/>
      <c r="D383" s="272" t="s">
        <v>177</v>
      </c>
      <c r="E383" s="42"/>
      <c r="F383" s="287" t="s">
        <v>2100</v>
      </c>
      <c r="G383" s="42"/>
      <c r="H383" s="42"/>
      <c r="I383" s="161"/>
      <c r="J383" s="42"/>
      <c r="K383" s="42"/>
      <c r="L383" s="43"/>
      <c r="M383" s="274"/>
      <c r="N383" s="275"/>
      <c r="O383" s="93"/>
      <c r="P383" s="93"/>
      <c r="Q383" s="93"/>
      <c r="R383" s="93"/>
      <c r="S383" s="93"/>
      <c r="T383" s="94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7" t="s">
        <v>177</v>
      </c>
      <c r="AU383" s="17" t="s">
        <v>85</v>
      </c>
    </row>
    <row r="384" spans="1:65" s="2" customFormat="1" ht="16.5" customHeight="1">
      <c r="A384" s="40"/>
      <c r="B384" s="41"/>
      <c r="C384" s="309" t="s">
        <v>719</v>
      </c>
      <c r="D384" s="309" t="s">
        <v>404</v>
      </c>
      <c r="E384" s="310" t="s">
        <v>2101</v>
      </c>
      <c r="F384" s="311" t="s">
        <v>2102</v>
      </c>
      <c r="G384" s="312" t="s">
        <v>165</v>
      </c>
      <c r="H384" s="313">
        <v>1</v>
      </c>
      <c r="I384" s="314"/>
      <c r="J384" s="315">
        <f>ROUND(I384*H384,2)</f>
        <v>0</v>
      </c>
      <c r="K384" s="311" t="s">
        <v>184</v>
      </c>
      <c r="L384" s="316"/>
      <c r="M384" s="317" t="s">
        <v>1</v>
      </c>
      <c r="N384" s="318" t="s">
        <v>40</v>
      </c>
      <c r="O384" s="93"/>
      <c r="P384" s="269">
        <f>O384*H384</f>
        <v>0</v>
      </c>
      <c r="Q384" s="269">
        <v>8E-05</v>
      </c>
      <c r="R384" s="269">
        <f>Q384*H384</f>
        <v>8E-05</v>
      </c>
      <c r="S384" s="269">
        <v>0</v>
      </c>
      <c r="T384" s="270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71" t="s">
        <v>235</v>
      </c>
      <c r="AT384" s="271" t="s">
        <v>404</v>
      </c>
      <c r="AU384" s="271" t="s">
        <v>85</v>
      </c>
      <c r="AY384" s="17" t="s">
        <v>160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7" t="s">
        <v>83</v>
      </c>
      <c r="BK384" s="145">
        <f>ROUND(I384*H384,2)</f>
        <v>0</v>
      </c>
      <c r="BL384" s="17" t="s">
        <v>166</v>
      </c>
      <c r="BM384" s="271" t="s">
        <v>2103</v>
      </c>
    </row>
    <row r="385" spans="1:47" s="2" customFormat="1" ht="12">
      <c r="A385" s="40"/>
      <c r="B385" s="41"/>
      <c r="C385" s="42"/>
      <c r="D385" s="272" t="s">
        <v>177</v>
      </c>
      <c r="E385" s="42"/>
      <c r="F385" s="287" t="s">
        <v>2102</v>
      </c>
      <c r="G385" s="42"/>
      <c r="H385" s="42"/>
      <c r="I385" s="161"/>
      <c r="J385" s="42"/>
      <c r="K385" s="42"/>
      <c r="L385" s="43"/>
      <c r="M385" s="274"/>
      <c r="N385" s="275"/>
      <c r="O385" s="93"/>
      <c r="P385" s="93"/>
      <c r="Q385" s="93"/>
      <c r="R385" s="93"/>
      <c r="S385" s="93"/>
      <c r="T385" s="94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7" t="s">
        <v>177</v>
      </c>
      <c r="AU385" s="17" t="s">
        <v>85</v>
      </c>
    </row>
    <row r="386" spans="1:65" s="2" customFormat="1" ht="21.75" customHeight="1">
      <c r="A386" s="40"/>
      <c r="B386" s="41"/>
      <c r="C386" s="260" t="s">
        <v>732</v>
      </c>
      <c r="D386" s="260" t="s">
        <v>162</v>
      </c>
      <c r="E386" s="261" t="s">
        <v>2104</v>
      </c>
      <c r="F386" s="262" t="s">
        <v>2105</v>
      </c>
      <c r="G386" s="263" t="s">
        <v>165</v>
      </c>
      <c r="H386" s="264">
        <v>12</v>
      </c>
      <c r="I386" s="265"/>
      <c r="J386" s="266">
        <f>ROUND(I386*H386,2)</f>
        <v>0</v>
      </c>
      <c r="K386" s="262" t="s">
        <v>184</v>
      </c>
      <c r="L386" s="43"/>
      <c r="M386" s="267" t="s">
        <v>1</v>
      </c>
      <c r="N386" s="268" t="s">
        <v>40</v>
      </c>
      <c r="O386" s="93"/>
      <c r="P386" s="269">
        <f>O386*H386</f>
        <v>0</v>
      </c>
      <c r="Q386" s="269">
        <v>0</v>
      </c>
      <c r="R386" s="269">
        <f>Q386*H386</f>
        <v>0</v>
      </c>
      <c r="S386" s="269">
        <v>0</v>
      </c>
      <c r="T386" s="270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71" t="s">
        <v>166</v>
      </c>
      <c r="AT386" s="271" t="s">
        <v>162</v>
      </c>
      <c r="AU386" s="271" t="s">
        <v>85</v>
      </c>
      <c r="AY386" s="17" t="s">
        <v>160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17" t="s">
        <v>83</v>
      </c>
      <c r="BK386" s="145">
        <f>ROUND(I386*H386,2)</f>
        <v>0</v>
      </c>
      <c r="BL386" s="17" t="s">
        <v>166</v>
      </c>
      <c r="BM386" s="271" t="s">
        <v>2106</v>
      </c>
    </row>
    <row r="387" spans="1:47" s="2" customFormat="1" ht="12">
      <c r="A387" s="40"/>
      <c r="B387" s="41"/>
      <c r="C387" s="42"/>
      <c r="D387" s="272" t="s">
        <v>177</v>
      </c>
      <c r="E387" s="42"/>
      <c r="F387" s="287" t="s">
        <v>2107</v>
      </c>
      <c r="G387" s="42"/>
      <c r="H387" s="42"/>
      <c r="I387" s="161"/>
      <c r="J387" s="42"/>
      <c r="K387" s="42"/>
      <c r="L387" s="43"/>
      <c r="M387" s="274"/>
      <c r="N387" s="275"/>
      <c r="O387" s="93"/>
      <c r="P387" s="93"/>
      <c r="Q387" s="93"/>
      <c r="R387" s="93"/>
      <c r="S387" s="93"/>
      <c r="T387" s="94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7" t="s">
        <v>177</v>
      </c>
      <c r="AU387" s="17" t="s">
        <v>85</v>
      </c>
    </row>
    <row r="388" spans="1:51" s="13" customFormat="1" ht="12">
      <c r="A388" s="13"/>
      <c r="B388" s="276"/>
      <c r="C388" s="277"/>
      <c r="D388" s="272" t="s">
        <v>170</v>
      </c>
      <c r="E388" s="278" t="s">
        <v>1</v>
      </c>
      <c r="F388" s="279" t="s">
        <v>257</v>
      </c>
      <c r="G388" s="277"/>
      <c r="H388" s="280">
        <v>12</v>
      </c>
      <c r="I388" s="281"/>
      <c r="J388" s="277"/>
      <c r="K388" s="277"/>
      <c r="L388" s="282"/>
      <c r="M388" s="283"/>
      <c r="N388" s="284"/>
      <c r="O388" s="284"/>
      <c r="P388" s="284"/>
      <c r="Q388" s="284"/>
      <c r="R388" s="284"/>
      <c r="S388" s="284"/>
      <c r="T388" s="28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86" t="s">
        <v>170</v>
      </c>
      <c r="AU388" s="286" t="s">
        <v>85</v>
      </c>
      <c r="AV388" s="13" t="s">
        <v>85</v>
      </c>
      <c r="AW388" s="13" t="s">
        <v>30</v>
      </c>
      <c r="AX388" s="13" t="s">
        <v>83</v>
      </c>
      <c r="AY388" s="286" t="s">
        <v>160</v>
      </c>
    </row>
    <row r="389" spans="1:65" s="2" customFormat="1" ht="16.5" customHeight="1">
      <c r="A389" s="40"/>
      <c r="B389" s="41"/>
      <c r="C389" s="309" t="s">
        <v>739</v>
      </c>
      <c r="D389" s="309" t="s">
        <v>404</v>
      </c>
      <c r="E389" s="310" t="s">
        <v>2108</v>
      </c>
      <c r="F389" s="311" t="s">
        <v>2109</v>
      </c>
      <c r="G389" s="312" t="s">
        <v>165</v>
      </c>
      <c r="H389" s="313">
        <v>2</v>
      </c>
      <c r="I389" s="314"/>
      <c r="J389" s="315">
        <f>ROUND(I389*H389,2)</f>
        <v>0</v>
      </c>
      <c r="K389" s="311" t="s">
        <v>1</v>
      </c>
      <c r="L389" s="316"/>
      <c r="M389" s="317" t="s">
        <v>1</v>
      </c>
      <c r="N389" s="318" t="s">
        <v>40</v>
      </c>
      <c r="O389" s="93"/>
      <c r="P389" s="269">
        <f>O389*H389</f>
        <v>0</v>
      </c>
      <c r="Q389" s="269">
        <v>0.00075</v>
      </c>
      <c r="R389" s="269">
        <f>Q389*H389</f>
        <v>0.0015</v>
      </c>
      <c r="S389" s="269">
        <v>0</v>
      </c>
      <c r="T389" s="270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71" t="s">
        <v>235</v>
      </c>
      <c r="AT389" s="271" t="s">
        <v>404</v>
      </c>
      <c r="AU389" s="271" t="s">
        <v>85</v>
      </c>
      <c r="AY389" s="17" t="s">
        <v>160</v>
      </c>
      <c r="BE389" s="145">
        <f>IF(N389="základní",J389,0)</f>
        <v>0</v>
      </c>
      <c r="BF389" s="145">
        <f>IF(N389="snížená",J389,0)</f>
        <v>0</v>
      </c>
      <c r="BG389" s="145">
        <f>IF(N389="zákl. přenesená",J389,0)</f>
        <v>0</v>
      </c>
      <c r="BH389" s="145">
        <f>IF(N389="sníž. přenesená",J389,0)</f>
        <v>0</v>
      </c>
      <c r="BI389" s="145">
        <f>IF(N389="nulová",J389,0)</f>
        <v>0</v>
      </c>
      <c r="BJ389" s="17" t="s">
        <v>83</v>
      </c>
      <c r="BK389" s="145">
        <f>ROUND(I389*H389,2)</f>
        <v>0</v>
      </c>
      <c r="BL389" s="17" t="s">
        <v>166</v>
      </c>
      <c r="BM389" s="271" t="s">
        <v>2110</v>
      </c>
    </row>
    <row r="390" spans="1:47" s="2" customFormat="1" ht="12">
      <c r="A390" s="40"/>
      <c r="B390" s="41"/>
      <c r="C390" s="42"/>
      <c r="D390" s="272" t="s">
        <v>177</v>
      </c>
      <c r="E390" s="42"/>
      <c r="F390" s="287" t="s">
        <v>2109</v>
      </c>
      <c r="G390" s="42"/>
      <c r="H390" s="42"/>
      <c r="I390" s="161"/>
      <c r="J390" s="42"/>
      <c r="K390" s="42"/>
      <c r="L390" s="43"/>
      <c r="M390" s="274"/>
      <c r="N390" s="275"/>
      <c r="O390" s="93"/>
      <c r="P390" s="93"/>
      <c r="Q390" s="93"/>
      <c r="R390" s="93"/>
      <c r="S390" s="93"/>
      <c r="T390" s="94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7" t="s">
        <v>177</v>
      </c>
      <c r="AU390" s="17" t="s">
        <v>85</v>
      </c>
    </row>
    <row r="391" spans="1:65" s="2" customFormat="1" ht="16.5" customHeight="1">
      <c r="A391" s="40"/>
      <c r="B391" s="41"/>
      <c r="C391" s="309" t="s">
        <v>746</v>
      </c>
      <c r="D391" s="309" t="s">
        <v>404</v>
      </c>
      <c r="E391" s="310" t="s">
        <v>2111</v>
      </c>
      <c r="F391" s="311" t="s">
        <v>2112</v>
      </c>
      <c r="G391" s="312" t="s">
        <v>165</v>
      </c>
      <c r="H391" s="313">
        <v>6</v>
      </c>
      <c r="I391" s="314"/>
      <c r="J391" s="315">
        <f>ROUND(I391*H391,2)</f>
        <v>0</v>
      </c>
      <c r="K391" s="311" t="s">
        <v>184</v>
      </c>
      <c r="L391" s="316"/>
      <c r="M391" s="317" t="s">
        <v>1</v>
      </c>
      <c r="N391" s="318" t="s">
        <v>40</v>
      </c>
      <c r="O391" s="93"/>
      <c r="P391" s="269">
        <f>O391*H391</f>
        <v>0</v>
      </c>
      <c r="Q391" s="269">
        <v>0.00017</v>
      </c>
      <c r="R391" s="269">
        <f>Q391*H391</f>
        <v>0.00102</v>
      </c>
      <c r="S391" s="269">
        <v>0</v>
      </c>
      <c r="T391" s="270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71" t="s">
        <v>235</v>
      </c>
      <c r="AT391" s="271" t="s">
        <v>404</v>
      </c>
      <c r="AU391" s="271" t="s">
        <v>85</v>
      </c>
      <c r="AY391" s="17" t="s">
        <v>160</v>
      </c>
      <c r="BE391" s="145">
        <f>IF(N391="základní",J391,0)</f>
        <v>0</v>
      </c>
      <c r="BF391" s="145">
        <f>IF(N391="snížená",J391,0)</f>
        <v>0</v>
      </c>
      <c r="BG391" s="145">
        <f>IF(N391="zákl. přenesená",J391,0)</f>
        <v>0</v>
      </c>
      <c r="BH391" s="145">
        <f>IF(N391="sníž. přenesená",J391,0)</f>
        <v>0</v>
      </c>
      <c r="BI391" s="145">
        <f>IF(N391="nulová",J391,0)</f>
        <v>0</v>
      </c>
      <c r="BJ391" s="17" t="s">
        <v>83</v>
      </c>
      <c r="BK391" s="145">
        <f>ROUND(I391*H391,2)</f>
        <v>0</v>
      </c>
      <c r="BL391" s="17" t="s">
        <v>166</v>
      </c>
      <c r="BM391" s="271" t="s">
        <v>2113</v>
      </c>
    </row>
    <row r="392" spans="1:47" s="2" customFormat="1" ht="12">
      <c r="A392" s="40"/>
      <c r="B392" s="41"/>
      <c r="C392" s="42"/>
      <c r="D392" s="272" t="s">
        <v>177</v>
      </c>
      <c r="E392" s="42"/>
      <c r="F392" s="287" t="s">
        <v>2112</v>
      </c>
      <c r="G392" s="42"/>
      <c r="H392" s="42"/>
      <c r="I392" s="161"/>
      <c r="J392" s="42"/>
      <c r="K392" s="42"/>
      <c r="L392" s="43"/>
      <c r="M392" s="274"/>
      <c r="N392" s="275"/>
      <c r="O392" s="93"/>
      <c r="P392" s="93"/>
      <c r="Q392" s="93"/>
      <c r="R392" s="93"/>
      <c r="S392" s="93"/>
      <c r="T392" s="94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7" t="s">
        <v>177</v>
      </c>
      <c r="AU392" s="17" t="s">
        <v>85</v>
      </c>
    </row>
    <row r="393" spans="1:51" s="13" customFormat="1" ht="12">
      <c r="A393" s="13"/>
      <c r="B393" s="276"/>
      <c r="C393" s="277"/>
      <c r="D393" s="272" t="s">
        <v>170</v>
      </c>
      <c r="E393" s="278" t="s">
        <v>1</v>
      </c>
      <c r="F393" s="279" t="s">
        <v>223</v>
      </c>
      <c r="G393" s="277"/>
      <c r="H393" s="280">
        <v>6</v>
      </c>
      <c r="I393" s="281"/>
      <c r="J393" s="277"/>
      <c r="K393" s="277"/>
      <c r="L393" s="282"/>
      <c r="M393" s="283"/>
      <c r="N393" s="284"/>
      <c r="O393" s="284"/>
      <c r="P393" s="284"/>
      <c r="Q393" s="284"/>
      <c r="R393" s="284"/>
      <c r="S393" s="284"/>
      <c r="T393" s="28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86" t="s">
        <v>170</v>
      </c>
      <c r="AU393" s="286" t="s">
        <v>85</v>
      </c>
      <c r="AV393" s="13" t="s">
        <v>85</v>
      </c>
      <c r="AW393" s="13" t="s">
        <v>30</v>
      </c>
      <c r="AX393" s="13" t="s">
        <v>83</v>
      </c>
      <c r="AY393" s="286" t="s">
        <v>160</v>
      </c>
    </row>
    <row r="394" spans="1:65" s="2" customFormat="1" ht="16.5" customHeight="1">
      <c r="A394" s="40"/>
      <c r="B394" s="41"/>
      <c r="C394" s="309" t="s">
        <v>753</v>
      </c>
      <c r="D394" s="309" t="s">
        <v>404</v>
      </c>
      <c r="E394" s="310" t="s">
        <v>2114</v>
      </c>
      <c r="F394" s="311" t="s">
        <v>2115</v>
      </c>
      <c r="G394" s="312" t="s">
        <v>165</v>
      </c>
      <c r="H394" s="313">
        <v>2</v>
      </c>
      <c r="I394" s="314"/>
      <c r="J394" s="315">
        <f>ROUND(I394*H394,2)</f>
        <v>0</v>
      </c>
      <c r="K394" s="311" t="s">
        <v>184</v>
      </c>
      <c r="L394" s="316"/>
      <c r="M394" s="317" t="s">
        <v>1</v>
      </c>
      <c r="N394" s="318" t="s">
        <v>40</v>
      </c>
      <c r="O394" s="93"/>
      <c r="P394" s="269">
        <f>O394*H394</f>
        <v>0</v>
      </c>
      <c r="Q394" s="269">
        <v>0.0002</v>
      </c>
      <c r="R394" s="269">
        <f>Q394*H394</f>
        <v>0.0004</v>
      </c>
      <c r="S394" s="269">
        <v>0</v>
      </c>
      <c r="T394" s="270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71" t="s">
        <v>235</v>
      </c>
      <c r="AT394" s="271" t="s">
        <v>404</v>
      </c>
      <c r="AU394" s="271" t="s">
        <v>85</v>
      </c>
      <c r="AY394" s="17" t="s">
        <v>160</v>
      </c>
      <c r="BE394" s="145">
        <f>IF(N394="základní",J394,0)</f>
        <v>0</v>
      </c>
      <c r="BF394" s="145">
        <f>IF(N394="snížená",J394,0)</f>
        <v>0</v>
      </c>
      <c r="BG394" s="145">
        <f>IF(N394="zákl. přenesená",J394,0)</f>
        <v>0</v>
      </c>
      <c r="BH394" s="145">
        <f>IF(N394="sníž. přenesená",J394,0)</f>
        <v>0</v>
      </c>
      <c r="BI394" s="145">
        <f>IF(N394="nulová",J394,0)</f>
        <v>0</v>
      </c>
      <c r="BJ394" s="17" t="s">
        <v>83</v>
      </c>
      <c r="BK394" s="145">
        <f>ROUND(I394*H394,2)</f>
        <v>0</v>
      </c>
      <c r="BL394" s="17" t="s">
        <v>166</v>
      </c>
      <c r="BM394" s="271" t="s">
        <v>2116</v>
      </c>
    </row>
    <row r="395" spans="1:47" s="2" customFormat="1" ht="12">
      <c r="A395" s="40"/>
      <c r="B395" s="41"/>
      <c r="C395" s="42"/>
      <c r="D395" s="272" t="s">
        <v>177</v>
      </c>
      <c r="E395" s="42"/>
      <c r="F395" s="287" t="s">
        <v>2115</v>
      </c>
      <c r="G395" s="42"/>
      <c r="H395" s="42"/>
      <c r="I395" s="161"/>
      <c r="J395" s="42"/>
      <c r="K395" s="42"/>
      <c r="L395" s="43"/>
      <c r="M395" s="274"/>
      <c r="N395" s="275"/>
      <c r="O395" s="93"/>
      <c r="P395" s="93"/>
      <c r="Q395" s="93"/>
      <c r="R395" s="93"/>
      <c r="S395" s="93"/>
      <c r="T395" s="94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7" t="s">
        <v>177</v>
      </c>
      <c r="AU395" s="17" t="s">
        <v>85</v>
      </c>
    </row>
    <row r="396" spans="1:51" s="13" customFormat="1" ht="12">
      <c r="A396" s="13"/>
      <c r="B396" s="276"/>
      <c r="C396" s="277"/>
      <c r="D396" s="272" t="s">
        <v>170</v>
      </c>
      <c r="E396" s="278" t="s">
        <v>1</v>
      </c>
      <c r="F396" s="279" t="s">
        <v>85</v>
      </c>
      <c r="G396" s="277"/>
      <c r="H396" s="280">
        <v>2</v>
      </c>
      <c r="I396" s="281"/>
      <c r="J396" s="277"/>
      <c r="K396" s="277"/>
      <c r="L396" s="282"/>
      <c r="M396" s="283"/>
      <c r="N396" s="284"/>
      <c r="O396" s="284"/>
      <c r="P396" s="284"/>
      <c r="Q396" s="284"/>
      <c r="R396" s="284"/>
      <c r="S396" s="284"/>
      <c r="T396" s="28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86" t="s">
        <v>170</v>
      </c>
      <c r="AU396" s="286" t="s">
        <v>85</v>
      </c>
      <c r="AV396" s="13" t="s">
        <v>85</v>
      </c>
      <c r="AW396" s="13" t="s">
        <v>30</v>
      </c>
      <c r="AX396" s="13" t="s">
        <v>83</v>
      </c>
      <c r="AY396" s="286" t="s">
        <v>160</v>
      </c>
    </row>
    <row r="397" spans="1:65" s="2" customFormat="1" ht="16.5" customHeight="1">
      <c r="A397" s="40"/>
      <c r="B397" s="41"/>
      <c r="C397" s="309" t="s">
        <v>757</v>
      </c>
      <c r="D397" s="309" t="s">
        <v>404</v>
      </c>
      <c r="E397" s="310" t="s">
        <v>2117</v>
      </c>
      <c r="F397" s="311" t="s">
        <v>2118</v>
      </c>
      <c r="G397" s="312" t="s">
        <v>165</v>
      </c>
      <c r="H397" s="313">
        <v>2</v>
      </c>
      <c r="I397" s="314"/>
      <c r="J397" s="315">
        <f>ROUND(I397*H397,2)</f>
        <v>0</v>
      </c>
      <c r="K397" s="311" t="s">
        <v>1</v>
      </c>
      <c r="L397" s="316"/>
      <c r="M397" s="317" t="s">
        <v>1</v>
      </c>
      <c r="N397" s="318" t="s">
        <v>40</v>
      </c>
      <c r="O397" s="93"/>
      <c r="P397" s="269">
        <f>O397*H397</f>
        <v>0</v>
      </c>
      <c r="Q397" s="269">
        <v>0.00026</v>
      </c>
      <c r="R397" s="269">
        <f>Q397*H397</f>
        <v>0.00052</v>
      </c>
      <c r="S397" s="269">
        <v>0</v>
      </c>
      <c r="T397" s="270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71" t="s">
        <v>235</v>
      </c>
      <c r="AT397" s="271" t="s">
        <v>404</v>
      </c>
      <c r="AU397" s="271" t="s">
        <v>85</v>
      </c>
      <c r="AY397" s="17" t="s">
        <v>160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7" t="s">
        <v>83</v>
      </c>
      <c r="BK397" s="145">
        <f>ROUND(I397*H397,2)</f>
        <v>0</v>
      </c>
      <c r="BL397" s="17" t="s">
        <v>166</v>
      </c>
      <c r="BM397" s="271" t="s">
        <v>2119</v>
      </c>
    </row>
    <row r="398" spans="1:47" s="2" customFormat="1" ht="12">
      <c r="A398" s="40"/>
      <c r="B398" s="41"/>
      <c r="C398" s="42"/>
      <c r="D398" s="272" t="s">
        <v>177</v>
      </c>
      <c r="E398" s="42"/>
      <c r="F398" s="287" t="s">
        <v>2118</v>
      </c>
      <c r="G398" s="42"/>
      <c r="H398" s="42"/>
      <c r="I398" s="161"/>
      <c r="J398" s="42"/>
      <c r="K398" s="42"/>
      <c r="L398" s="43"/>
      <c r="M398" s="274"/>
      <c r="N398" s="275"/>
      <c r="O398" s="93"/>
      <c r="P398" s="93"/>
      <c r="Q398" s="93"/>
      <c r="R398" s="93"/>
      <c r="S398" s="93"/>
      <c r="T398" s="94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7" t="s">
        <v>177</v>
      </c>
      <c r="AU398" s="17" t="s">
        <v>85</v>
      </c>
    </row>
    <row r="399" spans="1:65" s="2" customFormat="1" ht="21.75" customHeight="1">
      <c r="A399" s="40"/>
      <c r="B399" s="41"/>
      <c r="C399" s="260" t="s">
        <v>762</v>
      </c>
      <c r="D399" s="260" t="s">
        <v>162</v>
      </c>
      <c r="E399" s="261" t="s">
        <v>2120</v>
      </c>
      <c r="F399" s="262" t="s">
        <v>2121</v>
      </c>
      <c r="G399" s="263" t="s">
        <v>165</v>
      </c>
      <c r="H399" s="264">
        <v>4</v>
      </c>
      <c r="I399" s="265"/>
      <c r="J399" s="266">
        <f>ROUND(I399*H399,2)</f>
        <v>0</v>
      </c>
      <c r="K399" s="262" t="s">
        <v>184</v>
      </c>
      <c r="L399" s="43"/>
      <c r="M399" s="267" t="s">
        <v>1</v>
      </c>
      <c r="N399" s="268" t="s">
        <v>40</v>
      </c>
      <c r="O399" s="93"/>
      <c r="P399" s="269">
        <f>O399*H399</f>
        <v>0</v>
      </c>
      <c r="Q399" s="269">
        <v>0</v>
      </c>
      <c r="R399" s="269">
        <f>Q399*H399</f>
        <v>0</v>
      </c>
      <c r="S399" s="269">
        <v>0</v>
      </c>
      <c r="T399" s="270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71" t="s">
        <v>166</v>
      </c>
      <c r="AT399" s="271" t="s">
        <v>162</v>
      </c>
      <c r="AU399" s="271" t="s">
        <v>85</v>
      </c>
      <c r="AY399" s="17" t="s">
        <v>160</v>
      </c>
      <c r="BE399" s="145">
        <f>IF(N399="základní",J399,0)</f>
        <v>0</v>
      </c>
      <c r="BF399" s="145">
        <f>IF(N399="snížená",J399,0)</f>
        <v>0</v>
      </c>
      <c r="BG399" s="145">
        <f>IF(N399="zákl. přenesená",J399,0)</f>
        <v>0</v>
      </c>
      <c r="BH399" s="145">
        <f>IF(N399="sníž. přenesená",J399,0)</f>
        <v>0</v>
      </c>
      <c r="BI399" s="145">
        <f>IF(N399="nulová",J399,0)</f>
        <v>0</v>
      </c>
      <c r="BJ399" s="17" t="s">
        <v>83</v>
      </c>
      <c r="BK399" s="145">
        <f>ROUND(I399*H399,2)</f>
        <v>0</v>
      </c>
      <c r="BL399" s="17" t="s">
        <v>166</v>
      </c>
      <c r="BM399" s="271" t="s">
        <v>2122</v>
      </c>
    </row>
    <row r="400" spans="1:47" s="2" customFormat="1" ht="12">
      <c r="A400" s="40"/>
      <c r="B400" s="41"/>
      <c r="C400" s="42"/>
      <c r="D400" s="272" t="s">
        <v>177</v>
      </c>
      <c r="E400" s="42"/>
      <c r="F400" s="287" t="s">
        <v>2123</v>
      </c>
      <c r="G400" s="42"/>
      <c r="H400" s="42"/>
      <c r="I400" s="161"/>
      <c r="J400" s="42"/>
      <c r="K400" s="42"/>
      <c r="L400" s="43"/>
      <c r="M400" s="274"/>
      <c r="N400" s="275"/>
      <c r="O400" s="93"/>
      <c r="P400" s="93"/>
      <c r="Q400" s="93"/>
      <c r="R400" s="93"/>
      <c r="S400" s="93"/>
      <c r="T400" s="94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7" t="s">
        <v>177</v>
      </c>
      <c r="AU400" s="17" t="s">
        <v>85</v>
      </c>
    </row>
    <row r="401" spans="1:51" s="13" customFormat="1" ht="12">
      <c r="A401" s="13"/>
      <c r="B401" s="276"/>
      <c r="C401" s="277"/>
      <c r="D401" s="272" t="s">
        <v>170</v>
      </c>
      <c r="E401" s="278" t="s">
        <v>1</v>
      </c>
      <c r="F401" s="279" t="s">
        <v>166</v>
      </c>
      <c r="G401" s="277"/>
      <c r="H401" s="280">
        <v>4</v>
      </c>
      <c r="I401" s="281"/>
      <c r="J401" s="277"/>
      <c r="K401" s="277"/>
      <c r="L401" s="282"/>
      <c r="M401" s="283"/>
      <c r="N401" s="284"/>
      <c r="O401" s="284"/>
      <c r="P401" s="284"/>
      <c r="Q401" s="284"/>
      <c r="R401" s="284"/>
      <c r="S401" s="284"/>
      <c r="T401" s="28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86" t="s">
        <v>170</v>
      </c>
      <c r="AU401" s="286" t="s">
        <v>85</v>
      </c>
      <c r="AV401" s="13" t="s">
        <v>85</v>
      </c>
      <c r="AW401" s="13" t="s">
        <v>30</v>
      </c>
      <c r="AX401" s="13" t="s">
        <v>83</v>
      </c>
      <c r="AY401" s="286" t="s">
        <v>160</v>
      </c>
    </row>
    <row r="402" spans="1:65" s="2" customFormat="1" ht="21.75" customHeight="1">
      <c r="A402" s="40"/>
      <c r="B402" s="41"/>
      <c r="C402" s="309" t="s">
        <v>771</v>
      </c>
      <c r="D402" s="309" t="s">
        <v>404</v>
      </c>
      <c r="E402" s="310" t="s">
        <v>2124</v>
      </c>
      <c r="F402" s="311" t="s">
        <v>2125</v>
      </c>
      <c r="G402" s="312" t="s">
        <v>165</v>
      </c>
      <c r="H402" s="313">
        <v>1</v>
      </c>
      <c r="I402" s="314"/>
      <c r="J402" s="315">
        <f>ROUND(I402*H402,2)</f>
        <v>0</v>
      </c>
      <c r="K402" s="311" t="s">
        <v>184</v>
      </c>
      <c r="L402" s="316"/>
      <c r="M402" s="317" t="s">
        <v>1</v>
      </c>
      <c r="N402" s="318" t="s">
        <v>40</v>
      </c>
      <c r="O402" s="93"/>
      <c r="P402" s="269">
        <f>O402*H402</f>
        <v>0</v>
      </c>
      <c r="Q402" s="269">
        <v>0.00112</v>
      </c>
      <c r="R402" s="269">
        <f>Q402*H402</f>
        <v>0.00112</v>
      </c>
      <c r="S402" s="269">
        <v>0</v>
      </c>
      <c r="T402" s="270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71" t="s">
        <v>235</v>
      </c>
      <c r="AT402" s="271" t="s">
        <v>404</v>
      </c>
      <c r="AU402" s="271" t="s">
        <v>85</v>
      </c>
      <c r="AY402" s="17" t="s">
        <v>160</v>
      </c>
      <c r="BE402" s="145">
        <f>IF(N402="základní",J402,0)</f>
        <v>0</v>
      </c>
      <c r="BF402" s="145">
        <f>IF(N402="snížená",J402,0)</f>
        <v>0</v>
      </c>
      <c r="BG402" s="145">
        <f>IF(N402="zákl. přenesená",J402,0)</f>
        <v>0</v>
      </c>
      <c r="BH402" s="145">
        <f>IF(N402="sníž. přenesená",J402,0)</f>
        <v>0</v>
      </c>
      <c r="BI402" s="145">
        <f>IF(N402="nulová",J402,0)</f>
        <v>0</v>
      </c>
      <c r="BJ402" s="17" t="s">
        <v>83</v>
      </c>
      <c r="BK402" s="145">
        <f>ROUND(I402*H402,2)</f>
        <v>0</v>
      </c>
      <c r="BL402" s="17" t="s">
        <v>166</v>
      </c>
      <c r="BM402" s="271" t="s">
        <v>2126</v>
      </c>
    </row>
    <row r="403" spans="1:47" s="2" customFormat="1" ht="12">
      <c r="A403" s="40"/>
      <c r="B403" s="41"/>
      <c r="C403" s="42"/>
      <c r="D403" s="272" t="s">
        <v>177</v>
      </c>
      <c r="E403" s="42"/>
      <c r="F403" s="287" t="s">
        <v>2125</v>
      </c>
      <c r="G403" s="42"/>
      <c r="H403" s="42"/>
      <c r="I403" s="161"/>
      <c r="J403" s="42"/>
      <c r="K403" s="42"/>
      <c r="L403" s="43"/>
      <c r="M403" s="274"/>
      <c r="N403" s="275"/>
      <c r="O403" s="93"/>
      <c r="P403" s="93"/>
      <c r="Q403" s="93"/>
      <c r="R403" s="93"/>
      <c r="S403" s="93"/>
      <c r="T403" s="94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7" t="s">
        <v>177</v>
      </c>
      <c r="AU403" s="17" t="s">
        <v>85</v>
      </c>
    </row>
    <row r="404" spans="1:65" s="2" customFormat="1" ht="16.5" customHeight="1">
      <c r="A404" s="40"/>
      <c r="B404" s="41"/>
      <c r="C404" s="309" t="s">
        <v>777</v>
      </c>
      <c r="D404" s="309" t="s">
        <v>404</v>
      </c>
      <c r="E404" s="310" t="s">
        <v>2127</v>
      </c>
      <c r="F404" s="311" t="s">
        <v>2128</v>
      </c>
      <c r="G404" s="312" t="s">
        <v>165</v>
      </c>
      <c r="H404" s="313">
        <v>1</v>
      </c>
      <c r="I404" s="314"/>
      <c r="J404" s="315">
        <f>ROUND(I404*H404,2)</f>
        <v>0</v>
      </c>
      <c r="K404" s="311" t="s">
        <v>184</v>
      </c>
      <c r="L404" s="316"/>
      <c r="M404" s="317" t="s">
        <v>1</v>
      </c>
      <c r="N404" s="318" t="s">
        <v>40</v>
      </c>
      <c r="O404" s="93"/>
      <c r="P404" s="269">
        <f>O404*H404</f>
        <v>0</v>
      </c>
      <c r="Q404" s="269">
        <v>0.00015</v>
      </c>
      <c r="R404" s="269">
        <f>Q404*H404</f>
        <v>0.00015</v>
      </c>
      <c r="S404" s="269">
        <v>0</v>
      </c>
      <c r="T404" s="270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71" t="s">
        <v>235</v>
      </c>
      <c r="AT404" s="271" t="s">
        <v>404</v>
      </c>
      <c r="AU404" s="271" t="s">
        <v>85</v>
      </c>
      <c r="AY404" s="17" t="s">
        <v>160</v>
      </c>
      <c r="BE404" s="145">
        <f>IF(N404="základní",J404,0)</f>
        <v>0</v>
      </c>
      <c r="BF404" s="145">
        <f>IF(N404="snížená",J404,0)</f>
        <v>0</v>
      </c>
      <c r="BG404" s="145">
        <f>IF(N404="zákl. přenesená",J404,0)</f>
        <v>0</v>
      </c>
      <c r="BH404" s="145">
        <f>IF(N404="sníž. přenesená",J404,0)</f>
        <v>0</v>
      </c>
      <c r="BI404" s="145">
        <f>IF(N404="nulová",J404,0)</f>
        <v>0</v>
      </c>
      <c r="BJ404" s="17" t="s">
        <v>83</v>
      </c>
      <c r="BK404" s="145">
        <f>ROUND(I404*H404,2)</f>
        <v>0</v>
      </c>
      <c r="BL404" s="17" t="s">
        <v>166</v>
      </c>
      <c r="BM404" s="271" t="s">
        <v>2129</v>
      </c>
    </row>
    <row r="405" spans="1:47" s="2" customFormat="1" ht="12">
      <c r="A405" s="40"/>
      <c r="B405" s="41"/>
      <c r="C405" s="42"/>
      <c r="D405" s="272" t="s">
        <v>177</v>
      </c>
      <c r="E405" s="42"/>
      <c r="F405" s="287" t="s">
        <v>2128</v>
      </c>
      <c r="G405" s="42"/>
      <c r="H405" s="42"/>
      <c r="I405" s="161"/>
      <c r="J405" s="42"/>
      <c r="K405" s="42"/>
      <c r="L405" s="43"/>
      <c r="M405" s="274"/>
      <c r="N405" s="275"/>
      <c r="O405" s="93"/>
      <c r="P405" s="93"/>
      <c r="Q405" s="93"/>
      <c r="R405" s="93"/>
      <c r="S405" s="93"/>
      <c r="T405" s="94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7" t="s">
        <v>177</v>
      </c>
      <c r="AU405" s="17" t="s">
        <v>85</v>
      </c>
    </row>
    <row r="406" spans="1:65" s="2" customFormat="1" ht="16.5" customHeight="1">
      <c r="A406" s="40"/>
      <c r="B406" s="41"/>
      <c r="C406" s="309" t="s">
        <v>782</v>
      </c>
      <c r="D406" s="309" t="s">
        <v>404</v>
      </c>
      <c r="E406" s="310" t="s">
        <v>2130</v>
      </c>
      <c r="F406" s="311" t="s">
        <v>2131</v>
      </c>
      <c r="G406" s="312" t="s">
        <v>165</v>
      </c>
      <c r="H406" s="313">
        <v>2</v>
      </c>
      <c r="I406" s="314"/>
      <c r="J406" s="315">
        <f>ROUND(I406*H406,2)</f>
        <v>0</v>
      </c>
      <c r="K406" s="311" t="s">
        <v>184</v>
      </c>
      <c r="L406" s="316"/>
      <c r="M406" s="317" t="s">
        <v>1</v>
      </c>
      <c r="N406" s="318" t="s">
        <v>40</v>
      </c>
      <c r="O406" s="93"/>
      <c r="P406" s="269">
        <f>O406*H406</f>
        <v>0</v>
      </c>
      <c r="Q406" s="269">
        <v>0.00032</v>
      </c>
      <c r="R406" s="269">
        <f>Q406*H406</f>
        <v>0.00064</v>
      </c>
      <c r="S406" s="269">
        <v>0</v>
      </c>
      <c r="T406" s="270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71" t="s">
        <v>235</v>
      </c>
      <c r="AT406" s="271" t="s">
        <v>404</v>
      </c>
      <c r="AU406" s="271" t="s">
        <v>85</v>
      </c>
      <c r="AY406" s="17" t="s">
        <v>160</v>
      </c>
      <c r="BE406" s="145">
        <f>IF(N406="základní",J406,0)</f>
        <v>0</v>
      </c>
      <c r="BF406" s="145">
        <f>IF(N406="snížená",J406,0)</f>
        <v>0</v>
      </c>
      <c r="BG406" s="145">
        <f>IF(N406="zákl. přenesená",J406,0)</f>
        <v>0</v>
      </c>
      <c r="BH406" s="145">
        <f>IF(N406="sníž. přenesená",J406,0)</f>
        <v>0</v>
      </c>
      <c r="BI406" s="145">
        <f>IF(N406="nulová",J406,0)</f>
        <v>0</v>
      </c>
      <c r="BJ406" s="17" t="s">
        <v>83</v>
      </c>
      <c r="BK406" s="145">
        <f>ROUND(I406*H406,2)</f>
        <v>0</v>
      </c>
      <c r="BL406" s="17" t="s">
        <v>166</v>
      </c>
      <c r="BM406" s="271" t="s">
        <v>2132</v>
      </c>
    </row>
    <row r="407" spans="1:47" s="2" customFormat="1" ht="12">
      <c r="A407" s="40"/>
      <c r="B407" s="41"/>
      <c r="C407" s="42"/>
      <c r="D407" s="272" t="s">
        <v>177</v>
      </c>
      <c r="E407" s="42"/>
      <c r="F407" s="287" t="s">
        <v>2131</v>
      </c>
      <c r="G407" s="42"/>
      <c r="H407" s="42"/>
      <c r="I407" s="161"/>
      <c r="J407" s="42"/>
      <c r="K407" s="42"/>
      <c r="L407" s="43"/>
      <c r="M407" s="274"/>
      <c r="N407" s="275"/>
      <c r="O407" s="93"/>
      <c r="P407" s="93"/>
      <c r="Q407" s="93"/>
      <c r="R407" s="93"/>
      <c r="S407" s="93"/>
      <c r="T407" s="94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7" t="s">
        <v>177</v>
      </c>
      <c r="AU407" s="17" t="s">
        <v>85</v>
      </c>
    </row>
    <row r="408" spans="1:51" s="13" customFormat="1" ht="12">
      <c r="A408" s="13"/>
      <c r="B408" s="276"/>
      <c r="C408" s="277"/>
      <c r="D408" s="272" t="s">
        <v>170</v>
      </c>
      <c r="E408" s="278" t="s">
        <v>1</v>
      </c>
      <c r="F408" s="279" t="s">
        <v>85</v>
      </c>
      <c r="G408" s="277"/>
      <c r="H408" s="280">
        <v>2</v>
      </c>
      <c r="I408" s="281"/>
      <c r="J408" s="277"/>
      <c r="K408" s="277"/>
      <c r="L408" s="282"/>
      <c r="M408" s="283"/>
      <c r="N408" s="284"/>
      <c r="O408" s="284"/>
      <c r="P408" s="284"/>
      <c r="Q408" s="284"/>
      <c r="R408" s="284"/>
      <c r="S408" s="284"/>
      <c r="T408" s="28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86" t="s">
        <v>170</v>
      </c>
      <c r="AU408" s="286" t="s">
        <v>85</v>
      </c>
      <c r="AV408" s="13" t="s">
        <v>85</v>
      </c>
      <c r="AW408" s="13" t="s">
        <v>30</v>
      </c>
      <c r="AX408" s="13" t="s">
        <v>83</v>
      </c>
      <c r="AY408" s="286" t="s">
        <v>160</v>
      </c>
    </row>
    <row r="409" spans="1:65" s="2" customFormat="1" ht="16.5" customHeight="1">
      <c r="A409" s="40"/>
      <c r="B409" s="41"/>
      <c r="C409" s="260" t="s">
        <v>786</v>
      </c>
      <c r="D409" s="260" t="s">
        <v>162</v>
      </c>
      <c r="E409" s="261" t="s">
        <v>2133</v>
      </c>
      <c r="F409" s="262" t="s">
        <v>2134</v>
      </c>
      <c r="G409" s="263" t="s">
        <v>165</v>
      </c>
      <c r="H409" s="264">
        <v>2</v>
      </c>
      <c r="I409" s="265"/>
      <c r="J409" s="266">
        <f>ROUND(I409*H409,2)</f>
        <v>0</v>
      </c>
      <c r="K409" s="262" t="s">
        <v>175</v>
      </c>
      <c r="L409" s="43"/>
      <c r="M409" s="267" t="s">
        <v>1</v>
      </c>
      <c r="N409" s="268" t="s">
        <v>40</v>
      </c>
      <c r="O409" s="93"/>
      <c r="P409" s="269">
        <f>O409*H409</f>
        <v>0</v>
      </c>
      <c r="Q409" s="269">
        <v>0</v>
      </c>
      <c r="R409" s="269">
        <f>Q409*H409</f>
        <v>0</v>
      </c>
      <c r="S409" s="269">
        <v>0</v>
      </c>
      <c r="T409" s="270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71" t="s">
        <v>166</v>
      </c>
      <c r="AT409" s="271" t="s">
        <v>162</v>
      </c>
      <c r="AU409" s="271" t="s">
        <v>85</v>
      </c>
      <c r="AY409" s="17" t="s">
        <v>160</v>
      </c>
      <c r="BE409" s="145">
        <f>IF(N409="základní",J409,0)</f>
        <v>0</v>
      </c>
      <c r="BF409" s="145">
        <f>IF(N409="snížená",J409,0)</f>
        <v>0</v>
      </c>
      <c r="BG409" s="145">
        <f>IF(N409="zákl. přenesená",J409,0)</f>
        <v>0</v>
      </c>
      <c r="BH409" s="145">
        <f>IF(N409="sníž. přenesená",J409,0)</f>
        <v>0</v>
      </c>
      <c r="BI409" s="145">
        <f>IF(N409="nulová",J409,0)</f>
        <v>0</v>
      </c>
      <c r="BJ409" s="17" t="s">
        <v>83</v>
      </c>
      <c r="BK409" s="145">
        <f>ROUND(I409*H409,2)</f>
        <v>0</v>
      </c>
      <c r="BL409" s="17" t="s">
        <v>166</v>
      </c>
      <c r="BM409" s="271" t="s">
        <v>2135</v>
      </c>
    </row>
    <row r="410" spans="1:47" s="2" customFormat="1" ht="12">
      <c r="A410" s="40"/>
      <c r="B410" s="41"/>
      <c r="C410" s="42"/>
      <c r="D410" s="272" t="s">
        <v>177</v>
      </c>
      <c r="E410" s="42"/>
      <c r="F410" s="287" t="s">
        <v>2136</v>
      </c>
      <c r="G410" s="42"/>
      <c r="H410" s="42"/>
      <c r="I410" s="161"/>
      <c r="J410" s="42"/>
      <c r="K410" s="42"/>
      <c r="L410" s="43"/>
      <c r="M410" s="274"/>
      <c r="N410" s="275"/>
      <c r="O410" s="93"/>
      <c r="P410" s="93"/>
      <c r="Q410" s="93"/>
      <c r="R410" s="93"/>
      <c r="S410" s="93"/>
      <c r="T410" s="94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7" t="s">
        <v>177</v>
      </c>
      <c r="AU410" s="17" t="s">
        <v>85</v>
      </c>
    </row>
    <row r="411" spans="1:51" s="13" customFormat="1" ht="12">
      <c r="A411" s="13"/>
      <c r="B411" s="276"/>
      <c r="C411" s="277"/>
      <c r="D411" s="272" t="s">
        <v>170</v>
      </c>
      <c r="E411" s="278" t="s">
        <v>1</v>
      </c>
      <c r="F411" s="279" t="s">
        <v>85</v>
      </c>
      <c r="G411" s="277"/>
      <c r="H411" s="280">
        <v>2</v>
      </c>
      <c r="I411" s="281"/>
      <c r="J411" s="277"/>
      <c r="K411" s="277"/>
      <c r="L411" s="282"/>
      <c r="M411" s="283"/>
      <c r="N411" s="284"/>
      <c r="O411" s="284"/>
      <c r="P411" s="284"/>
      <c r="Q411" s="284"/>
      <c r="R411" s="284"/>
      <c r="S411" s="284"/>
      <c r="T411" s="28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86" t="s">
        <v>170</v>
      </c>
      <c r="AU411" s="286" t="s">
        <v>85</v>
      </c>
      <c r="AV411" s="13" t="s">
        <v>85</v>
      </c>
      <c r="AW411" s="13" t="s">
        <v>30</v>
      </c>
      <c r="AX411" s="13" t="s">
        <v>83</v>
      </c>
      <c r="AY411" s="286" t="s">
        <v>160</v>
      </c>
    </row>
    <row r="412" spans="1:65" s="2" customFormat="1" ht="16.5" customHeight="1">
      <c r="A412" s="40"/>
      <c r="B412" s="41"/>
      <c r="C412" s="309" t="s">
        <v>791</v>
      </c>
      <c r="D412" s="309" t="s">
        <v>404</v>
      </c>
      <c r="E412" s="310" t="s">
        <v>2137</v>
      </c>
      <c r="F412" s="311" t="s">
        <v>2138</v>
      </c>
      <c r="G412" s="312" t="s">
        <v>165</v>
      </c>
      <c r="H412" s="313">
        <v>2</v>
      </c>
      <c r="I412" s="314"/>
      <c r="J412" s="315">
        <f>ROUND(I412*H412,2)</f>
        <v>0</v>
      </c>
      <c r="K412" s="311" t="s">
        <v>175</v>
      </c>
      <c r="L412" s="316"/>
      <c r="M412" s="317" t="s">
        <v>1</v>
      </c>
      <c r="N412" s="318" t="s">
        <v>40</v>
      </c>
      <c r="O412" s="93"/>
      <c r="P412" s="269">
        <f>O412*H412</f>
        <v>0</v>
      </c>
      <c r="Q412" s="269">
        <v>0.00039</v>
      </c>
      <c r="R412" s="269">
        <f>Q412*H412</f>
        <v>0.00078</v>
      </c>
      <c r="S412" s="269">
        <v>0</v>
      </c>
      <c r="T412" s="270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71" t="s">
        <v>235</v>
      </c>
      <c r="AT412" s="271" t="s">
        <v>404</v>
      </c>
      <c r="AU412" s="271" t="s">
        <v>85</v>
      </c>
      <c r="AY412" s="17" t="s">
        <v>160</v>
      </c>
      <c r="BE412" s="145">
        <f>IF(N412="základní",J412,0)</f>
        <v>0</v>
      </c>
      <c r="BF412" s="145">
        <f>IF(N412="snížená",J412,0)</f>
        <v>0</v>
      </c>
      <c r="BG412" s="145">
        <f>IF(N412="zákl. přenesená",J412,0)</f>
        <v>0</v>
      </c>
      <c r="BH412" s="145">
        <f>IF(N412="sníž. přenesená",J412,0)</f>
        <v>0</v>
      </c>
      <c r="BI412" s="145">
        <f>IF(N412="nulová",J412,0)</f>
        <v>0</v>
      </c>
      <c r="BJ412" s="17" t="s">
        <v>83</v>
      </c>
      <c r="BK412" s="145">
        <f>ROUND(I412*H412,2)</f>
        <v>0</v>
      </c>
      <c r="BL412" s="17" t="s">
        <v>166</v>
      </c>
      <c r="BM412" s="271" t="s">
        <v>2139</v>
      </c>
    </row>
    <row r="413" spans="1:47" s="2" customFormat="1" ht="12">
      <c r="A413" s="40"/>
      <c r="B413" s="41"/>
      <c r="C413" s="42"/>
      <c r="D413" s="272" t="s">
        <v>177</v>
      </c>
      <c r="E413" s="42"/>
      <c r="F413" s="287" t="s">
        <v>2140</v>
      </c>
      <c r="G413" s="42"/>
      <c r="H413" s="42"/>
      <c r="I413" s="161"/>
      <c r="J413" s="42"/>
      <c r="K413" s="42"/>
      <c r="L413" s="43"/>
      <c r="M413" s="274"/>
      <c r="N413" s="275"/>
      <c r="O413" s="93"/>
      <c r="P413" s="93"/>
      <c r="Q413" s="93"/>
      <c r="R413" s="93"/>
      <c r="S413" s="93"/>
      <c r="T413" s="94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7" t="s">
        <v>177</v>
      </c>
      <c r="AU413" s="17" t="s">
        <v>85</v>
      </c>
    </row>
    <row r="414" spans="1:65" s="2" customFormat="1" ht="16.5" customHeight="1">
      <c r="A414" s="40"/>
      <c r="B414" s="41"/>
      <c r="C414" s="260" t="s">
        <v>796</v>
      </c>
      <c r="D414" s="260" t="s">
        <v>162</v>
      </c>
      <c r="E414" s="261" t="s">
        <v>2141</v>
      </c>
      <c r="F414" s="262" t="s">
        <v>2142</v>
      </c>
      <c r="G414" s="263" t="s">
        <v>165</v>
      </c>
      <c r="H414" s="264">
        <v>1</v>
      </c>
      <c r="I414" s="265"/>
      <c r="J414" s="266">
        <f>ROUND(I414*H414,2)</f>
        <v>0</v>
      </c>
      <c r="K414" s="262" t="s">
        <v>175</v>
      </c>
      <c r="L414" s="43"/>
      <c r="M414" s="267" t="s">
        <v>1</v>
      </c>
      <c r="N414" s="268" t="s">
        <v>40</v>
      </c>
      <c r="O414" s="93"/>
      <c r="P414" s="269">
        <f>O414*H414</f>
        <v>0</v>
      </c>
      <c r="Q414" s="269">
        <v>0</v>
      </c>
      <c r="R414" s="269">
        <f>Q414*H414</f>
        <v>0</v>
      </c>
      <c r="S414" s="269">
        <v>0</v>
      </c>
      <c r="T414" s="270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71" t="s">
        <v>166</v>
      </c>
      <c r="AT414" s="271" t="s">
        <v>162</v>
      </c>
      <c r="AU414" s="271" t="s">
        <v>85</v>
      </c>
      <c r="AY414" s="17" t="s">
        <v>160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7" t="s">
        <v>83</v>
      </c>
      <c r="BK414" s="145">
        <f>ROUND(I414*H414,2)</f>
        <v>0</v>
      </c>
      <c r="BL414" s="17" t="s">
        <v>166</v>
      </c>
      <c r="BM414" s="271" t="s">
        <v>2143</v>
      </c>
    </row>
    <row r="415" spans="1:47" s="2" customFormat="1" ht="12">
      <c r="A415" s="40"/>
      <c r="B415" s="41"/>
      <c r="C415" s="42"/>
      <c r="D415" s="272" t="s">
        <v>177</v>
      </c>
      <c r="E415" s="42"/>
      <c r="F415" s="287" t="s">
        <v>2144</v>
      </c>
      <c r="G415" s="42"/>
      <c r="H415" s="42"/>
      <c r="I415" s="161"/>
      <c r="J415" s="42"/>
      <c r="K415" s="42"/>
      <c r="L415" s="43"/>
      <c r="M415" s="274"/>
      <c r="N415" s="275"/>
      <c r="O415" s="93"/>
      <c r="P415" s="93"/>
      <c r="Q415" s="93"/>
      <c r="R415" s="93"/>
      <c r="S415" s="93"/>
      <c r="T415" s="94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7" t="s">
        <v>177</v>
      </c>
      <c r="AU415" s="17" t="s">
        <v>85</v>
      </c>
    </row>
    <row r="416" spans="1:65" s="2" customFormat="1" ht="16.5" customHeight="1">
      <c r="A416" s="40"/>
      <c r="B416" s="41"/>
      <c r="C416" s="309" t="s">
        <v>800</v>
      </c>
      <c r="D416" s="309" t="s">
        <v>404</v>
      </c>
      <c r="E416" s="310" t="s">
        <v>2145</v>
      </c>
      <c r="F416" s="311" t="s">
        <v>2146</v>
      </c>
      <c r="G416" s="312" t="s">
        <v>165</v>
      </c>
      <c r="H416" s="313">
        <v>1</v>
      </c>
      <c r="I416" s="314"/>
      <c r="J416" s="315">
        <f>ROUND(I416*H416,2)</f>
        <v>0</v>
      </c>
      <c r="K416" s="311" t="s">
        <v>175</v>
      </c>
      <c r="L416" s="316"/>
      <c r="M416" s="317" t="s">
        <v>1</v>
      </c>
      <c r="N416" s="318" t="s">
        <v>40</v>
      </c>
      <c r="O416" s="93"/>
      <c r="P416" s="269">
        <f>O416*H416</f>
        <v>0</v>
      </c>
      <c r="Q416" s="269">
        <v>0.00056</v>
      </c>
      <c r="R416" s="269">
        <f>Q416*H416</f>
        <v>0.00056</v>
      </c>
      <c r="S416" s="269">
        <v>0</v>
      </c>
      <c r="T416" s="270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71" t="s">
        <v>235</v>
      </c>
      <c r="AT416" s="271" t="s">
        <v>404</v>
      </c>
      <c r="AU416" s="271" t="s">
        <v>85</v>
      </c>
      <c r="AY416" s="17" t="s">
        <v>160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7" t="s">
        <v>83</v>
      </c>
      <c r="BK416" s="145">
        <f>ROUND(I416*H416,2)</f>
        <v>0</v>
      </c>
      <c r="BL416" s="17" t="s">
        <v>166</v>
      </c>
      <c r="BM416" s="271" t="s">
        <v>2147</v>
      </c>
    </row>
    <row r="417" spans="1:47" s="2" customFormat="1" ht="12">
      <c r="A417" s="40"/>
      <c r="B417" s="41"/>
      <c r="C417" s="42"/>
      <c r="D417" s="272" t="s">
        <v>177</v>
      </c>
      <c r="E417" s="42"/>
      <c r="F417" s="287" t="s">
        <v>2148</v>
      </c>
      <c r="G417" s="42"/>
      <c r="H417" s="42"/>
      <c r="I417" s="161"/>
      <c r="J417" s="42"/>
      <c r="K417" s="42"/>
      <c r="L417" s="43"/>
      <c r="M417" s="274"/>
      <c r="N417" s="275"/>
      <c r="O417" s="93"/>
      <c r="P417" s="93"/>
      <c r="Q417" s="93"/>
      <c r="R417" s="93"/>
      <c r="S417" s="93"/>
      <c r="T417" s="94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7" t="s">
        <v>177</v>
      </c>
      <c r="AU417" s="17" t="s">
        <v>85</v>
      </c>
    </row>
    <row r="418" spans="1:51" s="13" customFormat="1" ht="12">
      <c r="A418" s="13"/>
      <c r="B418" s="276"/>
      <c r="C418" s="277"/>
      <c r="D418" s="272" t="s">
        <v>170</v>
      </c>
      <c r="E418" s="278" t="s">
        <v>1</v>
      </c>
      <c r="F418" s="279" t="s">
        <v>83</v>
      </c>
      <c r="G418" s="277"/>
      <c r="H418" s="280">
        <v>1</v>
      </c>
      <c r="I418" s="281"/>
      <c r="J418" s="277"/>
      <c r="K418" s="277"/>
      <c r="L418" s="282"/>
      <c r="M418" s="283"/>
      <c r="N418" s="284"/>
      <c r="O418" s="284"/>
      <c r="P418" s="284"/>
      <c r="Q418" s="284"/>
      <c r="R418" s="284"/>
      <c r="S418" s="284"/>
      <c r="T418" s="28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86" t="s">
        <v>170</v>
      </c>
      <c r="AU418" s="286" t="s">
        <v>85</v>
      </c>
      <c r="AV418" s="13" t="s">
        <v>85</v>
      </c>
      <c r="AW418" s="13" t="s">
        <v>30</v>
      </c>
      <c r="AX418" s="13" t="s">
        <v>83</v>
      </c>
      <c r="AY418" s="286" t="s">
        <v>160</v>
      </c>
    </row>
    <row r="419" spans="1:65" s="2" customFormat="1" ht="16.5" customHeight="1">
      <c r="A419" s="40"/>
      <c r="B419" s="41"/>
      <c r="C419" s="260" t="s">
        <v>804</v>
      </c>
      <c r="D419" s="260" t="s">
        <v>162</v>
      </c>
      <c r="E419" s="261" t="s">
        <v>2149</v>
      </c>
      <c r="F419" s="262" t="s">
        <v>2150</v>
      </c>
      <c r="G419" s="263" t="s">
        <v>165</v>
      </c>
      <c r="H419" s="264">
        <v>4</v>
      </c>
      <c r="I419" s="265"/>
      <c r="J419" s="266">
        <f>ROUND(I419*H419,2)</f>
        <v>0</v>
      </c>
      <c r="K419" s="262" t="s">
        <v>1</v>
      </c>
      <c r="L419" s="43"/>
      <c r="M419" s="267" t="s">
        <v>1</v>
      </c>
      <c r="N419" s="268" t="s">
        <v>40</v>
      </c>
      <c r="O419" s="93"/>
      <c r="P419" s="269">
        <f>O419*H419</f>
        <v>0</v>
      </c>
      <c r="Q419" s="269">
        <v>0</v>
      </c>
      <c r="R419" s="269">
        <f>Q419*H419</f>
        <v>0</v>
      </c>
      <c r="S419" s="269">
        <v>0</v>
      </c>
      <c r="T419" s="270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71" t="s">
        <v>166</v>
      </c>
      <c r="AT419" s="271" t="s">
        <v>162</v>
      </c>
      <c r="AU419" s="271" t="s">
        <v>85</v>
      </c>
      <c r="AY419" s="17" t="s">
        <v>160</v>
      </c>
      <c r="BE419" s="145">
        <f>IF(N419="základní",J419,0)</f>
        <v>0</v>
      </c>
      <c r="BF419" s="145">
        <f>IF(N419="snížená",J419,0)</f>
        <v>0</v>
      </c>
      <c r="BG419" s="145">
        <f>IF(N419="zákl. přenesená",J419,0)</f>
        <v>0</v>
      </c>
      <c r="BH419" s="145">
        <f>IF(N419="sníž. přenesená",J419,0)</f>
        <v>0</v>
      </c>
      <c r="BI419" s="145">
        <f>IF(N419="nulová",J419,0)</f>
        <v>0</v>
      </c>
      <c r="BJ419" s="17" t="s">
        <v>83</v>
      </c>
      <c r="BK419" s="145">
        <f>ROUND(I419*H419,2)</f>
        <v>0</v>
      </c>
      <c r="BL419" s="17" t="s">
        <v>166</v>
      </c>
      <c r="BM419" s="271" t="s">
        <v>2151</v>
      </c>
    </row>
    <row r="420" spans="1:47" s="2" customFormat="1" ht="12">
      <c r="A420" s="40"/>
      <c r="B420" s="41"/>
      <c r="C420" s="42"/>
      <c r="D420" s="272" t="s">
        <v>177</v>
      </c>
      <c r="E420" s="42"/>
      <c r="F420" s="287" t="s">
        <v>2150</v>
      </c>
      <c r="G420" s="42"/>
      <c r="H420" s="42"/>
      <c r="I420" s="161"/>
      <c r="J420" s="42"/>
      <c r="K420" s="42"/>
      <c r="L420" s="43"/>
      <c r="M420" s="274"/>
      <c r="N420" s="275"/>
      <c r="O420" s="93"/>
      <c r="P420" s="93"/>
      <c r="Q420" s="93"/>
      <c r="R420" s="93"/>
      <c r="S420" s="93"/>
      <c r="T420" s="94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7" t="s">
        <v>177</v>
      </c>
      <c r="AU420" s="17" t="s">
        <v>85</v>
      </c>
    </row>
    <row r="421" spans="1:51" s="13" customFormat="1" ht="12">
      <c r="A421" s="13"/>
      <c r="B421" s="276"/>
      <c r="C421" s="277"/>
      <c r="D421" s="272" t="s">
        <v>170</v>
      </c>
      <c r="E421" s="278" t="s">
        <v>1</v>
      </c>
      <c r="F421" s="279" t="s">
        <v>166</v>
      </c>
      <c r="G421" s="277"/>
      <c r="H421" s="280">
        <v>4</v>
      </c>
      <c r="I421" s="281"/>
      <c r="J421" s="277"/>
      <c r="K421" s="277"/>
      <c r="L421" s="282"/>
      <c r="M421" s="283"/>
      <c r="N421" s="284"/>
      <c r="O421" s="284"/>
      <c r="P421" s="284"/>
      <c r="Q421" s="284"/>
      <c r="R421" s="284"/>
      <c r="S421" s="284"/>
      <c r="T421" s="28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86" t="s">
        <v>170</v>
      </c>
      <c r="AU421" s="286" t="s">
        <v>85</v>
      </c>
      <c r="AV421" s="13" t="s">
        <v>85</v>
      </c>
      <c r="AW421" s="13" t="s">
        <v>30</v>
      </c>
      <c r="AX421" s="13" t="s">
        <v>83</v>
      </c>
      <c r="AY421" s="286" t="s">
        <v>160</v>
      </c>
    </row>
    <row r="422" spans="1:65" s="2" customFormat="1" ht="16.5" customHeight="1">
      <c r="A422" s="40"/>
      <c r="B422" s="41"/>
      <c r="C422" s="309" t="s">
        <v>808</v>
      </c>
      <c r="D422" s="309" t="s">
        <v>404</v>
      </c>
      <c r="E422" s="310" t="s">
        <v>2152</v>
      </c>
      <c r="F422" s="311" t="s">
        <v>2153</v>
      </c>
      <c r="G422" s="312" t="s">
        <v>165</v>
      </c>
      <c r="H422" s="313">
        <v>4</v>
      </c>
      <c r="I422" s="314"/>
      <c r="J422" s="315">
        <f>ROUND(I422*H422,2)</f>
        <v>0</v>
      </c>
      <c r="K422" s="311" t="s">
        <v>1</v>
      </c>
      <c r="L422" s="316"/>
      <c r="M422" s="317" t="s">
        <v>1</v>
      </c>
      <c r="N422" s="318" t="s">
        <v>40</v>
      </c>
      <c r="O422" s="93"/>
      <c r="P422" s="269">
        <f>O422*H422</f>
        <v>0</v>
      </c>
      <c r="Q422" s="269">
        <v>0.00056</v>
      </c>
      <c r="R422" s="269">
        <f>Q422*H422</f>
        <v>0.00224</v>
      </c>
      <c r="S422" s="269">
        <v>0</v>
      </c>
      <c r="T422" s="270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71" t="s">
        <v>235</v>
      </c>
      <c r="AT422" s="271" t="s">
        <v>404</v>
      </c>
      <c r="AU422" s="271" t="s">
        <v>85</v>
      </c>
      <c r="AY422" s="17" t="s">
        <v>160</v>
      </c>
      <c r="BE422" s="145">
        <f>IF(N422="základní",J422,0)</f>
        <v>0</v>
      </c>
      <c r="BF422" s="145">
        <f>IF(N422="snížená",J422,0)</f>
        <v>0</v>
      </c>
      <c r="BG422" s="145">
        <f>IF(N422="zákl. přenesená",J422,0)</f>
        <v>0</v>
      </c>
      <c r="BH422" s="145">
        <f>IF(N422="sníž. přenesená",J422,0)</f>
        <v>0</v>
      </c>
      <c r="BI422" s="145">
        <f>IF(N422="nulová",J422,0)</f>
        <v>0</v>
      </c>
      <c r="BJ422" s="17" t="s">
        <v>83</v>
      </c>
      <c r="BK422" s="145">
        <f>ROUND(I422*H422,2)</f>
        <v>0</v>
      </c>
      <c r="BL422" s="17" t="s">
        <v>166</v>
      </c>
      <c r="BM422" s="271" t="s">
        <v>2154</v>
      </c>
    </row>
    <row r="423" spans="1:47" s="2" customFormat="1" ht="12">
      <c r="A423" s="40"/>
      <c r="B423" s="41"/>
      <c r="C423" s="42"/>
      <c r="D423" s="272" t="s">
        <v>177</v>
      </c>
      <c r="E423" s="42"/>
      <c r="F423" s="287" t="s">
        <v>2153</v>
      </c>
      <c r="G423" s="42"/>
      <c r="H423" s="42"/>
      <c r="I423" s="161"/>
      <c r="J423" s="42"/>
      <c r="K423" s="42"/>
      <c r="L423" s="43"/>
      <c r="M423" s="274"/>
      <c r="N423" s="275"/>
      <c r="O423" s="93"/>
      <c r="P423" s="93"/>
      <c r="Q423" s="93"/>
      <c r="R423" s="93"/>
      <c r="S423" s="93"/>
      <c r="T423" s="94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7" t="s">
        <v>177</v>
      </c>
      <c r="AU423" s="17" t="s">
        <v>85</v>
      </c>
    </row>
    <row r="424" spans="1:51" s="13" customFormat="1" ht="12">
      <c r="A424" s="13"/>
      <c r="B424" s="276"/>
      <c r="C424" s="277"/>
      <c r="D424" s="272" t="s">
        <v>170</v>
      </c>
      <c r="E424" s="278" t="s">
        <v>1</v>
      </c>
      <c r="F424" s="279" t="s">
        <v>166</v>
      </c>
      <c r="G424" s="277"/>
      <c r="H424" s="280">
        <v>4</v>
      </c>
      <c r="I424" s="281"/>
      <c r="J424" s="277"/>
      <c r="K424" s="277"/>
      <c r="L424" s="282"/>
      <c r="M424" s="283"/>
      <c r="N424" s="284"/>
      <c r="O424" s="284"/>
      <c r="P424" s="284"/>
      <c r="Q424" s="284"/>
      <c r="R424" s="284"/>
      <c r="S424" s="284"/>
      <c r="T424" s="28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86" t="s">
        <v>170</v>
      </c>
      <c r="AU424" s="286" t="s">
        <v>85</v>
      </c>
      <c r="AV424" s="13" t="s">
        <v>85</v>
      </c>
      <c r="AW424" s="13" t="s">
        <v>30</v>
      </c>
      <c r="AX424" s="13" t="s">
        <v>83</v>
      </c>
      <c r="AY424" s="286" t="s">
        <v>160</v>
      </c>
    </row>
    <row r="425" spans="1:65" s="2" customFormat="1" ht="16.5" customHeight="1">
      <c r="A425" s="40"/>
      <c r="B425" s="41"/>
      <c r="C425" s="260" t="s">
        <v>812</v>
      </c>
      <c r="D425" s="260" t="s">
        <v>162</v>
      </c>
      <c r="E425" s="261" t="s">
        <v>2155</v>
      </c>
      <c r="F425" s="262" t="s">
        <v>2156</v>
      </c>
      <c r="G425" s="263" t="s">
        <v>165</v>
      </c>
      <c r="H425" s="264">
        <v>1</v>
      </c>
      <c r="I425" s="265"/>
      <c r="J425" s="266">
        <f>ROUND(I425*H425,2)</f>
        <v>0</v>
      </c>
      <c r="K425" s="262" t="s">
        <v>175</v>
      </c>
      <c r="L425" s="43"/>
      <c r="M425" s="267" t="s">
        <v>1</v>
      </c>
      <c r="N425" s="268" t="s">
        <v>40</v>
      </c>
      <c r="O425" s="93"/>
      <c r="P425" s="269">
        <f>O425*H425</f>
        <v>0</v>
      </c>
      <c r="Q425" s="269">
        <v>0</v>
      </c>
      <c r="R425" s="269">
        <f>Q425*H425</f>
        <v>0</v>
      </c>
      <c r="S425" s="269">
        <v>0</v>
      </c>
      <c r="T425" s="270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71" t="s">
        <v>166</v>
      </c>
      <c r="AT425" s="271" t="s">
        <v>162</v>
      </c>
      <c r="AU425" s="271" t="s">
        <v>85</v>
      </c>
      <c r="AY425" s="17" t="s">
        <v>160</v>
      </c>
      <c r="BE425" s="145">
        <f>IF(N425="základní",J425,0)</f>
        <v>0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17" t="s">
        <v>83</v>
      </c>
      <c r="BK425" s="145">
        <f>ROUND(I425*H425,2)</f>
        <v>0</v>
      </c>
      <c r="BL425" s="17" t="s">
        <v>166</v>
      </c>
      <c r="BM425" s="271" t="s">
        <v>2157</v>
      </c>
    </row>
    <row r="426" spans="1:47" s="2" customFormat="1" ht="12">
      <c r="A426" s="40"/>
      <c r="B426" s="41"/>
      <c r="C426" s="42"/>
      <c r="D426" s="272" t="s">
        <v>177</v>
      </c>
      <c r="E426" s="42"/>
      <c r="F426" s="287" t="s">
        <v>2158</v>
      </c>
      <c r="G426" s="42"/>
      <c r="H426" s="42"/>
      <c r="I426" s="161"/>
      <c r="J426" s="42"/>
      <c r="K426" s="42"/>
      <c r="L426" s="43"/>
      <c r="M426" s="274"/>
      <c r="N426" s="275"/>
      <c r="O426" s="93"/>
      <c r="P426" s="93"/>
      <c r="Q426" s="93"/>
      <c r="R426" s="93"/>
      <c r="S426" s="93"/>
      <c r="T426" s="94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7" t="s">
        <v>177</v>
      </c>
      <c r="AU426" s="17" t="s">
        <v>85</v>
      </c>
    </row>
    <row r="427" spans="1:51" s="13" customFormat="1" ht="12">
      <c r="A427" s="13"/>
      <c r="B427" s="276"/>
      <c r="C427" s="277"/>
      <c r="D427" s="272" t="s">
        <v>170</v>
      </c>
      <c r="E427" s="278" t="s">
        <v>1</v>
      </c>
      <c r="F427" s="279" t="s">
        <v>83</v>
      </c>
      <c r="G427" s="277"/>
      <c r="H427" s="280">
        <v>1</v>
      </c>
      <c r="I427" s="281"/>
      <c r="J427" s="277"/>
      <c r="K427" s="277"/>
      <c r="L427" s="282"/>
      <c r="M427" s="283"/>
      <c r="N427" s="284"/>
      <c r="O427" s="284"/>
      <c r="P427" s="284"/>
      <c r="Q427" s="284"/>
      <c r="R427" s="284"/>
      <c r="S427" s="284"/>
      <c r="T427" s="28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86" t="s">
        <v>170</v>
      </c>
      <c r="AU427" s="286" t="s">
        <v>85</v>
      </c>
      <c r="AV427" s="13" t="s">
        <v>85</v>
      </c>
      <c r="AW427" s="13" t="s">
        <v>30</v>
      </c>
      <c r="AX427" s="13" t="s">
        <v>83</v>
      </c>
      <c r="AY427" s="286" t="s">
        <v>160</v>
      </c>
    </row>
    <row r="428" spans="1:65" s="2" customFormat="1" ht="16.5" customHeight="1">
      <c r="A428" s="40"/>
      <c r="B428" s="41"/>
      <c r="C428" s="309" t="s">
        <v>816</v>
      </c>
      <c r="D428" s="309" t="s">
        <v>404</v>
      </c>
      <c r="E428" s="310" t="s">
        <v>2159</v>
      </c>
      <c r="F428" s="311" t="s">
        <v>2160</v>
      </c>
      <c r="G428" s="312" t="s">
        <v>165</v>
      </c>
      <c r="H428" s="313">
        <v>1</v>
      </c>
      <c r="I428" s="314"/>
      <c r="J428" s="315">
        <f>ROUND(I428*H428,2)</f>
        <v>0</v>
      </c>
      <c r="K428" s="311" t="s">
        <v>175</v>
      </c>
      <c r="L428" s="316"/>
      <c r="M428" s="317" t="s">
        <v>1</v>
      </c>
      <c r="N428" s="318" t="s">
        <v>40</v>
      </c>
      <c r="O428" s="93"/>
      <c r="P428" s="269">
        <f>O428*H428</f>
        <v>0</v>
      </c>
      <c r="Q428" s="269">
        <v>0.00068</v>
      </c>
      <c r="R428" s="269">
        <f>Q428*H428</f>
        <v>0.00068</v>
      </c>
      <c r="S428" s="269">
        <v>0</v>
      </c>
      <c r="T428" s="270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71" t="s">
        <v>235</v>
      </c>
      <c r="AT428" s="271" t="s">
        <v>404</v>
      </c>
      <c r="AU428" s="271" t="s">
        <v>85</v>
      </c>
      <c r="AY428" s="17" t="s">
        <v>160</v>
      </c>
      <c r="BE428" s="145">
        <f>IF(N428="základní",J428,0)</f>
        <v>0</v>
      </c>
      <c r="BF428" s="145">
        <f>IF(N428="snížená",J428,0)</f>
        <v>0</v>
      </c>
      <c r="BG428" s="145">
        <f>IF(N428="zákl. přenesená",J428,0)</f>
        <v>0</v>
      </c>
      <c r="BH428" s="145">
        <f>IF(N428="sníž. přenesená",J428,0)</f>
        <v>0</v>
      </c>
      <c r="BI428" s="145">
        <f>IF(N428="nulová",J428,0)</f>
        <v>0</v>
      </c>
      <c r="BJ428" s="17" t="s">
        <v>83</v>
      </c>
      <c r="BK428" s="145">
        <f>ROUND(I428*H428,2)</f>
        <v>0</v>
      </c>
      <c r="BL428" s="17" t="s">
        <v>166</v>
      </c>
      <c r="BM428" s="271" t="s">
        <v>2161</v>
      </c>
    </row>
    <row r="429" spans="1:47" s="2" customFormat="1" ht="12">
      <c r="A429" s="40"/>
      <c r="B429" s="41"/>
      <c r="C429" s="42"/>
      <c r="D429" s="272" t="s">
        <v>177</v>
      </c>
      <c r="E429" s="42"/>
      <c r="F429" s="287" t="s">
        <v>2162</v>
      </c>
      <c r="G429" s="42"/>
      <c r="H429" s="42"/>
      <c r="I429" s="161"/>
      <c r="J429" s="42"/>
      <c r="K429" s="42"/>
      <c r="L429" s="43"/>
      <c r="M429" s="274"/>
      <c r="N429" s="275"/>
      <c r="O429" s="93"/>
      <c r="P429" s="93"/>
      <c r="Q429" s="93"/>
      <c r="R429" s="93"/>
      <c r="S429" s="93"/>
      <c r="T429" s="94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7" t="s">
        <v>177</v>
      </c>
      <c r="AU429" s="17" t="s">
        <v>85</v>
      </c>
    </row>
    <row r="430" spans="1:51" s="13" customFormat="1" ht="12">
      <c r="A430" s="13"/>
      <c r="B430" s="276"/>
      <c r="C430" s="277"/>
      <c r="D430" s="272" t="s">
        <v>170</v>
      </c>
      <c r="E430" s="278" t="s">
        <v>1</v>
      </c>
      <c r="F430" s="279" t="s">
        <v>83</v>
      </c>
      <c r="G430" s="277"/>
      <c r="H430" s="280">
        <v>1</v>
      </c>
      <c r="I430" s="281"/>
      <c r="J430" s="277"/>
      <c r="K430" s="277"/>
      <c r="L430" s="282"/>
      <c r="M430" s="283"/>
      <c r="N430" s="284"/>
      <c r="O430" s="284"/>
      <c r="P430" s="284"/>
      <c r="Q430" s="284"/>
      <c r="R430" s="284"/>
      <c r="S430" s="284"/>
      <c r="T430" s="28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86" t="s">
        <v>170</v>
      </c>
      <c r="AU430" s="286" t="s">
        <v>85</v>
      </c>
      <c r="AV430" s="13" t="s">
        <v>85</v>
      </c>
      <c r="AW430" s="13" t="s">
        <v>30</v>
      </c>
      <c r="AX430" s="13" t="s">
        <v>83</v>
      </c>
      <c r="AY430" s="286" t="s">
        <v>160</v>
      </c>
    </row>
    <row r="431" spans="1:65" s="2" customFormat="1" ht="16.5" customHeight="1">
      <c r="A431" s="40"/>
      <c r="B431" s="41"/>
      <c r="C431" s="260" t="s">
        <v>822</v>
      </c>
      <c r="D431" s="260" t="s">
        <v>162</v>
      </c>
      <c r="E431" s="261" t="s">
        <v>2163</v>
      </c>
      <c r="F431" s="262" t="s">
        <v>2164</v>
      </c>
      <c r="G431" s="263" t="s">
        <v>165</v>
      </c>
      <c r="H431" s="264">
        <v>18</v>
      </c>
      <c r="I431" s="265"/>
      <c r="J431" s="266">
        <f>ROUND(I431*H431,2)</f>
        <v>0</v>
      </c>
      <c r="K431" s="262" t="s">
        <v>1</v>
      </c>
      <c r="L431" s="43"/>
      <c r="M431" s="267" t="s">
        <v>1</v>
      </c>
      <c r="N431" s="268" t="s">
        <v>40</v>
      </c>
      <c r="O431" s="93"/>
      <c r="P431" s="269">
        <f>O431*H431</f>
        <v>0</v>
      </c>
      <c r="Q431" s="269">
        <v>0</v>
      </c>
      <c r="R431" s="269">
        <f>Q431*H431</f>
        <v>0</v>
      </c>
      <c r="S431" s="269">
        <v>0</v>
      </c>
      <c r="T431" s="270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71" t="s">
        <v>166</v>
      </c>
      <c r="AT431" s="271" t="s">
        <v>162</v>
      </c>
      <c r="AU431" s="271" t="s">
        <v>85</v>
      </c>
      <c r="AY431" s="17" t="s">
        <v>160</v>
      </c>
      <c r="BE431" s="145">
        <f>IF(N431="základní",J431,0)</f>
        <v>0</v>
      </c>
      <c r="BF431" s="145">
        <f>IF(N431="snížená",J431,0)</f>
        <v>0</v>
      </c>
      <c r="BG431" s="145">
        <f>IF(N431="zákl. přenesená",J431,0)</f>
        <v>0</v>
      </c>
      <c r="BH431" s="145">
        <f>IF(N431="sníž. přenesená",J431,0)</f>
        <v>0</v>
      </c>
      <c r="BI431" s="145">
        <f>IF(N431="nulová",J431,0)</f>
        <v>0</v>
      </c>
      <c r="BJ431" s="17" t="s">
        <v>83</v>
      </c>
      <c r="BK431" s="145">
        <f>ROUND(I431*H431,2)</f>
        <v>0</v>
      </c>
      <c r="BL431" s="17" t="s">
        <v>166</v>
      </c>
      <c r="BM431" s="271" t="s">
        <v>2165</v>
      </c>
    </row>
    <row r="432" spans="1:47" s="2" customFormat="1" ht="12">
      <c r="A432" s="40"/>
      <c r="B432" s="41"/>
      <c r="C432" s="42"/>
      <c r="D432" s="272" t="s">
        <v>177</v>
      </c>
      <c r="E432" s="42"/>
      <c r="F432" s="287" t="s">
        <v>2164</v>
      </c>
      <c r="G432" s="42"/>
      <c r="H432" s="42"/>
      <c r="I432" s="161"/>
      <c r="J432" s="42"/>
      <c r="K432" s="42"/>
      <c r="L432" s="43"/>
      <c r="M432" s="274"/>
      <c r="N432" s="275"/>
      <c r="O432" s="93"/>
      <c r="P432" s="93"/>
      <c r="Q432" s="93"/>
      <c r="R432" s="93"/>
      <c r="S432" s="93"/>
      <c r="T432" s="94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7" t="s">
        <v>177</v>
      </c>
      <c r="AU432" s="17" t="s">
        <v>85</v>
      </c>
    </row>
    <row r="433" spans="1:51" s="13" customFormat="1" ht="12">
      <c r="A433" s="13"/>
      <c r="B433" s="276"/>
      <c r="C433" s="277"/>
      <c r="D433" s="272" t="s">
        <v>170</v>
      </c>
      <c r="E433" s="278" t="s">
        <v>1</v>
      </c>
      <c r="F433" s="279" t="s">
        <v>293</v>
      </c>
      <c r="G433" s="277"/>
      <c r="H433" s="280">
        <v>18</v>
      </c>
      <c r="I433" s="281"/>
      <c r="J433" s="277"/>
      <c r="K433" s="277"/>
      <c r="L433" s="282"/>
      <c r="M433" s="283"/>
      <c r="N433" s="284"/>
      <c r="O433" s="284"/>
      <c r="P433" s="284"/>
      <c r="Q433" s="284"/>
      <c r="R433" s="284"/>
      <c r="S433" s="284"/>
      <c r="T433" s="28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86" t="s">
        <v>170</v>
      </c>
      <c r="AU433" s="286" t="s">
        <v>85</v>
      </c>
      <c r="AV433" s="13" t="s">
        <v>85</v>
      </c>
      <c r="AW433" s="13" t="s">
        <v>30</v>
      </c>
      <c r="AX433" s="13" t="s">
        <v>83</v>
      </c>
      <c r="AY433" s="286" t="s">
        <v>160</v>
      </c>
    </row>
    <row r="434" spans="1:65" s="2" customFormat="1" ht="16.5" customHeight="1">
      <c r="A434" s="40"/>
      <c r="B434" s="41"/>
      <c r="C434" s="309" t="s">
        <v>827</v>
      </c>
      <c r="D434" s="309" t="s">
        <v>404</v>
      </c>
      <c r="E434" s="310" t="s">
        <v>2166</v>
      </c>
      <c r="F434" s="311" t="s">
        <v>2167</v>
      </c>
      <c r="G434" s="312" t="s">
        <v>165</v>
      </c>
      <c r="H434" s="313">
        <v>9</v>
      </c>
      <c r="I434" s="314"/>
      <c r="J434" s="315">
        <f>ROUND(I434*H434,2)</f>
        <v>0</v>
      </c>
      <c r="K434" s="311" t="s">
        <v>175</v>
      </c>
      <c r="L434" s="316"/>
      <c r="M434" s="317" t="s">
        <v>1</v>
      </c>
      <c r="N434" s="318" t="s">
        <v>40</v>
      </c>
      <c r="O434" s="93"/>
      <c r="P434" s="269">
        <f>O434*H434</f>
        <v>0</v>
      </c>
      <c r="Q434" s="269">
        <v>0.00026</v>
      </c>
      <c r="R434" s="269">
        <f>Q434*H434</f>
        <v>0.0023399999999999996</v>
      </c>
      <c r="S434" s="269">
        <v>0</v>
      </c>
      <c r="T434" s="270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71" t="s">
        <v>235</v>
      </c>
      <c r="AT434" s="271" t="s">
        <v>404</v>
      </c>
      <c r="AU434" s="271" t="s">
        <v>85</v>
      </c>
      <c r="AY434" s="17" t="s">
        <v>160</v>
      </c>
      <c r="BE434" s="145">
        <f>IF(N434="základní",J434,0)</f>
        <v>0</v>
      </c>
      <c r="BF434" s="145">
        <f>IF(N434="snížená",J434,0)</f>
        <v>0</v>
      </c>
      <c r="BG434" s="145">
        <f>IF(N434="zákl. přenesená",J434,0)</f>
        <v>0</v>
      </c>
      <c r="BH434" s="145">
        <f>IF(N434="sníž. přenesená",J434,0)</f>
        <v>0</v>
      </c>
      <c r="BI434" s="145">
        <f>IF(N434="nulová",J434,0)</f>
        <v>0</v>
      </c>
      <c r="BJ434" s="17" t="s">
        <v>83</v>
      </c>
      <c r="BK434" s="145">
        <f>ROUND(I434*H434,2)</f>
        <v>0</v>
      </c>
      <c r="BL434" s="17" t="s">
        <v>166</v>
      </c>
      <c r="BM434" s="271" t="s">
        <v>2168</v>
      </c>
    </row>
    <row r="435" spans="1:47" s="2" customFormat="1" ht="12">
      <c r="A435" s="40"/>
      <c r="B435" s="41"/>
      <c r="C435" s="42"/>
      <c r="D435" s="272" t="s">
        <v>177</v>
      </c>
      <c r="E435" s="42"/>
      <c r="F435" s="287" t="s">
        <v>2169</v>
      </c>
      <c r="G435" s="42"/>
      <c r="H435" s="42"/>
      <c r="I435" s="161"/>
      <c r="J435" s="42"/>
      <c r="K435" s="42"/>
      <c r="L435" s="43"/>
      <c r="M435" s="274"/>
      <c r="N435" s="275"/>
      <c r="O435" s="93"/>
      <c r="P435" s="93"/>
      <c r="Q435" s="93"/>
      <c r="R435" s="93"/>
      <c r="S435" s="93"/>
      <c r="T435" s="94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7" t="s">
        <v>177</v>
      </c>
      <c r="AU435" s="17" t="s">
        <v>85</v>
      </c>
    </row>
    <row r="436" spans="1:51" s="13" customFormat="1" ht="12">
      <c r="A436" s="13"/>
      <c r="B436" s="276"/>
      <c r="C436" s="277"/>
      <c r="D436" s="272" t="s">
        <v>170</v>
      </c>
      <c r="E436" s="278" t="s">
        <v>1</v>
      </c>
      <c r="F436" s="279" t="s">
        <v>240</v>
      </c>
      <c r="G436" s="277"/>
      <c r="H436" s="280">
        <v>9</v>
      </c>
      <c r="I436" s="281"/>
      <c r="J436" s="277"/>
      <c r="K436" s="277"/>
      <c r="L436" s="282"/>
      <c r="M436" s="283"/>
      <c r="N436" s="284"/>
      <c r="O436" s="284"/>
      <c r="P436" s="284"/>
      <c r="Q436" s="284"/>
      <c r="R436" s="284"/>
      <c r="S436" s="284"/>
      <c r="T436" s="28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86" t="s">
        <v>170</v>
      </c>
      <c r="AU436" s="286" t="s">
        <v>85</v>
      </c>
      <c r="AV436" s="13" t="s">
        <v>85</v>
      </c>
      <c r="AW436" s="13" t="s">
        <v>30</v>
      </c>
      <c r="AX436" s="13" t="s">
        <v>83</v>
      </c>
      <c r="AY436" s="286" t="s">
        <v>160</v>
      </c>
    </row>
    <row r="437" spans="1:65" s="2" customFormat="1" ht="16.5" customHeight="1">
      <c r="A437" s="40"/>
      <c r="B437" s="41"/>
      <c r="C437" s="309" t="s">
        <v>832</v>
      </c>
      <c r="D437" s="309" t="s">
        <v>404</v>
      </c>
      <c r="E437" s="310" t="s">
        <v>2170</v>
      </c>
      <c r="F437" s="311" t="s">
        <v>2171</v>
      </c>
      <c r="G437" s="312" t="s">
        <v>165</v>
      </c>
      <c r="H437" s="313">
        <v>9</v>
      </c>
      <c r="I437" s="314"/>
      <c r="J437" s="315">
        <f>ROUND(I437*H437,2)</f>
        <v>0</v>
      </c>
      <c r="K437" s="311" t="s">
        <v>175</v>
      </c>
      <c r="L437" s="316"/>
      <c r="M437" s="317" t="s">
        <v>1</v>
      </c>
      <c r="N437" s="318" t="s">
        <v>40</v>
      </c>
      <c r="O437" s="93"/>
      <c r="P437" s="269">
        <f>O437*H437</f>
        <v>0</v>
      </c>
      <c r="Q437" s="269">
        <v>0.0036</v>
      </c>
      <c r="R437" s="269">
        <f>Q437*H437</f>
        <v>0.0324</v>
      </c>
      <c r="S437" s="269">
        <v>0</v>
      </c>
      <c r="T437" s="270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71" t="s">
        <v>235</v>
      </c>
      <c r="AT437" s="271" t="s">
        <v>404</v>
      </c>
      <c r="AU437" s="271" t="s">
        <v>85</v>
      </c>
      <c r="AY437" s="17" t="s">
        <v>160</v>
      </c>
      <c r="BE437" s="145">
        <f>IF(N437="základní",J437,0)</f>
        <v>0</v>
      </c>
      <c r="BF437" s="145">
        <f>IF(N437="snížená",J437,0)</f>
        <v>0</v>
      </c>
      <c r="BG437" s="145">
        <f>IF(N437="zákl. přenesená",J437,0)</f>
        <v>0</v>
      </c>
      <c r="BH437" s="145">
        <f>IF(N437="sníž. přenesená",J437,0)</f>
        <v>0</v>
      </c>
      <c r="BI437" s="145">
        <f>IF(N437="nulová",J437,0)</f>
        <v>0</v>
      </c>
      <c r="BJ437" s="17" t="s">
        <v>83</v>
      </c>
      <c r="BK437" s="145">
        <f>ROUND(I437*H437,2)</f>
        <v>0</v>
      </c>
      <c r="BL437" s="17" t="s">
        <v>166</v>
      </c>
      <c r="BM437" s="271" t="s">
        <v>2172</v>
      </c>
    </row>
    <row r="438" spans="1:47" s="2" customFormat="1" ht="12">
      <c r="A438" s="40"/>
      <c r="B438" s="41"/>
      <c r="C438" s="42"/>
      <c r="D438" s="272" t="s">
        <v>177</v>
      </c>
      <c r="E438" s="42"/>
      <c r="F438" s="287" t="s">
        <v>2173</v>
      </c>
      <c r="G438" s="42"/>
      <c r="H438" s="42"/>
      <c r="I438" s="161"/>
      <c r="J438" s="42"/>
      <c r="K438" s="42"/>
      <c r="L438" s="43"/>
      <c r="M438" s="274"/>
      <c r="N438" s="275"/>
      <c r="O438" s="93"/>
      <c r="P438" s="93"/>
      <c r="Q438" s="93"/>
      <c r="R438" s="93"/>
      <c r="S438" s="93"/>
      <c r="T438" s="94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7" t="s">
        <v>177</v>
      </c>
      <c r="AU438" s="17" t="s">
        <v>85</v>
      </c>
    </row>
    <row r="439" spans="1:51" s="13" customFormat="1" ht="12">
      <c r="A439" s="13"/>
      <c r="B439" s="276"/>
      <c r="C439" s="277"/>
      <c r="D439" s="272" t="s">
        <v>170</v>
      </c>
      <c r="E439" s="278" t="s">
        <v>1</v>
      </c>
      <c r="F439" s="279" t="s">
        <v>240</v>
      </c>
      <c r="G439" s="277"/>
      <c r="H439" s="280">
        <v>9</v>
      </c>
      <c r="I439" s="281"/>
      <c r="J439" s="277"/>
      <c r="K439" s="277"/>
      <c r="L439" s="282"/>
      <c r="M439" s="283"/>
      <c r="N439" s="284"/>
      <c r="O439" s="284"/>
      <c r="P439" s="284"/>
      <c r="Q439" s="284"/>
      <c r="R439" s="284"/>
      <c r="S439" s="284"/>
      <c r="T439" s="28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86" t="s">
        <v>170</v>
      </c>
      <c r="AU439" s="286" t="s">
        <v>85</v>
      </c>
      <c r="AV439" s="13" t="s">
        <v>85</v>
      </c>
      <c r="AW439" s="13" t="s">
        <v>30</v>
      </c>
      <c r="AX439" s="13" t="s">
        <v>83</v>
      </c>
      <c r="AY439" s="286" t="s">
        <v>160</v>
      </c>
    </row>
    <row r="440" spans="1:65" s="2" customFormat="1" ht="16.5" customHeight="1">
      <c r="A440" s="40"/>
      <c r="B440" s="41"/>
      <c r="C440" s="260" t="s">
        <v>840</v>
      </c>
      <c r="D440" s="260" t="s">
        <v>162</v>
      </c>
      <c r="E440" s="261" t="s">
        <v>2174</v>
      </c>
      <c r="F440" s="262" t="s">
        <v>2175</v>
      </c>
      <c r="G440" s="263" t="s">
        <v>165</v>
      </c>
      <c r="H440" s="264">
        <v>4</v>
      </c>
      <c r="I440" s="265"/>
      <c r="J440" s="266">
        <f>ROUND(I440*H440,2)</f>
        <v>0</v>
      </c>
      <c r="K440" s="262" t="s">
        <v>175</v>
      </c>
      <c r="L440" s="43"/>
      <c r="M440" s="267" t="s">
        <v>1</v>
      </c>
      <c r="N440" s="268" t="s">
        <v>40</v>
      </c>
      <c r="O440" s="93"/>
      <c r="P440" s="269">
        <f>O440*H440</f>
        <v>0</v>
      </c>
      <c r="Q440" s="269">
        <v>0</v>
      </c>
      <c r="R440" s="269">
        <f>Q440*H440</f>
        <v>0</v>
      </c>
      <c r="S440" s="269">
        <v>0</v>
      </c>
      <c r="T440" s="270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71" t="s">
        <v>166</v>
      </c>
      <c r="AT440" s="271" t="s">
        <v>162</v>
      </c>
      <c r="AU440" s="271" t="s">
        <v>85</v>
      </c>
      <c r="AY440" s="17" t="s">
        <v>160</v>
      </c>
      <c r="BE440" s="145">
        <f>IF(N440="základní",J440,0)</f>
        <v>0</v>
      </c>
      <c r="BF440" s="145">
        <f>IF(N440="snížená",J440,0)</f>
        <v>0</v>
      </c>
      <c r="BG440" s="145">
        <f>IF(N440="zákl. přenesená",J440,0)</f>
        <v>0</v>
      </c>
      <c r="BH440" s="145">
        <f>IF(N440="sníž. přenesená",J440,0)</f>
        <v>0</v>
      </c>
      <c r="BI440" s="145">
        <f>IF(N440="nulová",J440,0)</f>
        <v>0</v>
      </c>
      <c r="BJ440" s="17" t="s">
        <v>83</v>
      </c>
      <c r="BK440" s="145">
        <f>ROUND(I440*H440,2)</f>
        <v>0</v>
      </c>
      <c r="BL440" s="17" t="s">
        <v>166</v>
      </c>
      <c r="BM440" s="271" t="s">
        <v>2176</v>
      </c>
    </row>
    <row r="441" spans="1:47" s="2" customFormat="1" ht="12">
      <c r="A441" s="40"/>
      <c r="B441" s="41"/>
      <c r="C441" s="42"/>
      <c r="D441" s="272" t="s">
        <v>177</v>
      </c>
      <c r="E441" s="42"/>
      <c r="F441" s="287" t="s">
        <v>2177</v>
      </c>
      <c r="G441" s="42"/>
      <c r="H441" s="42"/>
      <c r="I441" s="161"/>
      <c r="J441" s="42"/>
      <c r="K441" s="42"/>
      <c r="L441" s="43"/>
      <c r="M441" s="274"/>
      <c r="N441" s="275"/>
      <c r="O441" s="93"/>
      <c r="P441" s="93"/>
      <c r="Q441" s="93"/>
      <c r="R441" s="93"/>
      <c r="S441" s="93"/>
      <c r="T441" s="94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7" t="s">
        <v>177</v>
      </c>
      <c r="AU441" s="17" t="s">
        <v>85</v>
      </c>
    </row>
    <row r="442" spans="1:51" s="13" customFormat="1" ht="12">
      <c r="A442" s="13"/>
      <c r="B442" s="276"/>
      <c r="C442" s="277"/>
      <c r="D442" s="272" t="s">
        <v>170</v>
      </c>
      <c r="E442" s="278" t="s">
        <v>1</v>
      </c>
      <c r="F442" s="279" t="s">
        <v>166</v>
      </c>
      <c r="G442" s="277"/>
      <c r="H442" s="280">
        <v>4</v>
      </c>
      <c r="I442" s="281"/>
      <c r="J442" s="277"/>
      <c r="K442" s="277"/>
      <c r="L442" s="282"/>
      <c r="M442" s="283"/>
      <c r="N442" s="284"/>
      <c r="O442" s="284"/>
      <c r="P442" s="284"/>
      <c r="Q442" s="284"/>
      <c r="R442" s="284"/>
      <c r="S442" s="284"/>
      <c r="T442" s="28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86" t="s">
        <v>170</v>
      </c>
      <c r="AU442" s="286" t="s">
        <v>85</v>
      </c>
      <c r="AV442" s="13" t="s">
        <v>85</v>
      </c>
      <c r="AW442" s="13" t="s">
        <v>30</v>
      </c>
      <c r="AX442" s="13" t="s">
        <v>83</v>
      </c>
      <c r="AY442" s="286" t="s">
        <v>160</v>
      </c>
    </row>
    <row r="443" spans="1:65" s="2" customFormat="1" ht="16.5" customHeight="1">
      <c r="A443" s="40"/>
      <c r="B443" s="41"/>
      <c r="C443" s="309" t="s">
        <v>847</v>
      </c>
      <c r="D443" s="309" t="s">
        <v>404</v>
      </c>
      <c r="E443" s="310" t="s">
        <v>2178</v>
      </c>
      <c r="F443" s="311" t="s">
        <v>2179</v>
      </c>
      <c r="G443" s="312" t="s">
        <v>165</v>
      </c>
      <c r="H443" s="313">
        <v>4</v>
      </c>
      <c r="I443" s="314"/>
      <c r="J443" s="315">
        <f>ROUND(I443*H443,2)</f>
        <v>0</v>
      </c>
      <c r="K443" s="311" t="s">
        <v>175</v>
      </c>
      <c r="L443" s="316"/>
      <c r="M443" s="317" t="s">
        <v>1</v>
      </c>
      <c r="N443" s="318" t="s">
        <v>40</v>
      </c>
      <c r="O443" s="93"/>
      <c r="P443" s="269">
        <f>O443*H443</f>
        <v>0</v>
      </c>
      <c r="Q443" s="269">
        <v>0.00097</v>
      </c>
      <c r="R443" s="269">
        <f>Q443*H443</f>
        <v>0.00388</v>
      </c>
      <c r="S443" s="269">
        <v>0</v>
      </c>
      <c r="T443" s="270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71" t="s">
        <v>235</v>
      </c>
      <c r="AT443" s="271" t="s">
        <v>404</v>
      </c>
      <c r="AU443" s="271" t="s">
        <v>85</v>
      </c>
      <c r="AY443" s="17" t="s">
        <v>160</v>
      </c>
      <c r="BE443" s="145">
        <f>IF(N443="základní",J443,0)</f>
        <v>0</v>
      </c>
      <c r="BF443" s="145">
        <f>IF(N443="snížená",J443,0)</f>
        <v>0</v>
      </c>
      <c r="BG443" s="145">
        <f>IF(N443="zákl. přenesená",J443,0)</f>
        <v>0</v>
      </c>
      <c r="BH443" s="145">
        <f>IF(N443="sníž. přenesená",J443,0)</f>
        <v>0</v>
      </c>
      <c r="BI443" s="145">
        <f>IF(N443="nulová",J443,0)</f>
        <v>0</v>
      </c>
      <c r="BJ443" s="17" t="s">
        <v>83</v>
      </c>
      <c r="BK443" s="145">
        <f>ROUND(I443*H443,2)</f>
        <v>0</v>
      </c>
      <c r="BL443" s="17" t="s">
        <v>166</v>
      </c>
      <c r="BM443" s="271" t="s">
        <v>2180</v>
      </c>
    </row>
    <row r="444" spans="1:47" s="2" customFormat="1" ht="12">
      <c r="A444" s="40"/>
      <c r="B444" s="41"/>
      <c r="C444" s="42"/>
      <c r="D444" s="272" t="s">
        <v>177</v>
      </c>
      <c r="E444" s="42"/>
      <c r="F444" s="287" t="s">
        <v>2181</v>
      </c>
      <c r="G444" s="42"/>
      <c r="H444" s="42"/>
      <c r="I444" s="161"/>
      <c r="J444" s="42"/>
      <c r="K444" s="42"/>
      <c r="L444" s="43"/>
      <c r="M444" s="274"/>
      <c r="N444" s="275"/>
      <c r="O444" s="93"/>
      <c r="P444" s="93"/>
      <c r="Q444" s="93"/>
      <c r="R444" s="93"/>
      <c r="S444" s="93"/>
      <c r="T444" s="94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7" t="s">
        <v>177</v>
      </c>
      <c r="AU444" s="17" t="s">
        <v>85</v>
      </c>
    </row>
    <row r="445" spans="1:51" s="13" customFormat="1" ht="12">
      <c r="A445" s="13"/>
      <c r="B445" s="276"/>
      <c r="C445" s="277"/>
      <c r="D445" s="272" t="s">
        <v>170</v>
      </c>
      <c r="E445" s="278" t="s">
        <v>1</v>
      </c>
      <c r="F445" s="279" t="s">
        <v>166</v>
      </c>
      <c r="G445" s="277"/>
      <c r="H445" s="280">
        <v>4</v>
      </c>
      <c r="I445" s="281"/>
      <c r="J445" s="277"/>
      <c r="K445" s="277"/>
      <c r="L445" s="282"/>
      <c r="M445" s="283"/>
      <c r="N445" s="284"/>
      <c r="O445" s="284"/>
      <c r="P445" s="284"/>
      <c r="Q445" s="284"/>
      <c r="R445" s="284"/>
      <c r="S445" s="284"/>
      <c r="T445" s="28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86" t="s">
        <v>170</v>
      </c>
      <c r="AU445" s="286" t="s">
        <v>85</v>
      </c>
      <c r="AV445" s="13" t="s">
        <v>85</v>
      </c>
      <c r="AW445" s="13" t="s">
        <v>30</v>
      </c>
      <c r="AX445" s="13" t="s">
        <v>83</v>
      </c>
      <c r="AY445" s="286" t="s">
        <v>160</v>
      </c>
    </row>
    <row r="446" spans="1:65" s="2" customFormat="1" ht="21.75" customHeight="1">
      <c r="A446" s="40"/>
      <c r="B446" s="41"/>
      <c r="C446" s="260" t="s">
        <v>852</v>
      </c>
      <c r="D446" s="260" t="s">
        <v>162</v>
      </c>
      <c r="E446" s="261" t="s">
        <v>2182</v>
      </c>
      <c r="F446" s="262" t="s">
        <v>2183</v>
      </c>
      <c r="G446" s="263" t="s">
        <v>165</v>
      </c>
      <c r="H446" s="264">
        <v>1</v>
      </c>
      <c r="I446" s="265"/>
      <c r="J446" s="266">
        <f>ROUND(I446*H446,2)</f>
        <v>0</v>
      </c>
      <c r="K446" s="262" t="s">
        <v>1</v>
      </c>
      <c r="L446" s="43"/>
      <c r="M446" s="267" t="s">
        <v>1</v>
      </c>
      <c r="N446" s="268" t="s">
        <v>40</v>
      </c>
      <c r="O446" s="93"/>
      <c r="P446" s="269">
        <f>O446*H446</f>
        <v>0</v>
      </c>
      <c r="Q446" s="269">
        <v>0</v>
      </c>
      <c r="R446" s="269">
        <f>Q446*H446</f>
        <v>0</v>
      </c>
      <c r="S446" s="269">
        <v>0</v>
      </c>
      <c r="T446" s="270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71" t="s">
        <v>166</v>
      </c>
      <c r="AT446" s="271" t="s">
        <v>162</v>
      </c>
      <c r="AU446" s="271" t="s">
        <v>85</v>
      </c>
      <c r="AY446" s="17" t="s">
        <v>160</v>
      </c>
      <c r="BE446" s="145">
        <f>IF(N446="základní",J446,0)</f>
        <v>0</v>
      </c>
      <c r="BF446" s="145">
        <f>IF(N446="snížená",J446,0)</f>
        <v>0</v>
      </c>
      <c r="BG446" s="145">
        <f>IF(N446="zákl. přenesená",J446,0)</f>
        <v>0</v>
      </c>
      <c r="BH446" s="145">
        <f>IF(N446="sníž. přenesená",J446,0)</f>
        <v>0</v>
      </c>
      <c r="BI446" s="145">
        <f>IF(N446="nulová",J446,0)</f>
        <v>0</v>
      </c>
      <c r="BJ446" s="17" t="s">
        <v>83</v>
      </c>
      <c r="BK446" s="145">
        <f>ROUND(I446*H446,2)</f>
        <v>0</v>
      </c>
      <c r="BL446" s="17" t="s">
        <v>166</v>
      </c>
      <c r="BM446" s="271" t="s">
        <v>2184</v>
      </c>
    </row>
    <row r="447" spans="1:47" s="2" customFormat="1" ht="12">
      <c r="A447" s="40"/>
      <c r="B447" s="41"/>
      <c r="C447" s="42"/>
      <c r="D447" s="272" t="s">
        <v>177</v>
      </c>
      <c r="E447" s="42"/>
      <c r="F447" s="287" t="s">
        <v>2185</v>
      </c>
      <c r="G447" s="42"/>
      <c r="H447" s="42"/>
      <c r="I447" s="161"/>
      <c r="J447" s="42"/>
      <c r="K447" s="42"/>
      <c r="L447" s="43"/>
      <c r="M447" s="274"/>
      <c r="N447" s="275"/>
      <c r="O447" s="93"/>
      <c r="P447" s="93"/>
      <c r="Q447" s="93"/>
      <c r="R447" s="93"/>
      <c r="S447" s="93"/>
      <c r="T447" s="94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7" t="s">
        <v>177</v>
      </c>
      <c r="AU447" s="17" t="s">
        <v>85</v>
      </c>
    </row>
    <row r="448" spans="1:51" s="13" customFormat="1" ht="12">
      <c r="A448" s="13"/>
      <c r="B448" s="276"/>
      <c r="C448" s="277"/>
      <c r="D448" s="272" t="s">
        <v>170</v>
      </c>
      <c r="E448" s="278" t="s">
        <v>1</v>
      </c>
      <c r="F448" s="279" t="s">
        <v>83</v>
      </c>
      <c r="G448" s="277"/>
      <c r="H448" s="280">
        <v>1</v>
      </c>
      <c r="I448" s="281"/>
      <c r="J448" s="277"/>
      <c r="K448" s="277"/>
      <c r="L448" s="282"/>
      <c r="M448" s="283"/>
      <c r="N448" s="284"/>
      <c r="O448" s="284"/>
      <c r="P448" s="284"/>
      <c r="Q448" s="284"/>
      <c r="R448" s="284"/>
      <c r="S448" s="284"/>
      <c r="T448" s="28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86" t="s">
        <v>170</v>
      </c>
      <c r="AU448" s="286" t="s">
        <v>85</v>
      </c>
      <c r="AV448" s="13" t="s">
        <v>85</v>
      </c>
      <c r="AW448" s="13" t="s">
        <v>30</v>
      </c>
      <c r="AX448" s="13" t="s">
        <v>83</v>
      </c>
      <c r="AY448" s="286" t="s">
        <v>160</v>
      </c>
    </row>
    <row r="449" spans="1:65" s="2" customFormat="1" ht="21.75" customHeight="1">
      <c r="A449" s="40"/>
      <c r="B449" s="41"/>
      <c r="C449" s="260" t="s">
        <v>857</v>
      </c>
      <c r="D449" s="260" t="s">
        <v>162</v>
      </c>
      <c r="E449" s="261" t="s">
        <v>2186</v>
      </c>
      <c r="F449" s="262" t="s">
        <v>2187</v>
      </c>
      <c r="G449" s="263" t="s">
        <v>165</v>
      </c>
      <c r="H449" s="264">
        <v>1</v>
      </c>
      <c r="I449" s="265"/>
      <c r="J449" s="266">
        <f>ROUND(I449*H449,2)</f>
        <v>0</v>
      </c>
      <c r="K449" s="262" t="s">
        <v>1</v>
      </c>
      <c r="L449" s="43"/>
      <c r="M449" s="267" t="s">
        <v>1</v>
      </c>
      <c r="N449" s="268" t="s">
        <v>40</v>
      </c>
      <c r="O449" s="93"/>
      <c r="P449" s="269">
        <f>O449*H449</f>
        <v>0</v>
      </c>
      <c r="Q449" s="269">
        <v>0</v>
      </c>
      <c r="R449" s="269">
        <f>Q449*H449</f>
        <v>0</v>
      </c>
      <c r="S449" s="269">
        <v>0</v>
      </c>
      <c r="T449" s="270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71" t="s">
        <v>166</v>
      </c>
      <c r="AT449" s="271" t="s">
        <v>162</v>
      </c>
      <c r="AU449" s="271" t="s">
        <v>85</v>
      </c>
      <c r="AY449" s="17" t="s">
        <v>160</v>
      </c>
      <c r="BE449" s="145">
        <f>IF(N449="základní",J449,0)</f>
        <v>0</v>
      </c>
      <c r="BF449" s="145">
        <f>IF(N449="snížená",J449,0)</f>
        <v>0</v>
      </c>
      <c r="BG449" s="145">
        <f>IF(N449="zákl. přenesená",J449,0)</f>
        <v>0</v>
      </c>
      <c r="BH449" s="145">
        <f>IF(N449="sníž. přenesená",J449,0)</f>
        <v>0</v>
      </c>
      <c r="BI449" s="145">
        <f>IF(N449="nulová",J449,0)</f>
        <v>0</v>
      </c>
      <c r="BJ449" s="17" t="s">
        <v>83</v>
      </c>
      <c r="BK449" s="145">
        <f>ROUND(I449*H449,2)</f>
        <v>0</v>
      </c>
      <c r="BL449" s="17" t="s">
        <v>166</v>
      </c>
      <c r="BM449" s="271" t="s">
        <v>2188</v>
      </c>
    </row>
    <row r="450" spans="1:47" s="2" customFormat="1" ht="12">
      <c r="A450" s="40"/>
      <c r="B450" s="41"/>
      <c r="C450" s="42"/>
      <c r="D450" s="272" t="s">
        <v>177</v>
      </c>
      <c r="E450" s="42"/>
      <c r="F450" s="287" t="s">
        <v>2187</v>
      </c>
      <c r="G450" s="42"/>
      <c r="H450" s="42"/>
      <c r="I450" s="161"/>
      <c r="J450" s="42"/>
      <c r="K450" s="42"/>
      <c r="L450" s="43"/>
      <c r="M450" s="274"/>
      <c r="N450" s="275"/>
      <c r="O450" s="93"/>
      <c r="P450" s="93"/>
      <c r="Q450" s="93"/>
      <c r="R450" s="93"/>
      <c r="S450" s="93"/>
      <c r="T450" s="94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7" t="s">
        <v>177</v>
      </c>
      <c r="AU450" s="17" t="s">
        <v>85</v>
      </c>
    </row>
    <row r="451" spans="1:51" s="13" customFormat="1" ht="12">
      <c r="A451" s="13"/>
      <c r="B451" s="276"/>
      <c r="C451" s="277"/>
      <c r="D451" s="272" t="s">
        <v>170</v>
      </c>
      <c r="E451" s="278" t="s">
        <v>1</v>
      </c>
      <c r="F451" s="279" t="s">
        <v>83</v>
      </c>
      <c r="G451" s="277"/>
      <c r="H451" s="280">
        <v>1</v>
      </c>
      <c r="I451" s="281"/>
      <c r="J451" s="277"/>
      <c r="K451" s="277"/>
      <c r="L451" s="282"/>
      <c r="M451" s="283"/>
      <c r="N451" s="284"/>
      <c r="O451" s="284"/>
      <c r="P451" s="284"/>
      <c r="Q451" s="284"/>
      <c r="R451" s="284"/>
      <c r="S451" s="284"/>
      <c r="T451" s="28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86" t="s">
        <v>170</v>
      </c>
      <c r="AU451" s="286" t="s">
        <v>85</v>
      </c>
      <c r="AV451" s="13" t="s">
        <v>85</v>
      </c>
      <c r="AW451" s="13" t="s">
        <v>30</v>
      </c>
      <c r="AX451" s="13" t="s">
        <v>83</v>
      </c>
      <c r="AY451" s="286" t="s">
        <v>160</v>
      </c>
    </row>
    <row r="452" spans="1:65" s="2" customFormat="1" ht="21.75" customHeight="1">
      <c r="A452" s="40"/>
      <c r="B452" s="41"/>
      <c r="C452" s="260" t="s">
        <v>863</v>
      </c>
      <c r="D452" s="260" t="s">
        <v>162</v>
      </c>
      <c r="E452" s="261" t="s">
        <v>2189</v>
      </c>
      <c r="F452" s="262" t="s">
        <v>2190</v>
      </c>
      <c r="G452" s="263" t="s">
        <v>165</v>
      </c>
      <c r="H452" s="264">
        <v>1</v>
      </c>
      <c r="I452" s="265"/>
      <c r="J452" s="266">
        <f>ROUND(I452*H452,2)</f>
        <v>0</v>
      </c>
      <c r="K452" s="262" t="s">
        <v>1</v>
      </c>
      <c r="L452" s="43"/>
      <c r="M452" s="267" t="s">
        <v>1</v>
      </c>
      <c r="N452" s="268" t="s">
        <v>40</v>
      </c>
      <c r="O452" s="93"/>
      <c r="P452" s="269">
        <f>O452*H452</f>
        <v>0</v>
      </c>
      <c r="Q452" s="269">
        <v>0</v>
      </c>
      <c r="R452" s="269">
        <f>Q452*H452</f>
        <v>0</v>
      </c>
      <c r="S452" s="269">
        <v>0</v>
      </c>
      <c r="T452" s="270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71" t="s">
        <v>166</v>
      </c>
      <c r="AT452" s="271" t="s">
        <v>162</v>
      </c>
      <c r="AU452" s="271" t="s">
        <v>85</v>
      </c>
      <c r="AY452" s="17" t="s">
        <v>160</v>
      </c>
      <c r="BE452" s="145">
        <f>IF(N452="základní",J452,0)</f>
        <v>0</v>
      </c>
      <c r="BF452" s="145">
        <f>IF(N452="snížená",J452,0)</f>
        <v>0</v>
      </c>
      <c r="BG452" s="145">
        <f>IF(N452="zákl. přenesená",J452,0)</f>
        <v>0</v>
      </c>
      <c r="BH452" s="145">
        <f>IF(N452="sníž. přenesená",J452,0)</f>
        <v>0</v>
      </c>
      <c r="BI452" s="145">
        <f>IF(N452="nulová",J452,0)</f>
        <v>0</v>
      </c>
      <c r="BJ452" s="17" t="s">
        <v>83</v>
      </c>
      <c r="BK452" s="145">
        <f>ROUND(I452*H452,2)</f>
        <v>0</v>
      </c>
      <c r="BL452" s="17" t="s">
        <v>166</v>
      </c>
      <c r="BM452" s="271" t="s">
        <v>2191</v>
      </c>
    </row>
    <row r="453" spans="1:47" s="2" customFormat="1" ht="12">
      <c r="A453" s="40"/>
      <c r="B453" s="41"/>
      <c r="C453" s="42"/>
      <c r="D453" s="272" t="s">
        <v>177</v>
      </c>
      <c r="E453" s="42"/>
      <c r="F453" s="287" t="s">
        <v>2192</v>
      </c>
      <c r="G453" s="42"/>
      <c r="H453" s="42"/>
      <c r="I453" s="161"/>
      <c r="J453" s="42"/>
      <c r="K453" s="42"/>
      <c r="L453" s="43"/>
      <c r="M453" s="274"/>
      <c r="N453" s="275"/>
      <c r="O453" s="93"/>
      <c r="P453" s="93"/>
      <c r="Q453" s="93"/>
      <c r="R453" s="93"/>
      <c r="S453" s="93"/>
      <c r="T453" s="94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7" t="s">
        <v>177</v>
      </c>
      <c r="AU453" s="17" t="s">
        <v>85</v>
      </c>
    </row>
    <row r="454" spans="1:65" s="2" customFormat="1" ht="21.75" customHeight="1">
      <c r="A454" s="40"/>
      <c r="B454" s="41"/>
      <c r="C454" s="309" t="s">
        <v>873</v>
      </c>
      <c r="D454" s="309" t="s">
        <v>404</v>
      </c>
      <c r="E454" s="310" t="s">
        <v>2193</v>
      </c>
      <c r="F454" s="311" t="s">
        <v>2194</v>
      </c>
      <c r="G454" s="312" t="s">
        <v>165</v>
      </c>
      <c r="H454" s="313">
        <v>1</v>
      </c>
      <c r="I454" s="314"/>
      <c r="J454" s="315">
        <f>ROUND(I454*H454,2)</f>
        <v>0</v>
      </c>
      <c r="K454" s="311" t="s">
        <v>1</v>
      </c>
      <c r="L454" s="316"/>
      <c r="M454" s="317" t="s">
        <v>1</v>
      </c>
      <c r="N454" s="318" t="s">
        <v>40</v>
      </c>
      <c r="O454" s="93"/>
      <c r="P454" s="269">
        <f>O454*H454</f>
        <v>0</v>
      </c>
      <c r="Q454" s="269">
        <v>0.0042</v>
      </c>
      <c r="R454" s="269">
        <f>Q454*H454</f>
        <v>0.0042</v>
      </c>
      <c r="S454" s="269">
        <v>0</v>
      </c>
      <c r="T454" s="270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71" t="s">
        <v>235</v>
      </c>
      <c r="AT454" s="271" t="s">
        <v>404</v>
      </c>
      <c r="AU454" s="271" t="s">
        <v>85</v>
      </c>
      <c r="AY454" s="17" t="s">
        <v>160</v>
      </c>
      <c r="BE454" s="145">
        <f>IF(N454="základní",J454,0)</f>
        <v>0</v>
      </c>
      <c r="BF454" s="145">
        <f>IF(N454="snížená",J454,0)</f>
        <v>0</v>
      </c>
      <c r="BG454" s="145">
        <f>IF(N454="zákl. přenesená",J454,0)</f>
        <v>0</v>
      </c>
      <c r="BH454" s="145">
        <f>IF(N454="sníž. přenesená",J454,0)</f>
        <v>0</v>
      </c>
      <c r="BI454" s="145">
        <f>IF(N454="nulová",J454,0)</f>
        <v>0</v>
      </c>
      <c r="BJ454" s="17" t="s">
        <v>83</v>
      </c>
      <c r="BK454" s="145">
        <f>ROUND(I454*H454,2)</f>
        <v>0</v>
      </c>
      <c r="BL454" s="17" t="s">
        <v>166</v>
      </c>
      <c r="BM454" s="271" t="s">
        <v>2195</v>
      </c>
    </row>
    <row r="455" spans="1:47" s="2" customFormat="1" ht="12">
      <c r="A455" s="40"/>
      <c r="B455" s="41"/>
      <c r="C455" s="42"/>
      <c r="D455" s="272" t="s">
        <v>177</v>
      </c>
      <c r="E455" s="42"/>
      <c r="F455" s="287" t="s">
        <v>2194</v>
      </c>
      <c r="G455" s="42"/>
      <c r="H455" s="42"/>
      <c r="I455" s="161"/>
      <c r="J455" s="42"/>
      <c r="K455" s="42"/>
      <c r="L455" s="43"/>
      <c r="M455" s="274"/>
      <c r="N455" s="275"/>
      <c r="O455" s="93"/>
      <c r="P455" s="93"/>
      <c r="Q455" s="93"/>
      <c r="R455" s="93"/>
      <c r="S455" s="93"/>
      <c r="T455" s="94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7" t="s">
        <v>177</v>
      </c>
      <c r="AU455" s="17" t="s">
        <v>85</v>
      </c>
    </row>
    <row r="456" spans="1:65" s="2" customFormat="1" ht="16.5" customHeight="1">
      <c r="A456" s="40"/>
      <c r="B456" s="41"/>
      <c r="C456" s="260" t="s">
        <v>879</v>
      </c>
      <c r="D456" s="260" t="s">
        <v>162</v>
      </c>
      <c r="E456" s="261" t="s">
        <v>2196</v>
      </c>
      <c r="F456" s="262" t="s">
        <v>2197</v>
      </c>
      <c r="G456" s="263" t="s">
        <v>165</v>
      </c>
      <c r="H456" s="264">
        <v>2</v>
      </c>
      <c r="I456" s="265"/>
      <c r="J456" s="266">
        <f>ROUND(I456*H456,2)</f>
        <v>0</v>
      </c>
      <c r="K456" s="262" t="s">
        <v>1</v>
      </c>
      <c r="L456" s="43"/>
      <c r="M456" s="267" t="s">
        <v>1</v>
      </c>
      <c r="N456" s="268" t="s">
        <v>40</v>
      </c>
      <c r="O456" s="93"/>
      <c r="P456" s="269">
        <f>O456*H456</f>
        <v>0</v>
      </c>
      <c r="Q456" s="269">
        <v>0.00068</v>
      </c>
      <c r="R456" s="269">
        <f>Q456*H456</f>
        <v>0.00136</v>
      </c>
      <c r="S456" s="269">
        <v>0</v>
      </c>
      <c r="T456" s="270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71" t="s">
        <v>166</v>
      </c>
      <c r="AT456" s="271" t="s">
        <v>162</v>
      </c>
      <c r="AU456" s="271" t="s">
        <v>85</v>
      </c>
      <c r="AY456" s="17" t="s">
        <v>160</v>
      </c>
      <c r="BE456" s="145">
        <f>IF(N456="základní",J456,0)</f>
        <v>0</v>
      </c>
      <c r="BF456" s="145">
        <f>IF(N456="snížená",J456,0)</f>
        <v>0</v>
      </c>
      <c r="BG456" s="145">
        <f>IF(N456="zákl. přenesená",J456,0)</f>
        <v>0</v>
      </c>
      <c r="BH456" s="145">
        <f>IF(N456="sníž. přenesená",J456,0)</f>
        <v>0</v>
      </c>
      <c r="BI456" s="145">
        <f>IF(N456="nulová",J456,0)</f>
        <v>0</v>
      </c>
      <c r="BJ456" s="17" t="s">
        <v>83</v>
      </c>
      <c r="BK456" s="145">
        <f>ROUND(I456*H456,2)</f>
        <v>0</v>
      </c>
      <c r="BL456" s="17" t="s">
        <v>166</v>
      </c>
      <c r="BM456" s="271" t="s">
        <v>2198</v>
      </c>
    </row>
    <row r="457" spans="1:47" s="2" customFormat="1" ht="12">
      <c r="A457" s="40"/>
      <c r="B457" s="41"/>
      <c r="C457" s="42"/>
      <c r="D457" s="272" t="s">
        <v>177</v>
      </c>
      <c r="E457" s="42"/>
      <c r="F457" s="287" t="s">
        <v>2197</v>
      </c>
      <c r="G457" s="42"/>
      <c r="H457" s="42"/>
      <c r="I457" s="161"/>
      <c r="J457" s="42"/>
      <c r="K457" s="42"/>
      <c r="L457" s="43"/>
      <c r="M457" s="274"/>
      <c r="N457" s="275"/>
      <c r="O457" s="93"/>
      <c r="P457" s="93"/>
      <c r="Q457" s="93"/>
      <c r="R457" s="93"/>
      <c r="S457" s="93"/>
      <c r="T457" s="94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7" t="s">
        <v>177</v>
      </c>
      <c r="AU457" s="17" t="s">
        <v>85</v>
      </c>
    </row>
    <row r="458" spans="1:51" s="13" customFormat="1" ht="12">
      <c r="A458" s="13"/>
      <c r="B458" s="276"/>
      <c r="C458" s="277"/>
      <c r="D458" s="272" t="s">
        <v>170</v>
      </c>
      <c r="E458" s="278" t="s">
        <v>1</v>
      </c>
      <c r="F458" s="279" t="s">
        <v>85</v>
      </c>
      <c r="G458" s="277"/>
      <c r="H458" s="280">
        <v>2</v>
      </c>
      <c r="I458" s="281"/>
      <c r="J458" s="277"/>
      <c r="K458" s="277"/>
      <c r="L458" s="282"/>
      <c r="M458" s="283"/>
      <c r="N458" s="284"/>
      <c r="O458" s="284"/>
      <c r="P458" s="284"/>
      <c r="Q458" s="284"/>
      <c r="R458" s="284"/>
      <c r="S458" s="284"/>
      <c r="T458" s="28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86" t="s">
        <v>170</v>
      </c>
      <c r="AU458" s="286" t="s">
        <v>85</v>
      </c>
      <c r="AV458" s="13" t="s">
        <v>85</v>
      </c>
      <c r="AW458" s="13" t="s">
        <v>30</v>
      </c>
      <c r="AX458" s="13" t="s">
        <v>83</v>
      </c>
      <c r="AY458" s="286" t="s">
        <v>160</v>
      </c>
    </row>
    <row r="459" spans="1:65" s="2" customFormat="1" ht="16.5" customHeight="1">
      <c r="A459" s="40"/>
      <c r="B459" s="41"/>
      <c r="C459" s="309" t="s">
        <v>883</v>
      </c>
      <c r="D459" s="309" t="s">
        <v>404</v>
      </c>
      <c r="E459" s="310" t="s">
        <v>2199</v>
      </c>
      <c r="F459" s="311" t="s">
        <v>2200</v>
      </c>
      <c r="G459" s="312" t="s">
        <v>165</v>
      </c>
      <c r="H459" s="313">
        <v>1</v>
      </c>
      <c r="I459" s="314"/>
      <c r="J459" s="315">
        <f>ROUND(I459*H459,2)</f>
        <v>0</v>
      </c>
      <c r="K459" s="311" t="s">
        <v>1</v>
      </c>
      <c r="L459" s="316"/>
      <c r="M459" s="317" t="s">
        <v>1</v>
      </c>
      <c r="N459" s="318" t="s">
        <v>40</v>
      </c>
      <c r="O459" s="93"/>
      <c r="P459" s="269">
        <f>O459*H459</f>
        <v>0</v>
      </c>
      <c r="Q459" s="269">
        <v>0.00303</v>
      </c>
      <c r="R459" s="269">
        <f>Q459*H459</f>
        <v>0.00303</v>
      </c>
      <c r="S459" s="269">
        <v>0</v>
      </c>
      <c r="T459" s="270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71" t="s">
        <v>235</v>
      </c>
      <c r="AT459" s="271" t="s">
        <v>404</v>
      </c>
      <c r="AU459" s="271" t="s">
        <v>85</v>
      </c>
      <c r="AY459" s="17" t="s">
        <v>160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17" t="s">
        <v>83</v>
      </c>
      <c r="BK459" s="145">
        <f>ROUND(I459*H459,2)</f>
        <v>0</v>
      </c>
      <c r="BL459" s="17" t="s">
        <v>166</v>
      </c>
      <c r="BM459" s="271" t="s">
        <v>2201</v>
      </c>
    </row>
    <row r="460" spans="1:47" s="2" customFormat="1" ht="12">
      <c r="A460" s="40"/>
      <c r="B460" s="41"/>
      <c r="C460" s="42"/>
      <c r="D460" s="272" t="s">
        <v>177</v>
      </c>
      <c r="E460" s="42"/>
      <c r="F460" s="287" t="s">
        <v>2200</v>
      </c>
      <c r="G460" s="42"/>
      <c r="H460" s="42"/>
      <c r="I460" s="161"/>
      <c r="J460" s="42"/>
      <c r="K460" s="42"/>
      <c r="L460" s="43"/>
      <c r="M460" s="274"/>
      <c r="N460" s="275"/>
      <c r="O460" s="93"/>
      <c r="P460" s="93"/>
      <c r="Q460" s="93"/>
      <c r="R460" s="93"/>
      <c r="S460" s="93"/>
      <c r="T460" s="94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7" t="s">
        <v>177</v>
      </c>
      <c r="AU460" s="17" t="s">
        <v>85</v>
      </c>
    </row>
    <row r="461" spans="1:51" s="13" customFormat="1" ht="12">
      <c r="A461" s="13"/>
      <c r="B461" s="276"/>
      <c r="C461" s="277"/>
      <c r="D461" s="272" t="s">
        <v>170</v>
      </c>
      <c r="E461" s="278" t="s">
        <v>1</v>
      </c>
      <c r="F461" s="279" t="s">
        <v>83</v>
      </c>
      <c r="G461" s="277"/>
      <c r="H461" s="280">
        <v>1</v>
      </c>
      <c r="I461" s="281"/>
      <c r="J461" s="277"/>
      <c r="K461" s="277"/>
      <c r="L461" s="282"/>
      <c r="M461" s="283"/>
      <c r="N461" s="284"/>
      <c r="O461" s="284"/>
      <c r="P461" s="284"/>
      <c r="Q461" s="284"/>
      <c r="R461" s="284"/>
      <c r="S461" s="284"/>
      <c r="T461" s="28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86" t="s">
        <v>170</v>
      </c>
      <c r="AU461" s="286" t="s">
        <v>85</v>
      </c>
      <c r="AV461" s="13" t="s">
        <v>85</v>
      </c>
      <c r="AW461" s="13" t="s">
        <v>30</v>
      </c>
      <c r="AX461" s="13" t="s">
        <v>83</v>
      </c>
      <c r="AY461" s="286" t="s">
        <v>160</v>
      </c>
    </row>
    <row r="462" spans="1:65" s="2" customFormat="1" ht="16.5" customHeight="1">
      <c r="A462" s="40"/>
      <c r="B462" s="41"/>
      <c r="C462" s="309" t="s">
        <v>890</v>
      </c>
      <c r="D462" s="309" t="s">
        <v>404</v>
      </c>
      <c r="E462" s="310" t="s">
        <v>2202</v>
      </c>
      <c r="F462" s="311" t="s">
        <v>2203</v>
      </c>
      <c r="G462" s="312" t="s">
        <v>165</v>
      </c>
      <c r="H462" s="313">
        <v>1</v>
      </c>
      <c r="I462" s="314"/>
      <c r="J462" s="315">
        <f>ROUND(I462*H462,2)</f>
        <v>0</v>
      </c>
      <c r="K462" s="311" t="s">
        <v>1</v>
      </c>
      <c r="L462" s="316"/>
      <c r="M462" s="317" t="s">
        <v>1</v>
      </c>
      <c r="N462" s="318" t="s">
        <v>40</v>
      </c>
      <c r="O462" s="93"/>
      <c r="P462" s="269">
        <f>O462*H462</f>
        <v>0</v>
      </c>
      <c r="Q462" s="269">
        <v>0.00283</v>
      </c>
      <c r="R462" s="269">
        <f>Q462*H462</f>
        <v>0.00283</v>
      </c>
      <c r="S462" s="269">
        <v>0</v>
      </c>
      <c r="T462" s="270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71" t="s">
        <v>235</v>
      </c>
      <c r="AT462" s="271" t="s">
        <v>404</v>
      </c>
      <c r="AU462" s="271" t="s">
        <v>85</v>
      </c>
      <c r="AY462" s="17" t="s">
        <v>160</v>
      </c>
      <c r="BE462" s="145">
        <f>IF(N462="základní",J462,0)</f>
        <v>0</v>
      </c>
      <c r="BF462" s="145">
        <f>IF(N462="snížená",J462,0)</f>
        <v>0</v>
      </c>
      <c r="BG462" s="145">
        <f>IF(N462="zákl. přenesená",J462,0)</f>
        <v>0</v>
      </c>
      <c r="BH462" s="145">
        <f>IF(N462="sníž. přenesená",J462,0)</f>
        <v>0</v>
      </c>
      <c r="BI462" s="145">
        <f>IF(N462="nulová",J462,0)</f>
        <v>0</v>
      </c>
      <c r="BJ462" s="17" t="s">
        <v>83</v>
      </c>
      <c r="BK462" s="145">
        <f>ROUND(I462*H462,2)</f>
        <v>0</v>
      </c>
      <c r="BL462" s="17" t="s">
        <v>166</v>
      </c>
      <c r="BM462" s="271" t="s">
        <v>2204</v>
      </c>
    </row>
    <row r="463" spans="1:47" s="2" customFormat="1" ht="12">
      <c r="A463" s="40"/>
      <c r="B463" s="41"/>
      <c r="C463" s="42"/>
      <c r="D463" s="272" t="s">
        <v>177</v>
      </c>
      <c r="E463" s="42"/>
      <c r="F463" s="287" t="s">
        <v>2203</v>
      </c>
      <c r="G463" s="42"/>
      <c r="H463" s="42"/>
      <c r="I463" s="161"/>
      <c r="J463" s="42"/>
      <c r="K463" s="42"/>
      <c r="L463" s="43"/>
      <c r="M463" s="274"/>
      <c r="N463" s="275"/>
      <c r="O463" s="93"/>
      <c r="P463" s="93"/>
      <c r="Q463" s="93"/>
      <c r="R463" s="93"/>
      <c r="S463" s="93"/>
      <c r="T463" s="94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7" t="s">
        <v>177</v>
      </c>
      <c r="AU463" s="17" t="s">
        <v>85</v>
      </c>
    </row>
    <row r="464" spans="1:51" s="13" customFormat="1" ht="12">
      <c r="A464" s="13"/>
      <c r="B464" s="276"/>
      <c r="C464" s="277"/>
      <c r="D464" s="272" t="s">
        <v>170</v>
      </c>
      <c r="E464" s="278" t="s">
        <v>1</v>
      </c>
      <c r="F464" s="279" t="s">
        <v>83</v>
      </c>
      <c r="G464" s="277"/>
      <c r="H464" s="280">
        <v>1</v>
      </c>
      <c r="I464" s="281"/>
      <c r="J464" s="277"/>
      <c r="K464" s="277"/>
      <c r="L464" s="282"/>
      <c r="M464" s="283"/>
      <c r="N464" s="284"/>
      <c r="O464" s="284"/>
      <c r="P464" s="284"/>
      <c r="Q464" s="284"/>
      <c r="R464" s="284"/>
      <c r="S464" s="284"/>
      <c r="T464" s="28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86" t="s">
        <v>170</v>
      </c>
      <c r="AU464" s="286" t="s">
        <v>85</v>
      </c>
      <c r="AV464" s="13" t="s">
        <v>85</v>
      </c>
      <c r="AW464" s="13" t="s">
        <v>30</v>
      </c>
      <c r="AX464" s="13" t="s">
        <v>83</v>
      </c>
      <c r="AY464" s="286" t="s">
        <v>160</v>
      </c>
    </row>
    <row r="465" spans="1:65" s="2" customFormat="1" ht="16.5" customHeight="1">
      <c r="A465" s="40"/>
      <c r="B465" s="41"/>
      <c r="C465" s="260" t="s">
        <v>896</v>
      </c>
      <c r="D465" s="260" t="s">
        <v>162</v>
      </c>
      <c r="E465" s="261" t="s">
        <v>2205</v>
      </c>
      <c r="F465" s="262" t="s">
        <v>2206</v>
      </c>
      <c r="G465" s="263" t="s">
        <v>165</v>
      </c>
      <c r="H465" s="264">
        <v>1</v>
      </c>
      <c r="I465" s="265"/>
      <c r="J465" s="266">
        <f>ROUND(I465*H465,2)</f>
        <v>0</v>
      </c>
      <c r="K465" s="262" t="s">
        <v>184</v>
      </c>
      <c r="L465" s="43"/>
      <c r="M465" s="267" t="s">
        <v>1</v>
      </c>
      <c r="N465" s="268" t="s">
        <v>40</v>
      </c>
      <c r="O465" s="93"/>
      <c r="P465" s="269">
        <f>O465*H465</f>
        <v>0</v>
      </c>
      <c r="Q465" s="269">
        <v>0.00072</v>
      </c>
      <c r="R465" s="269">
        <f>Q465*H465</f>
        <v>0.00072</v>
      </c>
      <c r="S465" s="269">
        <v>0</v>
      </c>
      <c r="T465" s="270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71" t="s">
        <v>166</v>
      </c>
      <c r="AT465" s="271" t="s">
        <v>162</v>
      </c>
      <c r="AU465" s="271" t="s">
        <v>85</v>
      </c>
      <c r="AY465" s="17" t="s">
        <v>160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7" t="s">
        <v>83</v>
      </c>
      <c r="BK465" s="145">
        <f>ROUND(I465*H465,2)</f>
        <v>0</v>
      </c>
      <c r="BL465" s="17" t="s">
        <v>166</v>
      </c>
      <c r="BM465" s="271" t="s">
        <v>2207</v>
      </c>
    </row>
    <row r="466" spans="1:47" s="2" customFormat="1" ht="12">
      <c r="A466" s="40"/>
      <c r="B466" s="41"/>
      <c r="C466" s="42"/>
      <c r="D466" s="272" t="s">
        <v>177</v>
      </c>
      <c r="E466" s="42"/>
      <c r="F466" s="287" t="s">
        <v>2208</v>
      </c>
      <c r="G466" s="42"/>
      <c r="H466" s="42"/>
      <c r="I466" s="161"/>
      <c r="J466" s="42"/>
      <c r="K466" s="42"/>
      <c r="L466" s="43"/>
      <c r="M466" s="274"/>
      <c r="N466" s="275"/>
      <c r="O466" s="93"/>
      <c r="P466" s="93"/>
      <c r="Q466" s="93"/>
      <c r="R466" s="93"/>
      <c r="S466" s="93"/>
      <c r="T466" s="94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7" t="s">
        <v>177</v>
      </c>
      <c r="AU466" s="17" t="s">
        <v>85</v>
      </c>
    </row>
    <row r="467" spans="1:65" s="2" customFormat="1" ht="16.5" customHeight="1">
      <c r="A467" s="40"/>
      <c r="B467" s="41"/>
      <c r="C467" s="260" t="s">
        <v>903</v>
      </c>
      <c r="D467" s="260" t="s">
        <v>162</v>
      </c>
      <c r="E467" s="261" t="s">
        <v>2209</v>
      </c>
      <c r="F467" s="262" t="s">
        <v>2210</v>
      </c>
      <c r="G467" s="263" t="s">
        <v>165</v>
      </c>
      <c r="H467" s="264">
        <v>4</v>
      </c>
      <c r="I467" s="265"/>
      <c r="J467" s="266">
        <f>ROUND(I467*H467,2)</f>
        <v>0</v>
      </c>
      <c r="K467" s="262" t="s">
        <v>175</v>
      </c>
      <c r="L467" s="43"/>
      <c r="M467" s="267" t="s">
        <v>1</v>
      </c>
      <c r="N467" s="268" t="s">
        <v>40</v>
      </c>
      <c r="O467" s="93"/>
      <c r="P467" s="269">
        <f>O467*H467</f>
        <v>0</v>
      </c>
      <c r="Q467" s="269">
        <v>0.0008</v>
      </c>
      <c r="R467" s="269">
        <f>Q467*H467</f>
        <v>0.0032</v>
      </c>
      <c r="S467" s="269">
        <v>0</v>
      </c>
      <c r="T467" s="270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71" t="s">
        <v>166</v>
      </c>
      <c r="AT467" s="271" t="s">
        <v>162</v>
      </c>
      <c r="AU467" s="271" t="s">
        <v>85</v>
      </c>
      <c r="AY467" s="17" t="s">
        <v>160</v>
      </c>
      <c r="BE467" s="145">
        <f>IF(N467="základní",J467,0)</f>
        <v>0</v>
      </c>
      <c r="BF467" s="145">
        <f>IF(N467="snížená",J467,0)</f>
        <v>0</v>
      </c>
      <c r="BG467" s="145">
        <f>IF(N467="zákl. přenesená",J467,0)</f>
        <v>0</v>
      </c>
      <c r="BH467" s="145">
        <f>IF(N467="sníž. přenesená",J467,0)</f>
        <v>0</v>
      </c>
      <c r="BI467" s="145">
        <f>IF(N467="nulová",J467,0)</f>
        <v>0</v>
      </c>
      <c r="BJ467" s="17" t="s">
        <v>83</v>
      </c>
      <c r="BK467" s="145">
        <f>ROUND(I467*H467,2)</f>
        <v>0</v>
      </c>
      <c r="BL467" s="17" t="s">
        <v>166</v>
      </c>
      <c r="BM467" s="271" t="s">
        <v>2211</v>
      </c>
    </row>
    <row r="468" spans="1:47" s="2" customFormat="1" ht="12">
      <c r="A468" s="40"/>
      <c r="B468" s="41"/>
      <c r="C468" s="42"/>
      <c r="D468" s="272" t="s">
        <v>177</v>
      </c>
      <c r="E468" s="42"/>
      <c r="F468" s="287" t="s">
        <v>2212</v>
      </c>
      <c r="G468" s="42"/>
      <c r="H468" s="42"/>
      <c r="I468" s="161"/>
      <c r="J468" s="42"/>
      <c r="K468" s="42"/>
      <c r="L468" s="43"/>
      <c r="M468" s="274"/>
      <c r="N468" s="275"/>
      <c r="O468" s="93"/>
      <c r="P468" s="93"/>
      <c r="Q468" s="93"/>
      <c r="R468" s="93"/>
      <c r="S468" s="93"/>
      <c r="T468" s="94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7" t="s">
        <v>177</v>
      </c>
      <c r="AU468" s="17" t="s">
        <v>85</v>
      </c>
    </row>
    <row r="469" spans="1:51" s="13" customFormat="1" ht="12">
      <c r="A469" s="13"/>
      <c r="B469" s="276"/>
      <c r="C469" s="277"/>
      <c r="D469" s="272" t="s">
        <v>170</v>
      </c>
      <c r="E469" s="278" t="s">
        <v>1</v>
      </c>
      <c r="F469" s="279" t="s">
        <v>166</v>
      </c>
      <c r="G469" s="277"/>
      <c r="H469" s="280">
        <v>4</v>
      </c>
      <c r="I469" s="281"/>
      <c r="J469" s="277"/>
      <c r="K469" s="277"/>
      <c r="L469" s="282"/>
      <c r="M469" s="283"/>
      <c r="N469" s="284"/>
      <c r="O469" s="284"/>
      <c r="P469" s="284"/>
      <c r="Q469" s="284"/>
      <c r="R469" s="284"/>
      <c r="S469" s="284"/>
      <c r="T469" s="28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86" t="s">
        <v>170</v>
      </c>
      <c r="AU469" s="286" t="s">
        <v>85</v>
      </c>
      <c r="AV469" s="13" t="s">
        <v>85</v>
      </c>
      <c r="AW469" s="13" t="s">
        <v>30</v>
      </c>
      <c r="AX469" s="13" t="s">
        <v>83</v>
      </c>
      <c r="AY469" s="286" t="s">
        <v>160</v>
      </c>
    </row>
    <row r="470" spans="1:65" s="2" customFormat="1" ht="16.5" customHeight="1">
      <c r="A470" s="40"/>
      <c r="B470" s="41"/>
      <c r="C470" s="309" t="s">
        <v>908</v>
      </c>
      <c r="D470" s="309" t="s">
        <v>404</v>
      </c>
      <c r="E470" s="310" t="s">
        <v>2213</v>
      </c>
      <c r="F470" s="311" t="s">
        <v>2214</v>
      </c>
      <c r="G470" s="312" t="s">
        <v>165</v>
      </c>
      <c r="H470" s="313">
        <v>4</v>
      </c>
      <c r="I470" s="314"/>
      <c r="J470" s="315">
        <f>ROUND(I470*H470,2)</f>
        <v>0</v>
      </c>
      <c r="K470" s="311" t="s">
        <v>1</v>
      </c>
      <c r="L470" s="316"/>
      <c r="M470" s="317" t="s">
        <v>1</v>
      </c>
      <c r="N470" s="318" t="s">
        <v>40</v>
      </c>
      <c r="O470" s="93"/>
      <c r="P470" s="269">
        <f>O470*H470</f>
        <v>0</v>
      </c>
      <c r="Q470" s="269">
        <v>0.01847</v>
      </c>
      <c r="R470" s="269">
        <f>Q470*H470</f>
        <v>0.07388</v>
      </c>
      <c r="S470" s="269">
        <v>0</v>
      </c>
      <c r="T470" s="270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71" t="s">
        <v>235</v>
      </c>
      <c r="AT470" s="271" t="s">
        <v>404</v>
      </c>
      <c r="AU470" s="271" t="s">
        <v>85</v>
      </c>
      <c r="AY470" s="17" t="s">
        <v>160</v>
      </c>
      <c r="BE470" s="145">
        <f>IF(N470="základní",J470,0)</f>
        <v>0</v>
      </c>
      <c r="BF470" s="145">
        <f>IF(N470="snížená",J470,0)</f>
        <v>0</v>
      </c>
      <c r="BG470" s="145">
        <f>IF(N470="zákl. přenesená",J470,0)</f>
        <v>0</v>
      </c>
      <c r="BH470" s="145">
        <f>IF(N470="sníž. přenesená",J470,0)</f>
        <v>0</v>
      </c>
      <c r="BI470" s="145">
        <f>IF(N470="nulová",J470,0)</f>
        <v>0</v>
      </c>
      <c r="BJ470" s="17" t="s">
        <v>83</v>
      </c>
      <c r="BK470" s="145">
        <f>ROUND(I470*H470,2)</f>
        <v>0</v>
      </c>
      <c r="BL470" s="17" t="s">
        <v>166</v>
      </c>
      <c r="BM470" s="271" t="s">
        <v>2215</v>
      </c>
    </row>
    <row r="471" spans="1:47" s="2" customFormat="1" ht="12">
      <c r="A471" s="40"/>
      <c r="B471" s="41"/>
      <c r="C471" s="42"/>
      <c r="D471" s="272" t="s">
        <v>177</v>
      </c>
      <c r="E471" s="42"/>
      <c r="F471" s="287" t="s">
        <v>2214</v>
      </c>
      <c r="G471" s="42"/>
      <c r="H471" s="42"/>
      <c r="I471" s="161"/>
      <c r="J471" s="42"/>
      <c r="K471" s="42"/>
      <c r="L471" s="43"/>
      <c r="M471" s="274"/>
      <c r="N471" s="275"/>
      <c r="O471" s="93"/>
      <c r="P471" s="93"/>
      <c r="Q471" s="93"/>
      <c r="R471" s="93"/>
      <c r="S471" s="93"/>
      <c r="T471" s="94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7" t="s">
        <v>177</v>
      </c>
      <c r="AU471" s="17" t="s">
        <v>85</v>
      </c>
    </row>
    <row r="472" spans="1:51" s="13" customFormat="1" ht="12">
      <c r="A472" s="13"/>
      <c r="B472" s="276"/>
      <c r="C472" s="277"/>
      <c r="D472" s="272" t="s">
        <v>170</v>
      </c>
      <c r="E472" s="278" t="s">
        <v>1</v>
      </c>
      <c r="F472" s="279" t="s">
        <v>166</v>
      </c>
      <c r="G472" s="277"/>
      <c r="H472" s="280">
        <v>4</v>
      </c>
      <c r="I472" s="281"/>
      <c r="J472" s="277"/>
      <c r="K472" s="277"/>
      <c r="L472" s="282"/>
      <c r="M472" s="283"/>
      <c r="N472" s="284"/>
      <c r="O472" s="284"/>
      <c r="P472" s="284"/>
      <c r="Q472" s="284"/>
      <c r="R472" s="284"/>
      <c r="S472" s="284"/>
      <c r="T472" s="28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86" t="s">
        <v>170</v>
      </c>
      <c r="AU472" s="286" t="s">
        <v>85</v>
      </c>
      <c r="AV472" s="13" t="s">
        <v>85</v>
      </c>
      <c r="AW472" s="13" t="s">
        <v>30</v>
      </c>
      <c r="AX472" s="13" t="s">
        <v>83</v>
      </c>
      <c r="AY472" s="286" t="s">
        <v>160</v>
      </c>
    </row>
    <row r="473" spans="1:65" s="2" customFormat="1" ht="16.5" customHeight="1">
      <c r="A473" s="40"/>
      <c r="B473" s="41"/>
      <c r="C473" s="309" t="s">
        <v>914</v>
      </c>
      <c r="D473" s="309" t="s">
        <v>404</v>
      </c>
      <c r="E473" s="310" t="s">
        <v>2216</v>
      </c>
      <c r="F473" s="311" t="s">
        <v>2217</v>
      </c>
      <c r="G473" s="312" t="s">
        <v>165</v>
      </c>
      <c r="H473" s="313">
        <v>1</v>
      </c>
      <c r="I473" s="314"/>
      <c r="J473" s="315">
        <f>ROUND(I473*H473,2)</f>
        <v>0</v>
      </c>
      <c r="K473" s="311" t="s">
        <v>184</v>
      </c>
      <c r="L473" s="316"/>
      <c r="M473" s="317" t="s">
        <v>1</v>
      </c>
      <c r="N473" s="318" t="s">
        <v>40</v>
      </c>
      <c r="O473" s="93"/>
      <c r="P473" s="269">
        <f>O473*H473</f>
        <v>0</v>
      </c>
      <c r="Q473" s="269">
        <v>0.01097</v>
      </c>
      <c r="R473" s="269">
        <f>Q473*H473</f>
        <v>0.01097</v>
      </c>
      <c r="S473" s="269">
        <v>0</v>
      </c>
      <c r="T473" s="270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71" t="s">
        <v>235</v>
      </c>
      <c r="AT473" s="271" t="s">
        <v>404</v>
      </c>
      <c r="AU473" s="271" t="s">
        <v>85</v>
      </c>
      <c r="AY473" s="17" t="s">
        <v>160</v>
      </c>
      <c r="BE473" s="145">
        <f>IF(N473="základní",J473,0)</f>
        <v>0</v>
      </c>
      <c r="BF473" s="145">
        <f>IF(N473="snížená",J473,0)</f>
        <v>0</v>
      </c>
      <c r="BG473" s="145">
        <f>IF(N473="zákl. přenesená",J473,0)</f>
        <v>0</v>
      </c>
      <c r="BH473" s="145">
        <f>IF(N473="sníž. přenesená",J473,0)</f>
        <v>0</v>
      </c>
      <c r="BI473" s="145">
        <f>IF(N473="nulová",J473,0)</f>
        <v>0</v>
      </c>
      <c r="BJ473" s="17" t="s">
        <v>83</v>
      </c>
      <c r="BK473" s="145">
        <f>ROUND(I473*H473,2)</f>
        <v>0</v>
      </c>
      <c r="BL473" s="17" t="s">
        <v>166</v>
      </c>
      <c r="BM473" s="271" t="s">
        <v>2218</v>
      </c>
    </row>
    <row r="474" spans="1:47" s="2" customFormat="1" ht="12">
      <c r="A474" s="40"/>
      <c r="B474" s="41"/>
      <c r="C474" s="42"/>
      <c r="D474" s="272" t="s">
        <v>177</v>
      </c>
      <c r="E474" s="42"/>
      <c r="F474" s="287" t="s">
        <v>2217</v>
      </c>
      <c r="G474" s="42"/>
      <c r="H474" s="42"/>
      <c r="I474" s="161"/>
      <c r="J474" s="42"/>
      <c r="K474" s="42"/>
      <c r="L474" s="43"/>
      <c r="M474" s="274"/>
      <c r="N474" s="275"/>
      <c r="O474" s="93"/>
      <c r="P474" s="93"/>
      <c r="Q474" s="93"/>
      <c r="R474" s="93"/>
      <c r="S474" s="93"/>
      <c r="T474" s="94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7" t="s">
        <v>177</v>
      </c>
      <c r="AU474" s="17" t="s">
        <v>85</v>
      </c>
    </row>
    <row r="475" spans="1:65" s="2" customFormat="1" ht="16.5" customHeight="1">
      <c r="A475" s="40"/>
      <c r="B475" s="41"/>
      <c r="C475" s="260" t="s">
        <v>920</v>
      </c>
      <c r="D475" s="260" t="s">
        <v>162</v>
      </c>
      <c r="E475" s="261" t="s">
        <v>2219</v>
      </c>
      <c r="F475" s="262" t="s">
        <v>2220</v>
      </c>
      <c r="G475" s="263" t="s">
        <v>165</v>
      </c>
      <c r="H475" s="264">
        <v>3</v>
      </c>
      <c r="I475" s="265"/>
      <c r="J475" s="266">
        <f>ROUND(I475*H475,2)</f>
        <v>0</v>
      </c>
      <c r="K475" s="262" t="s">
        <v>175</v>
      </c>
      <c r="L475" s="43"/>
      <c r="M475" s="267" t="s">
        <v>1</v>
      </c>
      <c r="N475" s="268" t="s">
        <v>40</v>
      </c>
      <c r="O475" s="93"/>
      <c r="P475" s="269">
        <f>O475*H475</f>
        <v>0</v>
      </c>
      <c r="Q475" s="269">
        <v>0.00034</v>
      </c>
      <c r="R475" s="269">
        <f>Q475*H475</f>
        <v>0.00102</v>
      </c>
      <c r="S475" s="269">
        <v>0</v>
      </c>
      <c r="T475" s="270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71" t="s">
        <v>166</v>
      </c>
      <c r="AT475" s="271" t="s">
        <v>162</v>
      </c>
      <c r="AU475" s="271" t="s">
        <v>85</v>
      </c>
      <c r="AY475" s="17" t="s">
        <v>160</v>
      </c>
      <c r="BE475" s="145">
        <f>IF(N475="základní",J475,0)</f>
        <v>0</v>
      </c>
      <c r="BF475" s="145">
        <f>IF(N475="snížená",J475,0)</f>
        <v>0</v>
      </c>
      <c r="BG475" s="145">
        <f>IF(N475="zákl. přenesená",J475,0)</f>
        <v>0</v>
      </c>
      <c r="BH475" s="145">
        <f>IF(N475="sníž. přenesená",J475,0)</f>
        <v>0</v>
      </c>
      <c r="BI475" s="145">
        <f>IF(N475="nulová",J475,0)</f>
        <v>0</v>
      </c>
      <c r="BJ475" s="17" t="s">
        <v>83</v>
      </c>
      <c r="BK475" s="145">
        <f>ROUND(I475*H475,2)</f>
        <v>0</v>
      </c>
      <c r="BL475" s="17" t="s">
        <v>166</v>
      </c>
      <c r="BM475" s="271" t="s">
        <v>2221</v>
      </c>
    </row>
    <row r="476" spans="1:47" s="2" customFormat="1" ht="12">
      <c r="A476" s="40"/>
      <c r="B476" s="41"/>
      <c r="C476" s="42"/>
      <c r="D476" s="272" t="s">
        <v>177</v>
      </c>
      <c r="E476" s="42"/>
      <c r="F476" s="287" t="s">
        <v>2222</v>
      </c>
      <c r="G476" s="42"/>
      <c r="H476" s="42"/>
      <c r="I476" s="161"/>
      <c r="J476" s="42"/>
      <c r="K476" s="42"/>
      <c r="L476" s="43"/>
      <c r="M476" s="274"/>
      <c r="N476" s="275"/>
      <c r="O476" s="93"/>
      <c r="P476" s="93"/>
      <c r="Q476" s="93"/>
      <c r="R476" s="93"/>
      <c r="S476" s="93"/>
      <c r="T476" s="94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7" t="s">
        <v>177</v>
      </c>
      <c r="AU476" s="17" t="s">
        <v>85</v>
      </c>
    </row>
    <row r="477" spans="1:51" s="13" customFormat="1" ht="12">
      <c r="A477" s="13"/>
      <c r="B477" s="276"/>
      <c r="C477" s="277"/>
      <c r="D477" s="272" t="s">
        <v>170</v>
      </c>
      <c r="E477" s="278" t="s">
        <v>1</v>
      </c>
      <c r="F477" s="279" t="s">
        <v>181</v>
      </c>
      <c r="G477" s="277"/>
      <c r="H477" s="280">
        <v>3</v>
      </c>
      <c r="I477" s="281"/>
      <c r="J477" s="277"/>
      <c r="K477" s="277"/>
      <c r="L477" s="282"/>
      <c r="M477" s="283"/>
      <c r="N477" s="284"/>
      <c r="O477" s="284"/>
      <c r="P477" s="284"/>
      <c r="Q477" s="284"/>
      <c r="R477" s="284"/>
      <c r="S477" s="284"/>
      <c r="T477" s="28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86" t="s">
        <v>170</v>
      </c>
      <c r="AU477" s="286" t="s">
        <v>85</v>
      </c>
      <c r="AV477" s="13" t="s">
        <v>85</v>
      </c>
      <c r="AW477" s="13" t="s">
        <v>30</v>
      </c>
      <c r="AX477" s="13" t="s">
        <v>83</v>
      </c>
      <c r="AY477" s="286" t="s">
        <v>160</v>
      </c>
    </row>
    <row r="478" spans="1:65" s="2" customFormat="1" ht="16.5" customHeight="1">
      <c r="A478" s="40"/>
      <c r="B478" s="41"/>
      <c r="C478" s="309" t="s">
        <v>925</v>
      </c>
      <c r="D478" s="309" t="s">
        <v>404</v>
      </c>
      <c r="E478" s="310" t="s">
        <v>2223</v>
      </c>
      <c r="F478" s="311" t="s">
        <v>2224</v>
      </c>
      <c r="G478" s="312" t="s">
        <v>165</v>
      </c>
      <c r="H478" s="313">
        <v>3</v>
      </c>
      <c r="I478" s="314"/>
      <c r="J478" s="315">
        <f>ROUND(I478*H478,2)</f>
        <v>0</v>
      </c>
      <c r="K478" s="311" t="s">
        <v>175</v>
      </c>
      <c r="L478" s="316"/>
      <c r="M478" s="317" t="s">
        <v>1</v>
      </c>
      <c r="N478" s="318" t="s">
        <v>40</v>
      </c>
      <c r="O478" s="93"/>
      <c r="P478" s="269">
        <f>O478*H478</f>
        <v>0</v>
      </c>
      <c r="Q478" s="269">
        <v>0.0355</v>
      </c>
      <c r="R478" s="269">
        <f>Q478*H478</f>
        <v>0.10649999999999998</v>
      </c>
      <c r="S478" s="269">
        <v>0</v>
      </c>
      <c r="T478" s="270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71" t="s">
        <v>235</v>
      </c>
      <c r="AT478" s="271" t="s">
        <v>404</v>
      </c>
      <c r="AU478" s="271" t="s">
        <v>85</v>
      </c>
      <c r="AY478" s="17" t="s">
        <v>160</v>
      </c>
      <c r="BE478" s="145">
        <f>IF(N478="základní",J478,0)</f>
        <v>0</v>
      </c>
      <c r="BF478" s="145">
        <f>IF(N478="snížená",J478,0)</f>
        <v>0</v>
      </c>
      <c r="BG478" s="145">
        <f>IF(N478="zákl. přenesená",J478,0)</f>
        <v>0</v>
      </c>
      <c r="BH478" s="145">
        <f>IF(N478="sníž. přenesená",J478,0)</f>
        <v>0</v>
      </c>
      <c r="BI478" s="145">
        <f>IF(N478="nulová",J478,0)</f>
        <v>0</v>
      </c>
      <c r="BJ478" s="17" t="s">
        <v>83</v>
      </c>
      <c r="BK478" s="145">
        <f>ROUND(I478*H478,2)</f>
        <v>0</v>
      </c>
      <c r="BL478" s="17" t="s">
        <v>166</v>
      </c>
      <c r="BM478" s="271" t="s">
        <v>2225</v>
      </c>
    </row>
    <row r="479" spans="1:47" s="2" customFormat="1" ht="12">
      <c r="A479" s="40"/>
      <c r="B479" s="41"/>
      <c r="C479" s="42"/>
      <c r="D479" s="272" t="s">
        <v>177</v>
      </c>
      <c r="E479" s="42"/>
      <c r="F479" s="287" t="s">
        <v>2224</v>
      </c>
      <c r="G479" s="42"/>
      <c r="H479" s="42"/>
      <c r="I479" s="161"/>
      <c r="J479" s="42"/>
      <c r="K479" s="42"/>
      <c r="L479" s="43"/>
      <c r="M479" s="274"/>
      <c r="N479" s="275"/>
      <c r="O479" s="93"/>
      <c r="P479" s="93"/>
      <c r="Q479" s="93"/>
      <c r="R479" s="93"/>
      <c r="S479" s="93"/>
      <c r="T479" s="94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7" t="s">
        <v>177</v>
      </c>
      <c r="AU479" s="17" t="s">
        <v>85</v>
      </c>
    </row>
    <row r="480" spans="1:51" s="13" customFormat="1" ht="12">
      <c r="A480" s="13"/>
      <c r="B480" s="276"/>
      <c r="C480" s="277"/>
      <c r="D480" s="272" t="s">
        <v>170</v>
      </c>
      <c r="E480" s="278" t="s">
        <v>1</v>
      </c>
      <c r="F480" s="279" t="s">
        <v>181</v>
      </c>
      <c r="G480" s="277"/>
      <c r="H480" s="280">
        <v>3</v>
      </c>
      <c r="I480" s="281"/>
      <c r="J480" s="277"/>
      <c r="K480" s="277"/>
      <c r="L480" s="282"/>
      <c r="M480" s="283"/>
      <c r="N480" s="284"/>
      <c r="O480" s="284"/>
      <c r="P480" s="284"/>
      <c r="Q480" s="284"/>
      <c r="R480" s="284"/>
      <c r="S480" s="284"/>
      <c r="T480" s="28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86" t="s">
        <v>170</v>
      </c>
      <c r="AU480" s="286" t="s">
        <v>85</v>
      </c>
      <c r="AV480" s="13" t="s">
        <v>85</v>
      </c>
      <c r="AW480" s="13" t="s">
        <v>30</v>
      </c>
      <c r="AX480" s="13" t="s">
        <v>83</v>
      </c>
      <c r="AY480" s="286" t="s">
        <v>160</v>
      </c>
    </row>
    <row r="481" spans="1:65" s="2" customFormat="1" ht="16.5" customHeight="1">
      <c r="A481" s="40"/>
      <c r="B481" s="41"/>
      <c r="C481" s="260" t="s">
        <v>930</v>
      </c>
      <c r="D481" s="260" t="s">
        <v>162</v>
      </c>
      <c r="E481" s="261" t="s">
        <v>2226</v>
      </c>
      <c r="F481" s="262" t="s">
        <v>2227</v>
      </c>
      <c r="G481" s="263" t="s">
        <v>165</v>
      </c>
      <c r="H481" s="264">
        <v>7</v>
      </c>
      <c r="I481" s="265"/>
      <c r="J481" s="266">
        <f>ROUND(I481*H481,2)</f>
        <v>0</v>
      </c>
      <c r="K481" s="262" t="s">
        <v>175</v>
      </c>
      <c r="L481" s="43"/>
      <c r="M481" s="267" t="s">
        <v>1</v>
      </c>
      <c r="N481" s="268" t="s">
        <v>40</v>
      </c>
      <c r="O481" s="93"/>
      <c r="P481" s="269">
        <f>O481*H481</f>
        <v>0</v>
      </c>
      <c r="Q481" s="269">
        <v>0.00285</v>
      </c>
      <c r="R481" s="269">
        <f>Q481*H481</f>
        <v>0.019950000000000002</v>
      </c>
      <c r="S481" s="269">
        <v>0</v>
      </c>
      <c r="T481" s="270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71" t="s">
        <v>166</v>
      </c>
      <c r="AT481" s="271" t="s">
        <v>162</v>
      </c>
      <c r="AU481" s="271" t="s">
        <v>85</v>
      </c>
      <c r="AY481" s="17" t="s">
        <v>160</v>
      </c>
      <c r="BE481" s="145">
        <f>IF(N481="základní",J481,0)</f>
        <v>0</v>
      </c>
      <c r="BF481" s="145">
        <f>IF(N481="snížená",J481,0)</f>
        <v>0</v>
      </c>
      <c r="BG481" s="145">
        <f>IF(N481="zákl. přenesená",J481,0)</f>
        <v>0</v>
      </c>
      <c r="BH481" s="145">
        <f>IF(N481="sníž. přenesená",J481,0)</f>
        <v>0</v>
      </c>
      <c r="BI481" s="145">
        <f>IF(N481="nulová",J481,0)</f>
        <v>0</v>
      </c>
      <c r="BJ481" s="17" t="s">
        <v>83</v>
      </c>
      <c r="BK481" s="145">
        <f>ROUND(I481*H481,2)</f>
        <v>0</v>
      </c>
      <c r="BL481" s="17" t="s">
        <v>166</v>
      </c>
      <c r="BM481" s="271" t="s">
        <v>2228</v>
      </c>
    </row>
    <row r="482" spans="1:47" s="2" customFormat="1" ht="12">
      <c r="A482" s="40"/>
      <c r="B482" s="41"/>
      <c r="C482" s="42"/>
      <c r="D482" s="272" t="s">
        <v>177</v>
      </c>
      <c r="E482" s="42"/>
      <c r="F482" s="287" t="s">
        <v>2229</v>
      </c>
      <c r="G482" s="42"/>
      <c r="H482" s="42"/>
      <c r="I482" s="161"/>
      <c r="J482" s="42"/>
      <c r="K482" s="42"/>
      <c r="L482" s="43"/>
      <c r="M482" s="274"/>
      <c r="N482" s="275"/>
      <c r="O482" s="93"/>
      <c r="P482" s="93"/>
      <c r="Q482" s="93"/>
      <c r="R482" s="93"/>
      <c r="S482" s="93"/>
      <c r="T482" s="94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7" t="s">
        <v>177</v>
      </c>
      <c r="AU482" s="17" t="s">
        <v>85</v>
      </c>
    </row>
    <row r="483" spans="1:51" s="13" customFormat="1" ht="12">
      <c r="A483" s="13"/>
      <c r="B483" s="276"/>
      <c r="C483" s="277"/>
      <c r="D483" s="272" t="s">
        <v>170</v>
      </c>
      <c r="E483" s="278" t="s">
        <v>1</v>
      </c>
      <c r="F483" s="279" t="s">
        <v>229</v>
      </c>
      <c r="G483" s="277"/>
      <c r="H483" s="280">
        <v>7</v>
      </c>
      <c r="I483" s="281"/>
      <c r="J483" s="277"/>
      <c r="K483" s="277"/>
      <c r="L483" s="282"/>
      <c r="M483" s="283"/>
      <c r="N483" s="284"/>
      <c r="O483" s="284"/>
      <c r="P483" s="284"/>
      <c r="Q483" s="284"/>
      <c r="R483" s="284"/>
      <c r="S483" s="284"/>
      <c r="T483" s="28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86" t="s">
        <v>170</v>
      </c>
      <c r="AU483" s="286" t="s">
        <v>85</v>
      </c>
      <c r="AV483" s="13" t="s">
        <v>85</v>
      </c>
      <c r="AW483" s="13" t="s">
        <v>30</v>
      </c>
      <c r="AX483" s="13" t="s">
        <v>83</v>
      </c>
      <c r="AY483" s="286" t="s">
        <v>160</v>
      </c>
    </row>
    <row r="484" spans="1:65" s="2" customFormat="1" ht="16.5" customHeight="1">
      <c r="A484" s="40"/>
      <c r="B484" s="41"/>
      <c r="C484" s="309" t="s">
        <v>935</v>
      </c>
      <c r="D484" s="309" t="s">
        <v>404</v>
      </c>
      <c r="E484" s="310" t="s">
        <v>2230</v>
      </c>
      <c r="F484" s="311" t="s">
        <v>2231</v>
      </c>
      <c r="G484" s="312" t="s">
        <v>165</v>
      </c>
      <c r="H484" s="313">
        <v>2</v>
      </c>
      <c r="I484" s="314"/>
      <c r="J484" s="315">
        <f>ROUND(I484*H484,2)</f>
        <v>0</v>
      </c>
      <c r="K484" s="311" t="s">
        <v>1</v>
      </c>
      <c r="L484" s="316"/>
      <c r="M484" s="317" t="s">
        <v>1</v>
      </c>
      <c r="N484" s="318" t="s">
        <v>40</v>
      </c>
      <c r="O484" s="93"/>
      <c r="P484" s="269">
        <f>O484*H484</f>
        <v>0</v>
      </c>
      <c r="Q484" s="269">
        <v>0.0035</v>
      </c>
      <c r="R484" s="269">
        <f>Q484*H484</f>
        <v>0.007</v>
      </c>
      <c r="S484" s="269">
        <v>0</v>
      </c>
      <c r="T484" s="270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71" t="s">
        <v>235</v>
      </c>
      <c r="AT484" s="271" t="s">
        <v>404</v>
      </c>
      <c r="AU484" s="271" t="s">
        <v>85</v>
      </c>
      <c r="AY484" s="17" t="s">
        <v>160</v>
      </c>
      <c r="BE484" s="145">
        <f>IF(N484="základní",J484,0)</f>
        <v>0</v>
      </c>
      <c r="BF484" s="145">
        <f>IF(N484="snížená",J484,0)</f>
        <v>0</v>
      </c>
      <c r="BG484" s="145">
        <f>IF(N484="zákl. přenesená",J484,0)</f>
        <v>0</v>
      </c>
      <c r="BH484" s="145">
        <f>IF(N484="sníž. přenesená",J484,0)</f>
        <v>0</v>
      </c>
      <c r="BI484" s="145">
        <f>IF(N484="nulová",J484,0)</f>
        <v>0</v>
      </c>
      <c r="BJ484" s="17" t="s">
        <v>83</v>
      </c>
      <c r="BK484" s="145">
        <f>ROUND(I484*H484,2)</f>
        <v>0</v>
      </c>
      <c r="BL484" s="17" t="s">
        <v>166</v>
      </c>
      <c r="BM484" s="271" t="s">
        <v>2232</v>
      </c>
    </row>
    <row r="485" spans="1:47" s="2" customFormat="1" ht="12">
      <c r="A485" s="40"/>
      <c r="B485" s="41"/>
      <c r="C485" s="42"/>
      <c r="D485" s="272" t="s">
        <v>177</v>
      </c>
      <c r="E485" s="42"/>
      <c r="F485" s="287" t="s">
        <v>2231</v>
      </c>
      <c r="G485" s="42"/>
      <c r="H485" s="42"/>
      <c r="I485" s="161"/>
      <c r="J485" s="42"/>
      <c r="K485" s="42"/>
      <c r="L485" s="43"/>
      <c r="M485" s="274"/>
      <c r="N485" s="275"/>
      <c r="O485" s="93"/>
      <c r="P485" s="93"/>
      <c r="Q485" s="93"/>
      <c r="R485" s="93"/>
      <c r="S485" s="93"/>
      <c r="T485" s="94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7" t="s">
        <v>177</v>
      </c>
      <c r="AU485" s="17" t="s">
        <v>85</v>
      </c>
    </row>
    <row r="486" spans="1:51" s="13" customFormat="1" ht="12">
      <c r="A486" s="13"/>
      <c r="B486" s="276"/>
      <c r="C486" s="277"/>
      <c r="D486" s="272" t="s">
        <v>170</v>
      </c>
      <c r="E486" s="278" t="s">
        <v>1</v>
      </c>
      <c r="F486" s="279" t="s">
        <v>85</v>
      </c>
      <c r="G486" s="277"/>
      <c r="H486" s="280">
        <v>2</v>
      </c>
      <c r="I486" s="281"/>
      <c r="J486" s="277"/>
      <c r="K486" s="277"/>
      <c r="L486" s="282"/>
      <c r="M486" s="283"/>
      <c r="N486" s="284"/>
      <c r="O486" s="284"/>
      <c r="P486" s="284"/>
      <c r="Q486" s="284"/>
      <c r="R486" s="284"/>
      <c r="S486" s="284"/>
      <c r="T486" s="28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86" t="s">
        <v>170</v>
      </c>
      <c r="AU486" s="286" t="s">
        <v>85</v>
      </c>
      <c r="AV486" s="13" t="s">
        <v>85</v>
      </c>
      <c r="AW486" s="13" t="s">
        <v>30</v>
      </c>
      <c r="AX486" s="13" t="s">
        <v>83</v>
      </c>
      <c r="AY486" s="286" t="s">
        <v>160</v>
      </c>
    </row>
    <row r="487" spans="1:65" s="2" customFormat="1" ht="16.5" customHeight="1">
      <c r="A487" s="40"/>
      <c r="B487" s="41"/>
      <c r="C487" s="309" t="s">
        <v>940</v>
      </c>
      <c r="D487" s="309" t="s">
        <v>404</v>
      </c>
      <c r="E487" s="310" t="s">
        <v>2233</v>
      </c>
      <c r="F487" s="311" t="s">
        <v>2234</v>
      </c>
      <c r="G487" s="312" t="s">
        <v>165</v>
      </c>
      <c r="H487" s="313">
        <v>2</v>
      </c>
      <c r="I487" s="314"/>
      <c r="J487" s="315">
        <f>ROUND(I487*H487,2)</f>
        <v>0</v>
      </c>
      <c r="K487" s="311" t="s">
        <v>1</v>
      </c>
      <c r="L487" s="316"/>
      <c r="M487" s="317" t="s">
        <v>1</v>
      </c>
      <c r="N487" s="318" t="s">
        <v>40</v>
      </c>
      <c r="O487" s="93"/>
      <c r="P487" s="269">
        <f>O487*H487</f>
        <v>0</v>
      </c>
      <c r="Q487" s="269">
        <v>0.0035</v>
      </c>
      <c r="R487" s="269">
        <f>Q487*H487</f>
        <v>0.007</v>
      </c>
      <c r="S487" s="269">
        <v>0</v>
      </c>
      <c r="T487" s="270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71" t="s">
        <v>235</v>
      </c>
      <c r="AT487" s="271" t="s">
        <v>404</v>
      </c>
      <c r="AU487" s="271" t="s">
        <v>85</v>
      </c>
      <c r="AY487" s="17" t="s">
        <v>160</v>
      </c>
      <c r="BE487" s="145">
        <f>IF(N487="základní",J487,0)</f>
        <v>0</v>
      </c>
      <c r="BF487" s="145">
        <f>IF(N487="snížená",J487,0)</f>
        <v>0</v>
      </c>
      <c r="BG487" s="145">
        <f>IF(N487="zákl. přenesená",J487,0)</f>
        <v>0</v>
      </c>
      <c r="BH487" s="145">
        <f>IF(N487="sníž. přenesená",J487,0)</f>
        <v>0</v>
      </c>
      <c r="BI487" s="145">
        <f>IF(N487="nulová",J487,0)</f>
        <v>0</v>
      </c>
      <c r="BJ487" s="17" t="s">
        <v>83</v>
      </c>
      <c r="BK487" s="145">
        <f>ROUND(I487*H487,2)</f>
        <v>0</v>
      </c>
      <c r="BL487" s="17" t="s">
        <v>166</v>
      </c>
      <c r="BM487" s="271" t="s">
        <v>2235</v>
      </c>
    </row>
    <row r="488" spans="1:47" s="2" customFormat="1" ht="12">
      <c r="A488" s="40"/>
      <c r="B488" s="41"/>
      <c r="C488" s="42"/>
      <c r="D488" s="272" t="s">
        <v>177</v>
      </c>
      <c r="E488" s="42"/>
      <c r="F488" s="287" t="s">
        <v>2234</v>
      </c>
      <c r="G488" s="42"/>
      <c r="H488" s="42"/>
      <c r="I488" s="161"/>
      <c r="J488" s="42"/>
      <c r="K488" s="42"/>
      <c r="L488" s="43"/>
      <c r="M488" s="274"/>
      <c r="N488" s="275"/>
      <c r="O488" s="93"/>
      <c r="P488" s="93"/>
      <c r="Q488" s="93"/>
      <c r="R488" s="93"/>
      <c r="S488" s="93"/>
      <c r="T488" s="94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7" t="s">
        <v>177</v>
      </c>
      <c r="AU488" s="17" t="s">
        <v>85</v>
      </c>
    </row>
    <row r="489" spans="1:51" s="13" customFormat="1" ht="12">
      <c r="A489" s="13"/>
      <c r="B489" s="276"/>
      <c r="C489" s="277"/>
      <c r="D489" s="272" t="s">
        <v>170</v>
      </c>
      <c r="E489" s="278" t="s">
        <v>1</v>
      </c>
      <c r="F489" s="279" t="s">
        <v>85</v>
      </c>
      <c r="G489" s="277"/>
      <c r="H489" s="280">
        <v>2</v>
      </c>
      <c r="I489" s="281"/>
      <c r="J489" s="277"/>
      <c r="K489" s="277"/>
      <c r="L489" s="282"/>
      <c r="M489" s="283"/>
      <c r="N489" s="284"/>
      <c r="O489" s="284"/>
      <c r="P489" s="284"/>
      <c r="Q489" s="284"/>
      <c r="R489" s="284"/>
      <c r="S489" s="284"/>
      <c r="T489" s="28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86" t="s">
        <v>170</v>
      </c>
      <c r="AU489" s="286" t="s">
        <v>85</v>
      </c>
      <c r="AV489" s="13" t="s">
        <v>85</v>
      </c>
      <c r="AW489" s="13" t="s">
        <v>30</v>
      </c>
      <c r="AX489" s="13" t="s">
        <v>83</v>
      </c>
      <c r="AY489" s="286" t="s">
        <v>160</v>
      </c>
    </row>
    <row r="490" spans="1:65" s="2" customFormat="1" ht="16.5" customHeight="1">
      <c r="A490" s="40"/>
      <c r="B490" s="41"/>
      <c r="C490" s="309" t="s">
        <v>946</v>
      </c>
      <c r="D490" s="309" t="s">
        <v>404</v>
      </c>
      <c r="E490" s="310" t="s">
        <v>2236</v>
      </c>
      <c r="F490" s="311" t="s">
        <v>2237</v>
      </c>
      <c r="G490" s="312" t="s">
        <v>165</v>
      </c>
      <c r="H490" s="313">
        <v>3</v>
      </c>
      <c r="I490" s="314"/>
      <c r="J490" s="315">
        <f>ROUND(I490*H490,2)</f>
        <v>0</v>
      </c>
      <c r="K490" s="311" t="s">
        <v>1</v>
      </c>
      <c r="L490" s="316"/>
      <c r="M490" s="317" t="s">
        <v>1</v>
      </c>
      <c r="N490" s="318" t="s">
        <v>40</v>
      </c>
      <c r="O490" s="93"/>
      <c r="P490" s="269">
        <f>O490*H490</f>
        <v>0</v>
      </c>
      <c r="Q490" s="269">
        <v>0.004</v>
      </c>
      <c r="R490" s="269">
        <f>Q490*H490</f>
        <v>0.012</v>
      </c>
      <c r="S490" s="269">
        <v>0</v>
      </c>
      <c r="T490" s="270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71" t="s">
        <v>235</v>
      </c>
      <c r="AT490" s="271" t="s">
        <v>404</v>
      </c>
      <c r="AU490" s="271" t="s">
        <v>85</v>
      </c>
      <c r="AY490" s="17" t="s">
        <v>160</v>
      </c>
      <c r="BE490" s="145">
        <f>IF(N490="základní",J490,0)</f>
        <v>0</v>
      </c>
      <c r="BF490" s="145">
        <f>IF(N490="snížená",J490,0)</f>
        <v>0</v>
      </c>
      <c r="BG490" s="145">
        <f>IF(N490="zákl. přenesená",J490,0)</f>
        <v>0</v>
      </c>
      <c r="BH490" s="145">
        <f>IF(N490="sníž. přenesená",J490,0)</f>
        <v>0</v>
      </c>
      <c r="BI490" s="145">
        <f>IF(N490="nulová",J490,0)</f>
        <v>0</v>
      </c>
      <c r="BJ490" s="17" t="s">
        <v>83</v>
      </c>
      <c r="BK490" s="145">
        <f>ROUND(I490*H490,2)</f>
        <v>0</v>
      </c>
      <c r="BL490" s="17" t="s">
        <v>166</v>
      </c>
      <c r="BM490" s="271" t="s">
        <v>2238</v>
      </c>
    </row>
    <row r="491" spans="1:47" s="2" customFormat="1" ht="12">
      <c r="A491" s="40"/>
      <c r="B491" s="41"/>
      <c r="C491" s="42"/>
      <c r="D491" s="272" t="s">
        <v>177</v>
      </c>
      <c r="E491" s="42"/>
      <c r="F491" s="287" t="s">
        <v>2237</v>
      </c>
      <c r="G491" s="42"/>
      <c r="H491" s="42"/>
      <c r="I491" s="161"/>
      <c r="J491" s="42"/>
      <c r="K491" s="42"/>
      <c r="L491" s="43"/>
      <c r="M491" s="274"/>
      <c r="N491" s="275"/>
      <c r="O491" s="93"/>
      <c r="P491" s="93"/>
      <c r="Q491" s="93"/>
      <c r="R491" s="93"/>
      <c r="S491" s="93"/>
      <c r="T491" s="94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7" t="s">
        <v>177</v>
      </c>
      <c r="AU491" s="17" t="s">
        <v>85</v>
      </c>
    </row>
    <row r="492" spans="1:51" s="13" customFormat="1" ht="12">
      <c r="A492" s="13"/>
      <c r="B492" s="276"/>
      <c r="C492" s="277"/>
      <c r="D492" s="272" t="s">
        <v>170</v>
      </c>
      <c r="E492" s="278" t="s">
        <v>1</v>
      </c>
      <c r="F492" s="279" t="s">
        <v>181</v>
      </c>
      <c r="G492" s="277"/>
      <c r="H492" s="280">
        <v>3</v>
      </c>
      <c r="I492" s="281"/>
      <c r="J492" s="277"/>
      <c r="K492" s="277"/>
      <c r="L492" s="282"/>
      <c r="M492" s="283"/>
      <c r="N492" s="284"/>
      <c r="O492" s="284"/>
      <c r="P492" s="284"/>
      <c r="Q492" s="284"/>
      <c r="R492" s="284"/>
      <c r="S492" s="284"/>
      <c r="T492" s="28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86" t="s">
        <v>170</v>
      </c>
      <c r="AU492" s="286" t="s">
        <v>85</v>
      </c>
      <c r="AV492" s="13" t="s">
        <v>85</v>
      </c>
      <c r="AW492" s="13" t="s">
        <v>30</v>
      </c>
      <c r="AX492" s="13" t="s">
        <v>83</v>
      </c>
      <c r="AY492" s="286" t="s">
        <v>160</v>
      </c>
    </row>
    <row r="493" spans="1:65" s="2" customFormat="1" ht="21.75" customHeight="1">
      <c r="A493" s="40"/>
      <c r="B493" s="41"/>
      <c r="C493" s="260" t="s">
        <v>953</v>
      </c>
      <c r="D493" s="260" t="s">
        <v>162</v>
      </c>
      <c r="E493" s="261" t="s">
        <v>2239</v>
      </c>
      <c r="F493" s="262" t="s">
        <v>2240</v>
      </c>
      <c r="G493" s="263" t="s">
        <v>243</v>
      </c>
      <c r="H493" s="264">
        <v>92</v>
      </c>
      <c r="I493" s="265"/>
      <c r="J493" s="266">
        <f>ROUND(I493*H493,2)</f>
        <v>0</v>
      </c>
      <c r="K493" s="262" t="s">
        <v>184</v>
      </c>
      <c r="L493" s="43"/>
      <c r="M493" s="267" t="s">
        <v>1</v>
      </c>
      <c r="N493" s="268" t="s">
        <v>40</v>
      </c>
      <c r="O493" s="93"/>
      <c r="P493" s="269">
        <f>O493*H493</f>
        <v>0</v>
      </c>
      <c r="Q493" s="269">
        <v>0</v>
      </c>
      <c r="R493" s="269">
        <f>Q493*H493</f>
        <v>0</v>
      </c>
      <c r="S493" s="269">
        <v>0</v>
      </c>
      <c r="T493" s="270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71" t="s">
        <v>166</v>
      </c>
      <c r="AT493" s="271" t="s">
        <v>162</v>
      </c>
      <c r="AU493" s="271" t="s">
        <v>85</v>
      </c>
      <c r="AY493" s="17" t="s">
        <v>160</v>
      </c>
      <c r="BE493" s="145">
        <f>IF(N493="základní",J493,0)</f>
        <v>0</v>
      </c>
      <c r="BF493" s="145">
        <f>IF(N493="snížená",J493,0)</f>
        <v>0</v>
      </c>
      <c r="BG493" s="145">
        <f>IF(N493="zákl. přenesená",J493,0)</f>
        <v>0</v>
      </c>
      <c r="BH493" s="145">
        <f>IF(N493="sníž. přenesená",J493,0)</f>
        <v>0</v>
      </c>
      <c r="BI493" s="145">
        <f>IF(N493="nulová",J493,0)</f>
        <v>0</v>
      </c>
      <c r="BJ493" s="17" t="s">
        <v>83</v>
      </c>
      <c r="BK493" s="145">
        <f>ROUND(I493*H493,2)</f>
        <v>0</v>
      </c>
      <c r="BL493" s="17" t="s">
        <v>166</v>
      </c>
      <c r="BM493" s="271" t="s">
        <v>2241</v>
      </c>
    </row>
    <row r="494" spans="1:47" s="2" customFormat="1" ht="12">
      <c r="A494" s="40"/>
      <c r="B494" s="41"/>
      <c r="C494" s="42"/>
      <c r="D494" s="272" t="s">
        <v>177</v>
      </c>
      <c r="E494" s="42"/>
      <c r="F494" s="287" t="s">
        <v>2240</v>
      </c>
      <c r="G494" s="42"/>
      <c r="H494" s="42"/>
      <c r="I494" s="161"/>
      <c r="J494" s="42"/>
      <c r="K494" s="42"/>
      <c r="L494" s="43"/>
      <c r="M494" s="274"/>
      <c r="N494" s="275"/>
      <c r="O494" s="93"/>
      <c r="P494" s="93"/>
      <c r="Q494" s="93"/>
      <c r="R494" s="93"/>
      <c r="S494" s="93"/>
      <c r="T494" s="94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7" t="s">
        <v>177</v>
      </c>
      <c r="AU494" s="17" t="s">
        <v>85</v>
      </c>
    </row>
    <row r="495" spans="1:51" s="13" customFormat="1" ht="12">
      <c r="A495" s="13"/>
      <c r="B495" s="276"/>
      <c r="C495" s="277"/>
      <c r="D495" s="272" t="s">
        <v>170</v>
      </c>
      <c r="E495" s="278" t="s">
        <v>1</v>
      </c>
      <c r="F495" s="279" t="s">
        <v>2026</v>
      </c>
      <c r="G495" s="277"/>
      <c r="H495" s="280">
        <v>45</v>
      </c>
      <c r="I495" s="281"/>
      <c r="J495" s="277"/>
      <c r="K495" s="277"/>
      <c r="L495" s="282"/>
      <c r="M495" s="283"/>
      <c r="N495" s="284"/>
      <c r="O495" s="284"/>
      <c r="P495" s="284"/>
      <c r="Q495" s="284"/>
      <c r="R495" s="284"/>
      <c r="S495" s="284"/>
      <c r="T495" s="28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86" t="s">
        <v>170</v>
      </c>
      <c r="AU495" s="286" t="s">
        <v>85</v>
      </c>
      <c r="AV495" s="13" t="s">
        <v>85</v>
      </c>
      <c r="AW495" s="13" t="s">
        <v>30</v>
      </c>
      <c r="AX495" s="13" t="s">
        <v>75</v>
      </c>
      <c r="AY495" s="286" t="s">
        <v>160</v>
      </c>
    </row>
    <row r="496" spans="1:51" s="13" customFormat="1" ht="12">
      <c r="A496" s="13"/>
      <c r="B496" s="276"/>
      <c r="C496" s="277"/>
      <c r="D496" s="272" t="s">
        <v>170</v>
      </c>
      <c r="E496" s="278" t="s">
        <v>1</v>
      </c>
      <c r="F496" s="279" t="s">
        <v>2242</v>
      </c>
      <c r="G496" s="277"/>
      <c r="H496" s="280">
        <v>2</v>
      </c>
      <c r="I496" s="281"/>
      <c r="J496" s="277"/>
      <c r="K496" s="277"/>
      <c r="L496" s="282"/>
      <c r="M496" s="283"/>
      <c r="N496" s="284"/>
      <c r="O496" s="284"/>
      <c r="P496" s="284"/>
      <c r="Q496" s="284"/>
      <c r="R496" s="284"/>
      <c r="S496" s="284"/>
      <c r="T496" s="28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86" t="s">
        <v>170</v>
      </c>
      <c r="AU496" s="286" t="s">
        <v>85</v>
      </c>
      <c r="AV496" s="13" t="s">
        <v>85</v>
      </c>
      <c r="AW496" s="13" t="s">
        <v>30</v>
      </c>
      <c r="AX496" s="13" t="s">
        <v>75</v>
      </c>
      <c r="AY496" s="286" t="s">
        <v>160</v>
      </c>
    </row>
    <row r="497" spans="1:51" s="13" customFormat="1" ht="12">
      <c r="A497" s="13"/>
      <c r="B497" s="276"/>
      <c r="C497" s="277"/>
      <c r="D497" s="272" t="s">
        <v>170</v>
      </c>
      <c r="E497" s="278" t="s">
        <v>1</v>
      </c>
      <c r="F497" s="279" t="s">
        <v>2243</v>
      </c>
      <c r="G497" s="277"/>
      <c r="H497" s="280">
        <v>45</v>
      </c>
      <c r="I497" s="281"/>
      <c r="J497" s="277"/>
      <c r="K497" s="277"/>
      <c r="L497" s="282"/>
      <c r="M497" s="283"/>
      <c r="N497" s="284"/>
      <c r="O497" s="284"/>
      <c r="P497" s="284"/>
      <c r="Q497" s="284"/>
      <c r="R497" s="284"/>
      <c r="S497" s="284"/>
      <c r="T497" s="28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86" t="s">
        <v>170</v>
      </c>
      <c r="AU497" s="286" t="s">
        <v>85</v>
      </c>
      <c r="AV497" s="13" t="s">
        <v>85</v>
      </c>
      <c r="AW497" s="13" t="s">
        <v>30</v>
      </c>
      <c r="AX497" s="13" t="s">
        <v>75</v>
      </c>
      <c r="AY497" s="286" t="s">
        <v>160</v>
      </c>
    </row>
    <row r="498" spans="1:51" s="15" customFormat="1" ht="12">
      <c r="A498" s="15"/>
      <c r="B498" s="298"/>
      <c r="C498" s="299"/>
      <c r="D498" s="272" t="s">
        <v>170</v>
      </c>
      <c r="E498" s="300" t="s">
        <v>1</v>
      </c>
      <c r="F498" s="301" t="s">
        <v>217</v>
      </c>
      <c r="G498" s="299"/>
      <c r="H498" s="302">
        <v>92</v>
      </c>
      <c r="I498" s="303"/>
      <c r="J498" s="299"/>
      <c r="K498" s="299"/>
      <c r="L498" s="304"/>
      <c r="M498" s="305"/>
      <c r="N498" s="306"/>
      <c r="O498" s="306"/>
      <c r="P498" s="306"/>
      <c r="Q498" s="306"/>
      <c r="R498" s="306"/>
      <c r="S498" s="306"/>
      <c r="T498" s="307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308" t="s">
        <v>170</v>
      </c>
      <c r="AU498" s="308" t="s">
        <v>85</v>
      </c>
      <c r="AV498" s="15" t="s">
        <v>166</v>
      </c>
      <c r="AW498" s="15" t="s">
        <v>30</v>
      </c>
      <c r="AX498" s="15" t="s">
        <v>83</v>
      </c>
      <c r="AY498" s="308" t="s">
        <v>160</v>
      </c>
    </row>
    <row r="499" spans="1:65" s="2" customFormat="1" ht="16.5" customHeight="1">
      <c r="A499" s="40"/>
      <c r="B499" s="41"/>
      <c r="C499" s="260" t="s">
        <v>958</v>
      </c>
      <c r="D499" s="260" t="s">
        <v>162</v>
      </c>
      <c r="E499" s="261" t="s">
        <v>2244</v>
      </c>
      <c r="F499" s="262" t="s">
        <v>2245</v>
      </c>
      <c r="G499" s="263" t="s">
        <v>243</v>
      </c>
      <c r="H499" s="264">
        <v>277</v>
      </c>
      <c r="I499" s="265"/>
      <c r="J499" s="266">
        <f>ROUND(I499*H499,2)</f>
        <v>0</v>
      </c>
      <c r="K499" s="262" t="s">
        <v>175</v>
      </c>
      <c r="L499" s="43"/>
      <c r="M499" s="267" t="s">
        <v>1</v>
      </c>
      <c r="N499" s="268" t="s">
        <v>40</v>
      </c>
      <c r="O499" s="93"/>
      <c r="P499" s="269">
        <f>O499*H499</f>
        <v>0</v>
      </c>
      <c r="Q499" s="269">
        <v>0</v>
      </c>
      <c r="R499" s="269">
        <f>Q499*H499</f>
        <v>0</v>
      </c>
      <c r="S499" s="269">
        <v>0</v>
      </c>
      <c r="T499" s="270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71" t="s">
        <v>166</v>
      </c>
      <c r="AT499" s="271" t="s">
        <v>162</v>
      </c>
      <c r="AU499" s="271" t="s">
        <v>85</v>
      </c>
      <c r="AY499" s="17" t="s">
        <v>160</v>
      </c>
      <c r="BE499" s="145">
        <f>IF(N499="základní",J499,0)</f>
        <v>0</v>
      </c>
      <c r="BF499" s="145">
        <f>IF(N499="snížená",J499,0)</f>
        <v>0</v>
      </c>
      <c r="BG499" s="145">
        <f>IF(N499="zákl. přenesená",J499,0)</f>
        <v>0</v>
      </c>
      <c r="BH499" s="145">
        <f>IF(N499="sníž. přenesená",J499,0)</f>
        <v>0</v>
      </c>
      <c r="BI499" s="145">
        <f>IF(N499="nulová",J499,0)</f>
        <v>0</v>
      </c>
      <c r="BJ499" s="17" t="s">
        <v>83</v>
      </c>
      <c r="BK499" s="145">
        <f>ROUND(I499*H499,2)</f>
        <v>0</v>
      </c>
      <c r="BL499" s="17" t="s">
        <v>166</v>
      </c>
      <c r="BM499" s="271" t="s">
        <v>2246</v>
      </c>
    </row>
    <row r="500" spans="1:47" s="2" customFormat="1" ht="12">
      <c r="A500" s="40"/>
      <c r="B500" s="41"/>
      <c r="C500" s="42"/>
      <c r="D500" s="272" t="s">
        <v>177</v>
      </c>
      <c r="E500" s="42"/>
      <c r="F500" s="287" t="s">
        <v>2247</v>
      </c>
      <c r="G500" s="42"/>
      <c r="H500" s="42"/>
      <c r="I500" s="161"/>
      <c r="J500" s="42"/>
      <c r="K500" s="42"/>
      <c r="L500" s="43"/>
      <c r="M500" s="274"/>
      <c r="N500" s="275"/>
      <c r="O500" s="93"/>
      <c r="P500" s="93"/>
      <c r="Q500" s="93"/>
      <c r="R500" s="93"/>
      <c r="S500" s="93"/>
      <c r="T500" s="94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7" t="s">
        <v>177</v>
      </c>
      <c r="AU500" s="17" t="s">
        <v>85</v>
      </c>
    </row>
    <row r="501" spans="1:51" s="13" customFormat="1" ht="12">
      <c r="A501" s="13"/>
      <c r="B501" s="276"/>
      <c r="C501" s="277"/>
      <c r="D501" s="272" t="s">
        <v>170</v>
      </c>
      <c r="E501" s="278" t="s">
        <v>1</v>
      </c>
      <c r="F501" s="279" t="s">
        <v>2248</v>
      </c>
      <c r="G501" s="277"/>
      <c r="H501" s="280">
        <v>277</v>
      </c>
      <c r="I501" s="281"/>
      <c r="J501" s="277"/>
      <c r="K501" s="277"/>
      <c r="L501" s="282"/>
      <c r="M501" s="283"/>
      <c r="N501" s="284"/>
      <c r="O501" s="284"/>
      <c r="P501" s="284"/>
      <c r="Q501" s="284"/>
      <c r="R501" s="284"/>
      <c r="S501" s="284"/>
      <c r="T501" s="28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86" t="s">
        <v>170</v>
      </c>
      <c r="AU501" s="286" t="s">
        <v>85</v>
      </c>
      <c r="AV501" s="13" t="s">
        <v>85</v>
      </c>
      <c r="AW501" s="13" t="s">
        <v>30</v>
      </c>
      <c r="AX501" s="13" t="s">
        <v>83</v>
      </c>
      <c r="AY501" s="286" t="s">
        <v>160</v>
      </c>
    </row>
    <row r="502" spans="1:65" s="2" customFormat="1" ht="21.75" customHeight="1">
      <c r="A502" s="40"/>
      <c r="B502" s="41"/>
      <c r="C502" s="260" t="s">
        <v>963</v>
      </c>
      <c r="D502" s="260" t="s">
        <v>162</v>
      </c>
      <c r="E502" s="261" t="s">
        <v>2249</v>
      </c>
      <c r="F502" s="262" t="s">
        <v>2250</v>
      </c>
      <c r="G502" s="263" t="s">
        <v>243</v>
      </c>
      <c r="H502" s="264">
        <v>185</v>
      </c>
      <c r="I502" s="265"/>
      <c r="J502" s="266">
        <f>ROUND(I502*H502,2)</f>
        <v>0</v>
      </c>
      <c r="K502" s="262" t="s">
        <v>175</v>
      </c>
      <c r="L502" s="43"/>
      <c r="M502" s="267" t="s">
        <v>1</v>
      </c>
      <c r="N502" s="268" t="s">
        <v>40</v>
      </c>
      <c r="O502" s="93"/>
      <c r="P502" s="269">
        <f>O502*H502</f>
        <v>0</v>
      </c>
      <c r="Q502" s="269">
        <v>0</v>
      </c>
      <c r="R502" s="269">
        <f>Q502*H502</f>
        <v>0</v>
      </c>
      <c r="S502" s="269">
        <v>0</v>
      </c>
      <c r="T502" s="270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71" t="s">
        <v>166</v>
      </c>
      <c r="AT502" s="271" t="s">
        <v>162</v>
      </c>
      <c r="AU502" s="271" t="s">
        <v>85</v>
      </c>
      <c r="AY502" s="17" t="s">
        <v>160</v>
      </c>
      <c r="BE502" s="145">
        <f>IF(N502="základní",J502,0)</f>
        <v>0</v>
      </c>
      <c r="BF502" s="145">
        <f>IF(N502="snížená",J502,0)</f>
        <v>0</v>
      </c>
      <c r="BG502" s="145">
        <f>IF(N502="zákl. přenesená",J502,0)</f>
        <v>0</v>
      </c>
      <c r="BH502" s="145">
        <f>IF(N502="sníž. přenesená",J502,0)</f>
        <v>0</v>
      </c>
      <c r="BI502" s="145">
        <f>IF(N502="nulová",J502,0)</f>
        <v>0</v>
      </c>
      <c r="BJ502" s="17" t="s">
        <v>83</v>
      </c>
      <c r="BK502" s="145">
        <f>ROUND(I502*H502,2)</f>
        <v>0</v>
      </c>
      <c r="BL502" s="17" t="s">
        <v>166</v>
      </c>
      <c r="BM502" s="271" t="s">
        <v>2251</v>
      </c>
    </row>
    <row r="503" spans="1:47" s="2" customFormat="1" ht="12">
      <c r="A503" s="40"/>
      <c r="B503" s="41"/>
      <c r="C503" s="42"/>
      <c r="D503" s="272" t="s">
        <v>177</v>
      </c>
      <c r="E503" s="42"/>
      <c r="F503" s="287" t="s">
        <v>2250</v>
      </c>
      <c r="G503" s="42"/>
      <c r="H503" s="42"/>
      <c r="I503" s="161"/>
      <c r="J503" s="42"/>
      <c r="K503" s="42"/>
      <c r="L503" s="43"/>
      <c r="M503" s="274"/>
      <c r="N503" s="275"/>
      <c r="O503" s="93"/>
      <c r="P503" s="93"/>
      <c r="Q503" s="93"/>
      <c r="R503" s="93"/>
      <c r="S503" s="93"/>
      <c r="T503" s="94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7" t="s">
        <v>177</v>
      </c>
      <c r="AU503" s="17" t="s">
        <v>85</v>
      </c>
    </row>
    <row r="504" spans="1:51" s="13" customFormat="1" ht="12">
      <c r="A504" s="13"/>
      <c r="B504" s="276"/>
      <c r="C504" s="277"/>
      <c r="D504" s="272" t="s">
        <v>170</v>
      </c>
      <c r="E504" s="278" t="s">
        <v>1</v>
      </c>
      <c r="F504" s="279" t="s">
        <v>2021</v>
      </c>
      <c r="G504" s="277"/>
      <c r="H504" s="280">
        <v>185</v>
      </c>
      <c r="I504" s="281"/>
      <c r="J504" s="277"/>
      <c r="K504" s="277"/>
      <c r="L504" s="282"/>
      <c r="M504" s="283"/>
      <c r="N504" s="284"/>
      <c r="O504" s="284"/>
      <c r="P504" s="284"/>
      <c r="Q504" s="284"/>
      <c r="R504" s="284"/>
      <c r="S504" s="284"/>
      <c r="T504" s="28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86" t="s">
        <v>170</v>
      </c>
      <c r="AU504" s="286" t="s">
        <v>85</v>
      </c>
      <c r="AV504" s="13" t="s">
        <v>85</v>
      </c>
      <c r="AW504" s="13" t="s">
        <v>30</v>
      </c>
      <c r="AX504" s="13" t="s">
        <v>83</v>
      </c>
      <c r="AY504" s="286" t="s">
        <v>160</v>
      </c>
    </row>
    <row r="505" spans="1:65" s="2" customFormat="1" ht="21.75" customHeight="1">
      <c r="A505" s="40"/>
      <c r="B505" s="41"/>
      <c r="C505" s="260" t="s">
        <v>968</v>
      </c>
      <c r="D505" s="260" t="s">
        <v>162</v>
      </c>
      <c r="E505" s="261" t="s">
        <v>2252</v>
      </c>
      <c r="F505" s="262" t="s">
        <v>2253</v>
      </c>
      <c r="G505" s="263" t="s">
        <v>165</v>
      </c>
      <c r="H505" s="264">
        <v>3</v>
      </c>
      <c r="I505" s="265"/>
      <c r="J505" s="266">
        <f>ROUND(I505*H505,2)</f>
        <v>0</v>
      </c>
      <c r="K505" s="262" t="s">
        <v>175</v>
      </c>
      <c r="L505" s="43"/>
      <c r="M505" s="267" t="s">
        <v>1</v>
      </c>
      <c r="N505" s="268" t="s">
        <v>40</v>
      </c>
      <c r="O505" s="93"/>
      <c r="P505" s="269">
        <f>O505*H505</f>
        <v>0</v>
      </c>
      <c r="Q505" s="269">
        <v>0.46005</v>
      </c>
      <c r="R505" s="269">
        <f>Q505*H505</f>
        <v>1.38015</v>
      </c>
      <c r="S505" s="269">
        <v>0</v>
      </c>
      <c r="T505" s="270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71" t="s">
        <v>166</v>
      </c>
      <c r="AT505" s="271" t="s">
        <v>162</v>
      </c>
      <c r="AU505" s="271" t="s">
        <v>85</v>
      </c>
      <c r="AY505" s="17" t="s">
        <v>160</v>
      </c>
      <c r="BE505" s="145">
        <f>IF(N505="základní",J505,0)</f>
        <v>0</v>
      </c>
      <c r="BF505" s="145">
        <f>IF(N505="snížená",J505,0)</f>
        <v>0</v>
      </c>
      <c r="BG505" s="145">
        <f>IF(N505="zákl. přenesená",J505,0)</f>
        <v>0</v>
      </c>
      <c r="BH505" s="145">
        <f>IF(N505="sníž. přenesená",J505,0)</f>
        <v>0</v>
      </c>
      <c r="BI505" s="145">
        <f>IF(N505="nulová",J505,0)</f>
        <v>0</v>
      </c>
      <c r="BJ505" s="17" t="s">
        <v>83</v>
      </c>
      <c r="BK505" s="145">
        <f>ROUND(I505*H505,2)</f>
        <v>0</v>
      </c>
      <c r="BL505" s="17" t="s">
        <v>166</v>
      </c>
      <c r="BM505" s="271" t="s">
        <v>2254</v>
      </c>
    </row>
    <row r="506" spans="1:47" s="2" customFormat="1" ht="12">
      <c r="A506" s="40"/>
      <c r="B506" s="41"/>
      <c r="C506" s="42"/>
      <c r="D506" s="272" t="s">
        <v>177</v>
      </c>
      <c r="E506" s="42"/>
      <c r="F506" s="287" t="s">
        <v>2255</v>
      </c>
      <c r="G506" s="42"/>
      <c r="H506" s="42"/>
      <c r="I506" s="161"/>
      <c r="J506" s="42"/>
      <c r="K506" s="42"/>
      <c r="L506" s="43"/>
      <c r="M506" s="274"/>
      <c r="N506" s="275"/>
      <c r="O506" s="93"/>
      <c r="P506" s="93"/>
      <c r="Q506" s="93"/>
      <c r="R506" s="93"/>
      <c r="S506" s="93"/>
      <c r="T506" s="94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7" t="s">
        <v>177</v>
      </c>
      <c r="AU506" s="17" t="s">
        <v>85</v>
      </c>
    </row>
    <row r="507" spans="1:51" s="13" customFormat="1" ht="12">
      <c r="A507" s="13"/>
      <c r="B507" s="276"/>
      <c r="C507" s="277"/>
      <c r="D507" s="272" t="s">
        <v>170</v>
      </c>
      <c r="E507" s="278" t="s">
        <v>1</v>
      </c>
      <c r="F507" s="279" t="s">
        <v>181</v>
      </c>
      <c r="G507" s="277"/>
      <c r="H507" s="280">
        <v>3</v>
      </c>
      <c r="I507" s="281"/>
      <c r="J507" s="277"/>
      <c r="K507" s="277"/>
      <c r="L507" s="282"/>
      <c r="M507" s="283"/>
      <c r="N507" s="284"/>
      <c r="O507" s="284"/>
      <c r="P507" s="284"/>
      <c r="Q507" s="284"/>
      <c r="R507" s="284"/>
      <c r="S507" s="284"/>
      <c r="T507" s="28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86" t="s">
        <v>170</v>
      </c>
      <c r="AU507" s="286" t="s">
        <v>85</v>
      </c>
      <c r="AV507" s="13" t="s">
        <v>85</v>
      </c>
      <c r="AW507" s="13" t="s">
        <v>30</v>
      </c>
      <c r="AX507" s="13" t="s">
        <v>83</v>
      </c>
      <c r="AY507" s="286" t="s">
        <v>160</v>
      </c>
    </row>
    <row r="508" spans="1:65" s="2" customFormat="1" ht="16.5" customHeight="1">
      <c r="A508" s="40"/>
      <c r="B508" s="41"/>
      <c r="C508" s="260" t="s">
        <v>983</v>
      </c>
      <c r="D508" s="260" t="s">
        <v>162</v>
      </c>
      <c r="E508" s="261" t="s">
        <v>2256</v>
      </c>
      <c r="F508" s="262" t="s">
        <v>2257</v>
      </c>
      <c r="G508" s="263" t="s">
        <v>165</v>
      </c>
      <c r="H508" s="264">
        <v>2</v>
      </c>
      <c r="I508" s="265"/>
      <c r="J508" s="266">
        <f>ROUND(I508*H508,2)</f>
        <v>0</v>
      </c>
      <c r="K508" s="262" t="s">
        <v>1</v>
      </c>
      <c r="L508" s="43"/>
      <c r="M508" s="267" t="s">
        <v>1</v>
      </c>
      <c r="N508" s="268" t="s">
        <v>40</v>
      </c>
      <c r="O508" s="93"/>
      <c r="P508" s="269">
        <f>O508*H508</f>
        <v>0</v>
      </c>
      <c r="Q508" s="269">
        <v>0.36191</v>
      </c>
      <c r="R508" s="269">
        <f>Q508*H508</f>
        <v>0.72382</v>
      </c>
      <c r="S508" s="269">
        <v>0</v>
      </c>
      <c r="T508" s="270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71" t="s">
        <v>166</v>
      </c>
      <c r="AT508" s="271" t="s">
        <v>162</v>
      </c>
      <c r="AU508" s="271" t="s">
        <v>85</v>
      </c>
      <c r="AY508" s="17" t="s">
        <v>160</v>
      </c>
      <c r="BE508" s="145">
        <f>IF(N508="základní",J508,0)</f>
        <v>0</v>
      </c>
      <c r="BF508" s="145">
        <f>IF(N508="snížená",J508,0)</f>
        <v>0</v>
      </c>
      <c r="BG508" s="145">
        <f>IF(N508="zákl. přenesená",J508,0)</f>
        <v>0</v>
      </c>
      <c r="BH508" s="145">
        <f>IF(N508="sníž. přenesená",J508,0)</f>
        <v>0</v>
      </c>
      <c r="BI508" s="145">
        <f>IF(N508="nulová",J508,0)</f>
        <v>0</v>
      </c>
      <c r="BJ508" s="17" t="s">
        <v>83</v>
      </c>
      <c r="BK508" s="145">
        <f>ROUND(I508*H508,2)</f>
        <v>0</v>
      </c>
      <c r="BL508" s="17" t="s">
        <v>166</v>
      </c>
      <c r="BM508" s="271" t="s">
        <v>2258</v>
      </c>
    </row>
    <row r="509" spans="1:65" s="2" customFormat="1" ht="16.5" customHeight="1">
      <c r="A509" s="40"/>
      <c r="B509" s="41"/>
      <c r="C509" s="309" t="s">
        <v>989</v>
      </c>
      <c r="D509" s="309" t="s">
        <v>404</v>
      </c>
      <c r="E509" s="310" t="s">
        <v>2259</v>
      </c>
      <c r="F509" s="311" t="s">
        <v>2260</v>
      </c>
      <c r="G509" s="312" t="s">
        <v>296</v>
      </c>
      <c r="H509" s="313">
        <v>2</v>
      </c>
      <c r="I509" s="314"/>
      <c r="J509" s="315">
        <f>ROUND(I509*H509,2)</f>
        <v>0</v>
      </c>
      <c r="K509" s="311" t="s">
        <v>1</v>
      </c>
      <c r="L509" s="316"/>
      <c r="M509" s="317" t="s">
        <v>1</v>
      </c>
      <c r="N509" s="318" t="s">
        <v>40</v>
      </c>
      <c r="O509" s="93"/>
      <c r="P509" s="269">
        <f>O509*H509</f>
        <v>0</v>
      </c>
      <c r="Q509" s="269">
        <v>0.075</v>
      </c>
      <c r="R509" s="269">
        <f>Q509*H509</f>
        <v>0.15</v>
      </c>
      <c r="S509" s="269">
        <v>0</v>
      </c>
      <c r="T509" s="270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71" t="s">
        <v>235</v>
      </c>
      <c r="AT509" s="271" t="s">
        <v>404</v>
      </c>
      <c r="AU509" s="271" t="s">
        <v>85</v>
      </c>
      <c r="AY509" s="17" t="s">
        <v>160</v>
      </c>
      <c r="BE509" s="145">
        <f>IF(N509="základní",J509,0)</f>
        <v>0</v>
      </c>
      <c r="BF509" s="145">
        <f>IF(N509="snížená",J509,0)</f>
        <v>0</v>
      </c>
      <c r="BG509" s="145">
        <f>IF(N509="zákl. přenesená",J509,0)</f>
        <v>0</v>
      </c>
      <c r="BH509" s="145">
        <f>IF(N509="sníž. přenesená",J509,0)</f>
        <v>0</v>
      </c>
      <c r="BI509" s="145">
        <f>IF(N509="nulová",J509,0)</f>
        <v>0</v>
      </c>
      <c r="BJ509" s="17" t="s">
        <v>83</v>
      </c>
      <c r="BK509" s="145">
        <f>ROUND(I509*H509,2)</f>
        <v>0</v>
      </c>
      <c r="BL509" s="17" t="s">
        <v>166</v>
      </c>
      <c r="BM509" s="271" t="s">
        <v>2261</v>
      </c>
    </row>
    <row r="510" spans="1:47" s="2" customFormat="1" ht="12">
      <c r="A510" s="40"/>
      <c r="B510" s="41"/>
      <c r="C510" s="42"/>
      <c r="D510" s="272" t="s">
        <v>177</v>
      </c>
      <c r="E510" s="42"/>
      <c r="F510" s="287" t="s">
        <v>2260</v>
      </c>
      <c r="G510" s="42"/>
      <c r="H510" s="42"/>
      <c r="I510" s="161"/>
      <c r="J510" s="42"/>
      <c r="K510" s="42"/>
      <c r="L510" s="43"/>
      <c r="M510" s="274"/>
      <c r="N510" s="275"/>
      <c r="O510" s="93"/>
      <c r="P510" s="93"/>
      <c r="Q510" s="93"/>
      <c r="R510" s="93"/>
      <c r="S510" s="93"/>
      <c r="T510" s="94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7" t="s">
        <v>177</v>
      </c>
      <c r="AU510" s="17" t="s">
        <v>85</v>
      </c>
    </row>
    <row r="511" spans="1:65" s="2" customFormat="1" ht="16.5" customHeight="1">
      <c r="A511" s="40"/>
      <c r="B511" s="41"/>
      <c r="C511" s="260" t="s">
        <v>994</v>
      </c>
      <c r="D511" s="260" t="s">
        <v>162</v>
      </c>
      <c r="E511" s="261" t="s">
        <v>2262</v>
      </c>
      <c r="F511" s="262" t="s">
        <v>2263</v>
      </c>
      <c r="G511" s="263" t="s">
        <v>165</v>
      </c>
      <c r="H511" s="264">
        <v>8</v>
      </c>
      <c r="I511" s="265"/>
      <c r="J511" s="266">
        <f>ROUND(I511*H511,2)</f>
        <v>0</v>
      </c>
      <c r="K511" s="262" t="s">
        <v>175</v>
      </c>
      <c r="L511" s="43"/>
      <c r="M511" s="267" t="s">
        <v>1</v>
      </c>
      <c r="N511" s="268" t="s">
        <v>40</v>
      </c>
      <c r="O511" s="93"/>
      <c r="P511" s="269">
        <f>O511*H511</f>
        <v>0</v>
      </c>
      <c r="Q511" s="269">
        <v>0.00468</v>
      </c>
      <c r="R511" s="269">
        <f>Q511*H511</f>
        <v>0.03744</v>
      </c>
      <c r="S511" s="269">
        <v>0</v>
      </c>
      <c r="T511" s="270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71" t="s">
        <v>166</v>
      </c>
      <c r="AT511" s="271" t="s">
        <v>162</v>
      </c>
      <c r="AU511" s="271" t="s">
        <v>85</v>
      </c>
      <c r="AY511" s="17" t="s">
        <v>160</v>
      </c>
      <c r="BE511" s="145">
        <f>IF(N511="základní",J511,0)</f>
        <v>0</v>
      </c>
      <c r="BF511" s="145">
        <f>IF(N511="snížená",J511,0)</f>
        <v>0</v>
      </c>
      <c r="BG511" s="145">
        <f>IF(N511="zákl. přenesená",J511,0)</f>
        <v>0</v>
      </c>
      <c r="BH511" s="145">
        <f>IF(N511="sníž. přenesená",J511,0)</f>
        <v>0</v>
      </c>
      <c r="BI511" s="145">
        <f>IF(N511="nulová",J511,0)</f>
        <v>0</v>
      </c>
      <c r="BJ511" s="17" t="s">
        <v>83</v>
      </c>
      <c r="BK511" s="145">
        <f>ROUND(I511*H511,2)</f>
        <v>0</v>
      </c>
      <c r="BL511" s="17" t="s">
        <v>166</v>
      </c>
      <c r="BM511" s="271" t="s">
        <v>2264</v>
      </c>
    </row>
    <row r="512" spans="1:47" s="2" customFormat="1" ht="12">
      <c r="A512" s="40"/>
      <c r="B512" s="41"/>
      <c r="C512" s="42"/>
      <c r="D512" s="272" t="s">
        <v>177</v>
      </c>
      <c r="E512" s="42"/>
      <c r="F512" s="287" t="s">
        <v>2263</v>
      </c>
      <c r="G512" s="42"/>
      <c r="H512" s="42"/>
      <c r="I512" s="161"/>
      <c r="J512" s="42"/>
      <c r="K512" s="42"/>
      <c r="L512" s="43"/>
      <c r="M512" s="274"/>
      <c r="N512" s="275"/>
      <c r="O512" s="93"/>
      <c r="P512" s="93"/>
      <c r="Q512" s="93"/>
      <c r="R512" s="93"/>
      <c r="S512" s="93"/>
      <c r="T512" s="94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7" t="s">
        <v>177</v>
      </c>
      <c r="AU512" s="17" t="s">
        <v>85</v>
      </c>
    </row>
    <row r="513" spans="1:51" s="13" customFormat="1" ht="12">
      <c r="A513" s="13"/>
      <c r="B513" s="276"/>
      <c r="C513" s="277"/>
      <c r="D513" s="272" t="s">
        <v>170</v>
      </c>
      <c r="E513" s="278" t="s">
        <v>1</v>
      </c>
      <c r="F513" s="279" t="s">
        <v>235</v>
      </c>
      <c r="G513" s="277"/>
      <c r="H513" s="280">
        <v>8</v>
      </c>
      <c r="I513" s="281"/>
      <c r="J513" s="277"/>
      <c r="K513" s="277"/>
      <c r="L513" s="282"/>
      <c r="M513" s="283"/>
      <c r="N513" s="284"/>
      <c r="O513" s="284"/>
      <c r="P513" s="284"/>
      <c r="Q513" s="284"/>
      <c r="R513" s="284"/>
      <c r="S513" s="284"/>
      <c r="T513" s="28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86" t="s">
        <v>170</v>
      </c>
      <c r="AU513" s="286" t="s">
        <v>85</v>
      </c>
      <c r="AV513" s="13" t="s">
        <v>85</v>
      </c>
      <c r="AW513" s="13" t="s">
        <v>30</v>
      </c>
      <c r="AX513" s="13" t="s">
        <v>83</v>
      </c>
      <c r="AY513" s="286" t="s">
        <v>160</v>
      </c>
    </row>
    <row r="514" spans="1:65" s="2" customFormat="1" ht="16.5" customHeight="1">
      <c r="A514" s="40"/>
      <c r="B514" s="41"/>
      <c r="C514" s="309" t="s">
        <v>1000</v>
      </c>
      <c r="D514" s="309" t="s">
        <v>404</v>
      </c>
      <c r="E514" s="310" t="s">
        <v>2265</v>
      </c>
      <c r="F514" s="311" t="s">
        <v>2266</v>
      </c>
      <c r="G514" s="312" t="s">
        <v>165</v>
      </c>
      <c r="H514" s="313">
        <v>4</v>
      </c>
      <c r="I514" s="314"/>
      <c r="J514" s="315">
        <f>ROUND(I514*H514,2)</f>
        <v>0</v>
      </c>
      <c r="K514" s="311" t="s">
        <v>175</v>
      </c>
      <c r="L514" s="316"/>
      <c r="M514" s="317" t="s">
        <v>1</v>
      </c>
      <c r="N514" s="318" t="s">
        <v>40</v>
      </c>
      <c r="O514" s="93"/>
      <c r="P514" s="269">
        <f>O514*H514</f>
        <v>0</v>
      </c>
      <c r="Q514" s="269">
        <v>0.0133</v>
      </c>
      <c r="R514" s="269">
        <f>Q514*H514</f>
        <v>0.0532</v>
      </c>
      <c r="S514" s="269">
        <v>0</v>
      </c>
      <c r="T514" s="270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71" t="s">
        <v>235</v>
      </c>
      <c r="AT514" s="271" t="s">
        <v>404</v>
      </c>
      <c r="AU514" s="271" t="s">
        <v>85</v>
      </c>
      <c r="AY514" s="17" t="s">
        <v>160</v>
      </c>
      <c r="BE514" s="145">
        <f>IF(N514="základní",J514,0)</f>
        <v>0</v>
      </c>
      <c r="BF514" s="145">
        <f>IF(N514="snížená",J514,0)</f>
        <v>0</v>
      </c>
      <c r="BG514" s="145">
        <f>IF(N514="zákl. přenesená",J514,0)</f>
        <v>0</v>
      </c>
      <c r="BH514" s="145">
        <f>IF(N514="sníž. přenesená",J514,0)</f>
        <v>0</v>
      </c>
      <c r="BI514" s="145">
        <f>IF(N514="nulová",J514,0)</f>
        <v>0</v>
      </c>
      <c r="BJ514" s="17" t="s">
        <v>83</v>
      </c>
      <c r="BK514" s="145">
        <f>ROUND(I514*H514,2)</f>
        <v>0</v>
      </c>
      <c r="BL514" s="17" t="s">
        <v>166</v>
      </c>
      <c r="BM514" s="271" t="s">
        <v>2267</v>
      </c>
    </row>
    <row r="515" spans="1:47" s="2" customFormat="1" ht="12">
      <c r="A515" s="40"/>
      <c r="B515" s="41"/>
      <c r="C515" s="42"/>
      <c r="D515" s="272" t="s">
        <v>177</v>
      </c>
      <c r="E515" s="42"/>
      <c r="F515" s="287" t="s">
        <v>2268</v>
      </c>
      <c r="G515" s="42"/>
      <c r="H515" s="42"/>
      <c r="I515" s="161"/>
      <c r="J515" s="42"/>
      <c r="K515" s="42"/>
      <c r="L515" s="43"/>
      <c r="M515" s="274"/>
      <c r="N515" s="275"/>
      <c r="O515" s="93"/>
      <c r="P515" s="93"/>
      <c r="Q515" s="93"/>
      <c r="R515" s="93"/>
      <c r="S515" s="93"/>
      <c r="T515" s="94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7" t="s">
        <v>177</v>
      </c>
      <c r="AU515" s="17" t="s">
        <v>85</v>
      </c>
    </row>
    <row r="516" spans="1:51" s="13" customFormat="1" ht="12">
      <c r="A516" s="13"/>
      <c r="B516" s="276"/>
      <c r="C516" s="277"/>
      <c r="D516" s="272" t="s">
        <v>170</v>
      </c>
      <c r="E516" s="278" t="s">
        <v>1</v>
      </c>
      <c r="F516" s="279" t="s">
        <v>166</v>
      </c>
      <c r="G516" s="277"/>
      <c r="H516" s="280">
        <v>4</v>
      </c>
      <c r="I516" s="281"/>
      <c r="J516" s="277"/>
      <c r="K516" s="277"/>
      <c r="L516" s="282"/>
      <c r="M516" s="283"/>
      <c r="N516" s="284"/>
      <c r="O516" s="284"/>
      <c r="P516" s="284"/>
      <c r="Q516" s="284"/>
      <c r="R516" s="284"/>
      <c r="S516" s="284"/>
      <c r="T516" s="28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86" t="s">
        <v>170</v>
      </c>
      <c r="AU516" s="286" t="s">
        <v>85</v>
      </c>
      <c r="AV516" s="13" t="s">
        <v>85</v>
      </c>
      <c r="AW516" s="13" t="s">
        <v>30</v>
      </c>
      <c r="AX516" s="13" t="s">
        <v>83</v>
      </c>
      <c r="AY516" s="286" t="s">
        <v>160</v>
      </c>
    </row>
    <row r="517" spans="1:65" s="2" customFormat="1" ht="16.5" customHeight="1">
      <c r="A517" s="40"/>
      <c r="B517" s="41"/>
      <c r="C517" s="309" t="s">
        <v>1005</v>
      </c>
      <c r="D517" s="309" t="s">
        <v>404</v>
      </c>
      <c r="E517" s="310" t="s">
        <v>2269</v>
      </c>
      <c r="F517" s="311" t="s">
        <v>2270</v>
      </c>
      <c r="G517" s="312" t="s">
        <v>165</v>
      </c>
      <c r="H517" s="313">
        <v>4</v>
      </c>
      <c r="I517" s="314"/>
      <c r="J517" s="315">
        <f>ROUND(I517*H517,2)</f>
        <v>0</v>
      </c>
      <c r="K517" s="311" t="s">
        <v>175</v>
      </c>
      <c r="L517" s="316"/>
      <c r="M517" s="317" t="s">
        <v>1</v>
      </c>
      <c r="N517" s="318" t="s">
        <v>40</v>
      </c>
      <c r="O517" s="93"/>
      <c r="P517" s="269">
        <f>O517*H517</f>
        <v>0</v>
      </c>
      <c r="Q517" s="269">
        <v>0.0295</v>
      </c>
      <c r="R517" s="269">
        <f>Q517*H517</f>
        <v>0.118</v>
      </c>
      <c r="S517" s="269">
        <v>0</v>
      </c>
      <c r="T517" s="270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71" t="s">
        <v>235</v>
      </c>
      <c r="AT517" s="271" t="s">
        <v>404</v>
      </c>
      <c r="AU517" s="271" t="s">
        <v>85</v>
      </c>
      <c r="AY517" s="17" t="s">
        <v>160</v>
      </c>
      <c r="BE517" s="145">
        <f>IF(N517="základní",J517,0)</f>
        <v>0</v>
      </c>
      <c r="BF517" s="145">
        <f>IF(N517="snížená",J517,0)</f>
        <v>0</v>
      </c>
      <c r="BG517" s="145">
        <f>IF(N517="zákl. přenesená",J517,0)</f>
        <v>0</v>
      </c>
      <c r="BH517" s="145">
        <f>IF(N517="sníž. přenesená",J517,0)</f>
        <v>0</v>
      </c>
      <c r="BI517" s="145">
        <f>IF(N517="nulová",J517,0)</f>
        <v>0</v>
      </c>
      <c r="BJ517" s="17" t="s">
        <v>83</v>
      </c>
      <c r="BK517" s="145">
        <f>ROUND(I517*H517,2)</f>
        <v>0</v>
      </c>
      <c r="BL517" s="17" t="s">
        <v>166</v>
      </c>
      <c r="BM517" s="271" t="s">
        <v>2271</v>
      </c>
    </row>
    <row r="518" spans="1:47" s="2" customFormat="1" ht="12">
      <c r="A518" s="40"/>
      <c r="B518" s="41"/>
      <c r="C518" s="42"/>
      <c r="D518" s="272" t="s">
        <v>177</v>
      </c>
      <c r="E518" s="42"/>
      <c r="F518" s="287" t="s">
        <v>2272</v>
      </c>
      <c r="G518" s="42"/>
      <c r="H518" s="42"/>
      <c r="I518" s="161"/>
      <c r="J518" s="42"/>
      <c r="K518" s="42"/>
      <c r="L518" s="43"/>
      <c r="M518" s="274"/>
      <c r="N518" s="275"/>
      <c r="O518" s="93"/>
      <c r="P518" s="93"/>
      <c r="Q518" s="93"/>
      <c r="R518" s="93"/>
      <c r="S518" s="93"/>
      <c r="T518" s="94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7" t="s">
        <v>177</v>
      </c>
      <c r="AU518" s="17" t="s">
        <v>85</v>
      </c>
    </row>
    <row r="519" spans="1:51" s="13" customFormat="1" ht="12">
      <c r="A519" s="13"/>
      <c r="B519" s="276"/>
      <c r="C519" s="277"/>
      <c r="D519" s="272" t="s">
        <v>170</v>
      </c>
      <c r="E519" s="278" t="s">
        <v>1</v>
      </c>
      <c r="F519" s="279" t="s">
        <v>166</v>
      </c>
      <c r="G519" s="277"/>
      <c r="H519" s="280">
        <v>4</v>
      </c>
      <c r="I519" s="281"/>
      <c r="J519" s="277"/>
      <c r="K519" s="277"/>
      <c r="L519" s="282"/>
      <c r="M519" s="283"/>
      <c r="N519" s="284"/>
      <c r="O519" s="284"/>
      <c r="P519" s="284"/>
      <c r="Q519" s="284"/>
      <c r="R519" s="284"/>
      <c r="S519" s="284"/>
      <c r="T519" s="28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86" t="s">
        <v>170</v>
      </c>
      <c r="AU519" s="286" t="s">
        <v>85</v>
      </c>
      <c r="AV519" s="13" t="s">
        <v>85</v>
      </c>
      <c r="AW519" s="13" t="s">
        <v>30</v>
      </c>
      <c r="AX519" s="13" t="s">
        <v>83</v>
      </c>
      <c r="AY519" s="286" t="s">
        <v>160</v>
      </c>
    </row>
    <row r="520" spans="1:65" s="2" customFormat="1" ht="16.5" customHeight="1">
      <c r="A520" s="40"/>
      <c r="B520" s="41"/>
      <c r="C520" s="260" t="s">
        <v>1011</v>
      </c>
      <c r="D520" s="260" t="s">
        <v>162</v>
      </c>
      <c r="E520" s="261" t="s">
        <v>2273</v>
      </c>
      <c r="F520" s="262" t="s">
        <v>2274</v>
      </c>
      <c r="G520" s="263" t="s">
        <v>165</v>
      </c>
      <c r="H520" s="264">
        <v>1</v>
      </c>
      <c r="I520" s="265"/>
      <c r="J520" s="266">
        <f>ROUND(I520*H520,2)</f>
        <v>0</v>
      </c>
      <c r="K520" s="262" t="s">
        <v>184</v>
      </c>
      <c r="L520" s="43"/>
      <c r="M520" s="267" t="s">
        <v>1</v>
      </c>
      <c r="N520" s="268" t="s">
        <v>40</v>
      </c>
      <c r="O520" s="93"/>
      <c r="P520" s="269">
        <f>O520*H520</f>
        <v>0</v>
      </c>
      <c r="Q520" s="269">
        <v>0.00167</v>
      </c>
      <c r="R520" s="269">
        <f>Q520*H520</f>
        <v>0.00167</v>
      </c>
      <c r="S520" s="269">
        <v>0</v>
      </c>
      <c r="T520" s="270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71" t="s">
        <v>281</v>
      </c>
      <c r="AT520" s="271" t="s">
        <v>162</v>
      </c>
      <c r="AU520" s="271" t="s">
        <v>85</v>
      </c>
      <c r="AY520" s="17" t="s">
        <v>160</v>
      </c>
      <c r="BE520" s="145">
        <f>IF(N520="základní",J520,0)</f>
        <v>0</v>
      </c>
      <c r="BF520" s="145">
        <f>IF(N520="snížená",J520,0)</f>
        <v>0</v>
      </c>
      <c r="BG520" s="145">
        <f>IF(N520="zákl. přenesená",J520,0)</f>
        <v>0</v>
      </c>
      <c r="BH520" s="145">
        <f>IF(N520="sníž. přenesená",J520,0)</f>
        <v>0</v>
      </c>
      <c r="BI520" s="145">
        <f>IF(N520="nulová",J520,0)</f>
        <v>0</v>
      </c>
      <c r="BJ520" s="17" t="s">
        <v>83</v>
      </c>
      <c r="BK520" s="145">
        <f>ROUND(I520*H520,2)</f>
        <v>0</v>
      </c>
      <c r="BL520" s="17" t="s">
        <v>281</v>
      </c>
      <c r="BM520" s="271" t="s">
        <v>2275</v>
      </c>
    </row>
    <row r="521" spans="1:47" s="2" customFormat="1" ht="12">
      <c r="A521" s="40"/>
      <c r="B521" s="41"/>
      <c r="C521" s="42"/>
      <c r="D521" s="272" t="s">
        <v>177</v>
      </c>
      <c r="E521" s="42"/>
      <c r="F521" s="287" t="s">
        <v>2276</v>
      </c>
      <c r="G521" s="42"/>
      <c r="H521" s="42"/>
      <c r="I521" s="161"/>
      <c r="J521" s="42"/>
      <c r="K521" s="42"/>
      <c r="L521" s="43"/>
      <c r="M521" s="274"/>
      <c r="N521" s="275"/>
      <c r="O521" s="93"/>
      <c r="P521" s="93"/>
      <c r="Q521" s="93"/>
      <c r="R521" s="93"/>
      <c r="S521" s="93"/>
      <c r="T521" s="94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7" t="s">
        <v>177</v>
      </c>
      <c r="AU521" s="17" t="s">
        <v>85</v>
      </c>
    </row>
    <row r="522" spans="1:65" s="2" customFormat="1" ht="21.75" customHeight="1">
      <c r="A522" s="40"/>
      <c r="B522" s="41"/>
      <c r="C522" s="260" t="s">
        <v>1017</v>
      </c>
      <c r="D522" s="260" t="s">
        <v>162</v>
      </c>
      <c r="E522" s="261" t="s">
        <v>2277</v>
      </c>
      <c r="F522" s="262" t="s">
        <v>2278</v>
      </c>
      <c r="G522" s="263" t="s">
        <v>165</v>
      </c>
      <c r="H522" s="264">
        <v>1</v>
      </c>
      <c r="I522" s="265"/>
      <c r="J522" s="266">
        <f>ROUND(I522*H522,2)</f>
        <v>0</v>
      </c>
      <c r="K522" s="262" t="s">
        <v>1</v>
      </c>
      <c r="L522" s="43"/>
      <c r="M522" s="267" t="s">
        <v>1</v>
      </c>
      <c r="N522" s="268" t="s">
        <v>40</v>
      </c>
      <c r="O522" s="93"/>
      <c r="P522" s="269">
        <f>O522*H522</f>
        <v>0</v>
      </c>
      <c r="Q522" s="269">
        <v>0</v>
      </c>
      <c r="R522" s="269">
        <f>Q522*H522</f>
        <v>0</v>
      </c>
      <c r="S522" s="269">
        <v>0.05</v>
      </c>
      <c r="T522" s="270">
        <f>S522*H522</f>
        <v>0.05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71" t="s">
        <v>166</v>
      </c>
      <c r="AT522" s="271" t="s">
        <v>162</v>
      </c>
      <c r="AU522" s="271" t="s">
        <v>85</v>
      </c>
      <c r="AY522" s="17" t="s">
        <v>160</v>
      </c>
      <c r="BE522" s="145">
        <f>IF(N522="základní",J522,0)</f>
        <v>0</v>
      </c>
      <c r="BF522" s="145">
        <f>IF(N522="snížená",J522,0)</f>
        <v>0</v>
      </c>
      <c r="BG522" s="145">
        <f>IF(N522="zákl. přenesená",J522,0)</f>
        <v>0</v>
      </c>
      <c r="BH522" s="145">
        <f>IF(N522="sníž. přenesená",J522,0)</f>
        <v>0</v>
      </c>
      <c r="BI522" s="145">
        <f>IF(N522="nulová",J522,0)</f>
        <v>0</v>
      </c>
      <c r="BJ522" s="17" t="s">
        <v>83</v>
      </c>
      <c r="BK522" s="145">
        <f>ROUND(I522*H522,2)</f>
        <v>0</v>
      </c>
      <c r="BL522" s="17" t="s">
        <v>166</v>
      </c>
      <c r="BM522" s="271" t="s">
        <v>2279</v>
      </c>
    </row>
    <row r="523" spans="1:47" s="2" customFormat="1" ht="12">
      <c r="A523" s="40"/>
      <c r="B523" s="41"/>
      <c r="C523" s="42"/>
      <c r="D523" s="272" t="s">
        <v>177</v>
      </c>
      <c r="E523" s="42"/>
      <c r="F523" s="287" t="s">
        <v>2278</v>
      </c>
      <c r="G523" s="42"/>
      <c r="H523" s="42"/>
      <c r="I523" s="161"/>
      <c r="J523" s="42"/>
      <c r="K523" s="42"/>
      <c r="L523" s="43"/>
      <c r="M523" s="274"/>
      <c r="N523" s="275"/>
      <c r="O523" s="93"/>
      <c r="P523" s="93"/>
      <c r="Q523" s="93"/>
      <c r="R523" s="93"/>
      <c r="S523" s="93"/>
      <c r="T523" s="94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7" t="s">
        <v>177</v>
      </c>
      <c r="AU523" s="17" t="s">
        <v>85</v>
      </c>
    </row>
    <row r="524" spans="1:51" s="13" customFormat="1" ht="12">
      <c r="A524" s="13"/>
      <c r="B524" s="276"/>
      <c r="C524" s="277"/>
      <c r="D524" s="272" t="s">
        <v>170</v>
      </c>
      <c r="E524" s="278" t="s">
        <v>1</v>
      </c>
      <c r="F524" s="279" t="s">
        <v>83</v>
      </c>
      <c r="G524" s="277"/>
      <c r="H524" s="280">
        <v>1</v>
      </c>
      <c r="I524" s="281"/>
      <c r="J524" s="277"/>
      <c r="K524" s="277"/>
      <c r="L524" s="282"/>
      <c r="M524" s="283"/>
      <c r="N524" s="284"/>
      <c r="O524" s="284"/>
      <c r="P524" s="284"/>
      <c r="Q524" s="284"/>
      <c r="R524" s="284"/>
      <c r="S524" s="284"/>
      <c r="T524" s="28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86" t="s">
        <v>170</v>
      </c>
      <c r="AU524" s="286" t="s">
        <v>85</v>
      </c>
      <c r="AV524" s="13" t="s">
        <v>85</v>
      </c>
      <c r="AW524" s="13" t="s">
        <v>30</v>
      </c>
      <c r="AX524" s="13" t="s">
        <v>83</v>
      </c>
      <c r="AY524" s="286" t="s">
        <v>160</v>
      </c>
    </row>
    <row r="525" spans="1:65" s="2" customFormat="1" ht="21.75" customHeight="1">
      <c r="A525" s="40"/>
      <c r="B525" s="41"/>
      <c r="C525" s="260" t="s">
        <v>1022</v>
      </c>
      <c r="D525" s="260" t="s">
        <v>162</v>
      </c>
      <c r="E525" s="261" t="s">
        <v>2280</v>
      </c>
      <c r="F525" s="262" t="s">
        <v>2281</v>
      </c>
      <c r="G525" s="263" t="s">
        <v>1382</v>
      </c>
      <c r="H525" s="264">
        <v>15</v>
      </c>
      <c r="I525" s="265"/>
      <c r="J525" s="266">
        <f>ROUND(I525*H525,2)</f>
        <v>0</v>
      </c>
      <c r="K525" s="262" t="s">
        <v>1</v>
      </c>
      <c r="L525" s="43"/>
      <c r="M525" s="267" t="s">
        <v>1</v>
      </c>
      <c r="N525" s="268" t="s">
        <v>40</v>
      </c>
      <c r="O525" s="93"/>
      <c r="P525" s="269">
        <f>O525*H525</f>
        <v>0</v>
      </c>
      <c r="Q525" s="269">
        <v>0</v>
      </c>
      <c r="R525" s="269">
        <f>Q525*H525</f>
        <v>0</v>
      </c>
      <c r="S525" s="269">
        <v>0.1</v>
      </c>
      <c r="T525" s="270">
        <f>S525*H525</f>
        <v>1.5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71" t="s">
        <v>166</v>
      </c>
      <c r="AT525" s="271" t="s">
        <v>162</v>
      </c>
      <c r="AU525" s="271" t="s">
        <v>85</v>
      </c>
      <c r="AY525" s="17" t="s">
        <v>160</v>
      </c>
      <c r="BE525" s="145">
        <f>IF(N525="základní",J525,0)</f>
        <v>0</v>
      </c>
      <c r="BF525" s="145">
        <f>IF(N525="snížená",J525,0)</f>
        <v>0</v>
      </c>
      <c r="BG525" s="145">
        <f>IF(N525="zákl. přenesená",J525,0)</f>
        <v>0</v>
      </c>
      <c r="BH525" s="145">
        <f>IF(N525="sníž. přenesená",J525,0)</f>
        <v>0</v>
      </c>
      <c r="BI525" s="145">
        <f>IF(N525="nulová",J525,0)</f>
        <v>0</v>
      </c>
      <c r="BJ525" s="17" t="s">
        <v>83</v>
      </c>
      <c r="BK525" s="145">
        <f>ROUND(I525*H525,2)</f>
        <v>0</v>
      </c>
      <c r="BL525" s="17" t="s">
        <v>166</v>
      </c>
      <c r="BM525" s="271" t="s">
        <v>2282</v>
      </c>
    </row>
    <row r="526" spans="1:47" s="2" customFormat="1" ht="12">
      <c r="A526" s="40"/>
      <c r="B526" s="41"/>
      <c r="C526" s="42"/>
      <c r="D526" s="272" t="s">
        <v>177</v>
      </c>
      <c r="E526" s="42"/>
      <c r="F526" s="287" t="s">
        <v>2281</v>
      </c>
      <c r="G526" s="42"/>
      <c r="H526" s="42"/>
      <c r="I526" s="161"/>
      <c r="J526" s="42"/>
      <c r="K526" s="42"/>
      <c r="L526" s="43"/>
      <c r="M526" s="274"/>
      <c r="N526" s="275"/>
      <c r="O526" s="93"/>
      <c r="P526" s="93"/>
      <c r="Q526" s="93"/>
      <c r="R526" s="93"/>
      <c r="S526" s="93"/>
      <c r="T526" s="94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7" t="s">
        <v>177</v>
      </c>
      <c r="AU526" s="17" t="s">
        <v>85</v>
      </c>
    </row>
    <row r="527" spans="1:51" s="13" customFormat="1" ht="12">
      <c r="A527" s="13"/>
      <c r="B527" s="276"/>
      <c r="C527" s="277"/>
      <c r="D527" s="272" t="s">
        <v>170</v>
      </c>
      <c r="E527" s="278" t="s">
        <v>1</v>
      </c>
      <c r="F527" s="279" t="s">
        <v>8</v>
      </c>
      <c r="G527" s="277"/>
      <c r="H527" s="280">
        <v>15</v>
      </c>
      <c r="I527" s="281"/>
      <c r="J527" s="277"/>
      <c r="K527" s="277"/>
      <c r="L527" s="282"/>
      <c r="M527" s="283"/>
      <c r="N527" s="284"/>
      <c r="O527" s="284"/>
      <c r="P527" s="284"/>
      <c r="Q527" s="284"/>
      <c r="R527" s="284"/>
      <c r="S527" s="284"/>
      <c r="T527" s="28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86" t="s">
        <v>170</v>
      </c>
      <c r="AU527" s="286" t="s">
        <v>85</v>
      </c>
      <c r="AV527" s="13" t="s">
        <v>85</v>
      </c>
      <c r="AW527" s="13" t="s">
        <v>30</v>
      </c>
      <c r="AX527" s="13" t="s">
        <v>83</v>
      </c>
      <c r="AY527" s="286" t="s">
        <v>160</v>
      </c>
    </row>
    <row r="528" spans="1:65" s="2" customFormat="1" ht="16.5" customHeight="1">
      <c r="A528" s="40"/>
      <c r="B528" s="41"/>
      <c r="C528" s="260" t="s">
        <v>1027</v>
      </c>
      <c r="D528" s="260" t="s">
        <v>162</v>
      </c>
      <c r="E528" s="261" t="s">
        <v>2283</v>
      </c>
      <c r="F528" s="262" t="s">
        <v>2284</v>
      </c>
      <c r="G528" s="263" t="s">
        <v>165</v>
      </c>
      <c r="H528" s="264">
        <v>1</v>
      </c>
      <c r="I528" s="265"/>
      <c r="J528" s="266">
        <f>ROUND(I528*H528,2)</f>
        <v>0</v>
      </c>
      <c r="K528" s="262" t="s">
        <v>184</v>
      </c>
      <c r="L528" s="43"/>
      <c r="M528" s="267" t="s">
        <v>1</v>
      </c>
      <c r="N528" s="268" t="s">
        <v>40</v>
      </c>
      <c r="O528" s="93"/>
      <c r="P528" s="269">
        <f>O528*H528</f>
        <v>0</v>
      </c>
      <c r="Q528" s="269">
        <v>0</v>
      </c>
      <c r="R528" s="269">
        <f>Q528*H528</f>
        <v>0</v>
      </c>
      <c r="S528" s="269">
        <v>0</v>
      </c>
      <c r="T528" s="270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71" t="s">
        <v>166</v>
      </c>
      <c r="AT528" s="271" t="s">
        <v>162</v>
      </c>
      <c r="AU528" s="271" t="s">
        <v>85</v>
      </c>
      <c r="AY528" s="17" t="s">
        <v>160</v>
      </c>
      <c r="BE528" s="145">
        <f>IF(N528="základní",J528,0)</f>
        <v>0</v>
      </c>
      <c r="BF528" s="145">
        <f>IF(N528="snížená",J528,0)</f>
        <v>0</v>
      </c>
      <c r="BG528" s="145">
        <f>IF(N528="zákl. přenesená",J528,0)</f>
        <v>0</v>
      </c>
      <c r="BH528" s="145">
        <f>IF(N528="sníž. přenesená",J528,0)</f>
        <v>0</v>
      </c>
      <c r="BI528" s="145">
        <f>IF(N528="nulová",J528,0)</f>
        <v>0</v>
      </c>
      <c r="BJ528" s="17" t="s">
        <v>83</v>
      </c>
      <c r="BK528" s="145">
        <f>ROUND(I528*H528,2)</f>
        <v>0</v>
      </c>
      <c r="BL528" s="17" t="s">
        <v>166</v>
      </c>
      <c r="BM528" s="271" t="s">
        <v>2285</v>
      </c>
    </row>
    <row r="529" spans="1:47" s="2" customFormat="1" ht="12">
      <c r="A529" s="40"/>
      <c r="B529" s="41"/>
      <c r="C529" s="42"/>
      <c r="D529" s="272" t="s">
        <v>177</v>
      </c>
      <c r="E529" s="42"/>
      <c r="F529" s="287" t="s">
        <v>2284</v>
      </c>
      <c r="G529" s="42"/>
      <c r="H529" s="42"/>
      <c r="I529" s="161"/>
      <c r="J529" s="42"/>
      <c r="K529" s="42"/>
      <c r="L529" s="43"/>
      <c r="M529" s="274"/>
      <c r="N529" s="275"/>
      <c r="O529" s="93"/>
      <c r="P529" s="93"/>
      <c r="Q529" s="93"/>
      <c r="R529" s="93"/>
      <c r="S529" s="93"/>
      <c r="T529" s="94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7" t="s">
        <v>177</v>
      </c>
      <c r="AU529" s="17" t="s">
        <v>85</v>
      </c>
    </row>
    <row r="530" spans="1:65" s="2" customFormat="1" ht="21.75" customHeight="1">
      <c r="A530" s="40"/>
      <c r="B530" s="41"/>
      <c r="C530" s="309" t="s">
        <v>1042</v>
      </c>
      <c r="D530" s="309" t="s">
        <v>404</v>
      </c>
      <c r="E530" s="310" t="s">
        <v>2286</v>
      </c>
      <c r="F530" s="311" t="s">
        <v>2287</v>
      </c>
      <c r="G530" s="312" t="s">
        <v>165</v>
      </c>
      <c r="H530" s="313">
        <v>1</v>
      </c>
      <c r="I530" s="314"/>
      <c r="J530" s="315">
        <f>ROUND(I530*H530,2)</f>
        <v>0</v>
      </c>
      <c r="K530" s="311" t="s">
        <v>184</v>
      </c>
      <c r="L530" s="316"/>
      <c r="M530" s="317" t="s">
        <v>1</v>
      </c>
      <c r="N530" s="318" t="s">
        <v>40</v>
      </c>
      <c r="O530" s="93"/>
      <c r="P530" s="269">
        <f>O530*H530</f>
        <v>0</v>
      </c>
      <c r="Q530" s="269">
        <v>0.0034</v>
      </c>
      <c r="R530" s="269">
        <f>Q530*H530</f>
        <v>0.0034</v>
      </c>
      <c r="S530" s="269">
        <v>0</v>
      </c>
      <c r="T530" s="270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71" t="s">
        <v>235</v>
      </c>
      <c r="AT530" s="271" t="s">
        <v>404</v>
      </c>
      <c r="AU530" s="271" t="s">
        <v>85</v>
      </c>
      <c r="AY530" s="17" t="s">
        <v>160</v>
      </c>
      <c r="BE530" s="145">
        <f>IF(N530="základní",J530,0)</f>
        <v>0</v>
      </c>
      <c r="BF530" s="145">
        <f>IF(N530="snížená",J530,0)</f>
        <v>0</v>
      </c>
      <c r="BG530" s="145">
        <f>IF(N530="zákl. přenesená",J530,0)</f>
        <v>0</v>
      </c>
      <c r="BH530" s="145">
        <f>IF(N530="sníž. přenesená",J530,0)</f>
        <v>0</v>
      </c>
      <c r="BI530" s="145">
        <f>IF(N530="nulová",J530,0)</f>
        <v>0</v>
      </c>
      <c r="BJ530" s="17" t="s">
        <v>83</v>
      </c>
      <c r="BK530" s="145">
        <f>ROUND(I530*H530,2)</f>
        <v>0</v>
      </c>
      <c r="BL530" s="17" t="s">
        <v>166</v>
      </c>
      <c r="BM530" s="271" t="s">
        <v>2288</v>
      </c>
    </row>
    <row r="531" spans="1:47" s="2" customFormat="1" ht="12">
      <c r="A531" s="40"/>
      <c r="B531" s="41"/>
      <c r="C531" s="42"/>
      <c r="D531" s="272" t="s">
        <v>177</v>
      </c>
      <c r="E531" s="42"/>
      <c r="F531" s="287" t="s">
        <v>2287</v>
      </c>
      <c r="G531" s="42"/>
      <c r="H531" s="42"/>
      <c r="I531" s="161"/>
      <c r="J531" s="42"/>
      <c r="K531" s="42"/>
      <c r="L531" s="43"/>
      <c r="M531" s="274"/>
      <c r="N531" s="275"/>
      <c r="O531" s="93"/>
      <c r="P531" s="93"/>
      <c r="Q531" s="93"/>
      <c r="R531" s="93"/>
      <c r="S531" s="93"/>
      <c r="T531" s="94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7" t="s">
        <v>177</v>
      </c>
      <c r="AU531" s="17" t="s">
        <v>85</v>
      </c>
    </row>
    <row r="532" spans="1:65" s="2" customFormat="1" ht="16.5" customHeight="1">
      <c r="A532" s="40"/>
      <c r="B532" s="41"/>
      <c r="C532" s="309" t="s">
        <v>1049</v>
      </c>
      <c r="D532" s="309" t="s">
        <v>404</v>
      </c>
      <c r="E532" s="310" t="s">
        <v>2289</v>
      </c>
      <c r="F532" s="311" t="s">
        <v>2290</v>
      </c>
      <c r="G532" s="312" t="s">
        <v>165</v>
      </c>
      <c r="H532" s="313">
        <v>1</v>
      </c>
      <c r="I532" s="314"/>
      <c r="J532" s="315">
        <f>ROUND(I532*H532,2)</f>
        <v>0</v>
      </c>
      <c r="K532" s="311" t="s">
        <v>1</v>
      </c>
      <c r="L532" s="316"/>
      <c r="M532" s="317" t="s">
        <v>1</v>
      </c>
      <c r="N532" s="318" t="s">
        <v>40</v>
      </c>
      <c r="O532" s="93"/>
      <c r="P532" s="269">
        <f>O532*H532</f>
        <v>0</v>
      </c>
      <c r="Q532" s="269">
        <v>0.00067</v>
      </c>
      <c r="R532" s="269">
        <f>Q532*H532</f>
        <v>0.00067</v>
      </c>
      <c r="S532" s="269">
        <v>0</v>
      </c>
      <c r="T532" s="270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71" t="s">
        <v>235</v>
      </c>
      <c r="AT532" s="271" t="s">
        <v>404</v>
      </c>
      <c r="AU532" s="271" t="s">
        <v>85</v>
      </c>
      <c r="AY532" s="17" t="s">
        <v>160</v>
      </c>
      <c r="BE532" s="145">
        <f>IF(N532="základní",J532,0)</f>
        <v>0</v>
      </c>
      <c r="BF532" s="145">
        <f>IF(N532="snížená",J532,0)</f>
        <v>0</v>
      </c>
      <c r="BG532" s="145">
        <f>IF(N532="zákl. přenesená",J532,0)</f>
        <v>0</v>
      </c>
      <c r="BH532" s="145">
        <f>IF(N532="sníž. přenesená",J532,0)</f>
        <v>0</v>
      </c>
      <c r="BI532" s="145">
        <f>IF(N532="nulová",J532,0)</f>
        <v>0</v>
      </c>
      <c r="BJ532" s="17" t="s">
        <v>83</v>
      </c>
      <c r="BK532" s="145">
        <f>ROUND(I532*H532,2)</f>
        <v>0</v>
      </c>
      <c r="BL532" s="17" t="s">
        <v>166</v>
      </c>
      <c r="BM532" s="271" t="s">
        <v>2291</v>
      </c>
    </row>
    <row r="533" spans="1:47" s="2" customFormat="1" ht="12">
      <c r="A533" s="40"/>
      <c r="B533" s="41"/>
      <c r="C533" s="42"/>
      <c r="D533" s="272" t="s">
        <v>177</v>
      </c>
      <c r="E533" s="42"/>
      <c r="F533" s="287" t="s">
        <v>2290</v>
      </c>
      <c r="G533" s="42"/>
      <c r="H533" s="42"/>
      <c r="I533" s="161"/>
      <c r="J533" s="42"/>
      <c r="K533" s="42"/>
      <c r="L533" s="43"/>
      <c r="M533" s="274"/>
      <c r="N533" s="275"/>
      <c r="O533" s="93"/>
      <c r="P533" s="93"/>
      <c r="Q533" s="93"/>
      <c r="R533" s="93"/>
      <c r="S533" s="93"/>
      <c r="T533" s="94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7" t="s">
        <v>177</v>
      </c>
      <c r="AU533" s="17" t="s">
        <v>85</v>
      </c>
    </row>
    <row r="534" spans="1:65" s="2" customFormat="1" ht="21.75" customHeight="1">
      <c r="A534" s="40"/>
      <c r="B534" s="41"/>
      <c r="C534" s="260" t="s">
        <v>1054</v>
      </c>
      <c r="D534" s="260" t="s">
        <v>162</v>
      </c>
      <c r="E534" s="261" t="s">
        <v>1129</v>
      </c>
      <c r="F534" s="262" t="s">
        <v>2292</v>
      </c>
      <c r="G534" s="263" t="s">
        <v>296</v>
      </c>
      <c r="H534" s="264">
        <v>6</v>
      </c>
      <c r="I534" s="265"/>
      <c r="J534" s="266">
        <f>ROUND(I534*H534,2)</f>
        <v>0</v>
      </c>
      <c r="K534" s="262" t="s">
        <v>1</v>
      </c>
      <c r="L534" s="43"/>
      <c r="M534" s="267" t="s">
        <v>1</v>
      </c>
      <c r="N534" s="268" t="s">
        <v>40</v>
      </c>
      <c r="O534" s="93"/>
      <c r="P534" s="269">
        <f>O534*H534</f>
        <v>0</v>
      </c>
      <c r="Q534" s="269">
        <v>0.00016</v>
      </c>
      <c r="R534" s="269">
        <f>Q534*H534</f>
        <v>0.0009600000000000001</v>
      </c>
      <c r="S534" s="269">
        <v>0</v>
      </c>
      <c r="T534" s="270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71" t="s">
        <v>166</v>
      </c>
      <c r="AT534" s="271" t="s">
        <v>162</v>
      </c>
      <c r="AU534" s="271" t="s">
        <v>85</v>
      </c>
      <c r="AY534" s="17" t="s">
        <v>160</v>
      </c>
      <c r="BE534" s="145">
        <f>IF(N534="základní",J534,0)</f>
        <v>0</v>
      </c>
      <c r="BF534" s="145">
        <f>IF(N534="snížená",J534,0)</f>
        <v>0</v>
      </c>
      <c r="BG534" s="145">
        <f>IF(N534="zákl. přenesená",J534,0)</f>
        <v>0</v>
      </c>
      <c r="BH534" s="145">
        <f>IF(N534="sníž. přenesená",J534,0)</f>
        <v>0</v>
      </c>
      <c r="BI534" s="145">
        <f>IF(N534="nulová",J534,0)</f>
        <v>0</v>
      </c>
      <c r="BJ534" s="17" t="s">
        <v>83</v>
      </c>
      <c r="BK534" s="145">
        <f>ROUND(I534*H534,2)</f>
        <v>0</v>
      </c>
      <c r="BL534" s="17" t="s">
        <v>166</v>
      </c>
      <c r="BM534" s="271" t="s">
        <v>2293</v>
      </c>
    </row>
    <row r="535" spans="1:47" s="2" customFormat="1" ht="12">
      <c r="A535" s="40"/>
      <c r="B535" s="41"/>
      <c r="C535" s="42"/>
      <c r="D535" s="272" t="s">
        <v>177</v>
      </c>
      <c r="E535" s="42"/>
      <c r="F535" s="287" t="s">
        <v>2294</v>
      </c>
      <c r="G535" s="42"/>
      <c r="H535" s="42"/>
      <c r="I535" s="161"/>
      <c r="J535" s="42"/>
      <c r="K535" s="42"/>
      <c r="L535" s="43"/>
      <c r="M535" s="274"/>
      <c r="N535" s="275"/>
      <c r="O535" s="93"/>
      <c r="P535" s="93"/>
      <c r="Q535" s="93"/>
      <c r="R535" s="93"/>
      <c r="S535" s="93"/>
      <c r="T535" s="94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7" t="s">
        <v>177</v>
      </c>
      <c r="AU535" s="17" t="s">
        <v>85</v>
      </c>
    </row>
    <row r="536" spans="1:51" s="13" customFormat="1" ht="12">
      <c r="A536" s="13"/>
      <c r="B536" s="276"/>
      <c r="C536" s="277"/>
      <c r="D536" s="272" t="s">
        <v>170</v>
      </c>
      <c r="E536" s="278" t="s">
        <v>1</v>
      </c>
      <c r="F536" s="279" t="s">
        <v>223</v>
      </c>
      <c r="G536" s="277"/>
      <c r="H536" s="280">
        <v>6</v>
      </c>
      <c r="I536" s="281"/>
      <c r="J536" s="277"/>
      <c r="K536" s="277"/>
      <c r="L536" s="282"/>
      <c r="M536" s="283"/>
      <c r="N536" s="284"/>
      <c r="O536" s="284"/>
      <c r="P536" s="284"/>
      <c r="Q536" s="284"/>
      <c r="R536" s="284"/>
      <c r="S536" s="284"/>
      <c r="T536" s="28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86" t="s">
        <v>170</v>
      </c>
      <c r="AU536" s="286" t="s">
        <v>85</v>
      </c>
      <c r="AV536" s="13" t="s">
        <v>85</v>
      </c>
      <c r="AW536" s="13" t="s">
        <v>30</v>
      </c>
      <c r="AX536" s="13" t="s">
        <v>83</v>
      </c>
      <c r="AY536" s="286" t="s">
        <v>160</v>
      </c>
    </row>
    <row r="537" spans="1:65" s="2" customFormat="1" ht="16.5" customHeight="1">
      <c r="A537" s="40"/>
      <c r="B537" s="41"/>
      <c r="C537" s="260" t="s">
        <v>1058</v>
      </c>
      <c r="D537" s="260" t="s">
        <v>162</v>
      </c>
      <c r="E537" s="261" t="s">
        <v>2295</v>
      </c>
      <c r="F537" s="262" t="s">
        <v>2296</v>
      </c>
      <c r="G537" s="263" t="s">
        <v>243</v>
      </c>
      <c r="H537" s="264">
        <v>564</v>
      </c>
      <c r="I537" s="265"/>
      <c r="J537" s="266">
        <f>ROUND(I537*H537,2)</f>
        <v>0</v>
      </c>
      <c r="K537" s="262" t="s">
        <v>1</v>
      </c>
      <c r="L537" s="43"/>
      <c r="M537" s="267" t="s">
        <v>1</v>
      </c>
      <c r="N537" s="268" t="s">
        <v>40</v>
      </c>
      <c r="O537" s="93"/>
      <c r="P537" s="269">
        <f>O537*H537</f>
        <v>0</v>
      </c>
      <c r="Q537" s="269">
        <v>0.0002</v>
      </c>
      <c r="R537" s="269">
        <f>Q537*H537</f>
        <v>0.11280000000000001</v>
      </c>
      <c r="S537" s="269">
        <v>0</v>
      </c>
      <c r="T537" s="270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71" t="s">
        <v>166</v>
      </c>
      <c r="AT537" s="271" t="s">
        <v>162</v>
      </c>
      <c r="AU537" s="271" t="s">
        <v>85</v>
      </c>
      <c r="AY537" s="17" t="s">
        <v>160</v>
      </c>
      <c r="BE537" s="145">
        <f>IF(N537="základní",J537,0)</f>
        <v>0</v>
      </c>
      <c r="BF537" s="145">
        <f>IF(N537="snížená",J537,0)</f>
        <v>0</v>
      </c>
      <c r="BG537" s="145">
        <f>IF(N537="zákl. přenesená",J537,0)</f>
        <v>0</v>
      </c>
      <c r="BH537" s="145">
        <f>IF(N537="sníž. přenesená",J537,0)</f>
        <v>0</v>
      </c>
      <c r="BI537" s="145">
        <f>IF(N537="nulová",J537,0)</f>
        <v>0</v>
      </c>
      <c r="BJ537" s="17" t="s">
        <v>83</v>
      </c>
      <c r="BK537" s="145">
        <f>ROUND(I537*H537,2)</f>
        <v>0</v>
      </c>
      <c r="BL537" s="17" t="s">
        <v>166</v>
      </c>
      <c r="BM537" s="271" t="s">
        <v>2297</v>
      </c>
    </row>
    <row r="538" spans="1:47" s="2" customFormat="1" ht="12">
      <c r="A538" s="40"/>
      <c r="B538" s="41"/>
      <c r="C538" s="42"/>
      <c r="D538" s="272" t="s">
        <v>177</v>
      </c>
      <c r="E538" s="42"/>
      <c r="F538" s="287" t="s">
        <v>2296</v>
      </c>
      <c r="G538" s="42"/>
      <c r="H538" s="42"/>
      <c r="I538" s="161"/>
      <c r="J538" s="42"/>
      <c r="K538" s="42"/>
      <c r="L538" s="43"/>
      <c r="M538" s="274"/>
      <c r="N538" s="275"/>
      <c r="O538" s="93"/>
      <c r="P538" s="93"/>
      <c r="Q538" s="93"/>
      <c r="R538" s="93"/>
      <c r="S538" s="93"/>
      <c r="T538" s="94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7" t="s">
        <v>177</v>
      </c>
      <c r="AU538" s="17" t="s">
        <v>85</v>
      </c>
    </row>
    <row r="539" spans="1:51" s="13" customFormat="1" ht="12">
      <c r="A539" s="13"/>
      <c r="B539" s="276"/>
      <c r="C539" s="277"/>
      <c r="D539" s="272" t="s">
        <v>170</v>
      </c>
      <c r="E539" s="278" t="s">
        <v>1</v>
      </c>
      <c r="F539" s="279" t="s">
        <v>2298</v>
      </c>
      <c r="G539" s="277"/>
      <c r="H539" s="280">
        <v>564</v>
      </c>
      <c r="I539" s="281"/>
      <c r="J539" s="277"/>
      <c r="K539" s="277"/>
      <c r="L539" s="282"/>
      <c r="M539" s="283"/>
      <c r="N539" s="284"/>
      <c r="O539" s="284"/>
      <c r="P539" s="284"/>
      <c r="Q539" s="284"/>
      <c r="R539" s="284"/>
      <c r="S539" s="284"/>
      <c r="T539" s="28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86" t="s">
        <v>170</v>
      </c>
      <c r="AU539" s="286" t="s">
        <v>85</v>
      </c>
      <c r="AV539" s="13" t="s">
        <v>85</v>
      </c>
      <c r="AW539" s="13" t="s">
        <v>30</v>
      </c>
      <c r="AX539" s="13" t="s">
        <v>83</v>
      </c>
      <c r="AY539" s="286" t="s">
        <v>160</v>
      </c>
    </row>
    <row r="540" spans="1:65" s="2" customFormat="1" ht="16.5" customHeight="1">
      <c r="A540" s="40"/>
      <c r="B540" s="41"/>
      <c r="C540" s="309" t="s">
        <v>1064</v>
      </c>
      <c r="D540" s="309" t="s">
        <v>404</v>
      </c>
      <c r="E540" s="310" t="s">
        <v>2299</v>
      </c>
      <c r="F540" s="311" t="s">
        <v>2300</v>
      </c>
      <c r="G540" s="312" t="s">
        <v>243</v>
      </c>
      <c r="H540" s="313">
        <v>564</v>
      </c>
      <c r="I540" s="314"/>
      <c r="J540" s="315">
        <f>ROUND(I540*H540,2)</f>
        <v>0</v>
      </c>
      <c r="K540" s="311" t="s">
        <v>1</v>
      </c>
      <c r="L540" s="316"/>
      <c r="M540" s="317" t="s">
        <v>1</v>
      </c>
      <c r="N540" s="318" t="s">
        <v>40</v>
      </c>
      <c r="O540" s="93"/>
      <c r="P540" s="269">
        <f>O540*H540</f>
        <v>0</v>
      </c>
      <c r="Q540" s="269">
        <v>0.00135</v>
      </c>
      <c r="R540" s="269">
        <f>Q540*H540</f>
        <v>0.7614000000000001</v>
      </c>
      <c r="S540" s="269">
        <v>0</v>
      </c>
      <c r="T540" s="27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71" t="s">
        <v>235</v>
      </c>
      <c r="AT540" s="271" t="s">
        <v>404</v>
      </c>
      <c r="AU540" s="271" t="s">
        <v>85</v>
      </c>
      <c r="AY540" s="17" t="s">
        <v>160</v>
      </c>
      <c r="BE540" s="145">
        <f>IF(N540="základní",J540,0)</f>
        <v>0</v>
      </c>
      <c r="BF540" s="145">
        <f>IF(N540="snížená",J540,0)</f>
        <v>0</v>
      </c>
      <c r="BG540" s="145">
        <f>IF(N540="zákl. přenesená",J540,0)</f>
        <v>0</v>
      </c>
      <c r="BH540" s="145">
        <f>IF(N540="sníž. přenesená",J540,0)</f>
        <v>0</v>
      </c>
      <c r="BI540" s="145">
        <f>IF(N540="nulová",J540,0)</f>
        <v>0</v>
      </c>
      <c r="BJ540" s="17" t="s">
        <v>83</v>
      </c>
      <c r="BK540" s="145">
        <f>ROUND(I540*H540,2)</f>
        <v>0</v>
      </c>
      <c r="BL540" s="17" t="s">
        <v>166</v>
      </c>
      <c r="BM540" s="271" t="s">
        <v>2301</v>
      </c>
    </row>
    <row r="541" spans="1:47" s="2" customFormat="1" ht="12">
      <c r="A541" s="40"/>
      <c r="B541" s="41"/>
      <c r="C541" s="42"/>
      <c r="D541" s="272" t="s">
        <v>177</v>
      </c>
      <c r="E541" s="42"/>
      <c r="F541" s="287" t="s">
        <v>2300</v>
      </c>
      <c r="G541" s="42"/>
      <c r="H541" s="42"/>
      <c r="I541" s="161"/>
      <c r="J541" s="42"/>
      <c r="K541" s="42"/>
      <c r="L541" s="43"/>
      <c r="M541" s="274"/>
      <c r="N541" s="275"/>
      <c r="O541" s="93"/>
      <c r="P541" s="93"/>
      <c r="Q541" s="93"/>
      <c r="R541" s="93"/>
      <c r="S541" s="93"/>
      <c r="T541" s="94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7" t="s">
        <v>177</v>
      </c>
      <c r="AU541" s="17" t="s">
        <v>85</v>
      </c>
    </row>
    <row r="542" spans="1:51" s="13" customFormat="1" ht="12">
      <c r="A542" s="13"/>
      <c r="B542" s="276"/>
      <c r="C542" s="277"/>
      <c r="D542" s="272" t="s">
        <v>170</v>
      </c>
      <c r="E542" s="278" t="s">
        <v>1</v>
      </c>
      <c r="F542" s="279" t="s">
        <v>2302</v>
      </c>
      <c r="G542" s="277"/>
      <c r="H542" s="280">
        <v>564</v>
      </c>
      <c r="I542" s="281"/>
      <c r="J542" s="277"/>
      <c r="K542" s="277"/>
      <c r="L542" s="282"/>
      <c r="M542" s="283"/>
      <c r="N542" s="284"/>
      <c r="O542" s="284"/>
      <c r="P542" s="284"/>
      <c r="Q542" s="284"/>
      <c r="R542" s="284"/>
      <c r="S542" s="284"/>
      <c r="T542" s="28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86" t="s">
        <v>170</v>
      </c>
      <c r="AU542" s="286" t="s">
        <v>85</v>
      </c>
      <c r="AV542" s="13" t="s">
        <v>85</v>
      </c>
      <c r="AW542" s="13" t="s">
        <v>30</v>
      </c>
      <c r="AX542" s="13" t="s">
        <v>83</v>
      </c>
      <c r="AY542" s="286" t="s">
        <v>160</v>
      </c>
    </row>
    <row r="543" spans="1:65" s="2" customFormat="1" ht="16.5" customHeight="1">
      <c r="A543" s="40"/>
      <c r="B543" s="41"/>
      <c r="C543" s="260" t="s">
        <v>1070</v>
      </c>
      <c r="D543" s="260" t="s">
        <v>162</v>
      </c>
      <c r="E543" s="261" t="s">
        <v>1812</v>
      </c>
      <c r="F543" s="262" t="s">
        <v>1813</v>
      </c>
      <c r="G543" s="263" t="s">
        <v>1382</v>
      </c>
      <c r="H543" s="264">
        <v>70</v>
      </c>
      <c r="I543" s="265"/>
      <c r="J543" s="266">
        <f>ROUND(I543*H543,2)</f>
        <v>0</v>
      </c>
      <c r="K543" s="262" t="s">
        <v>1</v>
      </c>
      <c r="L543" s="43"/>
      <c r="M543" s="267" t="s">
        <v>1</v>
      </c>
      <c r="N543" s="268" t="s">
        <v>40</v>
      </c>
      <c r="O543" s="93"/>
      <c r="P543" s="269">
        <f>O543*H543</f>
        <v>0</v>
      </c>
      <c r="Q543" s="269">
        <v>0.00013</v>
      </c>
      <c r="R543" s="269">
        <f>Q543*H543</f>
        <v>0.009099999999999999</v>
      </c>
      <c r="S543" s="269">
        <v>0</v>
      </c>
      <c r="T543" s="270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71" t="s">
        <v>166</v>
      </c>
      <c r="AT543" s="271" t="s">
        <v>162</v>
      </c>
      <c r="AU543" s="271" t="s">
        <v>85</v>
      </c>
      <c r="AY543" s="17" t="s">
        <v>160</v>
      </c>
      <c r="BE543" s="145">
        <f>IF(N543="základní",J543,0)</f>
        <v>0</v>
      </c>
      <c r="BF543" s="145">
        <f>IF(N543="snížená",J543,0)</f>
        <v>0</v>
      </c>
      <c r="BG543" s="145">
        <f>IF(N543="zákl. přenesená",J543,0)</f>
        <v>0</v>
      </c>
      <c r="BH543" s="145">
        <f>IF(N543="sníž. přenesená",J543,0)</f>
        <v>0</v>
      </c>
      <c r="BI543" s="145">
        <f>IF(N543="nulová",J543,0)</f>
        <v>0</v>
      </c>
      <c r="BJ543" s="17" t="s">
        <v>83</v>
      </c>
      <c r="BK543" s="145">
        <f>ROUND(I543*H543,2)</f>
        <v>0</v>
      </c>
      <c r="BL543" s="17" t="s">
        <v>166</v>
      </c>
      <c r="BM543" s="271" t="s">
        <v>2303</v>
      </c>
    </row>
    <row r="544" spans="1:47" s="2" customFormat="1" ht="12">
      <c r="A544" s="40"/>
      <c r="B544" s="41"/>
      <c r="C544" s="42"/>
      <c r="D544" s="272" t="s">
        <v>177</v>
      </c>
      <c r="E544" s="42"/>
      <c r="F544" s="287" t="s">
        <v>1813</v>
      </c>
      <c r="G544" s="42"/>
      <c r="H544" s="42"/>
      <c r="I544" s="161"/>
      <c r="J544" s="42"/>
      <c r="K544" s="42"/>
      <c r="L544" s="43"/>
      <c r="M544" s="274"/>
      <c r="N544" s="275"/>
      <c r="O544" s="93"/>
      <c r="P544" s="93"/>
      <c r="Q544" s="93"/>
      <c r="R544" s="93"/>
      <c r="S544" s="93"/>
      <c r="T544" s="94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7" t="s">
        <v>177</v>
      </c>
      <c r="AU544" s="17" t="s">
        <v>85</v>
      </c>
    </row>
    <row r="545" spans="1:47" s="2" customFormat="1" ht="12">
      <c r="A545" s="40"/>
      <c r="B545" s="41"/>
      <c r="C545" s="42"/>
      <c r="D545" s="272" t="s">
        <v>168</v>
      </c>
      <c r="E545" s="42"/>
      <c r="F545" s="273" t="s">
        <v>2304</v>
      </c>
      <c r="G545" s="42"/>
      <c r="H545" s="42"/>
      <c r="I545" s="161"/>
      <c r="J545" s="42"/>
      <c r="K545" s="42"/>
      <c r="L545" s="43"/>
      <c r="M545" s="274"/>
      <c r="N545" s="275"/>
      <c r="O545" s="93"/>
      <c r="P545" s="93"/>
      <c r="Q545" s="93"/>
      <c r="R545" s="93"/>
      <c r="S545" s="93"/>
      <c r="T545" s="94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7" t="s">
        <v>168</v>
      </c>
      <c r="AU545" s="17" t="s">
        <v>85</v>
      </c>
    </row>
    <row r="546" spans="1:51" s="13" customFormat="1" ht="12">
      <c r="A546" s="13"/>
      <c r="B546" s="276"/>
      <c r="C546" s="277"/>
      <c r="D546" s="272" t="s">
        <v>170</v>
      </c>
      <c r="E546" s="278" t="s">
        <v>1</v>
      </c>
      <c r="F546" s="279" t="s">
        <v>2000</v>
      </c>
      <c r="G546" s="277"/>
      <c r="H546" s="280">
        <v>32</v>
      </c>
      <c r="I546" s="281"/>
      <c r="J546" s="277"/>
      <c r="K546" s="277"/>
      <c r="L546" s="282"/>
      <c r="M546" s="283"/>
      <c r="N546" s="284"/>
      <c r="O546" s="284"/>
      <c r="P546" s="284"/>
      <c r="Q546" s="284"/>
      <c r="R546" s="284"/>
      <c r="S546" s="284"/>
      <c r="T546" s="28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86" t="s">
        <v>170</v>
      </c>
      <c r="AU546" s="286" t="s">
        <v>85</v>
      </c>
      <c r="AV546" s="13" t="s">
        <v>85</v>
      </c>
      <c r="AW546" s="13" t="s">
        <v>30</v>
      </c>
      <c r="AX546" s="13" t="s">
        <v>75</v>
      </c>
      <c r="AY546" s="286" t="s">
        <v>160</v>
      </c>
    </row>
    <row r="547" spans="1:51" s="13" customFormat="1" ht="12">
      <c r="A547" s="13"/>
      <c r="B547" s="276"/>
      <c r="C547" s="277"/>
      <c r="D547" s="272" t="s">
        <v>170</v>
      </c>
      <c r="E547" s="278" t="s">
        <v>1</v>
      </c>
      <c r="F547" s="279" t="s">
        <v>2001</v>
      </c>
      <c r="G547" s="277"/>
      <c r="H547" s="280">
        <v>38</v>
      </c>
      <c r="I547" s="281"/>
      <c r="J547" s="277"/>
      <c r="K547" s="277"/>
      <c r="L547" s="282"/>
      <c r="M547" s="283"/>
      <c r="N547" s="284"/>
      <c r="O547" s="284"/>
      <c r="P547" s="284"/>
      <c r="Q547" s="284"/>
      <c r="R547" s="284"/>
      <c r="S547" s="284"/>
      <c r="T547" s="28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86" t="s">
        <v>170</v>
      </c>
      <c r="AU547" s="286" t="s">
        <v>85</v>
      </c>
      <c r="AV547" s="13" t="s">
        <v>85</v>
      </c>
      <c r="AW547" s="13" t="s">
        <v>30</v>
      </c>
      <c r="AX547" s="13" t="s">
        <v>75</v>
      </c>
      <c r="AY547" s="286" t="s">
        <v>160</v>
      </c>
    </row>
    <row r="548" spans="1:51" s="15" customFormat="1" ht="12">
      <c r="A548" s="15"/>
      <c r="B548" s="298"/>
      <c r="C548" s="299"/>
      <c r="D548" s="272" t="s">
        <v>170</v>
      </c>
      <c r="E548" s="300" t="s">
        <v>1</v>
      </c>
      <c r="F548" s="301" t="s">
        <v>217</v>
      </c>
      <c r="G548" s="299"/>
      <c r="H548" s="302">
        <v>70</v>
      </c>
      <c r="I548" s="303"/>
      <c r="J548" s="299"/>
      <c r="K548" s="299"/>
      <c r="L548" s="304"/>
      <c r="M548" s="305"/>
      <c r="N548" s="306"/>
      <c r="O548" s="306"/>
      <c r="P548" s="306"/>
      <c r="Q548" s="306"/>
      <c r="R548" s="306"/>
      <c r="S548" s="306"/>
      <c r="T548" s="307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308" t="s">
        <v>170</v>
      </c>
      <c r="AU548" s="308" t="s">
        <v>85</v>
      </c>
      <c r="AV548" s="15" t="s">
        <v>166</v>
      </c>
      <c r="AW548" s="15" t="s">
        <v>30</v>
      </c>
      <c r="AX548" s="15" t="s">
        <v>83</v>
      </c>
      <c r="AY548" s="308" t="s">
        <v>160</v>
      </c>
    </row>
    <row r="549" spans="1:65" s="2" customFormat="1" ht="21.75" customHeight="1">
      <c r="A549" s="40"/>
      <c r="B549" s="41"/>
      <c r="C549" s="260" t="s">
        <v>1076</v>
      </c>
      <c r="D549" s="260" t="s">
        <v>162</v>
      </c>
      <c r="E549" s="261" t="s">
        <v>2305</v>
      </c>
      <c r="F549" s="262" t="s">
        <v>2306</v>
      </c>
      <c r="G549" s="263" t="s">
        <v>243</v>
      </c>
      <c r="H549" s="264">
        <v>160</v>
      </c>
      <c r="I549" s="265"/>
      <c r="J549" s="266">
        <f>ROUND(I549*H549,2)</f>
        <v>0</v>
      </c>
      <c r="K549" s="262" t="s">
        <v>1</v>
      </c>
      <c r="L549" s="43"/>
      <c r="M549" s="267" t="s">
        <v>1</v>
      </c>
      <c r="N549" s="268" t="s">
        <v>40</v>
      </c>
      <c r="O549" s="93"/>
      <c r="P549" s="269">
        <f>O549*H549</f>
        <v>0</v>
      </c>
      <c r="Q549" s="269">
        <v>0.00024</v>
      </c>
      <c r="R549" s="269">
        <f>Q549*H549</f>
        <v>0.038400000000000004</v>
      </c>
      <c r="S549" s="269">
        <v>0</v>
      </c>
      <c r="T549" s="270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71" t="s">
        <v>166</v>
      </c>
      <c r="AT549" s="271" t="s">
        <v>162</v>
      </c>
      <c r="AU549" s="271" t="s">
        <v>85</v>
      </c>
      <c r="AY549" s="17" t="s">
        <v>160</v>
      </c>
      <c r="BE549" s="145">
        <f>IF(N549="základní",J549,0)</f>
        <v>0</v>
      </c>
      <c r="BF549" s="145">
        <f>IF(N549="snížená",J549,0)</f>
        <v>0</v>
      </c>
      <c r="BG549" s="145">
        <f>IF(N549="zákl. přenesená",J549,0)</f>
        <v>0</v>
      </c>
      <c r="BH549" s="145">
        <f>IF(N549="sníž. přenesená",J549,0)</f>
        <v>0</v>
      </c>
      <c r="BI549" s="145">
        <f>IF(N549="nulová",J549,0)</f>
        <v>0</v>
      </c>
      <c r="BJ549" s="17" t="s">
        <v>83</v>
      </c>
      <c r="BK549" s="145">
        <f>ROUND(I549*H549,2)</f>
        <v>0</v>
      </c>
      <c r="BL549" s="17" t="s">
        <v>166</v>
      </c>
      <c r="BM549" s="271" t="s">
        <v>2307</v>
      </c>
    </row>
    <row r="550" spans="1:47" s="2" customFormat="1" ht="12">
      <c r="A550" s="40"/>
      <c r="B550" s="41"/>
      <c r="C550" s="42"/>
      <c r="D550" s="272" t="s">
        <v>177</v>
      </c>
      <c r="E550" s="42"/>
      <c r="F550" s="287" t="s">
        <v>2306</v>
      </c>
      <c r="G550" s="42"/>
      <c r="H550" s="42"/>
      <c r="I550" s="161"/>
      <c r="J550" s="42"/>
      <c r="K550" s="42"/>
      <c r="L550" s="43"/>
      <c r="M550" s="274"/>
      <c r="N550" s="275"/>
      <c r="O550" s="93"/>
      <c r="P550" s="93"/>
      <c r="Q550" s="93"/>
      <c r="R550" s="93"/>
      <c r="S550" s="93"/>
      <c r="T550" s="94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7" t="s">
        <v>177</v>
      </c>
      <c r="AU550" s="17" t="s">
        <v>85</v>
      </c>
    </row>
    <row r="551" spans="1:51" s="13" customFormat="1" ht="12">
      <c r="A551" s="13"/>
      <c r="B551" s="276"/>
      <c r="C551" s="277"/>
      <c r="D551" s="272" t="s">
        <v>170</v>
      </c>
      <c r="E551" s="278" t="s">
        <v>1</v>
      </c>
      <c r="F551" s="279" t="s">
        <v>642</v>
      </c>
      <c r="G551" s="277"/>
      <c r="H551" s="280">
        <v>160</v>
      </c>
      <c r="I551" s="281"/>
      <c r="J551" s="277"/>
      <c r="K551" s="277"/>
      <c r="L551" s="282"/>
      <c r="M551" s="283"/>
      <c r="N551" s="284"/>
      <c r="O551" s="284"/>
      <c r="P551" s="284"/>
      <c r="Q551" s="284"/>
      <c r="R551" s="284"/>
      <c r="S551" s="284"/>
      <c r="T551" s="28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86" t="s">
        <v>170</v>
      </c>
      <c r="AU551" s="286" t="s">
        <v>85</v>
      </c>
      <c r="AV551" s="13" t="s">
        <v>85</v>
      </c>
      <c r="AW551" s="13" t="s">
        <v>30</v>
      </c>
      <c r="AX551" s="13" t="s">
        <v>83</v>
      </c>
      <c r="AY551" s="286" t="s">
        <v>160</v>
      </c>
    </row>
    <row r="552" spans="1:65" s="2" customFormat="1" ht="16.5" customHeight="1">
      <c r="A552" s="40"/>
      <c r="B552" s="41"/>
      <c r="C552" s="309" t="s">
        <v>1081</v>
      </c>
      <c r="D552" s="309" t="s">
        <v>404</v>
      </c>
      <c r="E552" s="310" t="s">
        <v>2308</v>
      </c>
      <c r="F552" s="311" t="s">
        <v>2309</v>
      </c>
      <c r="G552" s="312" t="s">
        <v>290</v>
      </c>
      <c r="H552" s="313">
        <v>0.201</v>
      </c>
      <c r="I552" s="314"/>
      <c r="J552" s="315">
        <f>ROUND(I552*H552,2)</f>
        <v>0</v>
      </c>
      <c r="K552" s="311" t="s">
        <v>175</v>
      </c>
      <c r="L552" s="316"/>
      <c r="M552" s="317" t="s">
        <v>1</v>
      </c>
      <c r="N552" s="318" t="s">
        <v>40</v>
      </c>
      <c r="O552" s="93"/>
      <c r="P552" s="269">
        <f>O552*H552</f>
        <v>0</v>
      </c>
      <c r="Q552" s="269">
        <v>1.457</v>
      </c>
      <c r="R552" s="269">
        <f>Q552*H552</f>
        <v>0.29285700000000003</v>
      </c>
      <c r="S552" s="269">
        <v>0</v>
      </c>
      <c r="T552" s="270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71" t="s">
        <v>235</v>
      </c>
      <c r="AT552" s="271" t="s">
        <v>404</v>
      </c>
      <c r="AU552" s="271" t="s">
        <v>85</v>
      </c>
      <c r="AY552" s="17" t="s">
        <v>160</v>
      </c>
      <c r="BE552" s="145">
        <f>IF(N552="základní",J552,0)</f>
        <v>0</v>
      </c>
      <c r="BF552" s="145">
        <f>IF(N552="snížená",J552,0)</f>
        <v>0</v>
      </c>
      <c r="BG552" s="145">
        <f>IF(N552="zákl. přenesená",J552,0)</f>
        <v>0</v>
      </c>
      <c r="BH552" s="145">
        <f>IF(N552="sníž. přenesená",J552,0)</f>
        <v>0</v>
      </c>
      <c r="BI552" s="145">
        <f>IF(N552="nulová",J552,0)</f>
        <v>0</v>
      </c>
      <c r="BJ552" s="17" t="s">
        <v>83</v>
      </c>
      <c r="BK552" s="145">
        <f>ROUND(I552*H552,2)</f>
        <v>0</v>
      </c>
      <c r="BL552" s="17" t="s">
        <v>166</v>
      </c>
      <c r="BM552" s="271" t="s">
        <v>2310</v>
      </c>
    </row>
    <row r="553" spans="1:47" s="2" customFormat="1" ht="12">
      <c r="A553" s="40"/>
      <c r="B553" s="41"/>
      <c r="C553" s="42"/>
      <c r="D553" s="272" t="s">
        <v>177</v>
      </c>
      <c r="E553" s="42"/>
      <c r="F553" s="287" t="s">
        <v>2309</v>
      </c>
      <c r="G553" s="42"/>
      <c r="H553" s="42"/>
      <c r="I553" s="161"/>
      <c r="J553" s="42"/>
      <c r="K553" s="42"/>
      <c r="L553" s="43"/>
      <c r="M553" s="274"/>
      <c r="N553" s="275"/>
      <c r="O553" s="93"/>
      <c r="P553" s="93"/>
      <c r="Q553" s="93"/>
      <c r="R553" s="93"/>
      <c r="S553" s="93"/>
      <c r="T553" s="94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7" t="s">
        <v>177</v>
      </c>
      <c r="AU553" s="17" t="s">
        <v>85</v>
      </c>
    </row>
    <row r="554" spans="1:51" s="13" customFormat="1" ht="12">
      <c r="A554" s="13"/>
      <c r="B554" s="276"/>
      <c r="C554" s="277"/>
      <c r="D554" s="272" t="s">
        <v>170</v>
      </c>
      <c r="E554" s="278" t="s">
        <v>1</v>
      </c>
      <c r="F554" s="279" t="s">
        <v>2311</v>
      </c>
      <c r="G554" s="277"/>
      <c r="H554" s="280">
        <v>0.201</v>
      </c>
      <c r="I554" s="281"/>
      <c r="J554" s="277"/>
      <c r="K554" s="277"/>
      <c r="L554" s="282"/>
      <c r="M554" s="283"/>
      <c r="N554" s="284"/>
      <c r="O554" s="284"/>
      <c r="P554" s="284"/>
      <c r="Q554" s="284"/>
      <c r="R554" s="284"/>
      <c r="S554" s="284"/>
      <c r="T554" s="28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86" t="s">
        <v>170</v>
      </c>
      <c r="AU554" s="286" t="s">
        <v>85</v>
      </c>
      <c r="AV554" s="13" t="s">
        <v>85</v>
      </c>
      <c r="AW554" s="13" t="s">
        <v>30</v>
      </c>
      <c r="AX554" s="13" t="s">
        <v>83</v>
      </c>
      <c r="AY554" s="286" t="s">
        <v>160</v>
      </c>
    </row>
    <row r="555" spans="1:65" s="2" customFormat="1" ht="16.5" customHeight="1">
      <c r="A555" s="40"/>
      <c r="B555" s="41"/>
      <c r="C555" s="260" t="s">
        <v>1085</v>
      </c>
      <c r="D555" s="260" t="s">
        <v>162</v>
      </c>
      <c r="E555" s="261" t="s">
        <v>2312</v>
      </c>
      <c r="F555" s="262" t="s">
        <v>2313</v>
      </c>
      <c r="G555" s="263" t="s">
        <v>557</v>
      </c>
      <c r="H555" s="264">
        <v>1</v>
      </c>
      <c r="I555" s="265"/>
      <c r="J555" s="266">
        <f>ROUND(I555*H555,2)</f>
        <v>0</v>
      </c>
      <c r="K555" s="262" t="s">
        <v>175</v>
      </c>
      <c r="L555" s="43"/>
      <c r="M555" s="267" t="s">
        <v>1</v>
      </c>
      <c r="N555" s="268" t="s">
        <v>40</v>
      </c>
      <c r="O555" s="93"/>
      <c r="P555" s="269">
        <f>O555*H555</f>
        <v>0</v>
      </c>
      <c r="Q555" s="269">
        <v>0.00011</v>
      </c>
      <c r="R555" s="269">
        <f>Q555*H555</f>
        <v>0.00011</v>
      </c>
      <c r="S555" s="269">
        <v>0</v>
      </c>
      <c r="T555" s="270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71" t="s">
        <v>166</v>
      </c>
      <c r="AT555" s="271" t="s">
        <v>162</v>
      </c>
      <c r="AU555" s="271" t="s">
        <v>85</v>
      </c>
      <c r="AY555" s="17" t="s">
        <v>160</v>
      </c>
      <c r="BE555" s="145">
        <f>IF(N555="základní",J555,0)</f>
        <v>0</v>
      </c>
      <c r="BF555" s="145">
        <f>IF(N555="snížená",J555,0)</f>
        <v>0</v>
      </c>
      <c r="BG555" s="145">
        <f>IF(N555="zákl. přenesená",J555,0)</f>
        <v>0</v>
      </c>
      <c r="BH555" s="145">
        <f>IF(N555="sníž. přenesená",J555,0)</f>
        <v>0</v>
      </c>
      <c r="BI555" s="145">
        <f>IF(N555="nulová",J555,0)</f>
        <v>0</v>
      </c>
      <c r="BJ555" s="17" t="s">
        <v>83</v>
      </c>
      <c r="BK555" s="145">
        <f>ROUND(I555*H555,2)</f>
        <v>0</v>
      </c>
      <c r="BL555" s="17" t="s">
        <v>166</v>
      </c>
      <c r="BM555" s="271" t="s">
        <v>2314</v>
      </c>
    </row>
    <row r="556" spans="1:47" s="2" customFormat="1" ht="12">
      <c r="A556" s="40"/>
      <c r="B556" s="41"/>
      <c r="C556" s="42"/>
      <c r="D556" s="272" t="s">
        <v>177</v>
      </c>
      <c r="E556" s="42"/>
      <c r="F556" s="287" t="s">
        <v>2313</v>
      </c>
      <c r="G556" s="42"/>
      <c r="H556" s="42"/>
      <c r="I556" s="161"/>
      <c r="J556" s="42"/>
      <c r="K556" s="42"/>
      <c r="L556" s="43"/>
      <c r="M556" s="274"/>
      <c r="N556" s="275"/>
      <c r="O556" s="93"/>
      <c r="P556" s="93"/>
      <c r="Q556" s="93"/>
      <c r="R556" s="93"/>
      <c r="S556" s="93"/>
      <c r="T556" s="94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7" t="s">
        <v>177</v>
      </c>
      <c r="AU556" s="17" t="s">
        <v>85</v>
      </c>
    </row>
    <row r="557" spans="1:51" s="13" customFormat="1" ht="12">
      <c r="A557" s="13"/>
      <c r="B557" s="276"/>
      <c r="C557" s="277"/>
      <c r="D557" s="272" t="s">
        <v>170</v>
      </c>
      <c r="E557" s="278" t="s">
        <v>1</v>
      </c>
      <c r="F557" s="279" t="s">
        <v>83</v>
      </c>
      <c r="G557" s="277"/>
      <c r="H557" s="280">
        <v>1</v>
      </c>
      <c r="I557" s="281"/>
      <c r="J557" s="277"/>
      <c r="K557" s="277"/>
      <c r="L557" s="282"/>
      <c r="M557" s="283"/>
      <c r="N557" s="284"/>
      <c r="O557" s="284"/>
      <c r="P557" s="284"/>
      <c r="Q557" s="284"/>
      <c r="R557" s="284"/>
      <c r="S557" s="284"/>
      <c r="T557" s="28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86" t="s">
        <v>170</v>
      </c>
      <c r="AU557" s="286" t="s">
        <v>85</v>
      </c>
      <c r="AV557" s="13" t="s">
        <v>85</v>
      </c>
      <c r="AW557" s="13" t="s">
        <v>30</v>
      </c>
      <c r="AX557" s="13" t="s">
        <v>83</v>
      </c>
      <c r="AY557" s="286" t="s">
        <v>160</v>
      </c>
    </row>
    <row r="558" spans="1:63" s="12" customFormat="1" ht="22.8" customHeight="1">
      <c r="A558" s="12"/>
      <c r="B558" s="244"/>
      <c r="C558" s="245"/>
      <c r="D558" s="246" t="s">
        <v>74</v>
      </c>
      <c r="E558" s="258" t="s">
        <v>240</v>
      </c>
      <c r="F558" s="258" t="s">
        <v>1360</v>
      </c>
      <c r="G558" s="245"/>
      <c r="H558" s="245"/>
      <c r="I558" s="248"/>
      <c r="J558" s="259">
        <f>BK558</f>
        <v>0</v>
      </c>
      <c r="K558" s="245"/>
      <c r="L558" s="250"/>
      <c r="M558" s="251"/>
      <c r="N558" s="252"/>
      <c r="O558" s="252"/>
      <c r="P558" s="253">
        <f>SUM(P559:P561)</f>
        <v>0</v>
      </c>
      <c r="Q558" s="252"/>
      <c r="R558" s="253">
        <f>SUM(R559:R561)</f>
        <v>0</v>
      </c>
      <c r="S558" s="252"/>
      <c r="T558" s="254">
        <f>SUM(T559:T561)</f>
        <v>2.8499999999999996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55" t="s">
        <v>83</v>
      </c>
      <c r="AT558" s="256" t="s">
        <v>74</v>
      </c>
      <c r="AU558" s="256" t="s">
        <v>83</v>
      </c>
      <c r="AY558" s="255" t="s">
        <v>160</v>
      </c>
      <c r="BK558" s="257">
        <f>SUM(BK559:BK561)</f>
        <v>0</v>
      </c>
    </row>
    <row r="559" spans="1:65" s="2" customFormat="1" ht="16.5" customHeight="1">
      <c r="A559" s="40"/>
      <c r="B559" s="41"/>
      <c r="C559" s="260" t="s">
        <v>1091</v>
      </c>
      <c r="D559" s="260" t="s">
        <v>162</v>
      </c>
      <c r="E559" s="261" t="s">
        <v>2315</v>
      </c>
      <c r="F559" s="262" t="s">
        <v>2316</v>
      </c>
      <c r="G559" s="263" t="s">
        <v>1382</v>
      </c>
      <c r="H559" s="264">
        <v>10</v>
      </c>
      <c r="I559" s="265"/>
      <c r="J559" s="266">
        <f>ROUND(I559*H559,2)</f>
        <v>0</v>
      </c>
      <c r="K559" s="262" t="s">
        <v>1</v>
      </c>
      <c r="L559" s="43"/>
      <c r="M559" s="267" t="s">
        <v>1</v>
      </c>
      <c r="N559" s="268" t="s">
        <v>40</v>
      </c>
      <c r="O559" s="93"/>
      <c r="P559" s="269">
        <f>O559*H559</f>
        <v>0</v>
      </c>
      <c r="Q559" s="269">
        <v>0</v>
      </c>
      <c r="R559" s="269">
        <f>Q559*H559</f>
        <v>0</v>
      </c>
      <c r="S559" s="269">
        <v>0.285</v>
      </c>
      <c r="T559" s="270">
        <f>S559*H559</f>
        <v>2.8499999999999996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71" t="s">
        <v>166</v>
      </c>
      <c r="AT559" s="271" t="s">
        <v>162</v>
      </c>
      <c r="AU559" s="271" t="s">
        <v>85</v>
      </c>
      <c r="AY559" s="17" t="s">
        <v>160</v>
      </c>
      <c r="BE559" s="145">
        <f>IF(N559="základní",J559,0)</f>
        <v>0</v>
      </c>
      <c r="BF559" s="145">
        <f>IF(N559="snížená",J559,0)</f>
        <v>0</v>
      </c>
      <c r="BG559" s="145">
        <f>IF(N559="zákl. přenesená",J559,0)</f>
        <v>0</v>
      </c>
      <c r="BH559" s="145">
        <f>IF(N559="sníž. přenesená",J559,0)</f>
        <v>0</v>
      </c>
      <c r="BI559" s="145">
        <f>IF(N559="nulová",J559,0)</f>
        <v>0</v>
      </c>
      <c r="BJ559" s="17" t="s">
        <v>83</v>
      </c>
      <c r="BK559" s="145">
        <f>ROUND(I559*H559,2)</f>
        <v>0</v>
      </c>
      <c r="BL559" s="17" t="s">
        <v>166</v>
      </c>
      <c r="BM559" s="271" t="s">
        <v>2317</v>
      </c>
    </row>
    <row r="560" spans="1:47" s="2" customFormat="1" ht="12">
      <c r="A560" s="40"/>
      <c r="B560" s="41"/>
      <c r="C560" s="42"/>
      <c r="D560" s="272" t="s">
        <v>177</v>
      </c>
      <c r="E560" s="42"/>
      <c r="F560" s="287" t="s">
        <v>2316</v>
      </c>
      <c r="G560" s="42"/>
      <c r="H560" s="42"/>
      <c r="I560" s="161"/>
      <c r="J560" s="42"/>
      <c r="K560" s="42"/>
      <c r="L560" s="43"/>
      <c r="M560" s="274"/>
      <c r="N560" s="275"/>
      <c r="O560" s="93"/>
      <c r="P560" s="93"/>
      <c r="Q560" s="93"/>
      <c r="R560" s="93"/>
      <c r="S560" s="93"/>
      <c r="T560" s="94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7" t="s">
        <v>177</v>
      </c>
      <c r="AU560" s="17" t="s">
        <v>85</v>
      </c>
    </row>
    <row r="561" spans="1:51" s="13" customFormat="1" ht="12">
      <c r="A561" s="13"/>
      <c r="B561" s="276"/>
      <c r="C561" s="277"/>
      <c r="D561" s="272" t="s">
        <v>170</v>
      </c>
      <c r="E561" s="278" t="s">
        <v>1</v>
      </c>
      <c r="F561" s="279" t="s">
        <v>246</v>
      </c>
      <c r="G561" s="277"/>
      <c r="H561" s="280">
        <v>10</v>
      </c>
      <c r="I561" s="281"/>
      <c r="J561" s="277"/>
      <c r="K561" s="277"/>
      <c r="L561" s="282"/>
      <c r="M561" s="283"/>
      <c r="N561" s="284"/>
      <c r="O561" s="284"/>
      <c r="P561" s="284"/>
      <c r="Q561" s="284"/>
      <c r="R561" s="284"/>
      <c r="S561" s="284"/>
      <c r="T561" s="28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86" t="s">
        <v>170</v>
      </c>
      <c r="AU561" s="286" t="s">
        <v>85</v>
      </c>
      <c r="AV561" s="13" t="s">
        <v>85</v>
      </c>
      <c r="AW561" s="13" t="s">
        <v>30</v>
      </c>
      <c r="AX561" s="13" t="s">
        <v>83</v>
      </c>
      <c r="AY561" s="286" t="s">
        <v>160</v>
      </c>
    </row>
    <row r="562" spans="1:63" s="12" customFormat="1" ht="22.8" customHeight="1">
      <c r="A562" s="12"/>
      <c r="B562" s="244"/>
      <c r="C562" s="245"/>
      <c r="D562" s="246" t="s">
        <v>74</v>
      </c>
      <c r="E562" s="258" t="s">
        <v>1458</v>
      </c>
      <c r="F562" s="258" t="s">
        <v>1459</v>
      </c>
      <c r="G562" s="245"/>
      <c r="H562" s="245"/>
      <c r="I562" s="248"/>
      <c r="J562" s="259">
        <f>BK562</f>
        <v>0</v>
      </c>
      <c r="K562" s="245"/>
      <c r="L562" s="250"/>
      <c r="M562" s="251"/>
      <c r="N562" s="252"/>
      <c r="O562" s="252"/>
      <c r="P562" s="253">
        <f>SUM(P563:P564)</f>
        <v>0</v>
      </c>
      <c r="Q562" s="252"/>
      <c r="R562" s="253">
        <f>SUM(R563:R564)</f>
        <v>0</v>
      </c>
      <c r="S562" s="252"/>
      <c r="T562" s="254">
        <f>SUM(T563:T564)</f>
        <v>0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255" t="s">
        <v>83</v>
      </c>
      <c r="AT562" s="256" t="s">
        <v>74</v>
      </c>
      <c r="AU562" s="256" t="s">
        <v>83</v>
      </c>
      <c r="AY562" s="255" t="s">
        <v>160</v>
      </c>
      <c r="BK562" s="257">
        <f>SUM(BK563:BK564)</f>
        <v>0</v>
      </c>
    </row>
    <row r="563" spans="1:65" s="2" customFormat="1" ht="21.75" customHeight="1">
      <c r="A563" s="40"/>
      <c r="B563" s="41"/>
      <c r="C563" s="260" t="s">
        <v>1095</v>
      </c>
      <c r="D563" s="260" t="s">
        <v>162</v>
      </c>
      <c r="E563" s="261" t="s">
        <v>1461</v>
      </c>
      <c r="F563" s="262" t="s">
        <v>1462</v>
      </c>
      <c r="G563" s="263" t="s">
        <v>540</v>
      </c>
      <c r="H563" s="264">
        <v>187.8</v>
      </c>
      <c r="I563" s="265"/>
      <c r="J563" s="266">
        <f>ROUND(I563*H563,2)</f>
        <v>0</v>
      </c>
      <c r="K563" s="262" t="s">
        <v>175</v>
      </c>
      <c r="L563" s="43"/>
      <c r="M563" s="267" t="s">
        <v>1</v>
      </c>
      <c r="N563" s="268" t="s">
        <v>40</v>
      </c>
      <c r="O563" s="93"/>
      <c r="P563" s="269">
        <f>O563*H563</f>
        <v>0</v>
      </c>
      <c r="Q563" s="269">
        <v>0</v>
      </c>
      <c r="R563" s="269">
        <f>Q563*H563</f>
        <v>0</v>
      </c>
      <c r="S563" s="269">
        <v>0</v>
      </c>
      <c r="T563" s="270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71" t="s">
        <v>166</v>
      </c>
      <c r="AT563" s="271" t="s">
        <v>162</v>
      </c>
      <c r="AU563" s="271" t="s">
        <v>85</v>
      </c>
      <c r="AY563" s="17" t="s">
        <v>160</v>
      </c>
      <c r="BE563" s="145">
        <f>IF(N563="základní",J563,0)</f>
        <v>0</v>
      </c>
      <c r="BF563" s="145">
        <f>IF(N563="snížená",J563,0)</f>
        <v>0</v>
      </c>
      <c r="BG563" s="145">
        <f>IF(N563="zákl. přenesená",J563,0)</f>
        <v>0</v>
      </c>
      <c r="BH563" s="145">
        <f>IF(N563="sníž. přenesená",J563,0)</f>
        <v>0</v>
      </c>
      <c r="BI563" s="145">
        <f>IF(N563="nulová",J563,0)</f>
        <v>0</v>
      </c>
      <c r="BJ563" s="17" t="s">
        <v>83</v>
      </c>
      <c r="BK563" s="145">
        <f>ROUND(I563*H563,2)</f>
        <v>0</v>
      </c>
      <c r="BL563" s="17" t="s">
        <v>166</v>
      </c>
      <c r="BM563" s="271" t="s">
        <v>2318</v>
      </c>
    </row>
    <row r="564" spans="1:47" s="2" customFormat="1" ht="12">
      <c r="A564" s="40"/>
      <c r="B564" s="41"/>
      <c r="C564" s="42"/>
      <c r="D564" s="272" t="s">
        <v>177</v>
      </c>
      <c r="E564" s="42"/>
      <c r="F564" s="287" t="s">
        <v>2319</v>
      </c>
      <c r="G564" s="42"/>
      <c r="H564" s="42"/>
      <c r="I564" s="161"/>
      <c r="J564" s="42"/>
      <c r="K564" s="42"/>
      <c r="L564" s="43"/>
      <c r="M564" s="274"/>
      <c r="N564" s="275"/>
      <c r="O564" s="93"/>
      <c r="P564" s="93"/>
      <c r="Q564" s="93"/>
      <c r="R564" s="93"/>
      <c r="S564" s="93"/>
      <c r="T564" s="94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7" t="s">
        <v>177</v>
      </c>
      <c r="AU564" s="17" t="s">
        <v>85</v>
      </c>
    </row>
    <row r="565" spans="1:63" s="12" customFormat="1" ht="25.9" customHeight="1">
      <c r="A565" s="12"/>
      <c r="B565" s="244"/>
      <c r="C565" s="245"/>
      <c r="D565" s="246" t="s">
        <v>74</v>
      </c>
      <c r="E565" s="247" t="s">
        <v>138</v>
      </c>
      <c r="F565" s="247" t="s">
        <v>1464</v>
      </c>
      <c r="G565" s="245"/>
      <c r="H565" s="245"/>
      <c r="I565" s="248"/>
      <c r="J565" s="249">
        <f>BK565</f>
        <v>0</v>
      </c>
      <c r="K565" s="245"/>
      <c r="L565" s="250"/>
      <c r="M565" s="251"/>
      <c r="N565" s="252"/>
      <c r="O565" s="252"/>
      <c r="P565" s="253">
        <f>P566+P590+P597+P602+P607+P610</f>
        <v>0</v>
      </c>
      <c r="Q565" s="252"/>
      <c r="R565" s="253">
        <f>R566+R590+R597+R602+R607+R610</f>
        <v>0</v>
      </c>
      <c r="S565" s="252"/>
      <c r="T565" s="254">
        <f>T566+T590+T597+T602+T607+T610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55" t="s">
        <v>218</v>
      </c>
      <c r="AT565" s="256" t="s">
        <v>74</v>
      </c>
      <c r="AU565" s="256" t="s">
        <v>75</v>
      </c>
      <c r="AY565" s="255" t="s">
        <v>160</v>
      </c>
      <c r="BK565" s="257">
        <f>BK566+BK590+BK597+BK602+BK607+BK610</f>
        <v>0</v>
      </c>
    </row>
    <row r="566" spans="1:63" s="12" customFormat="1" ht="22.8" customHeight="1">
      <c r="A566" s="12"/>
      <c r="B566" s="244"/>
      <c r="C566" s="245"/>
      <c r="D566" s="246" t="s">
        <v>74</v>
      </c>
      <c r="E566" s="258" t="s">
        <v>1465</v>
      </c>
      <c r="F566" s="258" t="s">
        <v>1466</v>
      </c>
      <c r="G566" s="245"/>
      <c r="H566" s="245"/>
      <c r="I566" s="248"/>
      <c r="J566" s="259">
        <f>BK566</f>
        <v>0</v>
      </c>
      <c r="K566" s="245"/>
      <c r="L566" s="250"/>
      <c r="M566" s="251"/>
      <c r="N566" s="252"/>
      <c r="O566" s="252"/>
      <c r="P566" s="253">
        <f>SUM(P567:P589)</f>
        <v>0</v>
      </c>
      <c r="Q566" s="252"/>
      <c r="R566" s="253">
        <f>SUM(R567:R589)</f>
        <v>0</v>
      </c>
      <c r="S566" s="252"/>
      <c r="T566" s="254">
        <f>SUM(T567:T589)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55" t="s">
        <v>218</v>
      </c>
      <c r="AT566" s="256" t="s">
        <v>74</v>
      </c>
      <c r="AU566" s="256" t="s">
        <v>83</v>
      </c>
      <c r="AY566" s="255" t="s">
        <v>160</v>
      </c>
      <c r="BK566" s="257">
        <f>SUM(BK567:BK589)</f>
        <v>0</v>
      </c>
    </row>
    <row r="567" spans="1:65" s="2" customFormat="1" ht="16.5" customHeight="1">
      <c r="A567" s="40"/>
      <c r="B567" s="41"/>
      <c r="C567" s="260" t="s">
        <v>1099</v>
      </c>
      <c r="D567" s="260" t="s">
        <v>162</v>
      </c>
      <c r="E567" s="261" t="s">
        <v>1474</v>
      </c>
      <c r="F567" s="262" t="s">
        <v>1475</v>
      </c>
      <c r="G567" s="263" t="s">
        <v>1476</v>
      </c>
      <c r="H567" s="264">
        <v>1</v>
      </c>
      <c r="I567" s="265"/>
      <c r="J567" s="266">
        <f>ROUND(I567*H567,2)</f>
        <v>0</v>
      </c>
      <c r="K567" s="262" t="s">
        <v>175</v>
      </c>
      <c r="L567" s="43"/>
      <c r="M567" s="267" t="s">
        <v>1</v>
      </c>
      <c r="N567" s="268" t="s">
        <v>40</v>
      </c>
      <c r="O567" s="93"/>
      <c r="P567" s="269">
        <f>O567*H567</f>
        <v>0</v>
      </c>
      <c r="Q567" s="269">
        <v>0</v>
      </c>
      <c r="R567" s="269">
        <f>Q567*H567</f>
        <v>0</v>
      </c>
      <c r="S567" s="269">
        <v>0</v>
      </c>
      <c r="T567" s="270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71" t="s">
        <v>1470</v>
      </c>
      <c r="AT567" s="271" t="s">
        <v>162</v>
      </c>
      <c r="AU567" s="271" t="s">
        <v>85</v>
      </c>
      <c r="AY567" s="17" t="s">
        <v>160</v>
      </c>
      <c r="BE567" s="145">
        <f>IF(N567="základní",J567,0)</f>
        <v>0</v>
      </c>
      <c r="BF567" s="145">
        <f>IF(N567="snížená",J567,0)</f>
        <v>0</v>
      </c>
      <c r="BG567" s="145">
        <f>IF(N567="zákl. přenesená",J567,0)</f>
        <v>0</v>
      </c>
      <c r="BH567" s="145">
        <f>IF(N567="sníž. přenesená",J567,0)</f>
        <v>0</v>
      </c>
      <c r="BI567" s="145">
        <f>IF(N567="nulová",J567,0)</f>
        <v>0</v>
      </c>
      <c r="BJ567" s="17" t="s">
        <v>83</v>
      </c>
      <c r="BK567" s="145">
        <f>ROUND(I567*H567,2)</f>
        <v>0</v>
      </c>
      <c r="BL567" s="17" t="s">
        <v>1470</v>
      </c>
      <c r="BM567" s="271" t="s">
        <v>2320</v>
      </c>
    </row>
    <row r="568" spans="1:47" s="2" customFormat="1" ht="12">
      <c r="A568" s="40"/>
      <c r="B568" s="41"/>
      <c r="C568" s="42"/>
      <c r="D568" s="272" t="s">
        <v>177</v>
      </c>
      <c r="E568" s="42"/>
      <c r="F568" s="287" t="s">
        <v>1478</v>
      </c>
      <c r="G568" s="42"/>
      <c r="H568" s="42"/>
      <c r="I568" s="161"/>
      <c r="J568" s="42"/>
      <c r="K568" s="42"/>
      <c r="L568" s="43"/>
      <c r="M568" s="274"/>
      <c r="N568" s="275"/>
      <c r="O568" s="93"/>
      <c r="P568" s="93"/>
      <c r="Q568" s="93"/>
      <c r="R568" s="93"/>
      <c r="S568" s="93"/>
      <c r="T568" s="94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7" t="s">
        <v>177</v>
      </c>
      <c r="AU568" s="17" t="s">
        <v>85</v>
      </c>
    </row>
    <row r="569" spans="1:65" s="2" customFormat="1" ht="16.5" customHeight="1">
      <c r="A569" s="40"/>
      <c r="B569" s="41"/>
      <c r="C569" s="260" t="s">
        <v>1103</v>
      </c>
      <c r="D569" s="260" t="s">
        <v>162</v>
      </c>
      <c r="E569" s="261" t="s">
        <v>1480</v>
      </c>
      <c r="F569" s="262" t="s">
        <v>1481</v>
      </c>
      <c r="G569" s="263" t="s">
        <v>1476</v>
      </c>
      <c r="H569" s="264">
        <v>1</v>
      </c>
      <c r="I569" s="265"/>
      <c r="J569" s="266">
        <f>ROUND(I569*H569,2)</f>
        <v>0</v>
      </c>
      <c r="K569" s="262" t="s">
        <v>175</v>
      </c>
      <c r="L569" s="43"/>
      <c r="M569" s="267" t="s">
        <v>1</v>
      </c>
      <c r="N569" s="268" t="s">
        <v>40</v>
      </c>
      <c r="O569" s="93"/>
      <c r="P569" s="269">
        <f>O569*H569</f>
        <v>0</v>
      </c>
      <c r="Q569" s="269">
        <v>0</v>
      </c>
      <c r="R569" s="269">
        <f>Q569*H569</f>
        <v>0</v>
      </c>
      <c r="S569" s="269">
        <v>0</v>
      </c>
      <c r="T569" s="270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71" t="s">
        <v>1470</v>
      </c>
      <c r="AT569" s="271" t="s">
        <v>162</v>
      </c>
      <c r="AU569" s="271" t="s">
        <v>85</v>
      </c>
      <c r="AY569" s="17" t="s">
        <v>160</v>
      </c>
      <c r="BE569" s="145">
        <f>IF(N569="základní",J569,0)</f>
        <v>0</v>
      </c>
      <c r="BF569" s="145">
        <f>IF(N569="snížená",J569,0)</f>
        <v>0</v>
      </c>
      <c r="BG569" s="145">
        <f>IF(N569="zákl. přenesená",J569,0)</f>
        <v>0</v>
      </c>
      <c r="BH569" s="145">
        <f>IF(N569="sníž. přenesená",J569,0)</f>
        <v>0</v>
      </c>
      <c r="BI569" s="145">
        <f>IF(N569="nulová",J569,0)</f>
        <v>0</v>
      </c>
      <c r="BJ569" s="17" t="s">
        <v>83</v>
      </c>
      <c r="BK569" s="145">
        <f>ROUND(I569*H569,2)</f>
        <v>0</v>
      </c>
      <c r="BL569" s="17" t="s">
        <v>1470</v>
      </c>
      <c r="BM569" s="271" t="s">
        <v>2321</v>
      </c>
    </row>
    <row r="570" spans="1:47" s="2" customFormat="1" ht="12">
      <c r="A570" s="40"/>
      <c r="B570" s="41"/>
      <c r="C570" s="42"/>
      <c r="D570" s="272" t="s">
        <v>177</v>
      </c>
      <c r="E570" s="42"/>
      <c r="F570" s="287" t="s">
        <v>1483</v>
      </c>
      <c r="G570" s="42"/>
      <c r="H570" s="42"/>
      <c r="I570" s="161"/>
      <c r="J570" s="42"/>
      <c r="K570" s="42"/>
      <c r="L570" s="43"/>
      <c r="M570" s="274"/>
      <c r="N570" s="275"/>
      <c r="O570" s="93"/>
      <c r="P570" s="93"/>
      <c r="Q570" s="93"/>
      <c r="R570" s="93"/>
      <c r="S570" s="93"/>
      <c r="T570" s="94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7" t="s">
        <v>177</v>
      </c>
      <c r="AU570" s="17" t="s">
        <v>85</v>
      </c>
    </row>
    <row r="571" spans="1:51" s="13" customFormat="1" ht="12">
      <c r="A571" s="13"/>
      <c r="B571" s="276"/>
      <c r="C571" s="277"/>
      <c r="D571" s="272" t="s">
        <v>170</v>
      </c>
      <c r="E571" s="278" t="s">
        <v>1</v>
      </c>
      <c r="F571" s="279" t="s">
        <v>83</v>
      </c>
      <c r="G571" s="277"/>
      <c r="H571" s="280">
        <v>1</v>
      </c>
      <c r="I571" s="281"/>
      <c r="J571" s="277"/>
      <c r="K571" s="277"/>
      <c r="L571" s="282"/>
      <c r="M571" s="283"/>
      <c r="N571" s="284"/>
      <c r="O571" s="284"/>
      <c r="P571" s="284"/>
      <c r="Q571" s="284"/>
      <c r="R571" s="284"/>
      <c r="S571" s="284"/>
      <c r="T571" s="28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86" t="s">
        <v>170</v>
      </c>
      <c r="AU571" s="286" t="s">
        <v>85</v>
      </c>
      <c r="AV571" s="13" t="s">
        <v>85</v>
      </c>
      <c r="AW571" s="13" t="s">
        <v>30</v>
      </c>
      <c r="AX571" s="13" t="s">
        <v>83</v>
      </c>
      <c r="AY571" s="286" t="s">
        <v>160</v>
      </c>
    </row>
    <row r="572" spans="1:65" s="2" customFormat="1" ht="21.75" customHeight="1">
      <c r="A572" s="40"/>
      <c r="B572" s="41"/>
      <c r="C572" s="260" t="s">
        <v>1108</v>
      </c>
      <c r="D572" s="260" t="s">
        <v>162</v>
      </c>
      <c r="E572" s="261" t="s">
        <v>1485</v>
      </c>
      <c r="F572" s="262" t="s">
        <v>1486</v>
      </c>
      <c r="G572" s="263" t="s">
        <v>1476</v>
      </c>
      <c r="H572" s="264">
        <v>1</v>
      </c>
      <c r="I572" s="265"/>
      <c r="J572" s="266">
        <f>ROUND(I572*H572,2)</f>
        <v>0</v>
      </c>
      <c r="K572" s="262" t="s">
        <v>1</v>
      </c>
      <c r="L572" s="43"/>
      <c r="M572" s="267" t="s">
        <v>1</v>
      </c>
      <c r="N572" s="268" t="s">
        <v>40</v>
      </c>
      <c r="O572" s="93"/>
      <c r="P572" s="269">
        <f>O572*H572</f>
        <v>0</v>
      </c>
      <c r="Q572" s="269">
        <v>0</v>
      </c>
      <c r="R572" s="269">
        <f>Q572*H572</f>
        <v>0</v>
      </c>
      <c r="S572" s="269">
        <v>0</v>
      </c>
      <c r="T572" s="270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71" t="s">
        <v>1470</v>
      </c>
      <c r="AT572" s="271" t="s">
        <v>162</v>
      </c>
      <c r="AU572" s="271" t="s">
        <v>85</v>
      </c>
      <c r="AY572" s="17" t="s">
        <v>160</v>
      </c>
      <c r="BE572" s="145">
        <f>IF(N572="základní",J572,0)</f>
        <v>0</v>
      </c>
      <c r="BF572" s="145">
        <f>IF(N572="snížená",J572,0)</f>
        <v>0</v>
      </c>
      <c r="BG572" s="145">
        <f>IF(N572="zákl. přenesená",J572,0)</f>
        <v>0</v>
      </c>
      <c r="BH572" s="145">
        <f>IF(N572="sníž. přenesená",J572,0)</f>
        <v>0</v>
      </c>
      <c r="BI572" s="145">
        <f>IF(N572="nulová",J572,0)</f>
        <v>0</v>
      </c>
      <c r="BJ572" s="17" t="s">
        <v>83</v>
      </c>
      <c r="BK572" s="145">
        <f>ROUND(I572*H572,2)</f>
        <v>0</v>
      </c>
      <c r="BL572" s="17" t="s">
        <v>1470</v>
      </c>
      <c r="BM572" s="271" t="s">
        <v>2322</v>
      </c>
    </row>
    <row r="573" spans="1:47" s="2" customFormat="1" ht="12">
      <c r="A573" s="40"/>
      <c r="B573" s="41"/>
      <c r="C573" s="42"/>
      <c r="D573" s="272" t="s">
        <v>177</v>
      </c>
      <c r="E573" s="42"/>
      <c r="F573" s="287" t="s">
        <v>1486</v>
      </c>
      <c r="G573" s="42"/>
      <c r="H573" s="42"/>
      <c r="I573" s="161"/>
      <c r="J573" s="42"/>
      <c r="K573" s="42"/>
      <c r="L573" s="43"/>
      <c r="M573" s="274"/>
      <c r="N573" s="275"/>
      <c r="O573" s="93"/>
      <c r="P573" s="93"/>
      <c r="Q573" s="93"/>
      <c r="R573" s="93"/>
      <c r="S573" s="93"/>
      <c r="T573" s="94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7" t="s">
        <v>177</v>
      </c>
      <c r="AU573" s="17" t="s">
        <v>85</v>
      </c>
    </row>
    <row r="574" spans="1:51" s="13" customFormat="1" ht="12">
      <c r="A574" s="13"/>
      <c r="B574" s="276"/>
      <c r="C574" s="277"/>
      <c r="D574" s="272" t="s">
        <v>170</v>
      </c>
      <c r="E574" s="278" t="s">
        <v>1</v>
      </c>
      <c r="F574" s="279" t="s">
        <v>83</v>
      </c>
      <c r="G574" s="277"/>
      <c r="H574" s="280">
        <v>1</v>
      </c>
      <c r="I574" s="281"/>
      <c r="J574" s="277"/>
      <c r="K574" s="277"/>
      <c r="L574" s="282"/>
      <c r="M574" s="283"/>
      <c r="N574" s="284"/>
      <c r="O574" s="284"/>
      <c r="P574" s="284"/>
      <c r="Q574" s="284"/>
      <c r="R574" s="284"/>
      <c r="S574" s="284"/>
      <c r="T574" s="28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86" t="s">
        <v>170</v>
      </c>
      <c r="AU574" s="286" t="s">
        <v>85</v>
      </c>
      <c r="AV574" s="13" t="s">
        <v>85</v>
      </c>
      <c r="AW574" s="13" t="s">
        <v>30</v>
      </c>
      <c r="AX574" s="13" t="s">
        <v>83</v>
      </c>
      <c r="AY574" s="286" t="s">
        <v>160</v>
      </c>
    </row>
    <row r="575" spans="1:65" s="2" customFormat="1" ht="21.75" customHeight="1">
      <c r="A575" s="40"/>
      <c r="B575" s="41"/>
      <c r="C575" s="260" t="s">
        <v>1112</v>
      </c>
      <c r="D575" s="260" t="s">
        <v>162</v>
      </c>
      <c r="E575" s="261" t="s">
        <v>1489</v>
      </c>
      <c r="F575" s="262" t="s">
        <v>1490</v>
      </c>
      <c r="G575" s="263" t="s">
        <v>296</v>
      </c>
      <c r="H575" s="264">
        <v>17</v>
      </c>
      <c r="I575" s="265"/>
      <c r="J575" s="266">
        <f>ROUND(I575*H575,2)</f>
        <v>0</v>
      </c>
      <c r="K575" s="262" t="s">
        <v>1</v>
      </c>
      <c r="L575" s="43"/>
      <c r="M575" s="267" t="s">
        <v>1</v>
      </c>
      <c r="N575" s="268" t="s">
        <v>40</v>
      </c>
      <c r="O575" s="93"/>
      <c r="P575" s="269">
        <f>O575*H575</f>
        <v>0</v>
      </c>
      <c r="Q575" s="269">
        <v>0</v>
      </c>
      <c r="R575" s="269">
        <f>Q575*H575</f>
        <v>0</v>
      </c>
      <c r="S575" s="269">
        <v>0</v>
      </c>
      <c r="T575" s="270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71" t="s">
        <v>1470</v>
      </c>
      <c r="AT575" s="271" t="s">
        <v>162</v>
      </c>
      <c r="AU575" s="271" t="s">
        <v>85</v>
      </c>
      <c r="AY575" s="17" t="s">
        <v>160</v>
      </c>
      <c r="BE575" s="145">
        <f>IF(N575="základní",J575,0)</f>
        <v>0</v>
      </c>
      <c r="BF575" s="145">
        <f>IF(N575="snížená",J575,0)</f>
        <v>0</v>
      </c>
      <c r="BG575" s="145">
        <f>IF(N575="zákl. přenesená",J575,0)</f>
        <v>0</v>
      </c>
      <c r="BH575" s="145">
        <f>IF(N575="sníž. přenesená",J575,0)</f>
        <v>0</v>
      </c>
      <c r="BI575" s="145">
        <f>IF(N575="nulová",J575,0)</f>
        <v>0</v>
      </c>
      <c r="BJ575" s="17" t="s">
        <v>83</v>
      </c>
      <c r="BK575" s="145">
        <f>ROUND(I575*H575,2)</f>
        <v>0</v>
      </c>
      <c r="BL575" s="17" t="s">
        <v>1470</v>
      </c>
      <c r="BM575" s="271" t="s">
        <v>2323</v>
      </c>
    </row>
    <row r="576" spans="1:47" s="2" customFormat="1" ht="12">
      <c r="A576" s="40"/>
      <c r="B576" s="41"/>
      <c r="C576" s="42"/>
      <c r="D576" s="272" t="s">
        <v>177</v>
      </c>
      <c r="E576" s="42"/>
      <c r="F576" s="287" t="s">
        <v>1490</v>
      </c>
      <c r="G576" s="42"/>
      <c r="H576" s="42"/>
      <c r="I576" s="161"/>
      <c r="J576" s="42"/>
      <c r="K576" s="42"/>
      <c r="L576" s="43"/>
      <c r="M576" s="274"/>
      <c r="N576" s="275"/>
      <c r="O576" s="93"/>
      <c r="P576" s="93"/>
      <c r="Q576" s="93"/>
      <c r="R576" s="93"/>
      <c r="S576" s="93"/>
      <c r="T576" s="94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7" t="s">
        <v>177</v>
      </c>
      <c r="AU576" s="17" t="s">
        <v>85</v>
      </c>
    </row>
    <row r="577" spans="1:47" s="2" customFormat="1" ht="12">
      <c r="A577" s="40"/>
      <c r="B577" s="41"/>
      <c r="C577" s="42"/>
      <c r="D577" s="272" t="s">
        <v>168</v>
      </c>
      <c r="E577" s="42"/>
      <c r="F577" s="273" t="s">
        <v>1849</v>
      </c>
      <c r="G577" s="42"/>
      <c r="H577" s="42"/>
      <c r="I577" s="161"/>
      <c r="J577" s="42"/>
      <c r="K577" s="42"/>
      <c r="L577" s="43"/>
      <c r="M577" s="274"/>
      <c r="N577" s="275"/>
      <c r="O577" s="93"/>
      <c r="P577" s="93"/>
      <c r="Q577" s="93"/>
      <c r="R577" s="93"/>
      <c r="S577" s="93"/>
      <c r="T577" s="94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7" t="s">
        <v>168</v>
      </c>
      <c r="AU577" s="17" t="s">
        <v>85</v>
      </c>
    </row>
    <row r="578" spans="1:51" s="13" customFormat="1" ht="12">
      <c r="A578" s="13"/>
      <c r="B578" s="276"/>
      <c r="C578" s="277"/>
      <c r="D578" s="272" t="s">
        <v>170</v>
      </c>
      <c r="E578" s="278" t="s">
        <v>1</v>
      </c>
      <c r="F578" s="279" t="s">
        <v>287</v>
      </c>
      <c r="G578" s="277"/>
      <c r="H578" s="280">
        <v>17</v>
      </c>
      <c r="I578" s="281"/>
      <c r="J578" s="277"/>
      <c r="K578" s="277"/>
      <c r="L578" s="282"/>
      <c r="M578" s="283"/>
      <c r="N578" s="284"/>
      <c r="O578" s="284"/>
      <c r="P578" s="284"/>
      <c r="Q578" s="284"/>
      <c r="R578" s="284"/>
      <c r="S578" s="284"/>
      <c r="T578" s="28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86" t="s">
        <v>170</v>
      </c>
      <c r="AU578" s="286" t="s">
        <v>85</v>
      </c>
      <c r="AV578" s="13" t="s">
        <v>85</v>
      </c>
      <c r="AW578" s="13" t="s">
        <v>30</v>
      </c>
      <c r="AX578" s="13" t="s">
        <v>83</v>
      </c>
      <c r="AY578" s="286" t="s">
        <v>160</v>
      </c>
    </row>
    <row r="579" spans="1:65" s="2" customFormat="1" ht="16.5" customHeight="1">
      <c r="A579" s="40"/>
      <c r="B579" s="41"/>
      <c r="C579" s="260" t="s">
        <v>1118</v>
      </c>
      <c r="D579" s="260" t="s">
        <v>162</v>
      </c>
      <c r="E579" s="261" t="s">
        <v>1494</v>
      </c>
      <c r="F579" s="262" t="s">
        <v>1495</v>
      </c>
      <c r="G579" s="263" t="s">
        <v>1476</v>
      </c>
      <c r="H579" s="264">
        <v>1</v>
      </c>
      <c r="I579" s="265"/>
      <c r="J579" s="266">
        <f>ROUND(I579*H579,2)</f>
        <v>0</v>
      </c>
      <c r="K579" s="262" t="s">
        <v>175</v>
      </c>
      <c r="L579" s="43"/>
      <c r="M579" s="267" t="s">
        <v>1</v>
      </c>
      <c r="N579" s="268" t="s">
        <v>40</v>
      </c>
      <c r="O579" s="93"/>
      <c r="P579" s="269">
        <f>O579*H579</f>
        <v>0</v>
      </c>
      <c r="Q579" s="269">
        <v>0</v>
      </c>
      <c r="R579" s="269">
        <f>Q579*H579</f>
        <v>0</v>
      </c>
      <c r="S579" s="269">
        <v>0</v>
      </c>
      <c r="T579" s="270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71" t="s">
        <v>1470</v>
      </c>
      <c r="AT579" s="271" t="s">
        <v>162</v>
      </c>
      <c r="AU579" s="271" t="s">
        <v>85</v>
      </c>
      <c r="AY579" s="17" t="s">
        <v>160</v>
      </c>
      <c r="BE579" s="145">
        <f>IF(N579="základní",J579,0)</f>
        <v>0</v>
      </c>
      <c r="BF579" s="145">
        <f>IF(N579="snížená",J579,0)</f>
        <v>0</v>
      </c>
      <c r="BG579" s="145">
        <f>IF(N579="zákl. přenesená",J579,0)</f>
        <v>0</v>
      </c>
      <c r="BH579" s="145">
        <f>IF(N579="sníž. přenesená",J579,0)</f>
        <v>0</v>
      </c>
      <c r="BI579" s="145">
        <f>IF(N579="nulová",J579,0)</f>
        <v>0</v>
      </c>
      <c r="BJ579" s="17" t="s">
        <v>83</v>
      </c>
      <c r="BK579" s="145">
        <f>ROUND(I579*H579,2)</f>
        <v>0</v>
      </c>
      <c r="BL579" s="17" t="s">
        <v>1470</v>
      </c>
      <c r="BM579" s="271" t="s">
        <v>2324</v>
      </c>
    </row>
    <row r="580" spans="1:47" s="2" customFormat="1" ht="12">
      <c r="A580" s="40"/>
      <c r="B580" s="41"/>
      <c r="C580" s="42"/>
      <c r="D580" s="272" t="s">
        <v>177</v>
      </c>
      <c r="E580" s="42"/>
      <c r="F580" s="287" t="s">
        <v>1495</v>
      </c>
      <c r="G580" s="42"/>
      <c r="H580" s="42"/>
      <c r="I580" s="161"/>
      <c r="J580" s="42"/>
      <c r="K580" s="42"/>
      <c r="L580" s="43"/>
      <c r="M580" s="274"/>
      <c r="N580" s="275"/>
      <c r="O580" s="93"/>
      <c r="P580" s="93"/>
      <c r="Q580" s="93"/>
      <c r="R580" s="93"/>
      <c r="S580" s="93"/>
      <c r="T580" s="94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7" t="s">
        <v>177</v>
      </c>
      <c r="AU580" s="17" t="s">
        <v>85</v>
      </c>
    </row>
    <row r="581" spans="1:65" s="2" customFormat="1" ht="16.5" customHeight="1">
      <c r="A581" s="40"/>
      <c r="B581" s="41"/>
      <c r="C581" s="260" t="s">
        <v>1122</v>
      </c>
      <c r="D581" s="260" t="s">
        <v>162</v>
      </c>
      <c r="E581" s="261" t="s">
        <v>1498</v>
      </c>
      <c r="F581" s="262" t="s">
        <v>1499</v>
      </c>
      <c r="G581" s="263" t="s">
        <v>1476</v>
      </c>
      <c r="H581" s="264">
        <v>1</v>
      </c>
      <c r="I581" s="265"/>
      <c r="J581" s="266">
        <f>ROUND(I581*H581,2)</f>
        <v>0</v>
      </c>
      <c r="K581" s="262" t="s">
        <v>175</v>
      </c>
      <c r="L581" s="43"/>
      <c r="M581" s="267" t="s">
        <v>1</v>
      </c>
      <c r="N581" s="268" t="s">
        <v>40</v>
      </c>
      <c r="O581" s="93"/>
      <c r="P581" s="269">
        <f>O581*H581</f>
        <v>0</v>
      </c>
      <c r="Q581" s="269">
        <v>0</v>
      </c>
      <c r="R581" s="269">
        <f>Q581*H581</f>
        <v>0</v>
      </c>
      <c r="S581" s="269">
        <v>0</v>
      </c>
      <c r="T581" s="270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71" t="s">
        <v>1470</v>
      </c>
      <c r="AT581" s="271" t="s">
        <v>162</v>
      </c>
      <c r="AU581" s="271" t="s">
        <v>85</v>
      </c>
      <c r="AY581" s="17" t="s">
        <v>160</v>
      </c>
      <c r="BE581" s="145">
        <f>IF(N581="základní",J581,0)</f>
        <v>0</v>
      </c>
      <c r="BF581" s="145">
        <f>IF(N581="snížená",J581,0)</f>
        <v>0</v>
      </c>
      <c r="BG581" s="145">
        <f>IF(N581="zákl. přenesená",J581,0)</f>
        <v>0</v>
      </c>
      <c r="BH581" s="145">
        <f>IF(N581="sníž. přenesená",J581,0)</f>
        <v>0</v>
      </c>
      <c r="BI581" s="145">
        <f>IF(N581="nulová",J581,0)</f>
        <v>0</v>
      </c>
      <c r="BJ581" s="17" t="s">
        <v>83</v>
      </c>
      <c r="BK581" s="145">
        <f>ROUND(I581*H581,2)</f>
        <v>0</v>
      </c>
      <c r="BL581" s="17" t="s">
        <v>1470</v>
      </c>
      <c r="BM581" s="271" t="s">
        <v>2325</v>
      </c>
    </row>
    <row r="582" spans="1:47" s="2" customFormat="1" ht="12">
      <c r="A582" s="40"/>
      <c r="B582" s="41"/>
      <c r="C582" s="42"/>
      <c r="D582" s="272" t="s">
        <v>177</v>
      </c>
      <c r="E582" s="42"/>
      <c r="F582" s="287" t="s">
        <v>1501</v>
      </c>
      <c r="G582" s="42"/>
      <c r="H582" s="42"/>
      <c r="I582" s="161"/>
      <c r="J582" s="42"/>
      <c r="K582" s="42"/>
      <c r="L582" s="43"/>
      <c r="M582" s="274"/>
      <c r="N582" s="275"/>
      <c r="O582" s="93"/>
      <c r="P582" s="93"/>
      <c r="Q582" s="93"/>
      <c r="R582" s="93"/>
      <c r="S582" s="93"/>
      <c r="T582" s="94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7" t="s">
        <v>177</v>
      </c>
      <c r="AU582" s="17" t="s">
        <v>85</v>
      </c>
    </row>
    <row r="583" spans="1:51" s="13" customFormat="1" ht="12">
      <c r="A583" s="13"/>
      <c r="B583" s="276"/>
      <c r="C583" s="277"/>
      <c r="D583" s="272" t="s">
        <v>170</v>
      </c>
      <c r="E583" s="278" t="s">
        <v>1</v>
      </c>
      <c r="F583" s="279" t="s">
        <v>83</v>
      </c>
      <c r="G583" s="277"/>
      <c r="H583" s="280">
        <v>1</v>
      </c>
      <c r="I583" s="281"/>
      <c r="J583" s="277"/>
      <c r="K583" s="277"/>
      <c r="L583" s="282"/>
      <c r="M583" s="283"/>
      <c r="N583" s="284"/>
      <c r="O583" s="284"/>
      <c r="P583" s="284"/>
      <c r="Q583" s="284"/>
      <c r="R583" s="284"/>
      <c r="S583" s="284"/>
      <c r="T583" s="28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86" t="s">
        <v>170</v>
      </c>
      <c r="AU583" s="286" t="s">
        <v>85</v>
      </c>
      <c r="AV583" s="13" t="s">
        <v>85</v>
      </c>
      <c r="AW583" s="13" t="s">
        <v>30</v>
      </c>
      <c r="AX583" s="13" t="s">
        <v>83</v>
      </c>
      <c r="AY583" s="286" t="s">
        <v>160</v>
      </c>
    </row>
    <row r="584" spans="1:65" s="2" customFormat="1" ht="16.5" customHeight="1">
      <c r="A584" s="40"/>
      <c r="B584" s="41"/>
      <c r="C584" s="260" t="s">
        <v>1128</v>
      </c>
      <c r="D584" s="260" t="s">
        <v>162</v>
      </c>
      <c r="E584" s="261" t="s">
        <v>1503</v>
      </c>
      <c r="F584" s="262" t="s">
        <v>1504</v>
      </c>
      <c r="G584" s="263" t="s">
        <v>1476</v>
      </c>
      <c r="H584" s="264">
        <v>1</v>
      </c>
      <c r="I584" s="265"/>
      <c r="J584" s="266">
        <f>ROUND(I584*H584,2)</f>
        <v>0</v>
      </c>
      <c r="K584" s="262" t="s">
        <v>1</v>
      </c>
      <c r="L584" s="43"/>
      <c r="M584" s="267" t="s">
        <v>1</v>
      </c>
      <c r="N584" s="268" t="s">
        <v>40</v>
      </c>
      <c r="O584" s="93"/>
      <c r="P584" s="269">
        <f>O584*H584</f>
        <v>0</v>
      </c>
      <c r="Q584" s="269">
        <v>0</v>
      </c>
      <c r="R584" s="269">
        <f>Q584*H584</f>
        <v>0</v>
      </c>
      <c r="S584" s="269">
        <v>0</v>
      </c>
      <c r="T584" s="270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71" t="s">
        <v>1470</v>
      </c>
      <c r="AT584" s="271" t="s">
        <v>162</v>
      </c>
      <c r="AU584" s="271" t="s">
        <v>85</v>
      </c>
      <c r="AY584" s="17" t="s">
        <v>160</v>
      </c>
      <c r="BE584" s="145">
        <f>IF(N584="základní",J584,0)</f>
        <v>0</v>
      </c>
      <c r="BF584" s="145">
        <f>IF(N584="snížená",J584,0)</f>
        <v>0</v>
      </c>
      <c r="BG584" s="145">
        <f>IF(N584="zákl. přenesená",J584,0)</f>
        <v>0</v>
      </c>
      <c r="BH584" s="145">
        <f>IF(N584="sníž. přenesená",J584,0)</f>
        <v>0</v>
      </c>
      <c r="BI584" s="145">
        <f>IF(N584="nulová",J584,0)</f>
        <v>0</v>
      </c>
      <c r="BJ584" s="17" t="s">
        <v>83</v>
      </c>
      <c r="BK584" s="145">
        <f>ROUND(I584*H584,2)</f>
        <v>0</v>
      </c>
      <c r="BL584" s="17" t="s">
        <v>1470</v>
      </c>
      <c r="BM584" s="271" t="s">
        <v>2326</v>
      </c>
    </row>
    <row r="585" spans="1:47" s="2" customFormat="1" ht="12">
      <c r="A585" s="40"/>
      <c r="B585" s="41"/>
      <c r="C585" s="42"/>
      <c r="D585" s="272" t="s">
        <v>177</v>
      </c>
      <c r="E585" s="42"/>
      <c r="F585" s="287" t="s">
        <v>1504</v>
      </c>
      <c r="G585" s="42"/>
      <c r="H585" s="42"/>
      <c r="I585" s="161"/>
      <c r="J585" s="42"/>
      <c r="K585" s="42"/>
      <c r="L585" s="43"/>
      <c r="M585" s="274"/>
      <c r="N585" s="275"/>
      <c r="O585" s="93"/>
      <c r="P585" s="93"/>
      <c r="Q585" s="93"/>
      <c r="R585" s="93"/>
      <c r="S585" s="93"/>
      <c r="T585" s="94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7" t="s">
        <v>177</v>
      </c>
      <c r="AU585" s="17" t="s">
        <v>85</v>
      </c>
    </row>
    <row r="586" spans="1:65" s="2" customFormat="1" ht="16.5" customHeight="1">
      <c r="A586" s="40"/>
      <c r="B586" s="41"/>
      <c r="C586" s="260" t="s">
        <v>1133</v>
      </c>
      <c r="D586" s="260" t="s">
        <v>162</v>
      </c>
      <c r="E586" s="261" t="s">
        <v>1507</v>
      </c>
      <c r="F586" s="262" t="s">
        <v>1508</v>
      </c>
      <c r="G586" s="263" t="s">
        <v>165</v>
      </c>
      <c r="H586" s="264">
        <v>1</v>
      </c>
      <c r="I586" s="265"/>
      <c r="J586" s="266">
        <f>ROUND(I586*H586,2)</f>
        <v>0</v>
      </c>
      <c r="K586" s="262" t="s">
        <v>1</v>
      </c>
      <c r="L586" s="43"/>
      <c r="M586" s="267" t="s">
        <v>1</v>
      </c>
      <c r="N586" s="268" t="s">
        <v>40</v>
      </c>
      <c r="O586" s="93"/>
      <c r="P586" s="269">
        <f>O586*H586</f>
        <v>0</v>
      </c>
      <c r="Q586" s="269">
        <v>0</v>
      </c>
      <c r="R586" s="269">
        <f>Q586*H586</f>
        <v>0</v>
      </c>
      <c r="S586" s="269">
        <v>0</v>
      </c>
      <c r="T586" s="270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71" t="s">
        <v>1470</v>
      </c>
      <c r="AT586" s="271" t="s">
        <v>162</v>
      </c>
      <c r="AU586" s="271" t="s">
        <v>85</v>
      </c>
      <c r="AY586" s="17" t="s">
        <v>160</v>
      </c>
      <c r="BE586" s="145">
        <f>IF(N586="základní",J586,0)</f>
        <v>0</v>
      </c>
      <c r="BF586" s="145">
        <f>IF(N586="snížená",J586,0)</f>
        <v>0</v>
      </c>
      <c r="BG586" s="145">
        <f>IF(N586="zákl. přenesená",J586,0)</f>
        <v>0</v>
      </c>
      <c r="BH586" s="145">
        <f>IF(N586="sníž. přenesená",J586,0)</f>
        <v>0</v>
      </c>
      <c r="BI586" s="145">
        <f>IF(N586="nulová",J586,0)</f>
        <v>0</v>
      </c>
      <c r="BJ586" s="17" t="s">
        <v>83</v>
      </c>
      <c r="BK586" s="145">
        <f>ROUND(I586*H586,2)</f>
        <v>0</v>
      </c>
      <c r="BL586" s="17" t="s">
        <v>1470</v>
      </c>
      <c r="BM586" s="271" t="s">
        <v>2327</v>
      </c>
    </row>
    <row r="587" spans="1:65" s="2" customFormat="1" ht="16.5" customHeight="1">
      <c r="A587" s="40"/>
      <c r="B587" s="41"/>
      <c r="C587" s="260" t="s">
        <v>1140</v>
      </c>
      <c r="D587" s="260" t="s">
        <v>162</v>
      </c>
      <c r="E587" s="261" t="s">
        <v>1511</v>
      </c>
      <c r="F587" s="262" t="s">
        <v>1512</v>
      </c>
      <c r="G587" s="263" t="s">
        <v>165</v>
      </c>
      <c r="H587" s="264">
        <v>1</v>
      </c>
      <c r="I587" s="265"/>
      <c r="J587" s="266">
        <f>ROUND(I587*H587,2)</f>
        <v>0</v>
      </c>
      <c r="K587" s="262" t="s">
        <v>1</v>
      </c>
      <c r="L587" s="43"/>
      <c r="M587" s="267" t="s">
        <v>1</v>
      </c>
      <c r="N587" s="268" t="s">
        <v>40</v>
      </c>
      <c r="O587" s="93"/>
      <c r="P587" s="269">
        <f>O587*H587</f>
        <v>0</v>
      </c>
      <c r="Q587" s="269">
        <v>0</v>
      </c>
      <c r="R587" s="269">
        <f>Q587*H587</f>
        <v>0</v>
      </c>
      <c r="S587" s="269">
        <v>0</v>
      </c>
      <c r="T587" s="270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71" t="s">
        <v>1470</v>
      </c>
      <c r="AT587" s="271" t="s">
        <v>162</v>
      </c>
      <c r="AU587" s="271" t="s">
        <v>85</v>
      </c>
      <c r="AY587" s="17" t="s">
        <v>160</v>
      </c>
      <c r="BE587" s="145">
        <f>IF(N587="základní",J587,0)</f>
        <v>0</v>
      </c>
      <c r="BF587" s="145">
        <f>IF(N587="snížená",J587,0)</f>
        <v>0</v>
      </c>
      <c r="BG587" s="145">
        <f>IF(N587="zákl. přenesená",J587,0)</f>
        <v>0</v>
      </c>
      <c r="BH587" s="145">
        <f>IF(N587="sníž. přenesená",J587,0)</f>
        <v>0</v>
      </c>
      <c r="BI587" s="145">
        <f>IF(N587="nulová",J587,0)</f>
        <v>0</v>
      </c>
      <c r="BJ587" s="17" t="s">
        <v>83</v>
      </c>
      <c r="BK587" s="145">
        <f>ROUND(I587*H587,2)</f>
        <v>0</v>
      </c>
      <c r="BL587" s="17" t="s">
        <v>1470</v>
      </c>
      <c r="BM587" s="271" t="s">
        <v>2328</v>
      </c>
    </row>
    <row r="588" spans="1:65" s="2" customFormat="1" ht="16.5" customHeight="1">
      <c r="A588" s="40"/>
      <c r="B588" s="41"/>
      <c r="C588" s="260" t="s">
        <v>1161</v>
      </c>
      <c r="D588" s="260" t="s">
        <v>162</v>
      </c>
      <c r="E588" s="261" t="s">
        <v>1515</v>
      </c>
      <c r="F588" s="262" t="s">
        <v>1853</v>
      </c>
      <c r="G588" s="263" t="s">
        <v>165</v>
      </c>
      <c r="H588" s="264">
        <v>1</v>
      </c>
      <c r="I588" s="265"/>
      <c r="J588" s="266">
        <f>ROUND(I588*H588,2)</f>
        <v>0</v>
      </c>
      <c r="K588" s="262" t="s">
        <v>1</v>
      </c>
      <c r="L588" s="43"/>
      <c r="M588" s="267" t="s">
        <v>1</v>
      </c>
      <c r="N588" s="268" t="s">
        <v>40</v>
      </c>
      <c r="O588" s="93"/>
      <c r="P588" s="269">
        <f>O588*H588</f>
        <v>0</v>
      </c>
      <c r="Q588" s="269">
        <v>0</v>
      </c>
      <c r="R588" s="269">
        <f>Q588*H588</f>
        <v>0</v>
      </c>
      <c r="S588" s="269">
        <v>0</v>
      </c>
      <c r="T588" s="270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71" t="s">
        <v>1470</v>
      </c>
      <c r="AT588" s="271" t="s">
        <v>162</v>
      </c>
      <c r="AU588" s="271" t="s">
        <v>85</v>
      </c>
      <c r="AY588" s="17" t="s">
        <v>160</v>
      </c>
      <c r="BE588" s="145">
        <f>IF(N588="základní",J588,0)</f>
        <v>0</v>
      </c>
      <c r="BF588" s="145">
        <f>IF(N588="snížená",J588,0)</f>
        <v>0</v>
      </c>
      <c r="BG588" s="145">
        <f>IF(N588="zákl. přenesená",J588,0)</f>
        <v>0</v>
      </c>
      <c r="BH588" s="145">
        <f>IF(N588="sníž. přenesená",J588,0)</f>
        <v>0</v>
      </c>
      <c r="BI588" s="145">
        <f>IF(N588="nulová",J588,0)</f>
        <v>0</v>
      </c>
      <c r="BJ588" s="17" t="s">
        <v>83</v>
      </c>
      <c r="BK588" s="145">
        <f>ROUND(I588*H588,2)</f>
        <v>0</v>
      </c>
      <c r="BL588" s="17" t="s">
        <v>1470</v>
      </c>
      <c r="BM588" s="271" t="s">
        <v>2329</v>
      </c>
    </row>
    <row r="589" spans="1:47" s="2" customFormat="1" ht="12">
      <c r="A589" s="40"/>
      <c r="B589" s="41"/>
      <c r="C589" s="42"/>
      <c r="D589" s="272" t="s">
        <v>177</v>
      </c>
      <c r="E589" s="42"/>
      <c r="F589" s="287" t="s">
        <v>1855</v>
      </c>
      <c r="G589" s="42"/>
      <c r="H589" s="42"/>
      <c r="I589" s="161"/>
      <c r="J589" s="42"/>
      <c r="K589" s="42"/>
      <c r="L589" s="43"/>
      <c r="M589" s="274"/>
      <c r="N589" s="275"/>
      <c r="O589" s="93"/>
      <c r="P589" s="93"/>
      <c r="Q589" s="93"/>
      <c r="R589" s="93"/>
      <c r="S589" s="93"/>
      <c r="T589" s="94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7" t="s">
        <v>177</v>
      </c>
      <c r="AU589" s="17" t="s">
        <v>85</v>
      </c>
    </row>
    <row r="590" spans="1:63" s="12" customFormat="1" ht="22.8" customHeight="1">
      <c r="A590" s="12"/>
      <c r="B590" s="244"/>
      <c r="C590" s="245"/>
      <c r="D590" s="246" t="s">
        <v>74</v>
      </c>
      <c r="E590" s="258" t="s">
        <v>1519</v>
      </c>
      <c r="F590" s="258" t="s">
        <v>137</v>
      </c>
      <c r="G590" s="245"/>
      <c r="H590" s="245"/>
      <c r="I590" s="248"/>
      <c r="J590" s="259">
        <f>BK590</f>
        <v>0</v>
      </c>
      <c r="K590" s="245"/>
      <c r="L590" s="250"/>
      <c r="M590" s="251"/>
      <c r="N590" s="252"/>
      <c r="O590" s="252"/>
      <c r="P590" s="253">
        <f>SUM(P591:P596)</f>
        <v>0</v>
      </c>
      <c r="Q590" s="252"/>
      <c r="R590" s="253">
        <f>SUM(R591:R596)</f>
        <v>0</v>
      </c>
      <c r="S590" s="252"/>
      <c r="T590" s="254">
        <f>SUM(T591:T596)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55" t="s">
        <v>218</v>
      </c>
      <c r="AT590" s="256" t="s">
        <v>74</v>
      </c>
      <c r="AU590" s="256" t="s">
        <v>83</v>
      </c>
      <c r="AY590" s="255" t="s">
        <v>160</v>
      </c>
      <c r="BK590" s="257">
        <f>SUM(BK591:BK596)</f>
        <v>0</v>
      </c>
    </row>
    <row r="591" spans="1:65" s="2" customFormat="1" ht="16.5" customHeight="1">
      <c r="A591" s="40"/>
      <c r="B591" s="41"/>
      <c r="C591" s="260" t="s">
        <v>1167</v>
      </c>
      <c r="D591" s="260" t="s">
        <v>162</v>
      </c>
      <c r="E591" s="261" t="s">
        <v>1521</v>
      </c>
      <c r="F591" s="262" t="s">
        <v>137</v>
      </c>
      <c r="G591" s="263" t="s">
        <v>1522</v>
      </c>
      <c r="H591" s="264">
        <v>1</v>
      </c>
      <c r="I591" s="265"/>
      <c r="J591" s="266">
        <f>ROUND(I591*H591,2)</f>
        <v>0</v>
      </c>
      <c r="K591" s="262" t="s">
        <v>1</v>
      </c>
      <c r="L591" s="43"/>
      <c r="M591" s="267" t="s">
        <v>1</v>
      </c>
      <c r="N591" s="268" t="s">
        <v>40</v>
      </c>
      <c r="O591" s="93"/>
      <c r="P591" s="269">
        <f>O591*H591</f>
        <v>0</v>
      </c>
      <c r="Q591" s="269">
        <v>0</v>
      </c>
      <c r="R591" s="269">
        <f>Q591*H591</f>
        <v>0</v>
      </c>
      <c r="S591" s="269">
        <v>0</v>
      </c>
      <c r="T591" s="270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71" t="s">
        <v>1470</v>
      </c>
      <c r="AT591" s="271" t="s">
        <v>162</v>
      </c>
      <c r="AU591" s="271" t="s">
        <v>85</v>
      </c>
      <c r="AY591" s="17" t="s">
        <v>160</v>
      </c>
      <c r="BE591" s="145">
        <f>IF(N591="základní",J591,0)</f>
        <v>0</v>
      </c>
      <c r="BF591" s="145">
        <f>IF(N591="snížená",J591,0)</f>
        <v>0</v>
      </c>
      <c r="BG591" s="145">
        <f>IF(N591="zákl. přenesená",J591,0)</f>
        <v>0</v>
      </c>
      <c r="BH591" s="145">
        <f>IF(N591="sníž. přenesená",J591,0)</f>
        <v>0</v>
      </c>
      <c r="BI591" s="145">
        <f>IF(N591="nulová",J591,0)</f>
        <v>0</v>
      </c>
      <c r="BJ591" s="17" t="s">
        <v>83</v>
      </c>
      <c r="BK591" s="145">
        <f>ROUND(I591*H591,2)</f>
        <v>0</v>
      </c>
      <c r="BL591" s="17" t="s">
        <v>1470</v>
      </c>
      <c r="BM591" s="271" t="s">
        <v>2330</v>
      </c>
    </row>
    <row r="592" spans="1:47" s="2" customFormat="1" ht="12">
      <c r="A592" s="40"/>
      <c r="B592" s="41"/>
      <c r="C592" s="42"/>
      <c r="D592" s="272" t="s">
        <v>177</v>
      </c>
      <c r="E592" s="42"/>
      <c r="F592" s="287" t="s">
        <v>137</v>
      </c>
      <c r="G592" s="42"/>
      <c r="H592" s="42"/>
      <c r="I592" s="161"/>
      <c r="J592" s="42"/>
      <c r="K592" s="42"/>
      <c r="L592" s="43"/>
      <c r="M592" s="274"/>
      <c r="N592" s="275"/>
      <c r="O592" s="93"/>
      <c r="P592" s="93"/>
      <c r="Q592" s="93"/>
      <c r="R592" s="93"/>
      <c r="S592" s="93"/>
      <c r="T592" s="94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7" t="s">
        <v>177</v>
      </c>
      <c r="AU592" s="17" t="s">
        <v>85</v>
      </c>
    </row>
    <row r="593" spans="1:47" s="2" customFormat="1" ht="12">
      <c r="A593" s="40"/>
      <c r="B593" s="41"/>
      <c r="C593" s="42"/>
      <c r="D593" s="272" t="s">
        <v>168</v>
      </c>
      <c r="E593" s="42"/>
      <c r="F593" s="273" t="s">
        <v>1524</v>
      </c>
      <c r="G593" s="42"/>
      <c r="H593" s="42"/>
      <c r="I593" s="161"/>
      <c r="J593" s="42"/>
      <c r="K593" s="42"/>
      <c r="L593" s="43"/>
      <c r="M593" s="274"/>
      <c r="N593" s="275"/>
      <c r="O593" s="93"/>
      <c r="P593" s="93"/>
      <c r="Q593" s="93"/>
      <c r="R593" s="93"/>
      <c r="S593" s="93"/>
      <c r="T593" s="94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7" t="s">
        <v>168</v>
      </c>
      <c r="AU593" s="17" t="s">
        <v>85</v>
      </c>
    </row>
    <row r="594" spans="1:65" s="2" customFormat="1" ht="16.5" customHeight="1">
      <c r="A594" s="40"/>
      <c r="B594" s="41"/>
      <c r="C594" s="260" t="s">
        <v>1174</v>
      </c>
      <c r="D594" s="260" t="s">
        <v>162</v>
      </c>
      <c r="E594" s="261" t="s">
        <v>2331</v>
      </c>
      <c r="F594" s="262" t="s">
        <v>2332</v>
      </c>
      <c r="G594" s="263" t="s">
        <v>1522</v>
      </c>
      <c r="H594" s="264">
        <v>1</v>
      </c>
      <c r="I594" s="265"/>
      <c r="J594" s="266">
        <f>ROUND(I594*H594,2)</f>
        <v>0</v>
      </c>
      <c r="K594" s="262" t="s">
        <v>184</v>
      </c>
      <c r="L594" s="43"/>
      <c r="M594" s="267" t="s">
        <v>1</v>
      </c>
      <c r="N594" s="268" t="s">
        <v>40</v>
      </c>
      <c r="O594" s="93"/>
      <c r="P594" s="269">
        <f>O594*H594</f>
        <v>0</v>
      </c>
      <c r="Q594" s="269">
        <v>0</v>
      </c>
      <c r="R594" s="269">
        <f>Q594*H594</f>
        <v>0</v>
      </c>
      <c r="S594" s="269">
        <v>0</v>
      </c>
      <c r="T594" s="270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71" t="s">
        <v>1470</v>
      </c>
      <c r="AT594" s="271" t="s">
        <v>162</v>
      </c>
      <c r="AU594" s="271" t="s">
        <v>85</v>
      </c>
      <c r="AY594" s="17" t="s">
        <v>160</v>
      </c>
      <c r="BE594" s="145">
        <f>IF(N594="základní",J594,0)</f>
        <v>0</v>
      </c>
      <c r="BF594" s="145">
        <f>IF(N594="snížená",J594,0)</f>
        <v>0</v>
      </c>
      <c r="BG594" s="145">
        <f>IF(N594="zákl. přenesená",J594,0)</f>
        <v>0</v>
      </c>
      <c r="BH594" s="145">
        <f>IF(N594="sníž. přenesená",J594,0)</f>
        <v>0</v>
      </c>
      <c r="BI594" s="145">
        <f>IF(N594="nulová",J594,0)</f>
        <v>0</v>
      </c>
      <c r="BJ594" s="17" t="s">
        <v>83</v>
      </c>
      <c r="BK594" s="145">
        <f>ROUND(I594*H594,2)</f>
        <v>0</v>
      </c>
      <c r="BL594" s="17" t="s">
        <v>1470</v>
      </c>
      <c r="BM594" s="271" t="s">
        <v>2333</v>
      </c>
    </row>
    <row r="595" spans="1:47" s="2" customFormat="1" ht="12">
      <c r="A595" s="40"/>
      <c r="B595" s="41"/>
      <c r="C595" s="42"/>
      <c r="D595" s="272" t="s">
        <v>177</v>
      </c>
      <c r="E595" s="42"/>
      <c r="F595" s="287" t="s">
        <v>2332</v>
      </c>
      <c r="G595" s="42"/>
      <c r="H595" s="42"/>
      <c r="I595" s="161"/>
      <c r="J595" s="42"/>
      <c r="K595" s="42"/>
      <c r="L595" s="43"/>
      <c r="M595" s="274"/>
      <c r="N595" s="275"/>
      <c r="O595" s="93"/>
      <c r="P595" s="93"/>
      <c r="Q595" s="93"/>
      <c r="R595" s="93"/>
      <c r="S595" s="93"/>
      <c r="T595" s="94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7" t="s">
        <v>177</v>
      </c>
      <c r="AU595" s="17" t="s">
        <v>85</v>
      </c>
    </row>
    <row r="596" spans="1:47" s="2" customFormat="1" ht="12">
      <c r="A596" s="40"/>
      <c r="B596" s="41"/>
      <c r="C596" s="42"/>
      <c r="D596" s="272" t="s">
        <v>168</v>
      </c>
      <c r="E596" s="42"/>
      <c r="F596" s="273" t="s">
        <v>2334</v>
      </c>
      <c r="G596" s="42"/>
      <c r="H596" s="42"/>
      <c r="I596" s="161"/>
      <c r="J596" s="42"/>
      <c r="K596" s="42"/>
      <c r="L596" s="43"/>
      <c r="M596" s="274"/>
      <c r="N596" s="275"/>
      <c r="O596" s="93"/>
      <c r="P596" s="93"/>
      <c r="Q596" s="93"/>
      <c r="R596" s="93"/>
      <c r="S596" s="93"/>
      <c r="T596" s="94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7" t="s">
        <v>168</v>
      </c>
      <c r="AU596" s="17" t="s">
        <v>85</v>
      </c>
    </row>
    <row r="597" spans="1:63" s="12" customFormat="1" ht="22.8" customHeight="1">
      <c r="A597" s="12"/>
      <c r="B597" s="244"/>
      <c r="C597" s="245"/>
      <c r="D597" s="246" t="s">
        <v>74</v>
      </c>
      <c r="E597" s="258" t="s">
        <v>1537</v>
      </c>
      <c r="F597" s="258" t="s">
        <v>140</v>
      </c>
      <c r="G597" s="245"/>
      <c r="H597" s="245"/>
      <c r="I597" s="248"/>
      <c r="J597" s="259">
        <f>BK597</f>
        <v>0</v>
      </c>
      <c r="K597" s="245"/>
      <c r="L597" s="250"/>
      <c r="M597" s="251"/>
      <c r="N597" s="252"/>
      <c r="O597" s="252"/>
      <c r="P597" s="253">
        <f>SUM(P598:P601)</f>
        <v>0</v>
      </c>
      <c r="Q597" s="252"/>
      <c r="R597" s="253">
        <f>SUM(R598:R601)</f>
        <v>0</v>
      </c>
      <c r="S597" s="252"/>
      <c r="T597" s="254">
        <f>SUM(T598:T601)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55" t="s">
        <v>218</v>
      </c>
      <c r="AT597" s="256" t="s">
        <v>74</v>
      </c>
      <c r="AU597" s="256" t="s">
        <v>83</v>
      </c>
      <c r="AY597" s="255" t="s">
        <v>160</v>
      </c>
      <c r="BK597" s="257">
        <f>SUM(BK598:BK601)</f>
        <v>0</v>
      </c>
    </row>
    <row r="598" spans="1:65" s="2" customFormat="1" ht="16.5" customHeight="1">
      <c r="A598" s="40"/>
      <c r="B598" s="41"/>
      <c r="C598" s="260" t="s">
        <v>1178</v>
      </c>
      <c r="D598" s="260" t="s">
        <v>162</v>
      </c>
      <c r="E598" s="261" t="s">
        <v>1538</v>
      </c>
      <c r="F598" s="262" t="s">
        <v>1539</v>
      </c>
      <c r="G598" s="263" t="s">
        <v>1522</v>
      </c>
      <c r="H598" s="264">
        <v>1</v>
      </c>
      <c r="I598" s="265"/>
      <c r="J598" s="266">
        <f>ROUND(I598*H598,2)</f>
        <v>0</v>
      </c>
      <c r="K598" s="262" t="s">
        <v>1</v>
      </c>
      <c r="L598" s="43"/>
      <c r="M598" s="267" t="s">
        <v>1</v>
      </c>
      <c r="N598" s="268" t="s">
        <v>40</v>
      </c>
      <c r="O598" s="93"/>
      <c r="P598" s="269">
        <f>O598*H598</f>
        <v>0</v>
      </c>
      <c r="Q598" s="269">
        <v>0</v>
      </c>
      <c r="R598" s="269">
        <f>Q598*H598</f>
        <v>0</v>
      </c>
      <c r="S598" s="269">
        <v>0</v>
      </c>
      <c r="T598" s="270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71" t="s">
        <v>1470</v>
      </c>
      <c r="AT598" s="271" t="s">
        <v>162</v>
      </c>
      <c r="AU598" s="271" t="s">
        <v>85</v>
      </c>
      <c r="AY598" s="17" t="s">
        <v>160</v>
      </c>
      <c r="BE598" s="145">
        <f>IF(N598="základní",J598,0)</f>
        <v>0</v>
      </c>
      <c r="BF598" s="145">
        <f>IF(N598="snížená",J598,0)</f>
        <v>0</v>
      </c>
      <c r="BG598" s="145">
        <f>IF(N598="zákl. přenesená",J598,0)</f>
        <v>0</v>
      </c>
      <c r="BH598" s="145">
        <f>IF(N598="sníž. přenesená",J598,0)</f>
        <v>0</v>
      </c>
      <c r="BI598" s="145">
        <f>IF(N598="nulová",J598,0)</f>
        <v>0</v>
      </c>
      <c r="BJ598" s="17" t="s">
        <v>83</v>
      </c>
      <c r="BK598" s="145">
        <f>ROUND(I598*H598,2)</f>
        <v>0</v>
      </c>
      <c r="BL598" s="17" t="s">
        <v>1470</v>
      </c>
      <c r="BM598" s="271" t="s">
        <v>2335</v>
      </c>
    </row>
    <row r="599" spans="1:47" s="2" customFormat="1" ht="12">
      <c r="A599" s="40"/>
      <c r="B599" s="41"/>
      <c r="C599" s="42"/>
      <c r="D599" s="272" t="s">
        <v>177</v>
      </c>
      <c r="E599" s="42"/>
      <c r="F599" s="287" t="s">
        <v>1539</v>
      </c>
      <c r="G599" s="42"/>
      <c r="H599" s="42"/>
      <c r="I599" s="161"/>
      <c r="J599" s="42"/>
      <c r="K599" s="42"/>
      <c r="L599" s="43"/>
      <c r="M599" s="274"/>
      <c r="N599" s="275"/>
      <c r="O599" s="93"/>
      <c r="P599" s="93"/>
      <c r="Q599" s="93"/>
      <c r="R599" s="93"/>
      <c r="S599" s="93"/>
      <c r="T599" s="94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7" t="s">
        <v>177</v>
      </c>
      <c r="AU599" s="17" t="s">
        <v>85</v>
      </c>
    </row>
    <row r="600" spans="1:47" s="2" customFormat="1" ht="12">
      <c r="A600" s="40"/>
      <c r="B600" s="41"/>
      <c r="C600" s="42"/>
      <c r="D600" s="272" t="s">
        <v>168</v>
      </c>
      <c r="E600" s="42"/>
      <c r="F600" s="273" t="s">
        <v>2336</v>
      </c>
      <c r="G600" s="42"/>
      <c r="H600" s="42"/>
      <c r="I600" s="161"/>
      <c r="J600" s="42"/>
      <c r="K600" s="42"/>
      <c r="L600" s="43"/>
      <c r="M600" s="274"/>
      <c r="N600" s="275"/>
      <c r="O600" s="93"/>
      <c r="P600" s="93"/>
      <c r="Q600" s="93"/>
      <c r="R600" s="93"/>
      <c r="S600" s="93"/>
      <c r="T600" s="94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7" t="s">
        <v>168</v>
      </c>
      <c r="AU600" s="17" t="s">
        <v>85</v>
      </c>
    </row>
    <row r="601" spans="1:65" s="2" customFormat="1" ht="21.75" customHeight="1">
      <c r="A601" s="40"/>
      <c r="B601" s="41"/>
      <c r="C601" s="260" t="s">
        <v>1183</v>
      </c>
      <c r="D601" s="260" t="s">
        <v>162</v>
      </c>
      <c r="E601" s="261" t="s">
        <v>1542</v>
      </c>
      <c r="F601" s="262" t="s">
        <v>2337</v>
      </c>
      <c r="G601" s="263" t="s">
        <v>1522</v>
      </c>
      <c r="H601" s="264">
        <v>1</v>
      </c>
      <c r="I601" s="265"/>
      <c r="J601" s="266">
        <f>ROUND(I601*H601,2)</f>
        <v>0</v>
      </c>
      <c r="K601" s="262" t="s">
        <v>1</v>
      </c>
      <c r="L601" s="43"/>
      <c r="M601" s="267" t="s">
        <v>1</v>
      </c>
      <c r="N601" s="268" t="s">
        <v>40</v>
      </c>
      <c r="O601" s="93"/>
      <c r="P601" s="269">
        <f>O601*H601</f>
        <v>0</v>
      </c>
      <c r="Q601" s="269">
        <v>0</v>
      </c>
      <c r="R601" s="269">
        <f>Q601*H601</f>
        <v>0</v>
      </c>
      <c r="S601" s="269">
        <v>0</v>
      </c>
      <c r="T601" s="270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71" t="s">
        <v>1470</v>
      </c>
      <c r="AT601" s="271" t="s">
        <v>162</v>
      </c>
      <c r="AU601" s="271" t="s">
        <v>85</v>
      </c>
      <c r="AY601" s="17" t="s">
        <v>160</v>
      </c>
      <c r="BE601" s="145">
        <f>IF(N601="základní",J601,0)</f>
        <v>0</v>
      </c>
      <c r="BF601" s="145">
        <f>IF(N601="snížená",J601,0)</f>
        <v>0</v>
      </c>
      <c r="BG601" s="145">
        <f>IF(N601="zákl. přenesená",J601,0)</f>
        <v>0</v>
      </c>
      <c r="BH601" s="145">
        <f>IF(N601="sníž. přenesená",J601,0)</f>
        <v>0</v>
      </c>
      <c r="BI601" s="145">
        <f>IF(N601="nulová",J601,0)</f>
        <v>0</v>
      </c>
      <c r="BJ601" s="17" t="s">
        <v>83</v>
      </c>
      <c r="BK601" s="145">
        <f>ROUND(I601*H601,2)</f>
        <v>0</v>
      </c>
      <c r="BL601" s="17" t="s">
        <v>1470</v>
      </c>
      <c r="BM601" s="271" t="s">
        <v>2338</v>
      </c>
    </row>
    <row r="602" spans="1:63" s="12" customFormat="1" ht="22.8" customHeight="1">
      <c r="A602" s="12"/>
      <c r="B602" s="244"/>
      <c r="C602" s="245"/>
      <c r="D602" s="246" t="s">
        <v>74</v>
      </c>
      <c r="E602" s="258" t="s">
        <v>1546</v>
      </c>
      <c r="F602" s="258" t="s">
        <v>141</v>
      </c>
      <c r="G602" s="245"/>
      <c r="H602" s="245"/>
      <c r="I602" s="248"/>
      <c r="J602" s="259">
        <f>BK602</f>
        <v>0</v>
      </c>
      <c r="K602" s="245"/>
      <c r="L602" s="250"/>
      <c r="M602" s="251"/>
      <c r="N602" s="252"/>
      <c r="O602" s="252"/>
      <c r="P602" s="253">
        <f>SUM(P603:P606)</f>
        <v>0</v>
      </c>
      <c r="Q602" s="252"/>
      <c r="R602" s="253">
        <f>SUM(R603:R606)</f>
        <v>0</v>
      </c>
      <c r="S602" s="252"/>
      <c r="T602" s="254">
        <f>SUM(T603:T606)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55" t="s">
        <v>218</v>
      </c>
      <c r="AT602" s="256" t="s">
        <v>74</v>
      </c>
      <c r="AU602" s="256" t="s">
        <v>83</v>
      </c>
      <c r="AY602" s="255" t="s">
        <v>160</v>
      </c>
      <c r="BK602" s="257">
        <f>SUM(BK603:BK606)</f>
        <v>0</v>
      </c>
    </row>
    <row r="603" spans="1:65" s="2" customFormat="1" ht="16.5" customHeight="1">
      <c r="A603" s="40"/>
      <c r="B603" s="41"/>
      <c r="C603" s="260" t="s">
        <v>1188</v>
      </c>
      <c r="D603" s="260" t="s">
        <v>162</v>
      </c>
      <c r="E603" s="261" t="s">
        <v>1548</v>
      </c>
      <c r="F603" s="262" t="s">
        <v>1549</v>
      </c>
      <c r="G603" s="263" t="s">
        <v>1522</v>
      </c>
      <c r="H603" s="264">
        <v>1</v>
      </c>
      <c r="I603" s="265"/>
      <c r="J603" s="266">
        <f>ROUND(I603*H603,2)</f>
        <v>0</v>
      </c>
      <c r="K603" s="262" t="s">
        <v>1</v>
      </c>
      <c r="L603" s="43"/>
      <c r="M603" s="267" t="s">
        <v>1</v>
      </c>
      <c r="N603" s="268" t="s">
        <v>40</v>
      </c>
      <c r="O603" s="93"/>
      <c r="P603" s="269">
        <f>O603*H603</f>
        <v>0</v>
      </c>
      <c r="Q603" s="269">
        <v>0</v>
      </c>
      <c r="R603" s="269">
        <f>Q603*H603</f>
        <v>0</v>
      </c>
      <c r="S603" s="269">
        <v>0</v>
      </c>
      <c r="T603" s="270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71" t="s">
        <v>1470</v>
      </c>
      <c r="AT603" s="271" t="s">
        <v>162</v>
      </c>
      <c r="AU603" s="271" t="s">
        <v>85</v>
      </c>
      <c r="AY603" s="17" t="s">
        <v>160</v>
      </c>
      <c r="BE603" s="145">
        <f>IF(N603="základní",J603,0)</f>
        <v>0</v>
      </c>
      <c r="BF603" s="145">
        <f>IF(N603="snížená",J603,0)</f>
        <v>0</v>
      </c>
      <c r="BG603" s="145">
        <f>IF(N603="zákl. přenesená",J603,0)</f>
        <v>0</v>
      </c>
      <c r="BH603" s="145">
        <f>IF(N603="sníž. přenesená",J603,0)</f>
        <v>0</v>
      </c>
      <c r="BI603" s="145">
        <f>IF(N603="nulová",J603,0)</f>
        <v>0</v>
      </c>
      <c r="BJ603" s="17" t="s">
        <v>83</v>
      </c>
      <c r="BK603" s="145">
        <f>ROUND(I603*H603,2)</f>
        <v>0</v>
      </c>
      <c r="BL603" s="17" t="s">
        <v>1470</v>
      </c>
      <c r="BM603" s="271" t="s">
        <v>2339</v>
      </c>
    </row>
    <row r="604" spans="1:47" s="2" customFormat="1" ht="12">
      <c r="A604" s="40"/>
      <c r="B604" s="41"/>
      <c r="C604" s="42"/>
      <c r="D604" s="272" t="s">
        <v>177</v>
      </c>
      <c r="E604" s="42"/>
      <c r="F604" s="287" t="s">
        <v>1551</v>
      </c>
      <c r="G604" s="42"/>
      <c r="H604" s="42"/>
      <c r="I604" s="161"/>
      <c r="J604" s="42"/>
      <c r="K604" s="42"/>
      <c r="L604" s="43"/>
      <c r="M604" s="274"/>
      <c r="N604" s="275"/>
      <c r="O604" s="93"/>
      <c r="P604" s="93"/>
      <c r="Q604" s="93"/>
      <c r="R604" s="93"/>
      <c r="S604" s="93"/>
      <c r="T604" s="94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7" t="s">
        <v>177</v>
      </c>
      <c r="AU604" s="17" t="s">
        <v>85</v>
      </c>
    </row>
    <row r="605" spans="1:65" s="2" customFormat="1" ht="16.5" customHeight="1">
      <c r="A605" s="40"/>
      <c r="B605" s="41"/>
      <c r="C605" s="260" t="s">
        <v>1193</v>
      </c>
      <c r="D605" s="260" t="s">
        <v>162</v>
      </c>
      <c r="E605" s="261" t="s">
        <v>1554</v>
      </c>
      <c r="F605" s="262" t="s">
        <v>1555</v>
      </c>
      <c r="G605" s="263" t="s">
        <v>1522</v>
      </c>
      <c r="H605" s="264">
        <v>1</v>
      </c>
      <c r="I605" s="265"/>
      <c r="J605" s="266">
        <f>ROUND(I605*H605,2)</f>
        <v>0</v>
      </c>
      <c r="K605" s="262" t="s">
        <v>1</v>
      </c>
      <c r="L605" s="43"/>
      <c r="M605" s="267" t="s">
        <v>1</v>
      </c>
      <c r="N605" s="268" t="s">
        <v>40</v>
      </c>
      <c r="O605" s="93"/>
      <c r="P605" s="269">
        <f>O605*H605</f>
        <v>0</v>
      </c>
      <c r="Q605" s="269">
        <v>0</v>
      </c>
      <c r="R605" s="269">
        <f>Q605*H605</f>
        <v>0</v>
      </c>
      <c r="S605" s="269">
        <v>0</v>
      </c>
      <c r="T605" s="270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71" t="s">
        <v>1470</v>
      </c>
      <c r="AT605" s="271" t="s">
        <v>162</v>
      </c>
      <c r="AU605" s="271" t="s">
        <v>85</v>
      </c>
      <c r="AY605" s="17" t="s">
        <v>160</v>
      </c>
      <c r="BE605" s="145">
        <f>IF(N605="základní",J605,0)</f>
        <v>0</v>
      </c>
      <c r="BF605" s="145">
        <f>IF(N605="snížená",J605,0)</f>
        <v>0</v>
      </c>
      <c r="BG605" s="145">
        <f>IF(N605="zákl. přenesená",J605,0)</f>
        <v>0</v>
      </c>
      <c r="BH605" s="145">
        <f>IF(N605="sníž. přenesená",J605,0)</f>
        <v>0</v>
      </c>
      <c r="BI605" s="145">
        <f>IF(N605="nulová",J605,0)</f>
        <v>0</v>
      </c>
      <c r="BJ605" s="17" t="s">
        <v>83</v>
      </c>
      <c r="BK605" s="145">
        <f>ROUND(I605*H605,2)</f>
        <v>0</v>
      </c>
      <c r="BL605" s="17" t="s">
        <v>1470</v>
      </c>
      <c r="BM605" s="271" t="s">
        <v>2340</v>
      </c>
    </row>
    <row r="606" spans="1:47" s="2" customFormat="1" ht="12">
      <c r="A606" s="40"/>
      <c r="B606" s="41"/>
      <c r="C606" s="42"/>
      <c r="D606" s="272" t="s">
        <v>177</v>
      </c>
      <c r="E606" s="42"/>
      <c r="F606" s="287" t="s">
        <v>1555</v>
      </c>
      <c r="G606" s="42"/>
      <c r="H606" s="42"/>
      <c r="I606" s="161"/>
      <c r="J606" s="42"/>
      <c r="K606" s="42"/>
      <c r="L606" s="43"/>
      <c r="M606" s="274"/>
      <c r="N606" s="275"/>
      <c r="O606" s="93"/>
      <c r="P606" s="93"/>
      <c r="Q606" s="93"/>
      <c r="R606" s="93"/>
      <c r="S606" s="93"/>
      <c r="T606" s="94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7" t="s">
        <v>177</v>
      </c>
      <c r="AU606" s="17" t="s">
        <v>85</v>
      </c>
    </row>
    <row r="607" spans="1:63" s="12" customFormat="1" ht="22.8" customHeight="1">
      <c r="A607" s="12"/>
      <c r="B607" s="244"/>
      <c r="C607" s="245"/>
      <c r="D607" s="246" t="s">
        <v>74</v>
      </c>
      <c r="E607" s="258" t="s">
        <v>1557</v>
      </c>
      <c r="F607" s="258" t="s">
        <v>1558</v>
      </c>
      <c r="G607" s="245"/>
      <c r="H607" s="245"/>
      <c r="I607" s="248"/>
      <c r="J607" s="259">
        <f>BK607</f>
        <v>0</v>
      </c>
      <c r="K607" s="245"/>
      <c r="L607" s="250"/>
      <c r="M607" s="251"/>
      <c r="N607" s="252"/>
      <c r="O607" s="252"/>
      <c r="P607" s="253">
        <f>SUM(P608:P609)</f>
        <v>0</v>
      </c>
      <c r="Q607" s="252"/>
      <c r="R607" s="253">
        <f>SUM(R608:R609)</f>
        <v>0</v>
      </c>
      <c r="S607" s="252"/>
      <c r="T607" s="254">
        <f>SUM(T608:T609)</f>
        <v>0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55" t="s">
        <v>218</v>
      </c>
      <c r="AT607" s="256" t="s">
        <v>74</v>
      </c>
      <c r="AU607" s="256" t="s">
        <v>83</v>
      </c>
      <c r="AY607" s="255" t="s">
        <v>160</v>
      </c>
      <c r="BK607" s="257">
        <f>SUM(BK608:BK609)</f>
        <v>0</v>
      </c>
    </row>
    <row r="608" spans="1:65" s="2" customFormat="1" ht="16.5" customHeight="1">
      <c r="A608" s="40"/>
      <c r="B608" s="41"/>
      <c r="C608" s="260" t="s">
        <v>1198</v>
      </c>
      <c r="D608" s="260" t="s">
        <v>162</v>
      </c>
      <c r="E608" s="261" t="s">
        <v>1564</v>
      </c>
      <c r="F608" s="262" t="s">
        <v>1565</v>
      </c>
      <c r="G608" s="263" t="s">
        <v>253</v>
      </c>
      <c r="H608" s="264">
        <v>50</v>
      </c>
      <c r="I608" s="265"/>
      <c r="J608" s="266">
        <f>ROUND(I608*H608,2)</f>
        <v>0</v>
      </c>
      <c r="K608" s="262" t="s">
        <v>1</v>
      </c>
      <c r="L608" s="43"/>
      <c r="M608" s="267" t="s">
        <v>1</v>
      </c>
      <c r="N608" s="268" t="s">
        <v>40</v>
      </c>
      <c r="O608" s="93"/>
      <c r="P608" s="269">
        <f>O608*H608</f>
        <v>0</v>
      </c>
      <c r="Q608" s="269">
        <v>0</v>
      </c>
      <c r="R608" s="269">
        <f>Q608*H608</f>
        <v>0</v>
      </c>
      <c r="S608" s="269">
        <v>0</v>
      </c>
      <c r="T608" s="270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71" t="s">
        <v>1470</v>
      </c>
      <c r="AT608" s="271" t="s">
        <v>162</v>
      </c>
      <c r="AU608" s="271" t="s">
        <v>85</v>
      </c>
      <c r="AY608" s="17" t="s">
        <v>160</v>
      </c>
      <c r="BE608" s="145">
        <f>IF(N608="základní",J608,0)</f>
        <v>0</v>
      </c>
      <c r="BF608" s="145">
        <f>IF(N608="snížená",J608,0)</f>
        <v>0</v>
      </c>
      <c r="BG608" s="145">
        <f>IF(N608="zákl. přenesená",J608,0)</f>
        <v>0</v>
      </c>
      <c r="BH608" s="145">
        <f>IF(N608="sníž. přenesená",J608,0)</f>
        <v>0</v>
      </c>
      <c r="BI608" s="145">
        <f>IF(N608="nulová",J608,0)</f>
        <v>0</v>
      </c>
      <c r="BJ608" s="17" t="s">
        <v>83</v>
      </c>
      <c r="BK608" s="145">
        <f>ROUND(I608*H608,2)</f>
        <v>0</v>
      </c>
      <c r="BL608" s="17" t="s">
        <v>1470</v>
      </c>
      <c r="BM608" s="271" t="s">
        <v>2341</v>
      </c>
    </row>
    <row r="609" spans="1:47" s="2" customFormat="1" ht="12">
      <c r="A609" s="40"/>
      <c r="B609" s="41"/>
      <c r="C609" s="42"/>
      <c r="D609" s="272" t="s">
        <v>177</v>
      </c>
      <c r="E609" s="42"/>
      <c r="F609" s="287" t="s">
        <v>1565</v>
      </c>
      <c r="G609" s="42"/>
      <c r="H609" s="42"/>
      <c r="I609" s="161"/>
      <c r="J609" s="42"/>
      <c r="K609" s="42"/>
      <c r="L609" s="43"/>
      <c r="M609" s="274"/>
      <c r="N609" s="275"/>
      <c r="O609" s="93"/>
      <c r="P609" s="93"/>
      <c r="Q609" s="93"/>
      <c r="R609" s="93"/>
      <c r="S609" s="93"/>
      <c r="T609" s="94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7" t="s">
        <v>177</v>
      </c>
      <c r="AU609" s="17" t="s">
        <v>85</v>
      </c>
    </row>
    <row r="610" spans="1:63" s="12" customFormat="1" ht="22.8" customHeight="1">
      <c r="A610" s="12"/>
      <c r="B610" s="244"/>
      <c r="C610" s="245"/>
      <c r="D610" s="246" t="s">
        <v>74</v>
      </c>
      <c r="E610" s="258" t="s">
        <v>1572</v>
      </c>
      <c r="F610" s="258" t="s">
        <v>98</v>
      </c>
      <c r="G610" s="245"/>
      <c r="H610" s="245"/>
      <c r="I610" s="248"/>
      <c r="J610" s="259">
        <f>BK610</f>
        <v>0</v>
      </c>
      <c r="K610" s="245"/>
      <c r="L610" s="250"/>
      <c r="M610" s="251"/>
      <c r="N610" s="252"/>
      <c r="O610" s="252"/>
      <c r="P610" s="253">
        <f>SUM(P611:P621)</f>
        <v>0</v>
      </c>
      <c r="Q610" s="252"/>
      <c r="R610" s="253">
        <f>SUM(R611:R621)</f>
        <v>0</v>
      </c>
      <c r="S610" s="252"/>
      <c r="T610" s="254">
        <f>SUM(T611:T621)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55" t="s">
        <v>218</v>
      </c>
      <c r="AT610" s="256" t="s">
        <v>74</v>
      </c>
      <c r="AU610" s="256" t="s">
        <v>83</v>
      </c>
      <c r="AY610" s="255" t="s">
        <v>160</v>
      </c>
      <c r="BK610" s="257">
        <f>SUM(BK611:BK621)</f>
        <v>0</v>
      </c>
    </row>
    <row r="611" spans="1:65" s="2" customFormat="1" ht="16.5" customHeight="1">
      <c r="A611" s="40"/>
      <c r="B611" s="41"/>
      <c r="C611" s="260" t="s">
        <v>1203</v>
      </c>
      <c r="D611" s="260" t="s">
        <v>162</v>
      </c>
      <c r="E611" s="261" t="s">
        <v>1579</v>
      </c>
      <c r="F611" s="262" t="s">
        <v>1580</v>
      </c>
      <c r="G611" s="263" t="s">
        <v>1522</v>
      </c>
      <c r="H611" s="264">
        <v>1</v>
      </c>
      <c r="I611" s="265"/>
      <c r="J611" s="266">
        <f>ROUND(I611*H611,2)</f>
        <v>0</v>
      </c>
      <c r="K611" s="262" t="s">
        <v>1</v>
      </c>
      <c r="L611" s="43"/>
      <c r="M611" s="267" t="s">
        <v>1</v>
      </c>
      <c r="N611" s="268" t="s">
        <v>40</v>
      </c>
      <c r="O611" s="93"/>
      <c r="P611" s="269">
        <f>O611*H611</f>
        <v>0</v>
      </c>
      <c r="Q611" s="269">
        <v>0</v>
      </c>
      <c r="R611" s="269">
        <f>Q611*H611</f>
        <v>0</v>
      </c>
      <c r="S611" s="269">
        <v>0</v>
      </c>
      <c r="T611" s="270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71" t="s">
        <v>1470</v>
      </c>
      <c r="AT611" s="271" t="s">
        <v>162</v>
      </c>
      <c r="AU611" s="271" t="s">
        <v>85</v>
      </c>
      <c r="AY611" s="17" t="s">
        <v>160</v>
      </c>
      <c r="BE611" s="145">
        <f>IF(N611="základní",J611,0)</f>
        <v>0</v>
      </c>
      <c r="BF611" s="145">
        <f>IF(N611="snížená",J611,0)</f>
        <v>0</v>
      </c>
      <c r="BG611" s="145">
        <f>IF(N611="zákl. přenesená",J611,0)</f>
        <v>0</v>
      </c>
      <c r="BH611" s="145">
        <f>IF(N611="sníž. přenesená",J611,0)</f>
        <v>0</v>
      </c>
      <c r="BI611" s="145">
        <f>IF(N611="nulová",J611,0)</f>
        <v>0</v>
      </c>
      <c r="BJ611" s="17" t="s">
        <v>83</v>
      </c>
      <c r="BK611" s="145">
        <f>ROUND(I611*H611,2)</f>
        <v>0</v>
      </c>
      <c r="BL611" s="17" t="s">
        <v>1470</v>
      </c>
      <c r="BM611" s="271" t="s">
        <v>2342</v>
      </c>
    </row>
    <row r="612" spans="1:47" s="2" customFormat="1" ht="12">
      <c r="A612" s="40"/>
      <c r="B612" s="41"/>
      <c r="C612" s="42"/>
      <c r="D612" s="272" t="s">
        <v>177</v>
      </c>
      <c r="E612" s="42"/>
      <c r="F612" s="287" t="s">
        <v>1580</v>
      </c>
      <c r="G612" s="42"/>
      <c r="H612" s="42"/>
      <c r="I612" s="161"/>
      <c r="J612" s="42"/>
      <c r="K612" s="42"/>
      <c r="L612" s="43"/>
      <c r="M612" s="274"/>
      <c r="N612" s="275"/>
      <c r="O612" s="93"/>
      <c r="P612" s="93"/>
      <c r="Q612" s="93"/>
      <c r="R612" s="93"/>
      <c r="S612" s="93"/>
      <c r="T612" s="94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7" t="s">
        <v>177</v>
      </c>
      <c r="AU612" s="17" t="s">
        <v>85</v>
      </c>
    </row>
    <row r="613" spans="1:65" s="2" customFormat="1" ht="16.5" customHeight="1">
      <c r="A613" s="40"/>
      <c r="B613" s="41"/>
      <c r="C613" s="260" t="s">
        <v>1227</v>
      </c>
      <c r="D613" s="260" t="s">
        <v>162</v>
      </c>
      <c r="E613" s="261" t="s">
        <v>1574</v>
      </c>
      <c r="F613" s="262" t="s">
        <v>1575</v>
      </c>
      <c r="G613" s="263" t="s">
        <v>1576</v>
      </c>
      <c r="H613" s="264">
        <v>1</v>
      </c>
      <c r="I613" s="265"/>
      <c r="J613" s="266">
        <f>ROUND(I613*H613,2)</f>
        <v>0</v>
      </c>
      <c r="K613" s="262" t="s">
        <v>184</v>
      </c>
      <c r="L613" s="43"/>
      <c r="M613" s="267" t="s">
        <v>1</v>
      </c>
      <c r="N613" s="268" t="s">
        <v>40</v>
      </c>
      <c r="O613" s="93"/>
      <c r="P613" s="269">
        <f>O613*H613</f>
        <v>0</v>
      </c>
      <c r="Q613" s="269">
        <v>0</v>
      </c>
      <c r="R613" s="269">
        <f>Q613*H613</f>
        <v>0</v>
      </c>
      <c r="S613" s="269">
        <v>0</v>
      </c>
      <c r="T613" s="270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71" t="s">
        <v>1470</v>
      </c>
      <c r="AT613" s="271" t="s">
        <v>162</v>
      </c>
      <c r="AU613" s="271" t="s">
        <v>85</v>
      </c>
      <c r="AY613" s="17" t="s">
        <v>160</v>
      </c>
      <c r="BE613" s="145">
        <f>IF(N613="základní",J613,0)</f>
        <v>0</v>
      </c>
      <c r="BF613" s="145">
        <f>IF(N613="snížená",J613,0)</f>
        <v>0</v>
      </c>
      <c r="BG613" s="145">
        <f>IF(N613="zákl. přenesená",J613,0)</f>
        <v>0</v>
      </c>
      <c r="BH613" s="145">
        <f>IF(N613="sníž. přenesená",J613,0)</f>
        <v>0</v>
      </c>
      <c r="BI613" s="145">
        <f>IF(N613="nulová",J613,0)</f>
        <v>0</v>
      </c>
      <c r="BJ613" s="17" t="s">
        <v>83</v>
      </c>
      <c r="BK613" s="145">
        <f>ROUND(I613*H613,2)</f>
        <v>0</v>
      </c>
      <c r="BL613" s="17" t="s">
        <v>1470</v>
      </c>
      <c r="BM613" s="271" t="s">
        <v>2343</v>
      </c>
    </row>
    <row r="614" spans="1:47" s="2" customFormat="1" ht="12">
      <c r="A614" s="40"/>
      <c r="B614" s="41"/>
      <c r="C614" s="42"/>
      <c r="D614" s="272" t="s">
        <v>177</v>
      </c>
      <c r="E614" s="42"/>
      <c r="F614" s="287" t="s">
        <v>1575</v>
      </c>
      <c r="G614" s="42"/>
      <c r="H614" s="42"/>
      <c r="I614" s="161"/>
      <c r="J614" s="42"/>
      <c r="K614" s="42"/>
      <c r="L614" s="43"/>
      <c r="M614" s="274"/>
      <c r="N614" s="275"/>
      <c r="O614" s="93"/>
      <c r="P614" s="93"/>
      <c r="Q614" s="93"/>
      <c r="R614" s="93"/>
      <c r="S614" s="93"/>
      <c r="T614" s="94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7" t="s">
        <v>177</v>
      </c>
      <c r="AU614" s="17" t="s">
        <v>85</v>
      </c>
    </row>
    <row r="615" spans="1:65" s="2" customFormat="1" ht="16.5" customHeight="1">
      <c r="A615" s="40"/>
      <c r="B615" s="41"/>
      <c r="C615" s="260" t="s">
        <v>1212</v>
      </c>
      <c r="D615" s="260" t="s">
        <v>162</v>
      </c>
      <c r="E615" s="261" t="s">
        <v>1583</v>
      </c>
      <c r="F615" s="262" t="s">
        <v>1584</v>
      </c>
      <c r="G615" s="263" t="s">
        <v>1522</v>
      </c>
      <c r="H615" s="264">
        <v>1</v>
      </c>
      <c r="I615" s="265"/>
      <c r="J615" s="266">
        <f>ROUND(I615*H615,2)</f>
        <v>0</v>
      </c>
      <c r="K615" s="262" t="s">
        <v>1</v>
      </c>
      <c r="L615" s="43"/>
      <c r="M615" s="267" t="s">
        <v>1</v>
      </c>
      <c r="N615" s="268" t="s">
        <v>40</v>
      </c>
      <c r="O615" s="93"/>
      <c r="P615" s="269">
        <f>O615*H615</f>
        <v>0</v>
      </c>
      <c r="Q615" s="269">
        <v>0</v>
      </c>
      <c r="R615" s="269">
        <f>Q615*H615</f>
        <v>0</v>
      </c>
      <c r="S615" s="269">
        <v>0</v>
      </c>
      <c r="T615" s="270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71" t="s">
        <v>1470</v>
      </c>
      <c r="AT615" s="271" t="s">
        <v>162</v>
      </c>
      <c r="AU615" s="271" t="s">
        <v>85</v>
      </c>
      <c r="AY615" s="17" t="s">
        <v>160</v>
      </c>
      <c r="BE615" s="145">
        <f>IF(N615="základní",J615,0)</f>
        <v>0</v>
      </c>
      <c r="BF615" s="145">
        <f>IF(N615="snížená",J615,0)</f>
        <v>0</v>
      </c>
      <c r="BG615" s="145">
        <f>IF(N615="zákl. přenesená",J615,0)</f>
        <v>0</v>
      </c>
      <c r="BH615" s="145">
        <f>IF(N615="sníž. přenesená",J615,0)</f>
        <v>0</v>
      </c>
      <c r="BI615" s="145">
        <f>IF(N615="nulová",J615,0)</f>
        <v>0</v>
      </c>
      <c r="BJ615" s="17" t="s">
        <v>83</v>
      </c>
      <c r="BK615" s="145">
        <f>ROUND(I615*H615,2)</f>
        <v>0</v>
      </c>
      <c r="BL615" s="17" t="s">
        <v>1470</v>
      </c>
      <c r="BM615" s="271" t="s">
        <v>2344</v>
      </c>
    </row>
    <row r="616" spans="1:47" s="2" customFormat="1" ht="12">
      <c r="A616" s="40"/>
      <c r="B616" s="41"/>
      <c r="C616" s="42"/>
      <c r="D616" s="272" t="s">
        <v>177</v>
      </c>
      <c r="E616" s="42"/>
      <c r="F616" s="287" t="s">
        <v>1584</v>
      </c>
      <c r="G616" s="42"/>
      <c r="H616" s="42"/>
      <c r="I616" s="161"/>
      <c r="J616" s="42"/>
      <c r="K616" s="42"/>
      <c r="L616" s="43"/>
      <c r="M616" s="274"/>
      <c r="N616" s="275"/>
      <c r="O616" s="93"/>
      <c r="P616" s="93"/>
      <c r="Q616" s="93"/>
      <c r="R616" s="93"/>
      <c r="S616" s="93"/>
      <c r="T616" s="94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7" t="s">
        <v>177</v>
      </c>
      <c r="AU616" s="17" t="s">
        <v>85</v>
      </c>
    </row>
    <row r="617" spans="1:65" s="2" customFormat="1" ht="16.5" customHeight="1">
      <c r="A617" s="40"/>
      <c r="B617" s="41"/>
      <c r="C617" s="260" t="s">
        <v>1217</v>
      </c>
      <c r="D617" s="260" t="s">
        <v>162</v>
      </c>
      <c r="E617" s="261" t="s">
        <v>1587</v>
      </c>
      <c r="F617" s="262" t="s">
        <v>1588</v>
      </c>
      <c r="G617" s="263" t="s">
        <v>266</v>
      </c>
      <c r="H617" s="264">
        <v>20</v>
      </c>
      <c r="I617" s="265"/>
      <c r="J617" s="266">
        <f>ROUND(I617*H617,2)</f>
        <v>0</v>
      </c>
      <c r="K617" s="262" t="s">
        <v>1</v>
      </c>
      <c r="L617" s="43"/>
      <c r="M617" s="267" t="s">
        <v>1</v>
      </c>
      <c r="N617" s="268" t="s">
        <v>40</v>
      </c>
      <c r="O617" s="93"/>
      <c r="P617" s="269">
        <f>O617*H617</f>
        <v>0</v>
      </c>
      <c r="Q617" s="269">
        <v>0</v>
      </c>
      <c r="R617" s="269">
        <f>Q617*H617</f>
        <v>0</v>
      </c>
      <c r="S617" s="269">
        <v>0</v>
      </c>
      <c r="T617" s="270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71" t="s">
        <v>1470</v>
      </c>
      <c r="AT617" s="271" t="s">
        <v>162</v>
      </c>
      <c r="AU617" s="271" t="s">
        <v>85</v>
      </c>
      <c r="AY617" s="17" t="s">
        <v>160</v>
      </c>
      <c r="BE617" s="145">
        <f>IF(N617="základní",J617,0)</f>
        <v>0</v>
      </c>
      <c r="BF617" s="145">
        <f>IF(N617="snížená",J617,0)</f>
        <v>0</v>
      </c>
      <c r="BG617" s="145">
        <f>IF(N617="zákl. přenesená",J617,0)</f>
        <v>0</v>
      </c>
      <c r="BH617" s="145">
        <f>IF(N617="sníž. přenesená",J617,0)</f>
        <v>0</v>
      </c>
      <c r="BI617" s="145">
        <f>IF(N617="nulová",J617,0)</f>
        <v>0</v>
      </c>
      <c r="BJ617" s="17" t="s">
        <v>83</v>
      </c>
      <c r="BK617" s="145">
        <f>ROUND(I617*H617,2)</f>
        <v>0</v>
      </c>
      <c r="BL617" s="17" t="s">
        <v>1470</v>
      </c>
      <c r="BM617" s="271" t="s">
        <v>2345</v>
      </c>
    </row>
    <row r="618" spans="1:47" s="2" customFormat="1" ht="12">
      <c r="A618" s="40"/>
      <c r="B618" s="41"/>
      <c r="C618" s="42"/>
      <c r="D618" s="272" t="s">
        <v>177</v>
      </c>
      <c r="E618" s="42"/>
      <c r="F618" s="287" t="s">
        <v>1588</v>
      </c>
      <c r="G618" s="42"/>
      <c r="H618" s="42"/>
      <c r="I618" s="161"/>
      <c r="J618" s="42"/>
      <c r="K618" s="42"/>
      <c r="L618" s="43"/>
      <c r="M618" s="274"/>
      <c r="N618" s="275"/>
      <c r="O618" s="93"/>
      <c r="P618" s="93"/>
      <c r="Q618" s="93"/>
      <c r="R618" s="93"/>
      <c r="S618" s="93"/>
      <c r="T618" s="94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7" t="s">
        <v>177</v>
      </c>
      <c r="AU618" s="17" t="s">
        <v>85</v>
      </c>
    </row>
    <row r="619" spans="1:47" s="2" customFormat="1" ht="12">
      <c r="A619" s="40"/>
      <c r="B619" s="41"/>
      <c r="C619" s="42"/>
      <c r="D619" s="272" t="s">
        <v>168</v>
      </c>
      <c r="E619" s="42"/>
      <c r="F619" s="273" t="s">
        <v>1590</v>
      </c>
      <c r="G619" s="42"/>
      <c r="H619" s="42"/>
      <c r="I619" s="161"/>
      <c r="J619" s="42"/>
      <c r="K619" s="42"/>
      <c r="L619" s="43"/>
      <c r="M619" s="274"/>
      <c r="N619" s="275"/>
      <c r="O619" s="93"/>
      <c r="P619" s="93"/>
      <c r="Q619" s="93"/>
      <c r="R619" s="93"/>
      <c r="S619" s="93"/>
      <c r="T619" s="94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7" t="s">
        <v>168</v>
      </c>
      <c r="AU619" s="17" t="s">
        <v>85</v>
      </c>
    </row>
    <row r="620" spans="1:65" s="2" customFormat="1" ht="21.75" customHeight="1">
      <c r="A620" s="40"/>
      <c r="B620" s="41"/>
      <c r="C620" s="260" t="s">
        <v>1222</v>
      </c>
      <c r="D620" s="260" t="s">
        <v>162</v>
      </c>
      <c r="E620" s="261" t="s">
        <v>1592</v>
      </c>
      <c r="F620" s="262" t="s">
        <v>1593</v>
      </c>
      <c r="G620" s="263" t="s">
        <v>1522</v>
      </c>
      <c r="H620" s="264">
        <v>1</v>
      </c>
      <c r="I620" s="265"/>
      <c r="J620" s="266">
        <f>ROUND(I620*H620,2)</f>
        <v>0</v>
      </c>
      <c r="K620" s="262" t="s">
        <v>1</v>
      </c>
      <c r="L620" s="43"/>
      <c r="M620" s="267" t="s">
        <v>1</v>
      </c>
      <c r="N620" s="268" t="s">
        <v>40</v>
      </c>
      <c r="O620" s="93"/>
      <c r="P620" s="269">
        <f>O620*H620</f>
        <v>0</v>
      </c>
      <c r="Q620" s="269">
        <v>0</v>
      </c>
      <c r="R620" s="269">
        <f>Q620*H620</f>
        <v>0</v>
      </c>
      <c r="S620" s="269">
        <v>0</v>
      </c>
      <c r="T620" s="270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71" t="s">
        <v>1470</v>
      </c>
      <c r="AT620" s="271" t="s">
        <v>162</v>
      </c>
      <c r="AU620" s="271" t="s">
        <v>85</v>
      </c>
      <c r="AY620" s="17" t="s">
        <v>160</v>
      </c>
      <c r="BE620" s="145">
        <f>IF(N620="základní",J620,0)</f>
        <v>0</v>
      </c>
      <c r="BF620" s="145">
        <f>IF(N620="snížená",J620,0)</f>
        <v>0</v>
      </c>
      <c r="BG620" s="145">
        <f>IF(N620="zákl. přenesená",J620,0)</f>
        <v>0</v>
      </c>
      <c r="BH620" s="145">
        <f>IF(N620="sníž. přenesená",J620,0)</f>
        <v>0</v>
      </c>
      <c r="BI620" s="145">
        <f>IF(N620="nulová",J620,0)</f>
        <v>0</v>
      </c>
      <c r="BJ620" s="17" t="s">
        <v>83</v>
      </c>
      <c r="BK620" s="145">
        <f>ROUND(I620*H620,2)</f>
        <v>0</v>
      </c>
      <c r="BL620" s="17" t="s">
        <v>1470</v>
      </c>
      <c r="BM620" s="271" t="s">
        <v>2346</v>
      </c>
    </row>
    <row r="621" spans="1:47" s="2" customFormat="1" ht="12">
      <c r="A621" s="40"/>
      <c r="B621" s="41"/>
      <c r="C621" s="42"/>
      <c r="D621" s="272" t="s">
        <v>177</v>
      </c>
      <c r="E621" s="42"/>
      <c r="F621" s="287" t="s">
        <v>1593</v>
      </c>
      <c r="G621" s="42"/>
      <c r="H621" s="42"/>
      <c r="I621" s="161"/>
      <c r="J621" s="42"/>
      <c r="K621" s="42"/>
      <c r="L621" s="43"/>
      <c r="M621" s="319"/>
      <c r="N621" s="320"/>
      <c r="O621" s="321"/>
      <c r="P621" s="321"/>
      <c r="Q621" s="321"/>
      <c r="R621" s="321"/>
      <c r="S621" s="321"/>
      <c r="T621" s="322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7" t="s">
        <v>177</v>
      </c>
      <c r="AU621" s="17" t="s">
        <v>85</v>
      </c>
    </row>
    <row r="622" spans="1:31" s="2" customFormat="1" ht="6.95" customHeight="1">
      <c r="A622" s="40"/>
      <c r="B622" s="68"/>
      <c r="C622" s="69"/>
      <c r="D622" s="69"/>
      <c r="E622" s="69"/>
      <c r="F622" s="69"/>
      <c r="G622" s="69"/>
      <c r="H622" s="69"/>
      <c r="I622" s="202"/>
      <c r="J622" s="69"/>
      <c r="K622" s="69"/>
      <c r="L622" s="43"/>
      <c r="M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</row>
  </sheetData>
  <sheetProtection password="CC35" sheet="1" objects="1" scenarios="1" formatColumns="0" formatRows="0" autoFilter="0"/>
  <autoFilter ref="C139:K621"/>
  <mergeCells count="14">
    <mergeCell ref="E7:H7"/>
    <mergeCell ref="E9:H9"/>
    <mergeCell ref="E18:H18"/>
    <mergeCell ref="E27:H27"/>
    <mergeCell ref="E85:H85"/>
    <mergeCell ref="E87:H87"/>
    <mergeCell ref="D114:F114"/>
    <mergeCell ref="D115:F115"/>
    <mergeCell ref="D116:F116"/>
    <mergeCell ref="D117:F117"/>
    <mergeCell ref="D118:F11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85</v>
      </c>
    </row>
    <row r="4" spans="2:46" s="1" customFormat="1" ht="24.95" customHeight="1">
      <c r="B4" s="20"/>
      <c r="D4" s="157" t="s">
        <v>104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VÝSTAVBA KANALIZACE TĚRLICKO - HRADIŠTĚ_20-10-16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105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2347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16. 10. 2020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tr">
        <f>IF('Rekapitulace stavby'!E11="","",'Rekapitulace stavby'!E11)</f>
        <v xml:space="preserve"> </v>
      </c>
      <c r="F15" s="40"/>
      <c r="G15" s="40"/>
      <c r="H15" s="40"/>
      <c r="I15" s="164" t="s">
        <v>26</v>
      </c>
      <c r="J15" s="163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27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26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29</v>
      </c>
      <c r="E20" s="40"/>
      <c r="F20" s="40"/>
      <c r="G20" s="40"/>
      <c r="H20" s="40"/>
      <c r="I20" s="164" t="s">
        <v>25</v>
      </c>
      <c r="J20" s="16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1596</v>
      </c>
      <c r="F21" s="40"/>
      <c r="G21" s="40"/>
      <c r="H21" s="40"/>
      <c r="I21" s="164" t="s">
        <v>26</v>
      </c>
      <c r="J21" s="16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31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108</v>
      </c>
      <c r="F24" s="40"/>
      <c r="G24" s="40"/>
      <c r="H24" s="40"/>
      <c r="I24" s="164" t="s">
        <v>26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32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6"/>
      <c r="B27" s="167"/>
      <c r="C27" s="166"/>
      <c r="D27" s="166"/>
      <c r="E27" s="168" t="s">
        <v>1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3" t="s">
        <v>109</v>
      </c>
      <c r="E30" s="40"/>
      <c r="F30" s="40"/>
      <c r="G30" s="40"/>
      <c r="H30" s="40"/>
      <c r="I30" s="161"/>
      <c r="J30" s="173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4" t="s">
        <v>98</v>
      </c>
      <c r="E31" s="40"/>
      <c r="F31" s="40"/>
      <c r="G31" s="40"/>
      <c r="H31" s="40"/>
      <c r="I31" s="161"/>
      <c r="J31" s="173">
        <f>J115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5" t="s">
        <v>35</v>
      </c>
      <c r="E32" s="40"/>
      <c r="F32" s="40"/>
      <c r="G32" s="40"/>
      <c r="H32" s="40"/>
      <c r="I32" s="161"/>
      <c r="J32" s="176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1"/>
      <c r="E33" s="171"/>
      <c r="F33" s="171"/>
      <c r="G33" s="171"/>
      <c r="H33" s="171"/>
      <c r="I33" s="172"/>
      <c r="J33" s="171"/>
      <c r="K33" s="17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7" t="s">
        <v>37</v>
      </c>
      <c r="G34" s="40"/>
      <c r="H34" s="40"/>
      <c r="I34" s="178" t="s">
        <v>36</v>
      </c>
      <c r="J34" s="177" t="s">
        <v>38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9" t="s">
        <v>39</v>
      </c>
      <c r="E35" s="159" t="s">
        <v>40</v>
      </c>
      <c r="F35" s="180">
        <f>ROUND((SUM(BE115:BE122)+SUM(BE142:BE380)),2)</f>
        <v>0</v>
      </c>
      <c r="G35" s="40"/>
      <c r="H35" s="40"/>
      <c r="I35" s="181">
        <v>0.21</v>
      </c>
      <c r="J35" s="180">
        <f>ROUND(((SUM(BE115:BE122)+SUM(BE142:BE380))*I35),2)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9" t="s">
        <v>41</v>
      </c>
      <c r="F36" s="180">
        <f>ROUND((SUM(BF115:BF122)+SUM(BF142:BF380)),2)</f>
        <v>0</v>
      </c>
      <c r="G36" s="40"/>
      <c r="H36" s="40"/>
      <c r="I36" s="181">
        <v>0.15</v>
      </c>
      <c r="J36" s="180">
        <f>ROUND(((SUM(BF115:BF122)+SUM(BF142:BF380))*I36),2)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42</v>
      </c>
      <c r="F37" s="180">
        <f>ROUND((SUM(BG115:BG122)+SUM(BG142:BG380)),2)</f>
        <v>0</v>
      </c>
      <c r="G37" s="40"/>
      <c r="H37" s="40"/>
      <c r="I37" s="181">
        <v>0.21</v>
      </c>
      <c r="J37" s="18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9" t="s">
        <v>43</v>
      </c>
      <c r="F38" s="180">
        <f>ROUND((SUM(BH115:BH122)+SUM(BH142:BH380)),2)</f>
        <v>0</v>
      </c>
      <c r="G38" s="40"/>
      <c r="H38" s="40"/>
      <c r="I38" s="181">
        <v>0.15</v>
      </c>
      <c r="J38" s="180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9" t="s">
        <v>44</v>
      </c>
      <c r="F39" s="180">
        <f>ROUND((SUM(BI115:BI122)+SUM(BI142:BI380)),2)</f>
        <v>0</v>
      </c>
      <c r="G39" s="40"/>
      <c r="H39" s="40"/>
      <c r="I39" s="181">
        <v>0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2"/>
      <c r="D41" s="183" t="s">
        <v>45</v>
      </c>
      <c r="E41" s="184"/>
      <c r="F41" s="184"/>
      <c r="G41" s="185" t="s">
        <v>46</v>
      </c>
      <c r="H41" s="186" t="s">
        <v>47</v>
      </c>
      <c r="I41" s="187"/>
      <c r="J41" s="188">
        <f>SUM(J32:J39)</f>
        <v>0</v>
      </c>
      <c r="K41" s="189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1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0" t="s">
        <v>48</v>
      </c>
      <c r="E50" s="191"/>
      <c r="F50" s="191"/>
      <c r="G50" s="190" t="s">
        <v>49</v>
      </c>
      <c r="H50" s="191"/>
      <c r="I50" s="192"/>
      <c r="J50" s="191"/>
      <c r="K50" s="191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3" t="s">
        <v>50</v>
      </c>
      <c r="E61" s="194"/>
      <c r="F61" s="195" t="s">
        <v>51</v>
      </c>
      <c r="G61" s="193" t="s">
        <v>50</v>
      </c>
      <c r="H61" s="194"/>
      <c r="I61" s="196"/>
      <c r="J61" s="197" t="s">
        <v>51</v>
      </c>
      <c r="K61" s="194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0" t="s">
        <v>52</v>
      </c>
      <c r="E65" s="198"/>
      <c r="F65" s="198"/>
      <c r="G65" s="190" t="s">
        <v>53</v>
      </c>
      <c r="H65" s="198"/>
      <c r="I65" s="199"/>
      <c r="J65" s="198"/>
      <c r="K65" s="19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3" t="s">
        <v>50</v>
      </c>
      <c r="E76" s="194"/>
      <c r="F76" s="195" t="s">
        <v>51</v>
      </c>
      <c r="G76" s="193" t="s">
        <v>50</v>
      </c>
      <c r="H76" s="194"/>
      <c r="I76" s="196"/>
      <c r="J76" s="197" t="s">
        <v>51</v>
      </c>
      <c r="K76" s="194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0"/>
      <c r="C77" s="201"/>
      <c r="D77" s="201"/>
      <c r="E77" s="201"/>
      <c r="F77" s="201"/>
      <c r="G77" s="201"/>
      <c r="H77" s="201"/>
      <c r="I77" s="202"/>
      <c r="J77" s="201"/>
      <c r="K77" s="201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3"/>
      <c r="C81" s="204"/>
      <c r="D81" s="204"/>
      <c r="E81" s="204"/>
      <c r="F81" s="204"/>
      <c r="G81" s="204"/>
      <c r="H81" s="204"/>
      <c r="I81" s="205"/>
      <c r="J81" s="204"/>
      <c r="K81" s="204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110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6" t="str">
        <f>E7</f>
        <v>VÝSTAVBA KANALIZACE TĚRLICKO - HRADIŠTĚ_20-10-16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105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04 - Kanalizační přípojka č.p. 85 a č.p.242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164" t="s">
        <v>22</v>
      </c>
      <c r="J89" s="81" t="str">
        <f>IF(J12="","",J12)</f>
        <v>16. 10. 2020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164" t="s">
        <v>29</v>
      </c>
      <c r="J91" s="36" t="str">
        <f>E21</f>
        <v>Bc. Ing. Věra Gřundělová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2" t="s">
        <v>27</v>
      </c>
      <c r="D92" s="42"/>
      <c r="E92" s="42"/>
      <c r="F92" s="27" t="str">
        <f>IF(E18="","",E18)</f>
        <v>Vyplň údaj</v>
      </c>
      <c r="G92" s="42"/>
      <c r="H92" s="42"/>
      <c r="I92" s="164" t="s">
        <v>31</v>
      </c>
      <c r="J92" s="36" t="str">
        <f>E24</f>
        <v>AWT REKULTIVACE a.s.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7" t="s">
        <v>111</v>
      </c>
      <c r="D94" s="151"/>
      <c r="E94" s="151"/>
      <c r="F94" s="151"/>
      <c r="G94" s="151"/>
      <c r="H94" s="151"/>
      <c r="I94" s="208"/>
      <c r="J94" s="209" t="s">
        <v>112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0" t="s">
        <v>113</v>
      </c>
      <c r="D96" s="42"/>
      <c r="E96" s="42"/>
      <c r="F96" s="42"/>
      <c r="G96" s="42"/>
      <c r="H96" s="42"/>
      <c r="I96" s="161"/>
      <c r="J96" s="112">
        <f>J142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114</v>
      </c>
    </row>
    <row r="97" spans="1:31" s="9" customFormat="1" ht="24.95" customHeight="1">
      <c r="A97" s="9"/>
      <c r="B97" s="211"/>
      <c r="C97" s="212"/>
      <c r="D97" s="213" t="s">
        <v>115</v>
      </c>
      <c r="E97" s="214"/>
      <c r="F97" s="214"/>
      <c r="G97" s="214"/>
      <c r="H97" s="214"/>
      <c r="I97" s="215"/>
      <c r="J97" s="216">
        <f>J143</f>
        <v>0</v>
      </c>
      <c r="K97" s="212"/>
      <c r="L97" s="21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8"/>
      <c r="C98" s="219"/>
      <c r="D98" s="220" t="s">
        <v>116</v>
      </c>
      <c r="E98" s="221"/>
      <c r="F98" s="221"/>
      <c r="G98" s="221"/>
      <c r="H98" s="221"/>
      <c r="I98" s="222"/>
      <c r="J98" s="223">
        <f>J144</f>
        <v>0</v>
      </c>
      <c r="K98" s="219"/>
      <c r="L98" s="22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8"/>
      <c r="C99" s="219"/>
      <c r="D99" s="220" t="s">
        <v>118</v>
      </c>
      <c r="E99" s="221"/>
      <c r="F99" s="221"/>
      <c r="G99" s="221"/>
      <c r="H99" s="221"/>
      <c r="I99" s="222"/>
      <c r="J99" s="223">
        <f>J209</f>
        <v>0</v>
      </c>
      <c r="K99" s="219"/>
      <c r="L99" s="22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8"/>
      <c r="C100" s="219"/>
      <c r="D100" s="220" t="s">
        <v>119</v>
      </c>
      <c r="E100" s="221"/>
      <c r="F100" s="221"/>
      <c r="G100" s="221"/>
      <c r="H100" s="221"/>
      <c r="I100" s="222"/>
      <c r="J100" s="223">
        <f>J216</f>
        <v>0</v>
      </c>
      <c r="K100" s="219"/>
      <c r="L100" s="22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8"/>
      <c r="C101" s="219"/>
      <c r="D101" s="220" t="s">
        <v>120</v>
      </c>
      <c r="E101" s="221"/>
      <c r="F101" s="221"/>
      <c r="G101" s="221"/>
      <c r="H101" s="221"/>
      <c r="I101" s="222"/>
      <c r="J101" s="223">
        <f>J234</f>
        <v>0</v>
      </c>
      <c r="K101" s="219"/>
      <c r="L101" s="22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8"/>
      <c r="C102" s="219"/>
      <c r="D102" s="220" t="s">
        <v>121</v>
      </c>
      <c r="E102" s="221"/>
      <c r="F102" s="221"/>
      <c r="G102" s="221"/>
      <c r="H102" s="221"/>
      <c r="I102" s="222"/>
      <c r="J102" s="223">
        <f>J242</f>
        <v>0</v>
      </c>
      <c r="K102" s="219"/>
      <c r="L102" s="22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8"/>
      <c r="C103" s="219"/>
      <c r="D103" s="220" t="s">
        <v>1597</v>
      </c>
      <c r="E103" s="221"/>
      <c r="F103" s="221"/>
      <c r="G103" s="221"/>
      <c r="H103" s="221"/>
      <c r="I103" s="222"/>
      <c r="J103" s="223">
        <f>J326</f>
        <v>0</v>
      </c>
      <c r="K103" s="219"/>
      <c r="L103" s="22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8"/>
      <c r="C104" s="219"/>
      <c r="D104" s="220" t="s">
        <v>127</v>
      </c>
      <c r="E104" s="221"/>
      <c r="F104" s="221"/>
      <c r="G104" s="221"/>
      <c r="H104" s="221"/>
      <c r="I104" s="222"/>
      <c r="J104" s="223">
        <f>J334</f>
        <v>0</v>
      </c>
      <c r="K104" s="219"/>
      <c r="L104" s="22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11"/>
      <c r="C105" s="212"/>
      <c r="D105" s="213" t="s">
        <v>128</v>
      </c>
      <c r="E105" s="214"/>
      <c r="F105" s="214"/>
      <c r="G105" s="214"/>
      <c r="H105" s="214"/>
      <c r="I105" s="215"/>
      <c r="J105" s="216">
        <f>J337</f>
        <v>0</v>
      </c>
      <c r="K105" s="212"/>
      <c r="L105" s="21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8"/>
      <c r="C106" s="219"/>
      <c r="D106" s="220" t="s">
        <v>129</v>
      </c>
      <c r="E106" s="221"/>
      <c r="F106" s="221"/>
      <c r="G106" s="221"/>
      <c r="H106" s="221"/>
      <c r="I106" s="222"/>
      <c r="J106" s="223">
        <f>J338</f>
        <v>0</v>
      </c>
      <c r="K106" s="219"/>
      <c r="L106" s="22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8"/>
      <c r="C107" s="219"/>
      <c r="D107" s="220" t="s">
        <v>130</v>
      </c>
      <c r="E107" s="221"/>
      <c r="F107" s="221"/>
      <c r="G107" s="221"/>
      <c r="H107" s="221"/>
      <c r="I107" s="222"/>
      <c r="J107" s="223">
        <f>J360</f>
        <v>0</v>
      </c>
      <c r="K107" s="219"/>
      <c r="L107" s="22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8"/>
      <c r="C108" s="219"/>
      <c r="D108" s="220" t="s">
        <v>131</v>
      </c>
      <c r="E108" s="221"/>
      <c r="F108" s="221"/>
      <c r="G108" s="221"/>
      <c r="H108" s="221"/>
      <c r="I108" s="222"/>
      <c r="J108" s="223">
        <f>J364</f>
        <v>0</v>
      </c>
      <c r="K108" s="219"/>
      <c r="L108" s="22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8"/>
      <c r="C109" s="219"/>
      <c r="D109" s="220" t="s">
        <v>132</v>
      </c>
      <c r="E109" s="221"/>
      <c r="F109" s="221"/>
      <c r="G109" s="221"/>
      <c r="H109" s="221"/>
      <c r="I109" s="222"/>
      <c r="J109" s="223">
        <f>J365</f>
        <v>0</v>
      </c>
      <c r="K109" s="219"/>
      <c r="L109" s="22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8"/>
      <c r="C110" s="219"/>
      <c r="D110" s="220" t="s">
        <v>133</v>
      </c>
      <c r="E110" s="221"/>
      <c r="F110" s="221"/>
      <c r="G110" s="221"/>
      <c r="H110" s="221"/>
      <c r="I110" s="222"/>
      <c r="J110" s="223">
        <f>J368</f>
        <v>0</v>
      </c>
      <c r="K110" s="219"/>
      <c r="L110" s="22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8"/>
      <c r="C111" s="219"/>
      <c r="D111" s="220" t="s">
        <v>134</v>
      </c>
      <c r="E111" s="221"/>
      <c r="F111" s="221"/>
      <c r="G111" s="221"/>
      <c r="H111" s="221"/>
      <c r="I111" s="222"/>
      <c r="J111" s="223">
        <f>J373</f>
        <v>0</v>
      </c>
      <c r="K111" s="219"/>
      <c r="L111" s="22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8"/>
      <c r="C112" s="219"/>
      <c r="D112" s="220" t="s">
        <v>135</v>
      </c>
      <c r="E112" s="221"/>
      <c r="F112" s="221"/>
      <c r="G112" s="221"/>
      <c r="H112" s="221"/>
      <c r="I112" s="222"/>
      <c r="J112" s="223">
        <f>J376</f>
        <v>0</v>
      </c>
      <c r="K112" s="219"/>
      <c r="L112" s="22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0"/>
      <c r="B113" s="41"/>
      <c r="C113" s="42"/>
      <c r="D113" s="42"/>
      <c r="E113" s="42"/>
      <c r="F113" s="42"/>
      <c r="G113" s="42"/>
      <c r="H113" s="42"/>
      <c r="I113" s="161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61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9.25" customHeight="1">
      <c r="A115" s="40"/>
      <c r="B115" s="41"/>
      <c r="C115" s="210" t="s">
        <v>136</v>
      </c>
      <c r="D115" s="42"/>
      <c r="E115" s="42"/>
      <c r="F115" s="42"/>
      <c r="G115" s="42"/>
      <c r="H115" s="42"/>
      <c r="I115" s="161"/>
      <c r="J115" s="225">
        <f>ROUND(J116+J117+J118+J119+J120+J121,2)</f>
        <v>0</v>
      </c>
      <c r="K115" s="42"/>
      <c r="L115" s="65"/>
      <c r="N115" s="226" t="s">
        <v>39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65" s="2" customFormat="1" ht="18" customHeight="1">
      <c r="A116" s="40"/>
      <c r="B116" s="41"/>
      <c r="C116" s="42"/>
      <c r="D116" s="146" t="s">
        <v>137</v>
      </c>
      <c r="E116" s="139"/>
      <c r="F116" s="139"/>
      <c r="G116" s="42"/>
      <c r="H116" s="42"/>
      <c r="I116" s="161"/>
      <c r="J116" s="140">
        <v>0</v>
      </c>
      <c r="K116" s="42"/>
      <c r="L116" s="227"/>
      <c r="M116" s="228"/>
      <c r="N116" s="229" t="s">
        <v>40</v>
      </c>
      <c r="O116" s="228"/>
      <c r="P116" s="228"/>
      <c r="Q116" s="228"/>
      <c r="R116" s="228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30" t="s">
        <v>138</v>
      </c>
      <c r="AZ116" s="228"/>
      <c r="BA116" s="228"/>
      <c r="BB116" s="228"/>
      <c r="BC116" s="228"/>
      <c r="BD116" s="228"/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0" t="s">
        <v>83</v>
      </c>
      <c r="BK116" s="228"/>
      <c r="BL116" s="228"/>
      <c r="BM116" s="228"/>
    </row>
    <row r="117" spans="1:65" s="2" customFormat="1" ht="18" customHeight="1">
      <c r="A117" s="40"/>
      <c r="B117" s="41"/>
      <c r="C117" s="42"/>
      <c r="D117" s="146" t="s">
        <v>139</v>
      </c>
      <c r="E117" s="139"/>
      <c r="F117" s="139"/>
      <c r="G117" s="42"/>
      <c r="H117" s="42"/>
      <c r="I117" s="161"/>
      <c r="J117" s="140">
        <v>0</v>
      </c>
      <c r="K117" s="42"/>
      <c r="L117" s="227"/>
      <c r="M117" s="228"/>
      <c r="N117" s="229" t="s">
        <v>40</v>
      </c>
      <c r="O117" s="228"/>
      <c r="P117" s="228"/>
      <c r="Q117" s="228"/>
      <c r="R117" s="228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30" t="s">
        <v>138</v>
      </c>
      <c r="AZ117" s="228"/>
      <c r="BA117" s="228"/>
      <c r="BB117" s="228"/>
      <c r="BC117" s="228"/>
      <c r="BD117" s="228"/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0" t="s">
        <v>83</v>
      </c>
      <c r="BK117" s="228"/>
      <c r="BL117" s="228"/>
      <c r="BM117" s="228"/>
    </row>
    <row r="118" spans="1:65" s="2" customFormat="1" ht="18" customHeight="1">
      <c r="A118" s="40"/>
      <c r="B118" s="41"/>
      <c r="C118" s="42"/>
      <c r="D118" s="146" t="s">
        <v>140</v>
      </c>
      <c r="E118" s="139"/>
      <c r="F118" s="139"/>
      <c r="G118" s="42"/>
      <c r="H118" s="42"/>
      <c r="I118" s="161"/>
      <c r="J118" s="140">
        <v>0</v>
      </c>
      <c r="K118" s="42"/>
      <c r="L118" s="227"/>
      <c r="M118" s="228"/>
      <c r="N118" s="229" t="s">
        <v>40</v>
      </c>
      <c r="O118" s="228"/>
      <c r="P118" s="228"/>
      <c r="Q118" s="228"/>
      <c r="R118" s="228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30" t="s">
        <v>138</v>
      </c>
      <c r="AZ118" s="228"/>
      <c r="BA118" s="228"/>
      <c r="BB118" s="228"/>
      <c r="BC118" s="228"/>
      <c r="BD118" s="228"/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0" t="s">
        <v>83</v>
      </c>
      <c r="BK118" s="228"/>
      <c r="BL118" s="228"/>
      <c r="BM118" s="228"/>
    </row>
    <row r="119" spans="1:65" s="2" customFormat="1" ht="18" customHeight="1">
      <c r="A119" s="40"/>
      <c r="B119" s="41"/>
      <c r="C119" s="42"/>
      <c r="D119" s="146" t="s">
        <v>141</v>
      </c>
      <c r="E119" s="139"/>
      <c r="F119" s="139"/>
      <c r="G119" s="42"/>
      <c r="H119" s="42"/>
      <c r="I119" s="161"/>
      <c r="J119" s="140">
        <v>0</v>
      </c>
      <c r="K119" s="42"/>
      <c r="L119" s="227"/>
      <c r="M119" s="228"/>
      <c r="N119" s="229" t="s">
        <v>40</v>
      </c>
      <c r="O119" s="228"/>
      <c r="P119" s="228"/>
      <c r="Q119" s="228"/>
      <c r="R119" s="228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30" t="s">
        <v>138</v>
      </c>
      <c r="AZ119" s="228"/>
      <c r="BA119" s="228"/>
      <c r="BB119" s="228"/>
      <c r="BC119" s="228"/>
      <c r="BD119" s="228"/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0" t="s">
        <v>83</v>
      </c>
      <c r="BK119" s="228"/>
      <c r="BL119" s="228"/>
      <c r="BM119" s="228"/>
    </row>
    <row r="120" spans="1:65" s="2" customFormat="1" ht="18" customHeight="1">
      <c r="A120" s="40"/>
      <c r="B120" s="41"/>
      <c r="C120" s="42"/>
      <c r="D120" s="146" t="s">
        <v>142</v>
      </c>
      <c r="E120" s="139"/>
      <c r="F120" s="139"/>
      <c r="G120" s="42"/>
      <c r="H120" s="42"/>
      <c r="I120" s="161"/>
      <c r="J120" s="140">
        <v>0</v>
      </c>
      <c r="K120" s="42"/>
      <c r="L120" s="227"/>
      <c r="M120" s="228"/>
      <c r="N120" s="229" t="s">
        <v>40</v>
      </c>
      <c r="O120" s="228"/>
      <c r="P120" s="228"/>
      <c r="Q120" s="228"/>
      <c r="R120" s="228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30" t="s">
        <v>138</v>
      </c>
      <c r="AZ120" s="228"/>
      <c r="BA120" s="228"/>
      <c r="BB120" s="228"/>
      <c r="BC120" s="228"/>
      <c r="BD120" s="228"/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0" t="s">
        <v>83</v>
      </c>
      <c r="BK120" s="228"/>
      <c r="BL120" s="228"/>
      <c r="BM120" s="228"/>
    </row>
    <row r="121" spans="1:65" s="2" customFormat="1" ht="18" customHeight="1">
      <c r="A121" s="40"/>
      <c r="B121" s="41"/>
      <c r="C121" s="42"/>
      <c r="D121" s="139" t="s">
        <v>143</v>
      </c>
      <c r="E121" s="42"/>
      <c r="F121" s="42"/>
      <c r="G121" s="42"/>
      <c r="H121" s="42"/>
      <c r="I121" s="161"/>
      <c r="J121" s="140">
        <f>ROUND(J30*T121,2)</f>
        <v>0</v>
      </c>
      <c r="K121" s="42"/>
      <c r="L121" s="227"/>
      <c r="M121" s="228"/>
      <c r="N121" s="229" t="s">
        <v>40</v>
      </c>
      <c r="O121" s="228"/>
      <c r="P121" s="228"/>
      <c r="Q121" s="228"/>
      <c r="R121" s="228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30" t="s">
        <v>144</v>
      </c>
      <c r="AZ121" s="228"/>
      <c r="BA121" s="228"/>
      <c r="BB121" s="228"/>
      <c r="BC121" s="228"/>
      <c r="BD121" s="228"/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0" t="s">
        <v>83</v>
      </c>
      <c r="BK121" s="228"/>
      <c r="BL121" s="228"/>
      <c r="BM121" s="228"/>
    </row>
    <row r="122" spans="1:31" s="2" customFormat="1" ht="12">
      <c r="A122" s="40"/>
      <c r="B122" s="41"/>
      <c r="C122" s="42"/>
      <c r="D122" s="42"/>
      <c r="E122" s="42"/>
      <c r="F122" s="42"/>
      <c r="G122" s="42"/>
      <c r="H122" s="42"/>
      <c r="I122" s="161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29.25" customHeight="1">
      <c r="A123" s="40"/>
      <c r="B123" s="41"/>
      <c r="C123" s="150" t="s">
        <v>103</v>
      </c>
      <c r="D123" s="151"/>
      <c r="E123" s="151"/>
      <c r="F123" s="151"/>
      <c r="G123" s="151"/>
      <c r="H123" s="151"/>
      <c r="I123" s="208"/>
      <c r="J123" s="152">
        <f>ROUND(J96+J115,2)</f>
        <v>0</v>
      </c>
      <c r="K123" s="151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6.95" customHeight="1">
      <c r="A124" s="40"/>
      <c r="B124" s="68"/>
      <c r="C124" s="69"/>
      <c r="D124" s="69"/>
      <c r="E124" s="69"/>
      <c r="F124" s="69"/>
      <c r="G124" s="69"/>
      <c r="H124" s="69"/>
      <c r="I124" s="202"/>
      <c r="J124" s="69"/>
      <c r="K124" s="69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8" spans="1:31" s="2" customFormat="1" ht="6.95" customHeight="1">
      <c r="A128" s="40"/>
      <c r="B128" s="70"/>
      <c r="C128" s="71"/>
      <c r="D128" s="71"/>
      <c r="E128" s="71"/>
      <c r="F128" s="71"/>
      <c r="G128" s="71"/>
      <c r="H128" s="71"/>
      <c r="I128" s="205"/>
      <c r="J128" s="71"/>
      <c r="K128" s="71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24.95" customHeight="1">
      <c r="A129" s="40"/>
      <c r="B129" s="41"/>
      <c r="C129" s="23" t="s">
        <v>145</v>
      </c>
      <c r="D129" s="42"/>
      <c r="E129" s="42"/>
      <c r="F129" s="42"/>
      <c r="G129" s="42"/>
      <c r="H129" s="42"/>
      <c r="I129" s="161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6.95" customHeight="1">
      <c r="A130" s="40"/>
      <c r="B130" s="41"/>
      <c r="C130" s="42"/>
      <c r="D130" s="42"/>
      <c r="E130" s="42"/>
      <c r="F130" s="42"/>
      <c r="G130" s="42"/>
      <c r="H130" s="42"/>
      <c r="I130" s="161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2" customHeight="1">
      <c r="A131" s="40"/>
      <c r="B131" s="41"/>
      <c r="C131" s="32" t="s">
        <v>16</v>
      </c>
      <c r="D131" s="42"/>
      <c r="E131" s="42"/>
      <c r="F131" s="42"/>
      <c r="G131" s="42"/>
      <c r="H131" s="42"/>
      <c r="I131" s="161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6.5" customHeight="1">
      <c r="A132" s="40"/>
      <c r="B132" s="41"/>
      <c r="C132" s="42"/>
      <c r="D132" s="42"/>
      <c r="E132" s="206" t="str">
        <f>E7</f>
        <v>VÝSTAVBA KANALIZACE TĚRLICKO - HRADIŠTĚ_20-10-16</v>
      </c>
      <c r="F132" s="32"/>
      <c r="G132" s="32"/>
      <c r="H132" s="32"/>
      <c r="I132" s="161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2" customHeight="1">
      <c r="A133" s="40"/>
      <c r="B133" s="41"/>
      <c r="C133" s="32" t="s">
        <v>105</v>
      </c>
      <c r="D133" s="42"/>
      <c r="E133" s="42"/>
      <c r="F133" s="42"/>
      <c r="G133" s="42"/>
      <c r="H133" s="42"/>
      <c r="I133" s="161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6.5" customHeight="1">
      <c r="A134" s="40"/>
      <c r="B134" s="41"/>
      <c r="C134" s="42"/>
      <c r="D134" s="42"/>
      <c r="E134" s="78" t="str">
        <f>E9</f>
        <v>SO 04 - Kanalizační přípojka č.p. 85 a č.p.242</v>
      </c>
      <c r="F134" s="42"/>
      <c r="G134" s="42"/>
      <c r="H134" s="42"/>
      <c r="I134" s="161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6.95" customHeight="1">
      <c r="A135" s="40"/>
      <c r="B135" s="41"/>
      <c r="C135" s="42"/>
      <c r="D135" s="42"/>
      <c r="E135" s="42"/>
      <c r="F135" s="42"/>
      <c r="G135" s="42"/>
      <c r="H135" s="42"/>
      <c r="I135" s="161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2" customHeight="1">
      <c r="A136" s="40"/>
      <c r="B136" s="41"/>
      <c r="C136" s="32" t="s">
        <v>20</v>
      </c>
      <c r="D136" s="42"/>
      <c r="E136" s="42"/>
      <c r="F136" s="27" t="str">
        <f>F12</f>
        <v xml:space="preserve"> </v>
      </c>
      <c r="G136" s="42"/>
      <c r="H136" s="42"/>
      <c r="I136" s="164" t="s">
        <v>22</v>
      </c>
      <c r="J136" s="81" t="str">
        <f>IF(J12="","",J12)</f>
        <v>16. 10. 2020</v>
      </c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6.95" customHeight="1">
      <c r="A137" s="40"/>
      <c r="B137" s="41"/>
      <c r="C137" s="42"/>
      <c r="D137" s="42"/>
      <c r="E137" s="42"/>
      <c r="F137" s="42"/>
      <c r="G137" s="42"/>
      <c r="H137" s="42"/>
      <c r="I137" s="161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25.65" customHeight="1">
      <c r="A138" s="40"/>
      <c r="B138" s="41"/>
      <c r="C138" s="32" t="s">
        <v>24</v>
      </c>
      <c r="D138" s="42"/>
      <c r="E138" s="42"/>
      <c r="F138" s="27" t="str">
        <f>E15</f>
        <v xml:space="preserve"> </v>
      </c>
      <c r="G138" s="42"/>
      <c r="H138" s="42"/>
      <c r="I138" s="164" t="s">
        <v>29</v>
      </c>
      <c r="J138" s="36" t="str">
        <f>E21</f>
        <v>Bc. Ing. Věra Gřundělová</v>
      </c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25.65" customHeight="1">
      <c r="A139" s="40"/>
      <c r="B139" s="41"/>
      <c r="C139" s="32" t="s">
        <v>27</v>
      </c>
      <c r="D139" s="42"/>
      <c r="E139" s="42"/>
      <c r="F139" s="27" t="str">
        <f>IF(E18="","",E18)</f>
        <v>Vyplň údaj</v>
      </c>
      <c r="G139" s="42"/>
      <c r="H139" s="42"/>
      <c r="I139" s="164" t="s">
        <v>31</v>
      </c>
      <c r="J139" s="36" t="str">
        <f>E24</f>
        <v>AWT REKULTIVACE a.s.</v>
      </c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10.3" customHeight="1">
      <c r="A140" s="40"/>
      <c r="B140" s="41"/>
      <c r="C140" s="42"/>
      <c r="D140" s="42"/>
      <c r="E140" s="42"/>
      <c r="F140" s="42"/>
      <c r="G140" s="42"/>
      <c r="H140" s="42"/>
      <c r="I140" s="161"/>
      <c r="J140" s="42"/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11" customFormat="1" ht="29.25" customHeight="1">
      <c r="A141" s="232"/>
      <c r="B141" s="233"/>
      <c r="C141" s="234" t="s">
        <v>146</v>
      </c>
      <c r="D141" s="235" t="s">
        <v>60</v>
      </c>
      <c r="E141" s="235" t="s">
        <v>56</v>
      </c>
      <c r="F141" s="235" t="s">
        <v>57</v>
      </c>
      <c r="G141" s="235" t="s">
        <v>147</v>
      </c>
      <c r="H141" s="235" t="s">
        <v>148</v>
      </c>
      <c r="I141" s="236" t="s">
        <v>149</v>
      </c>
      <c r="J141" s="235" t="s">
        <v>112</v>
      </c>
      <c r="K141" s="237" t="s">
        <v>150</v>
      </c>
      <c r="L141" s="238"/>
      <c r="M141" s="102" t="s">
        <v>1</v>
      </c>
      <c r="N141" s="103" t="s">
        <v>39</v>
      </c>
      <c r="O141" s="103" t="s">
        <v>151</v>
      </c>
      <c r="P141" s="103" t="s">
        <v>152</v>
      </c>
      <c r="Q141" s="103" t="s">
        <v>153</v>
      </c>
      <c r="R141" s="103" t="s">
        <v>154</v>
      </c>
      <c r="S141" s="103" t="s">
        <v>155</v>
      </c>
      <c r="T141" s="104" t="s">
        <v>156</v>
      </c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</row>
    <row r="142" spans="1:63" s="2" customFormat="1" ht="22.8" customHeight="1">
      <c r="A142" s="40"/>
      <c r="B142" s="41"/>
      <c r="C142" s="109" t="s">
        <v>157</v>
      </c>
      <c r="D142" s="42"/>
      <c r="E142" s="42"/>
      <c r="F142" s="42"/>
      <c r="G142" s="42"/>
      <c r="H142" s="42"/>
      <c r="I142" s="161"/>
      <c r="J142" s="239">
        <f>BK142</f>
        <v>0</v>
      </c>
      <c r="K142" s="42"/>
      <c r="L142" s="43"/>
      <c r="M142" s="105"/>
      <c r="N142" s="240"/>
      <c r="O142" s="106"/>
      <c r="P142" s="241">
        <f>P143+P337</f>
        <v>0</v>
      </c>
      <c r="Q142" s="106"/>
      <c r="R142" s="241">
        <f>R143+R337</f>
        <v>2.7430762000000004</v>
      </c>
      <c r="S142" s="106"/>
      <c r="T142" s="242">
        <f>T143+T337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7" t="s">
        <v>74</v>
      </c>
      <c r="AU142" s="17" t="s">
        <v>114</v>
      </c>
      <c r="BK142" s="243">
        <f>BK143+BK337</f>
        <v>0</v>
      </c>
    </row>
    <row r="143" spans="1:63" s="12" customFormat="1" ht="25.9" customHeight="1">
      <c r="A143" s="12"/>
      <c r="B143" s="244"/>
      <c r="C143" s="245"/>
      <c r="D143" s="246" t="s">
        <v>74</v>
      </c>
      <c r="E143" s="247" t="s">
        <v>158</v>
      </c>
      <c r="F143" s="247" t="s">
        <v>159</v>
      </c>
      <c r="G143" s="245"/>
      <c r="H143" s="245"/>
      <c r="I143" s="248"/>
      <c r="J143" s="249">
        <f>BK143</f>
        <v>0</v>
      </c>
      <c r="K143" s="245"/>
      <c r="L143" s="250"/>
      <c r="M143" s="251"/>
      <c r="N143" s="252"/>
      <c r="O143" s="252"/>
      <c r="P143" s="253">
        <f>P144+P209+P216+P234+P242+P326+P334</f>
        <v>0</v>
      </c>
      <c r="Q143" s="252"/>
      <c r="R143" s="253">
        <f>R144+R209+R216+R234+R242+R326+R334</f>
        <v>2.7430762000000004</v>
      </c>
      <c r="S143" s="252"/>
      <c r="T143" s="254">
        <f>T144+T209+T216+T234+T242+T326+T334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55" t="s">
        <v>83</v>
      </c>
      <c r="AT143" s="256" t="s">
        <v>74</v>
      </c>
      <c r="AU143" s="256" t="s">
        <v>75</v>
      </c>
      <c r="AY143" s="255" t="s">
        <v>160</v>
      </c>
      <c r="BK143" s="257">
        <f>BK144+BK209+BK216+BK234+BK242+BK326+BK334</f>
        <v>0</v>
      </c>
    </row>
    <row r="144" spans="1:63" s="12" customFormat="1" ht="22.8" customHeight="1">
      <c r="A144" s="12"/>
      <c r="B144" s="244"/>
      <c r="C144" s="245"/>
      <c r="D144" s="246" t="s">
        <v>74</v>
      </c>
      <c r="E144" s="258" t="s">
        <v>83</v>
      </c>
      <c r="F144" s="258" t="s">
        <v>161</v>
      </c>
      <c r="G144" s="245"/>
      <c r="H144" s="245"/>
      <c r="I144" s="248"/>
      <c r="J144" s="259">
        <f>BK144</f>
        <v>0</v>
      </c>
      <c r="K144" s="245"/>
      <c r="L144" s="250"/>
      <c r="M144" s="251"/>
      <c r="N144" s="252"/>
      <c r="O144" s="252"/>
      <c r="P144" s="253">
        <f>SUM(P145:P208)</f>
        <v>0</v>
      </c>
      <c r="Q144" s="252"/>
      <c r="R144" s="253">
        <f>SUM(R145:R208)</f>
        <v>0.07952600000000001</v>
      </c>
      <c r="S144" s="252"/>
      <c r="T144" s="254">
        <f>SUM(T145:T208)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55" t="s">
        <v>83</v>
      </c>
      <c r="AT144" s="256" t="s">
        <v>74</v>
      </c>
      <c r="AU144" s="256" t="s">
        <v>83</v>
      </c>
      <c r="AY144" s="255" t="s">
        <v>160</v>
      </c>
      <c r="BK144" s="257">
        <f>SUM(BK145:BK208)</f>
        <v>0</v>
      </c>
    </row>
    <row r="145" spans="1:65" s="2" customFormat="1" ht="16.5" customHeight="1">
      <c r="A145" s="40"/>
      <c r="B145" s="41"/>
      <c r="C145" s="260" t="s">
        <v>83</v>
      </c>
      <c r="D145" s="260" t="s">
        <v>162</v>
      </c>
      <c r="E145" s="261" t="s">
        <v>1625</v>
      </c>
      <c r="F145" s="262" t="s">
        <v>272</v>
      </c>
      <c r="G145" s="263" t="s">
        <v>243</v>
      </c>
      <c r="H145" s="264">
        <v>3</v>
      </c>
      <c r="I145" s="265"/>
      <c r="J145" s="266">
        <f>ROUND(I145*H145,2)</f>
        <v>0</v>
      </c>
      <c r="K145" s="262" t="s">
        <v>1</v>
      </c>
      <c r="L145" s="43"/>
      <c r="M145" s="267" t="s">
        <v>1</v>
      </c>
      <c r="N145" s="268" t="s">
        <v>40</v>
      </c>
      <c r="O145" s="93"/>
      <c r="P145" s="269">
        <f>O145*H145</f>
        <v>0</v>
      </c>
      <c r="Q145" s="269">
        <v>0</v>
      </c>
      <c r="R145" s="269">
        <f>Q145*H145</f>
        <v>0</v>
      </c>
      <c r="S145" s="269">
        <v>0</v>
      </c>
      <c r="T145" s="27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71" t="s">
        <v>166</v>
      </c>
      <c r="AT145" s="271" t="s">
        <v>162</v>
      </c>
      <c r="AU145" s="271" t="s">
        <v>85</v>
      </c>
      <c r="AY145" s="17" t="s">
        <v>160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83</v>
      </c>
      <c r="BK145" s="145">
        <f>ROUND(I145*H145,2)</f>
        <v>0</v>
      </c>
      <c r="BL145" s="17" t="s">
        <v>166</v>
      </c>
      <c r="BM145" s="271" t="s">
        <v>2348</v>
      </c>
    </row>
    <row r="146" spans="1:47" s="2" customFormat="1" ht="12">
      <c r="A146" s="40"/>
      <c r="B146" s="41"/>
      <c r="C146" s="42"/>
      <c r="D146" s="272" t="s">
        <v>177</v>
      </c>
      <c r="E146" s="42"/>
      <c r="F146" s="287" t="s">
        <v>272</v>
      </c>
      <c r="G146" s="42"/>
      <c r="H146" s="42"/>
      <c r="I146" s="161"/>
      <c r="J146" s="42"/>
      <c r="K146" s="42"/>
      <c r="L146" s="43"/>
      <c r="M146" s="274"/>
      <c r="N146" s="275"/>
      <c r="O146" s="93"/>
      <c r="P146" s="93"/>
      <c r="Q146" s="93"/>
      <c r="R146" s="93"/>
      <c r="S146" s="93"/>
      <c r="T146" s="94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7" t="s">
        <v>177</v>
      </c>
      <c r="AU146" s="17" t="s">
        <v>85</v>
      </c>
    </row>
    <row r="147" spans="1:51" s="13" customFormat="1" ht="12">
      <c r="A147" s="13"/>
      <c r="B147" s="276"/>
      <c r="C147" s="277"/>
      <c r="D147" s="272" t="s">
        <v>170</v>
      </c>
      <c r="E147" s="278" t="s">
        <v>1</v>
      </c>
      <c r="F147" s="279" t="s">
        <v>2349</v>
      </c>
      <c r="G147" s="277"/>
      <c r="H147" s="280">
        <v>3</v>
      </c>
      <c r="I147" s="281"/>
      <c r="J147" s="277"/>
      <c r="K147" s="277"/>
      <c r="L147" s="282"/>
      <c r="M147" s="283"/>
      <c r="N147" s="284"/>
      <c r="O147" s="284"/>
      <c r="P147" s="284"/>
      <c r="Q147" s="284"/>
      <c r="R147" s="284"/>
      <c r="S147" s="284"/>
      <c r="T147" s="28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86" t="s">
        <v>170</v>
      </c>
      <c r="AU147" s="286" t="s">
        <v>85</v>
      </c>
      <c r="AV147" s="13" t="s">
        <v>85</v>
      </c>
      <c r="AW147" s="13" t="s">
        <v>30</v>
      </c>
      <c r="AX147" s="13" t="s">
        <v>83</v>
      </c>
      <c r="AY147" s="286" t="s">
        <v>160</v>
      </c>
    </row>
    <row r="148" spans="1:65" s="2" customFormat="1" ht="21.75" customHeight="1">
      <c r="A148" s="40"/>
      <c r="B148" s="41"/>
      <c r="C148" s="260" t="s">
        <v>85</v>
      </c>
      <c r="D148" s="260" t="s">
        <v>162</v>
      </c>
      <c r="E148" s="261" t="s">
        <v>288</v>
      </c>
      <c r="F148" s="262" t="s">
        <v>289</v>
      </c>
      <c r="G148" s="263" t="s">
        <v>290</v>
      </c>
      <c r="H148" s="264">
        <v>4.5</v>
      </c>
      <c r="I148" s="265"/>
      <c r="J148" s="266">
        <f>ROUND(I148*H148,2)</f>
        <v>0</v>
      </c>
      <c r="K148" s="262" t="s">
        <v>1</v>
      </c>
      <c r="L148" s="43"/>
      <c r="M148" s="267" t="s">
        <v>1</v>
      </c>
      <c r="N148" s="268" t="s">
        <v>40</v>
      </c>
      <c r="O148" s="93"/>
      <c r="P148" s="269">
        <f>O148*H148</f>
        <v>0</v>
      </c>
      <c r="Q148" s="269">
        <v>0</v>
      </c>
      <c r="R148" s="269">
        <f>Q148*H148</f>
        <v>0</v>
      </c>
      <c r="S148" s="269">
        <v>0</v>
      </c>
      <c r="T148" s="27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71" t="s">
        <v>166</v>
      </c>
      <c r="AT148" s="271" t="s">
        <v>162</v>
      </c>
      <c r="AU148" s="271" t="s">
        <v>85</v>
      </c>
      <c r="AY148" s="17" t="s">
        <v>160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83</v>
      </c>
      <c r="BK148" s="145">
        <f>ROUND(I148*H148,2)</f>
        <v>0</v>
      </c>
      <c r="BL148" s="17" t="s">
        <v>166</v>
      </c>
      <c r="BM148" s="271" t="s">
        <v>2350</v>
      </c>
    </row>
    <row r="149" spans="1:47" s="2" customFormat="1" ht="12">
      <c r="A149" s="40"/>
      <c r="B149" s="41"/>
      <c r="C149" s="42"/>
      <c r="D149" s="272" t="s">
        <v>177</v>
      </c>
      <c r="E149" s="42"/>
      <c r="F149" s="287" t="s">
        <v>289</v>
      </c>
      <c r="G149" s="42"/>
      <c r="H149" s="42"/>
      <c r="I149" s="161"/>
      <c r="J149" s="42"/>
      <c r="K149" s="42"/>
      <c r="L149" s="43"/>
      <c r="M149" s="274"/>
      <c r="N149" s="275"/>
      <c r="O149" s="93"/>
      <c r="P149" s="93"/>
      <c r="Q149" s="93"/>
      <c r="R149" s="93"/>
      <c r="S149" s="93"/>
      <c r="T149" s="94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7" t="s">
        <v>177</v>
      </c>
      <c r="AU149" s="17" t="s">
        <v>85</v>
      </c>
    </row>
    <row r="150" spans="1:47" s="2" customFormat="1" ht="12">
      <c r="A150" s="40"/>
      <c r="B150" s="41"/>
      <c r="C150" s="42"/>
      <c r="D150" s="272" t="s">
        <v>168</v>
      </c>
      <c r="E150" s="42"/>
      <c r="F150" s="273" t="s">
        <v>2351</v>
      </c>
      <c r="G150" s="42"/>
      <c r="H150" s="42"/>
      <c r="I150" s="161"/>
      <c r="J150" s="42"/>
      <c r="K150" s="42"/>
      <c r="L150" s="43"/>
      <c r="M150" s="274"/>
      <c r="N150" s="275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7" t="s">
        <v>168</v>
      </c>
      <c r="AU150" s="17" t="s">
        <v>85</v>
      </c>
    </row>
    <row r="151" spans="1:51" s="13" customFormat="1" ht="12">
      <c r="A151" s="13"/>
      <c r="B151" s="276"/>
      <c r="C151" s="277"/>
      <c r="D151" s="272" t="s">
        <v>170</v>
      </c>
      <c r="E151" s="278" t="s">
        <v>1</v>
      </c>
      <c r="F151" s="279" t="s">
        <v>2352</v>
      </c>
      <c r="G151" s="277"/>
      <c r="H151" s="280">
        <v>4.5</v>
      </c>
      <c r="I151" s="281"/>
      <c r="J151" s="277"/>
      <c r="K151" s="277"/>
      <c r="L151" s="282"/>
      <c r="M151" s="283"/>
      <c r="N151" s="284"/>
      <c r="O151" s="284"/>
      <c r="P151" s="284"/>
      <c r="Q151" s="284"/>
      <c r="R151" s="284"/>
      <c r="S151" s="284"/>
      <c r="T151" s="28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86" t="s">
        <v>170</v>
      </c>
      <c r="AU151" s="286" t="s">
        <v>85</v>
      </c>
      <c r="AV151" s="13" t="s">
        <v>85</v>
      </c>
      <c r="AW151" s="13" t="s">
        <v>30</v>
      </c>
      <c r="AX151" s="13" t="s">
        <v>83</v>
      </c>
      <c r="AY151" s="286" t="s">
        <v>160</v>
      </c>
    </row>
    <row r="152" spans="1:65" s="2" customFormat="1" ht="16.5" customHeight="1">
      <c r="A152" s="40"/>
      <c r="B152" s="41"/>
      <c r="C152" s="260" t="s">
        <v>181</v>
      </c>
      <c r="D152" s="260" t="s">
        <v>162</v>
      </c>
      <c r="E152" s="261" t="s">
        <v>294</v>
      </c>
      <c r="F152" s="262" t="s">
        <v>295</v>
      </c>
      <c r="G152" s="263" t="s">
        <v>296</v>
      </c>
      <c r="H152" s="264">
        <v>3</v>
      </c>
      <c r="I152" s="265"/>
      <c r="J152" s="266">
        <f>ROUND(I152*H152,2)</f>
        <v>0</v>
      </c>
      <c r="K152" s="262" t="s">
        <v>1</v>
      </c>
      <c r="L152" s="43"/>
      <c r="M152" s="267" t="s">
        <v>1</v>
      </c>
      <c r="N152" s="268" t="s">
        <v>40</v>
      </c>
      <c r="O152" s="93"/>
      <c r="P152" s="269">
        <f>O152*H152</f>
        <v>0</v>
      </c>
      <c r="Q152" s="269">
        <v>0</v>
      </c>
      <c r="R152" s="269">
        <f>Q152*H152</f>
        <v>0</v>
      </c>
      <c r="S152" s="269">
        <v>0</v>
      </c>
      <c r="T152" s="27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71" t="s">
        <v>166</v>
      </c>
      <c r="AT152" s="271" t="s">
        <v>162</v>
      </c>
      <c r="AU152" s="271" t="s">
        <v>85</v>
      </c>
      <c r="AY152" s="17" t="s">
        <v>160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83</v>
      </c>
      <c r="BK152" s="145">
        <f>ROUND(I152*H152,2)</f>
        <v>0</v>
      </c>
      <c r="BL152" s="17" t="s">
        <v>166</v>
      </c>
      <c r="BM152" s="271" t="s">
        <v>2353</v>
      </c>
    </row>
    <row r="153" spans="1:47" s="2" customFormat="1" ht="12">
      <c r="A153" s="40"/>
      <c r="B153" s="41"/>
      <c r="C153" s="42"/>
      <c r="D153" s="272" t="s">
        <v>177</v>
      </c>
      <c r="E153" s="42"/>
      <c r="F153" s="287" t="s">
        <v>298</v>
      </c>
      <c r="G153" s="42"/>
      <c r="H153" s="42"/>
      <c r="I153" s="161"/>
      <c r="J153" s="42"/>
      <c r="K153" s="42"/>
      <c r="L153" s="43"/>
      <c r="M153" s="274"/>
      <c r="N153" s="275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7" t="s">
        <v>177</v>
      </c>
      <c r="AU153" s="17" t="s">
        <v>85</v>
      </c>
    </row>
    <row r="154" spans="1:51" s="13" customFormat="1" ht="12">
      <c r="A154" s="13"/>
      <c r="B154" s="276"/>
      <c r="C154" s="277"/>
      <c r="D154" s="272" t="s">
        <v>170</v>
      </c>
      <c r="E154" s="278" t="s">
        <v>1</v>
      </c>
      <c r="F154" s="279" t="s">
        <v>181</v>
      </c>
      <c r="G154" s="277"/>
      <c r="H154" s="280">
        <v>3</v>
      </c>
      <c r="I154" s="281"/>
      <c r="J154" s="277"/>
      <c r="K154" s="277"/>
      <c r="L154" s="282"/>
      <c r="M154" s="283"/>
      <c r="N154" s="284"/>
      <c r="O154" s="284"/>
      <c r="P154" s="284"/>
      <c r="Q154" s="284"/>
      <c r="R154" s="284"/>
      <c r="S154" s="284"/>
      <c r="T154" s="28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86" t="s">
        <v>170</v>
      </c>
      <c r="AU154" s="286" t="s">
        <v>85</v>
      </c>
      <c r="AV154" s="13" t="s">
        <v>85</v>
      </c>
      <c r="AW154" s="13" t="s">
        <v>30</v>
      </c>
      <c r="AX154" s="13" t="s">
        <v>83</v>
      </c>
      <c r="AY154" s="286" t="s">
        <v>160</v>
      </c>
    </row>
    <row r="155" spans="1:65" s="2" customFormat="1" ht="21.75" customHeight="1">
      <c r="A155" s="40"/>
      <c r="B155" s="41"/>
      <c r="C155" s="260" t="s">
        <v>166</v>
      </c>
      <c r="D155" s="260" t="s">
        <v>162</v>
      </c>
      <c r="E155" s="261" t="s">
        <v>2354</v>
      </c>
      <c r="F155" s="262" t="s">
        <v>2355</v>
      </c>
      <c r="G155" s="263" t="s">
        <v>290</v>
      </c>
      <c r="H155" s="264">
        <v>108</v>
      </c>
      <c r="I155" s="265"/>
      <c r="J155" s="266">
        <f>ROUND(I155*H155,2)</f>
        <v>0</v>
      </c>
      <c r="K155" s="262" t="s">
        <v>184</v>
      </c>
      <c r="L155" s="43"/>
      <c r="M155" s="267" t="s">
        <v>1</v>
      </c>
      <c r="N155" s="268" t="s">
        <v>40</v>
      </c>
      <c r="O155" s="93"/>
      <c r="P155" s="269">
        <f>O155*H155</f>
        <v>0</v>
      </c>
      <c r="Q155" s="269">
        <v>0</v>
      </c>
      <c r="R155" s="269">
        <f>Q155*H155</f>
        <v>0</v>
      </c>
      <c r="S155" s="269">
        <v>0</v>
      </c>
      <c r="T155" s="27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71" t="s">
        <v>166</v>
      </c>
      <c r="AT155" s="271" t="s">
        <v>162</v>
      </c>
      <c r="AU155" s="271" t="s">
        <v>85</v>
      </c>
      <c r="AY155" s="17" t="s">
        <v>160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83</v>
      </c>
      <c r="BK155" s="145">
        <f>ROUND(I155*H155,2)</f>
        <v>0</v>
      </c>
      <c r="BL155" s="17" t="s">
        <v>166</v>
      </c>
      <c r="BM155" s="271" t="s">
        <v>2356</v>
      </c>
    </row>
    <row r="156" spans="1:47" s="2" customFormat="1" ht="12">
      <c r="A156" s="40"/>
      <c r="B156" s="41"/>
      <c r="C156" s="42"/>
      <c r="D156" s="272" t="s">
        <v>177</v>
      </c>
      <c r="E156" s="42"/>
      <c r="F156" s="287" t="s">
        <v>2357</v>
      </c>
      <c r="G156" s="42"/>
      <c r="H156" s="42"/>
      <c r="I156" s="161"/>
      <c r="J156" s="42"/>
      <c r="K156" s="42"/>
      <c r="L156" s="43"/>
      <c r="M156" s="274"/>
      <c r="N156" s="275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7" t="s">
        <v>177</v>
      </c>
      <c r="AU156" s="17" t="s">
        <v>85</v>
      </c>
    </row>
    <row r="157" spans="1:51" s="13" customFormat="1" ht="12">
      <c r="A157" s="13"/>
      <c r="B157" s="276"/>
      <c r="C157" s="277"/>
      <c r="D157" s="272" t="s">
        <v>170</v>
      </c>
      <c r="E157" s="278" t="s">
        <v>1</v>
      </c>
      <c r="F157" s="279" t="s">
        <v>2358</v>
      </c>
      <c r="G157" s="277"/>
      <c r="H157" s="280">
        <v>108</v>
      </c>
      <c r="I157" s="281"/>
      <c r="J157" s="277"/>
      <c r="K157" s="277"/>
      <c r="L157" s="282"/>
      <c r="M157" s="283"/>
      <c r="N157" s="284"/>
      <c r="O157" s="284"/>
      <c r="P157" s="284"/>
      <c r="Q157" s="284"/>
      <c r="R157" s="284"/>
      <c r="S157" s="284"/>
      <c r="T157" s="28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6" t="s">
        <v>170</v>
      </c>
      <c r="AU157" s="286" t="s">
        <v>85</v>
      </c>
      <c r="AV157" s="13" t="s">
        <v>85</v>
      </c>
      <c r="AW157" s="13" t="s">
        <v>30</v>
      </c>
      <c r="AX157" s="13" t="s">
        <v>83</v>
      </c>
      <c r="AY157" s="286" t="s">
        <v>160</v>
      </c>
    </row>
    <row r="158" spans="1:65" s="2" customFormat="1" ht="21.75" customHeight="1">
      <c r="A158" s="40"/>
      <c r="B158" s="41"/>
      <c r="C158" s="260" t="s">
        <v>218</v>
      </c>
      <c r="D158" s="260" t="s">
        <v>162</v>
      </c>
      <c r="E158" s="261" t="s">
        <v>358</v>
      </c>
      <c r="F158" s="262" t="s">
        <v>359</v>
      </c>
      <c r="G158" s="263" t="s">
        <v>290</v>
      </c>
      <c r="H158" s="264">
        <v>108</v>
      </c>
      <c r="I158" s="265"/>
      <c r="J158" s="266">
        <f>ROUND(I158*H158,2)</f>
        <v>0</v>
      </c>
      <c r="K158" s="262" t="s">
        <v>184</v>
      </c>
      <c r="L158" s="43"/>
      <c r="M158" s="267" t="s">
        <v>1</v>
      </c>
      <c r="N158" s="268" t="s">
        <v>40</v>
      </c>
      <c r="O158" s="93"/>
      <c r="P158" s="269">
        <f>O158*H158</f>
        <v>0</v>
      </c>
      <c r="Q158" s="269">
        <v>0</v>
      </c>
      <c r="R158" s="269">
        <f>Q158*H158</f>
        <v>0</v>
      </c>
      <c r="S158" s="269">
        <v>0</v>
      </c>
      <c r="T158" s="27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1" t="s">
        <v>166</v>
      </c>
      <c r="AT158" s="271" t="s">
        <v>162</v>
      </c>
      <c r="AU158" s="271" t="s">
        <v>85</v>
      </c>
      <c r="AY158" s="17" t="s">
        <v>160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83</v>
      </c>
      <c r="BK158" s="145">
        <f>ROUND(I158*H158,2)</f>
        <v>0</v>
      </c>
      <c r="BL158" s="17" t="s">
        <v>166</v>
      </c>
      <c r="BM158" s="271" t="s">
        <v>2359</v>
      </c>
    </row>
    <row r="159" spans="1:47" s="2" customFormat="1" ht="12">
      <c r="A159" s="40"/>
      <c r="B159" s="41"/>
      <c r="C159" s="42"/>
      <c r="D159" s="272" t="s">
        <v>177</v>
      </c>
      <c r="E159" s="42"/>
      <c r="F159" s="287" t="s">
        <v>361</v>
      </c>
      <c r="G159" s="42"/>
      <c r="H159" s="42"/>
      <c r="I159" s="161"/>
      <c r="J159" s="42"/>
      <c r="K159" s="42"/>
      <c r="L159" s="43"/>
      <c r="M159" s="274"/>
      <c r="N159" s="275"/>
      <c r="O159" s="93"/>
      <c r="P159" s="93"/>
      <c r="Q159" s="93"/>
      <c r="R159" s="93"/>
      <c r="S159" s="93"/>
      <c r="T159" s="94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7" t="s">
        <v>177</v>
      </c>
      <c r="AU159" s="17" t="s">
        <v>85</v>
      </c>
    </row>
    <row r="160" spans="1:51" s="13" customFormat="1" ht="12">
      <c r="A160" s="13"/>
      <c r="B160" s="276"/>
      <c r="C160" s="277"/>
      <c r="D160" s="272" t="s">
        <v>170</v>
      </c>
      <c r="E160" s="278" t="s">
        <v>1</v>
      </c>
      <c r="F160" s="279" t="s">
        <v>2358</v>
      </c>
      <c r="G160" s="277"/>
      <c r="H160" s="280">
        <v>108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6" t="s">
        <v>170</v>
      </c>
      <c r="AU160" s="286" t="s">
        <v>85</v>
      </c>
      <c r="AV160" s="13" t="s">
        <v>85</v>
      </c>
      <c r="AW160" s="13" t="s">
        <v>30</v>
      </c>
      <c r="AX160" s="13" t="s">
        <v>83</v>
      </c>
      <c r="AY160" s="286" t="s">
        <v>160</v>
      </c>
    </row>
    <row r="161" spans="1:65" s="2" customFormat="1" ht="16.5" customHeight="1">
      <c r="A161" s="40"/>
      <c r="B161" s="41"/>
      <c r="C161" s="260" t="s">
        <v>223</v>
      </c>
      <c r="D161" s="260" t="s">
        <v>162</v>
      </c>
      <c r="E161" s="261" t="s">
        <v>1659</v>
      </c>
      <c r="F161" s="262" t="s">
        <v>1660</v>
      </c>
      <c r="G161" s="263" t="s">
        <v>174</v>
      </c>
      <c r="H161" s="264">
        <v>131.4</v>
      </c>
      <c r="I161" s="265"/>
      <c r="J161" s="266">
        <f>ROUND(I161*H161,2)</f>
        <v>0</v>
      </c>
      <c r="K161" s="262" t="s">
        <v>184</v>
      </c>
      <c r="L161" s="43"/>
      <c r="M161" s="267" t="s">
        <v>1</v>
      </c>
      <c r="N161" s="268" t="s">
        <v>40</v>
      </c>
      <c r="O161" s="93"/>
      <c r="P161" s="269">
        <f>O161*H161</f>
        <v>0</v>
      </c>
      <c r="Q161" s="269">
        <v>0.00059</v>
      </c>
      <c r="R161" s="269">
        <f>Q161*H161</f>
        <v>0.07752600000000001</v>
      </c>
      <c r="S161" s="269">
        <v>0</v>
      </c>
      <c r="T161" s="27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1" t="s">
        <v>166</v>
      </c>
      <c r="AT161" s="271" t="s">
        <v>162</v>
      </c>
      <c r="AU161" s="271" t="s">
        <v>85</v>
      </c>
      <c r="AY161" s="17" t="s">
        <v>160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83</v>
      </c>
      <c r="BK161" s="145">
        <f>ROUND(I161*H161,2)</f>
        <v>0</v>
      </c>
      <c r="BL161" s="17" t="s">
        <v>166</v>
      </c>
      <c r="BM161" s="271" t="s">
        <v>2360</v>
      </c>
    </row>
    <row r="162" spans="1:47" s="2" customFormat="1" ht="12">
      <c r="A162" s="40"/>
      <c r="B162" s="41"/>
      <c r="C162" s="42"/>
      <c r="D162" s="272" t="s">
        <v>177</v>
      </c>
      <c r="E162" s="42"/>
      <c r="F162" s="287" t="s">
        <v>1662</v>
      </c>
      <c r="G162" s="42"/>
      <c r="H162" s="42"/>
      <c r="I162" s="161"/>
      <c r="J162" s="42"/>
      <c r="K162" s="42"/>
      <c r="L162" s="43"/>
      <c r="M162" s="274"/>
      <c r="N162" s="275"/>
      <c r="O162" s="93"/>
      <c r="P162" s="93"/>
      <c r="Q162" s="93"/>
      <c r="R162" s="93"/>
      <c r="S162" s="93"/>
      <c r="T162" s="94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7" t="s">
        <v>177</v>
      </c>
      <c r="AU162" s="17" t="s">
        <v>85</v>
      </c>
    </row>
    <row r="163" spans="1:51" s="13" customFormat="1" ht="12">
      <c r="A163" s="13"/>
      <c r="B163" s="276"/>
      <c r="C163" s="277"/>
      <c r="D163" s="272" t="s">
        <v>170</v>
      </c>
      <c r="E163" s="278" t="s">
        <v>1</v>
      </c>
      <c r="F163" s="279" t="s">
        <v>2361</v>
      </c>
      <c r="G163" s="277"/>
      <c r="H163" s="280">
        <v>131.4</v>
      </c>
      <c r="I163" s="281"/>
      <c r="J163" s="277"/>
      <c r="K163" s="277"/>
      <c r="L163" s="282"/>
      <c r="M163" s="283"/>
      <c r="N163" s="284"/>
      <c r="O163" s="284"/>
      <c r="P163" s="284"/>
      <c r="Q163" s="284"/>
      <c r="R163" s="284"/>
      <c r="S163" s="284"/>
      <c r="T163" s="28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86" t="s">
        <v>170</v>
      </c>
      <c r="AU163" s="286" t="s">
        <v>85</v>
      </c>
      <c r="AV163" s="13" t="s">
        <v>85</v>
      </c>
      <c r="AW163" s="13" t="s">
        <v>30</v>
      </c>
      <c r="AX163" s="13" t="s">
        <v>83</v>
      </c>
      <c r="AY163" s="286" t="s">
        <v>160</v>
      </c>
    </row>
    <row r="164" spans="1:65" s="2" customFormat="1" ht="16.5" customHeight="1">
      <c r="A164" s="40"/>
      <c r="B164" s="41"/>
      <c r="C164" s="260" t="s">
        <v>229</v>
      </c>
      <c r="D164" s="260" t="s">
        <v>162</v>
      </c>
      <c r="E164" s="261" t="s">
        <v>1664</v>
      </c>
      <c r="F164" s="262" t="s">
        <v>1665</v>
      </c>
      <c r="G164" s="263" t="s">
        <v>174</v>
      </c>
      <c r="H164" s="264">
        <v>131.4</v>
      </c>
      <c r="I164" s="265"/>
      <c r="J164" s="266">
        <f>ROUND(I164*H164,2)</f>
        <v>0</v>
      </c>
      <c r="K164" s="262" t="s">
        <v>184</v>
      </c>
      <c r="L164" s="43"/>
      <c r="M164" s="267" t="s">
        <v>1</v>
      </c>
      <c r="N164" s="268" t="s">
        <v>40</v>
      </c>
      <c r="O164" s="93"/>
      <c r="P164" s="269">
        <f>O164*H164</f>
        <v>0</v>
      </c>
      <c r="Q164" s="269">
        <v>0</v>
      </c>
      <c r="R164" s="269">
        <f>Q164*H164</f>
        <v>0</v>
      </c>
      <c r="S164" s="269">
        <v>0</v>
      </c>
      <c r="T164" s="27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71" t="s">
        <v>166</v>
      </c>
      <c r="AT164" s="271" t="s">
        <v>162</v>
      </c>
      <c r="AU164" s="271" t="s">
        <v>85</v>
      </c>
      <c r="AY164" s="17" t="s">
        <v>160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83</v>
      </c>
      <c r="BK164" s="145">
        <f>ROUND(I164*H164,2)</f>
        <v>0</v>
      </c>
      <c r="BL164" s="17" t="s">
        <v>166</v>
      </c>
      <c r="BM164" s="271" t="s">
        <v>2362</v>
      </c>
    </row>
    <row r="165" spans="1:47" s="2" customFormat="1" ht="12">
      <c r="A165" s="40"/>
      <c r="B165" s="41"/>
      <c r="C165" s="42"/>
      <c r="D165" s="272" t="s">
        <v>177</v>
      </c>
      <c r="E165" s="42"/>
      <c r="F165" s="287" t="s">
        <v>1667</v>
      </c>
      <c r="G165" s="42"/>
      <c r="H165" s="42"/>
      <c r="I165" s="161"/>
      <c r="J165" s="42"/>
      <c r="K165" s="42"/>
      <c r="L165" s="43"/>
      <c r="M165" s="274"/>
      <c r="N165" s="275"/>
      <c r="O165" s="93"/>
      <c r="P165" s="93"/>
      <c r="Q165" s="93"/>
      <c r="R165" s="93"/>
      <c r="S165" s="93"/>
      <c r="T165" s="94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7" t="s">
        <v>177</v>
      </c>
      <c r="AU165" s="17" t="s">
        <v>85</v>
      </c>
    </row>
    <row r="166" spans="1:51" s="13" customFormat="1" ht="12">
      <c r="A166" s="13"/>
      <c r="B166" s="276"/>
      <c r="C166" s="277"/>
      <c r="D166" s="272" t="s">
        <v>170</v>
      </c>
      <c r="E166" s="278" t="s">
        <v>1</v>
      </c>
      <c r="F166" s="279" t="s">
        <v>2361</v>
      </c>
      <c r="G166" s="277"/>
      <c r="H166" s="280">
        <v>131.4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6" t="s">
        <v>170</v>
      </c>
      <c r="AU166" s="286" t="s">
        <v>85</v>
      </c>
      <c r="AV166" s="13" t="s">
        <v>85</v>
      </c>
      <c r="AW166" s="13" t="s">
        <v>30</v>
      </c>
      <c r="AX166" s="13" t="s">
        <v>83</v>
      </c>
      <c r="AY166" s="286" t="s">
        <v>160</v>
      </c>
    </row>
    <row r="167" spans="1:65" s="2" customFormat="1" ht="16.5" customHeight="1">
      <c r="A167" s="40"/>
      <c r="B167" s="41"/>
      <c r="C167" s="260" t="s">
        <v>235</v>
      </c>
      <c r="D167" s="260" t="s">
        <v>162</v>
      </c>
      <c r="E167" s="261" t="s">
        <v>425</v>
      </c>
      <c r="F167" s="262" t="s">
        <v>426</v>
      </c>
      <c r="G167" s="263" t="s">
        <v>290</v>
      </c>
      <c r="H167" s="264">
        <v>123</v>
      </c>
      <c r="I167" s="265"/>
      <c r="J167" s="266">
        <f>ROUND(I167*H167,2)</f>
        <v>0</v>
      </c>
      <c r="K167" s="262" t="s">
        <v>1</v>
      </c>
      <c r="L167" s="43"/>
      <c r="M167" s="267" t="s">
        <v>1</v>
      </c>
      <c r="N167" s="268" t="s">
        <v>40</v>
      </c>
      <c r="O167" s="93"/>
      <c r="P167" s="269">
        <f>O167*H167</f>
        <v>0</v>
      </c>
      <c r="Q167" s="269">
        <v>0</v>
      </c>
      <c r="R167" s="269">
        <f>Q167*H167</f>
        <v>0</v>
      </c>
      <c r="S167" s="269">
        <v>0</v>
      </c>
      <c r="T167" s="27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71" t="s">
        <v>166</v>
      </c>
      <c r="AT167" s="271" t="s">
        <v>162</v>
      </c>
      <c r="AU167" s="271" t="s">
        <v>85</v>
      </c>
      <c r="AY167" s="17" t="s">
        <v>160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83</v>
      </c>
      <c r="BK167" s="145">
        <f>ROUND(I167*H167,2)</f>
        <v>0</v>
      </c>
      <c r="BL167" s="17" t="s">
        <v>166</v>
      </c>
      <c r="BM167" s="271" t="s">
        <v>2363</v>
      </c>
    </row>
    <row r="168" spans="1:51" s="13" customFormat="1" ht="12">
      <c r="A168" s="13"/>
      <c r="B168" s="276"/>
      <c r="C168" s="277"/>
      <c r="D168" s="272" t="s">
        <v>170</v>
      </c>
      <c r="E168" s="278" t="s">
        <v>1</v>
      </c>
      <c r="F168" s="279" t="s">
        <v>1058</v>
      </c>
      <c r="G168" s="277"/>
      <c r="H168" s="280">
        <v>123</v>
      </c>
      <c r="I168" s="281"/>
      <c r="J168" s="277"/>
      <c r="K168" s="277"/>
      <c r="L168" s="282"/>
      <c r="M168" s="283"/>
      <c r="N168" s="284"/>
      <c r="O168" s="284"/>
      <c r="P168" s="284"/>
      <c r="Q168" s="284"/>
      <c r="R168" s="284"/>
      <c r="S168" s="284"/>
      <c r="T168" s="2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86" t="s">
        <v>170</v>
      </c>
      <c r="AU168" s="286" t="s">
        <v>85</v>
      </c>
      <c r="AV168" s="13" t="s">
        <v>85</v>
      </c>
      <c r="AW168" s="13" t="s">
        <v>30</v>
      </c>
      <c r="AX168" s="13" t="s">
        <v>83</v>
      </c>
      <c r="AY168" s="286" t="s">
        <v>160</v>
      </c>
    </row>
    <row r="169" spans="1:65" s="2" customFormat="1" ht="21.75" customHeight="1">
      <c r="A169" s="40"/>
      <c r="B169" s="41"/>
      <c r="C169" s="260" t="s">
        <v>240</v>
      </c>
      <c r="D169" s="260" t="s">
        <v>162</v>
      </c>
      <c r="E169" s="261" t="s">
        <v>444</v>
      </c>
      <c r="F169" s="262" t="s">
        <v>445</v>
      </c>
      <c r="G169" s="263" t="s">
        <v>290</v>
      </c>
      <c r="H169" s="264">
        <v>12.681</v>
      </c>
      <c r="I169" s="265"/>
      <c r="J169" s="266">
        <f>ROUND(I169*H169,2)</f>
        <v>0</v>
      </c>
      <c r="K169" s="262" t="s">
        <v>1</v>
      </c>
      <c r="L169" s="43"/>
      <c r="M169" s="267" t="s">
        <v>1</v>
      </c>
      <c r="N169" s="268" t="s">
        <v>40</v>
      </c>
      <c r="O169" s="93"/>
      <c r="P169" s="269">
        <f>O169*H169</f>
        <v>0</v>
      </c>
      <c r="Q169" s="269">
        <v>0</v>
      </c>
      <c r="R169" s="269">
        <f>Q169*H169</f>
        <v>0</v>
      </c>
      <c r="S169" s="269">
        <v>0</v>
      </c>
      <c r="T169" s="27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71" t="s">
        <v>166</v>
      </c>
      <c r="AT169" s="271" t="s">
        <v>162</v>
      </c>
      <c r="AU169" s="271" t="s">
        <v>85</v>
      </c>
      <c r="AY169" s="17" t="s">
        <v>160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83</v>
      </c>
      <c r="BK169" s="145">
        <f>ROUND(I169*H169,2)</f>
        <v>0</v>
      </c>
      <c r="BL169" s="17" t="s">
        <v>166</v>
      </c>
      <c r="BM169" s="271" t="s">
        <v>2364</v>
      </c>
    </row>
    <row r="170" spans="1:47" s="2" customFormat="1" ht="12">
      <c r="A170" s="40"/>
      <c r="B170" s="41"/>
      <c r="C170" s="42"/>
      <c r="D170" s="272" t="s">
        <v>177</v>
      </c>
      <c r="E170" s="42"/>
      <c r="F170" s="287" t="s">
        <v>447</v>
      </c>
      <c r="G170" s="42"/>
      <c r="H170" s="42"/>
      <c r="I170" s="161"/>
      <c r="J170" s="42"/>
      <c r="K170" s="42"/>
      <c r="L170" s="43"/>
      <c r="M170" s="274"/>
      <c r="N170" s="275"/>
      <c r="O170" s="93"/>
      <c r="P170" s="93"/>
      <c r="Q170" s="93"/>
      <c r="R170" s="93"/>
      <c r="S170" s="93"/>
      <c r="T170" s="94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7" t="s">
        <v>177</v>
      </c>
      <c r="AU170" s="17" t="s">
        <v>85</v>
      </c>
    </row>
    <row r="171" spans="1:51" s="13" customFormat="1" ht="12">
      <c r="A171" s="13"/>
      <c r="B171" s="276"/>
      <c r="C171" s="277"/>
      <c r="D171" s="272" t="s">
        <v>170</v>
      </c>
      <c r="E171" s="278" t="s">
        <v>1</v>
      </c>
      <c r="F171" s="279" t="s">
        <v>2365</v>
      </c>
      <c r="G171" s="277"/>
      <c r="H171" s="280">
        <v>123</v>
      </c>
      <c r="I171" s="281"/>
      <c r="J171" s="277"/>
      <c r="K171" s="277"/>
      <c r="L171" s="282"/>
      <c r="M171" s="283"/>
      <c r="N171" s="284"/>
      <c r="O171" s="284"/>
      <c r="P171" s="284"/>
      <c r="Q171" s="284"/>
      <c r="R171" s="284"/>
      <c r="S171" s="284"/>
      <c r="T171" s="28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86" t="s">
        <v>170</v>
      </c>
      <c r="AU171" s="286" t="s">
        <v>85</v>
      </c>
      <c r="AV171" s="13" t="s">
        <v>85</v>
      </c>
      <c r="AW171" s="13" t="s">
        <v>30</v>
      </c>
      <c r="AX171" s="13" t="s">
        <v>75</v>
      </c>
      <c r="AY171" s="286" t="s">
        <v>160</v>
      </c>
    </row>
    <row r="172" spans="1:51" s="13" customFormat="1" ht="12">
      <c r="A172" s="13"/>
      <c r="B172" s="276"/>
      <c r="C172" s="277"/>
      <c r="D172" s="272" t="s">
        <v>170</v>
      </c>
      <c r="E172" s="278" t="s">
        <v>1</v>
      </c>
      <c r="F172" s="279" t="s">
        <v>2366</v>
      </c>
      <c r="G172" s="277"/>
      <c r="H172" s="280">
        <v>-110.319</v>
      </c>
      <c r="I172" s="281"/>
      <c r="J172" s="277"/>
      <c r="K172" s="277"/>
      <c r="L172" s="282"/>
      <c r="M172" s="283"/>
      <c r="N172" s="284"/>
      <c r="O172" s="284"/>
      <c r="P172" s="284"/>
      <c r="Q172" s="284"/>
      <c r="R172" s="284"/>
      <c r="S172" s="284"/>
      <c r="T172" s="28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86" t="s">
        <v>170</v>
      </c>
      <c r="AU172" s="286" t="s">
        <v>85</v>
      </c>
      <c r="AV172" s="13" t="s">
        <v>85</v>
      </c>
      <c r="AW172" s="13" t="s">
        <v>30</v>
      </c>
      <c r="AX172" s="13" t="s">
        <v>75</v>
      </c>
      <c r="AY172" s="286" t="s">
        <v>160</v>
      </c>
    </row>
    <row r="173" spans="1:51" s="15" customFormat="1" ht="12">
      <c r="A173" s="15"/>
      <c r="B173" s="298"/>
      <c r="C173" s="299"/>
      <c r="D173" s="272" t="s">
        <v>170</v>
      </c>
      <c r="E173" s="300" t="s">
        <v>1</v>
      </c>
      <c r="F173" s="301" t="s">
        <v>217</v>
      </c>
      <c r="G173" s="299"/>
      <c r="H173" s="302">
        <v>12.680999999999997</v>
      </c>
      <c r="I173" s="303"/>
      <c r="J173" s="299"/>
      <c r="K173" s="299"/>
      <c r="L173" s="304"/>
      <c r="M173" s="305"/>
      <c r="N173" s="306"/>
      <c r="O173" s="306"/>
      <c r="P173" s="306"/>
      <c r="Q173" s="306"/>
      <c r="R173" s="306"/>
      <c r="S173" s="306"/>
      <c r="T173" s="30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8" t="s">
        <v>170</v>
      </c>
      <c r="AU173" s="308" t="s">
        <v>85</v>
      </c>
      <c r="AV173" s="15" t="s">
        <v>166</v>
      </c>
      <c r="AW173" s="15" t="s">
        <v>30</v>
      </c>
      <c r="AX173" s="15" t="s">
        <v>83</v>
      </c>
      <c r="AY173" s="308" t="s">
        <v>160</v>
      </c>
    </row>
    <row r="174" spans="1:65" s="2" customFormat="1" ht="21.75" customHeight="1">
      <c r="A174" s="40"/>
      <c r="B174" s="41"/>
      <c r="C174" s="260" t="s">
        <v>246</v>
      </c>
      <c r="D174" s="260" t="s">
        <v>162</v>
      </c>
      <c r="E174" s="261" t="s">
        <v>464</v>
      </c>
      <c r="F174" s="262" t="s">
        <v>465</v>
      </c>
      <c r="G174" s="263" t="s">
        <v>290</v>
      </c>
      <c r="H174" s="264">
        <v>126.81</v>
      </c>
      <c r="I174" s="265"/>
      <c r="J174" s="266">
        <f>ROUND(I174*H174,2)</f>
        <v>0</v>
      </c>
      <c r="K174" s="262" t="s">
        <v>184</v>
      </c>
      <c r="L174" s="43"/>
      <c r="M174" s="267" t="s">
        <v>1</v>
      </c>
      <c r="N174" s="268" t="s">
        <v>40</v>
      </c>
      <c r="O174" s="93"/>
      <c r="P174" s="269">
        <f>O174*H174</f>
        <v>0</v>
      </c>
      <c r="Q174" s="269">
        <v>0</v>
      </c>
      <c r="R174" s="269">
        <f>Q174*H174</f>
        <v>0</v>
      </c>
      <c r="S174" s="269">
        <v>0</v>
      </c>
      <c r="T174" s="27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71" t="s">
        <v>166</v>
      </c>
      <c r="AT174" s="271" t="s">
        <v>162</v>
      </c>
      <c r="AU174" s="271" t="s">
        <v>85</v>
      </c>
      <c r="AY174" s="17" t="s">
        <v>160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83</v>
      </c>
      <c r="BK174" s="145">
        <f>ROUND(I174*H174,2)</f>
        <v>0</v>
      </c>
      <c r="BL174" s="17" t="s">
        <v>166</v>
      </c>
      <c r="BM174" s="271" t="s">
        <v>2367</v>
      </c>
    </row>
    <row r="175" spans="1:47" s="2" customFormat="1" ht="12">
      <c r="A175" s="40"/>
      <c r="B175" s="41"/>
      <c r="C175" s="42"/>
      <c r="D175" s="272" t="s">
        <v>177</v>
      </c>
      <c r="E175" s="42"/>
      <c r="F175" s="287" t="s">
        <v>467</v>
      </c>
      <c r="G175" s="42"/>
      <c r="H175" s="42"/>
      <c r="I175" s="161"/>
      <c r="J175" s="42"/>
      <c r="K175" s="42"/>
      <c r="L175" s="43"/>
      <c r="M175" s="274"/>
      <c r="N175" s="275"/>
      <c r="O175" s="93"/>
      <c r="P175" s="93"/>
      <c r="Q175" s="93"/>
      <c r="R175" s="93"/>
      <c r="S175" s="93"/>
      <c r="T175" s="94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7" t="s">
        <v>177</v>
      </c>
      <c r="AU175" s="17" t="s">
        <v>85</v>
      </c>
    </row>
    <row r="176" spans="1:51" s="13" customFormat="1" ht="12">
      <c r="A176" s="13"/>
      <c r="B176" s="276"/>
      <c r="C176" s="277"/>
      <c r="D176" s="272" t="s">
        <v>170</v>
      </c>
      <c r="E176" s="278" t="s">
        <v>1</v>
      </c>
      <c r="F176" s="279" t="s">
        <v>2368</v>
      </c>
      <c r="G176" s="277"/>
      <c r="H176" s="280">
        <v>126.81</v>
      </c>
      <c r="I176" s="281"/>
      <c r="J176" s="277"/>
      <c r="K176" s="277"/>
      <c r="L176" s="282"/>
      <c r="M176" s="283"/>
      <c r="N176" s="284"/>
      <c r="O176" s="284"/>
      <c r="P176" s="284"/>
      <c r="Q176" s="284"/>
      <c r="R176" s="284"/>
      <c r="S176" s="284"/>
      <c r="T176" s="28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86" t="s">
        <v>170</v>
      </c>
      <c r="AU176" s="286" t="s">
        <v>85</v>
      </c>
      <c r="AV176" s="13" t="s">
        <v>85</v>
      </c>
      <c r="AW176" s="13" t="s">
        <v>30</v>
      </c>
      <c r="AX176" s="13" t="s">
        <v>83</v>
      </c>
      <c r="AY176" s="286" t="s">
        <v>160</v>
      </c>
    </row>
    <row r="177" spans="1:65" s="2" customFormat="1" ht="16.5" customHeight="1">
      <c r="A177" s="40"/>
      <c r="B177" s="41"/>
      <c r="C177" s="260" t="s">
        <v>250</v>
      </c>
      <c r="D177" s="260" t="s">
        <v>162</v>
      </c>
      <c r="E177" s="261" t="s">
        <v>470</v>
      </c>
      <c r="F177" s="262" t="s">
        <v>471</v>
      </c>
      <c r="G177" s="263" t="s">
        <v>290</v>
      </c>
      <c r="H177" s="264">
        <v>12.681</v>
      </c>
      <c r="I177" s="265"/>
      <c r="J177" s="266">
        <f>ROUND(I177*H177,2)</f>
        <v>0</v>
      </c>
      <c r="K177" s="262" t="s">
        <v>1</v>
      </c>
      <c r="L177" s="43"/>
      <c r="M177" s="267" t="s">
        <v>1</v>
      </c>
      <c r="N177" s="268" t="s">
        <v>40</v>
      </c>
      <c r="O177" s="93"/>
      <c r="P177" s="269">
        <f>O177*H177</f>
        <v>0</v>
      </c>
      <c r="Q177" s="269">
        <v>0</v>
      </c>
      <c r="R177" s="269">
        <f>Q177*H177</f>
        <v>0</v>
      </c>
      <c r="S177" s="269">
        <v>0</v>
      </c>
      <c r="T177" s="27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71" t="s">
        <v>166</v>
      </c>
      <c r="AT177" s="271" t="s">
        <v>162</v>
      </c>
      <c r="AU177" s="271" t="s">
        <v>85</v>
      </c>
      <c r="AY177" s="17" t="s">
        <v>160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83</v>
      </c>
      <c r="BK177" s="145">
        <f>ROUND(I177*H177,2)</f>
        <v>0</v>
      </c>
      <c r="BL177" s="17" t="s">
        <v>166</v>
      </c>
      <c r="BM177" s="271" t="s">
        <v>2369</v>
      </c>
    </row>
    <row r="178" spans="1:47" s="2" customFormat="1" ht="12">
      <c r="A178" s="40"/>
      <c r="B178" s="41"/>
      <c r="C178" s="42"/>
      <c r="D178" s="272" t="s">
        <v>177</v>
      </c>
      <c r="E178" s="42"/>
      <c r="F178" s="287" t="s">
        <v>473</v>
      </c>
      <c r="G178" s="42"/>
      <c r="H178" s="42"/>
      <c r="I178" s="161"/>
      <c r="J178" s="42"/>
      <c r="K178" s="42"/>
      <c r="L178" s="43"/>
      <c r="M178" s="274"/>
      <c r="N178" s="275"/>
      <c r="O178" s="93"/>
      <c r="P178" s="93"/>
      <c r="Q178" s="93"/>
      <c r="R178" s="93"/>
      <c r="S178" s="93"/>
      <c r="T178" s="94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7" t="s">
        <v>177</v>
      </c>
      <c r="AU178" s="17" t="s">
        <v>85</v>
      </c>
    </row>
    <row r="179" spans="1:47" s="2" customFormat="1" ht="12">
      <c r="A179" s="40"/>
      <c r="B179" s="41"/>
      <c r="C179" s="42"/>
      <c r="D179" s="272" t="s">
        <v>168</v>
      </c>
      <c r="E179" s="42"/>
      <c r="F179" s="273" t="s">
        <v>2370</v>
      </c>
      <c r="G179" s="42"/>
      <c r="H179" s="42"/>
      <c r="I179" s="161"/>
      <c r="J179" s="42"/>
      <c r="K179" s="42"/>
      <c r="L179" s="43"/>
      <c r="M179" s="274"/>
      <c r="N179" s="275"/>
      <c r="O179" s="93"/>
      <c r="P179" s="93"/>
      <c r="Q179" s="93"/>
      <c r="R179" s="93"/>
      <c r="S179" s="93"/>
      <c r="T179" s="94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7" t="s">
        <v>168</v>
      </c>
      <c r="AU179" s="17" t="s">
        <v>85</v>
      </c>
    </row>
    <row r="180" spans="1:51" s="13" customFormat="1" ht="12">
      <c r="A180" s="13"/>
      <c r="B180" s="276"/>
      <c r="C180" s="277"/>
      <c r="D180" s="272" t="s">
        <v>170</v>
      </c>
      <c r="E180" s="278" t="s">
        <v>1</v>
      </c>
      <c r="F180" s="279" t="s">
        <v>2371</v>
      </c>
      <c r="G180" s="277"/>
      <c r="H180" s="280">
        <v>12.681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86" t="s">
        <v>170</v>
      </c>
      <c r="AU180" s="286" t="s">
        <v>85</v>
      </c>
      <c r="AV180" s="13" t="s">
        <v>85</v>
      </c>
      <c r="AW180" s="13" t="s">
        <v>30</v>
      </c>
      <c r="AX180" s="13" t="s">
        <v>83</v>
      </c>
      <c r="AY180" s="286" t="s">
        <v>160</v>
      </c>
    </row>
    <row r="181" spans="1:65" s="2" customFormat="1" ht="21.75" customHeight="1">
      <c r="A181" s="40"/>
      <c r="B181" s="41"/>
      <c r="C181" s="260" t="s">
        <v>257</v>
      </c>
      <c r="D181" s="260" t="s">
        <v>162</v>
      </c>
      <c r="E181" s="261" t="s">
        <v>511</v>
      </c>
      <c r="F181" s="262" t="s">
        <v>512</v>
      </c>
      <c r="G181" s="263" t="s">
        <v>290</v>
      </c>
      <c r="H181" s="264">
        <v>110.319</v>
      </c>
      <c r="I181" s="265"/>
      <c r="J181" s="266">
        <f>ROUND(I181*H181,2)</f>
        <v>0</v>
      </c>
      <c r="K181" s="262" t="s">
        <v>1</v>
      </c>
      <c r="L181" s="43"/>
      <c r="M181" s="267" t="s">
        <v>1</v>
      </c>
      <c r="N181" s="268" t="s">
        <v>40</v>
      </c>
      <c r="O181" s="93"/>
      <c r="P181" s="269">
        <f>O181*H181</f>
        <v>0</v>
      </c>
      <c r="Q181" s="269">
        <v>0</v>
      </c>
      <c r="R181" s="269">
        <f>Q181*H181</f>
        <v>0</v>
      </c>
      <c r="S181" s="269">
        <v>0</v>
      </c>
      <c r="T181" s="27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71" t="s">
        <v>166</v>
      </c>
      <c r="AT181" s="271" t="s">
        <v>162</v>
      </c>
      <c r="AU181" s="271" t="s">
        <v>85</v>
      </c>
      <c r="AY181" s="17" t="s">
        <v>160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83</v>
      </c>
      <c r="BK181" s="145">
        <f>ROUND(I181*H181,2)</f>
        <v>0</v>
      </c>
      <c r="BL181" s="17" t="s">
        <v>166</v>
      </c>
      <c r="BM181" s="271" t="s">
        <v>2372</v>
      </c>
    </row>
    <row r="182" spans="1:47" s="2" customFormat="1" ht="12">
      <c r="A182" s="40"/>
      <c r="B182" s="41"/>
      <c r="C182" s="42"/>
      <c r="D182" s="272" t="s">
        <v>177</v>
      </c>
      <c r="E182" s="42"/>
      <c r="F182" s="287" t="s">
        <v>514</v>
      </c>
      <c r="G182" s="42"/>
      <c r="H182" s="42"/>
      <c r="I182" s="161"/>
      <c r="J182" s="42"/>
      <c r="K182" s="42"/>
      <c r="L182" s="43"/>
      <c r="M182" s="274"/>
      <c r="N182" s="275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7" t="s">
        <v>177</v>
      </c>
      <c r="AU182" s="17" t="s">
        <v>85</v>
      </c>
    </row>
    <row r="183" spans="1:51" s="14" customFormat="1" ht="12">
      <c r="A183" s="14"/>
      <c r="B183" s="288"/>
      <c r="C183" s="289"/>
      <c r="D183" s="272" t="s">
        <v>170</v>
      </c>
      <c r="E183" s="290" t="s">
        <v>1</v>
      </c>
      <c r="F183" s="291" t="s">
        <v>2373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97" t="s">
        <v>170</v>
      </c>
      <c r="AU183" s="297" t="s">
        <v>85</v>
      </c>
      <c r="AV183" s="14" t="s">
        <v>83</v>
      </c>
      <c r="AW183" s="14" t="s">
        <v>30</v>
      </c>
      <c r="AX183" s="14" t="s">
        <v>75</v>
      </c>
      <c r="AY183" s="297" t="s">
        <v>160</v>
      </c>
    </row>
    <row r="184" spans="1:51" s="13" customFormat="1" ht="12">
      <c r="A184" s="13"/>
      <c r="B184" s="276"/>
      <c r="C184" s="277"/>
      <c r="D184" s="272" t="s">
        <v>170</v>
      </c>
      <c r="E184" s="278" t="s">
        <v>1</v>
      </c>
      <c r="F184" s="279" t="s">
        <v>2374</v>
      </c>
      <c r="G184" s="277"/>
      <c r="H184" s="280">
        <v>110.319</v>
      </c>
      <c r="I184" s="281"/>
      <c r="J184" s="277"/>
      <c r="K184" s="277"/>
      <c r="L184" s="282"/>
      <c r="M184" s="283"/>
      <c r="N184" s="284"/>
      <c r="O184" s="284"/>
      <c r="P184" s="284"/>
      <c r="Q184" s="284"/>
      <c r="R184" s="284"/>
      <c r="S184" s="284"/>
      <c r="T184" s="28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86" t="s">
        <v>170</v>
      </c>
      <c r="AU184" s="286" t="s">
        <v>85</v>
      </c>
      <c r="AV184" s="13" t="s">
        <v>85</v>
      </c>
      <c r="AW184" s="13" t="s">
        <v>30</v>
      </c>
      <c r="AX184" s="13" t="s">
        <v>83</v>
      </c>
      <c r="AY184" s="286" t="s">
        <v>160</v>
      </c>
    </row>
    <row r="185" spans="1:65" s="2" customFormat="1" ht="21.75" customHeight="1">
      <c r="A185" s="40"/>
      <c r="B185" s="41"/>
      <c r="C185" s="260" t="s">
        <v>263</v>
      </c>
      <c r="D185" s="260" t="s">
        <v>162</v>
      </c>
      <c r="E185" s="261" t="s">
        <v>561</v>
      </c>
      <c r="F185" s="262" t="s">
        <v>562</v>
      </c>
      <c r="G185" s="263" t="s">
        <v>290</v>
      </c>
      <c r="H185" s="264">
        <v>12.682</v>
      </c>
      <c r="I185" s="265"/>
      <c r="J185" s="266">
        <f>ROUND(I185*H185,2)</f>
        <v>0</v>
      </c>
      <c r="K185" s="262" t="s">
        <v>1</v>
      </c>
      <c r="L185" s="43"/>
      <c r="M185" s="267" t="s">
        <v>1</v>
      </c>
      <c r="N185" s="268" t="s">
        <v>40</v>
      </c>
      <c r="O185" s="93"/>
      <c r="P185" s="269">
        <f>O185*H185</f>
        <v>0</v>
      </c>
      <c r="Q185" s="269">
        <v>0</v>
      </c>
      <c r="R185" s="269">
        <f>Q185*H185</f>
        <v>0</v>
      </c>
      <c r="S185" s="269">
        <v>0</v>
      </c>
      <c r="T185" s="27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71" t="s">
        <v>166</v>
      </c>
      <c r="AT185" s="271" t="s">
        <v>162</v>
      </c>
      <c r="AU185" s="271" t="s">
        <v>85</v>
      </c>
      <c r="AY185" s="17" t="s">
        <v>160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83</v>
      </c>
      <c r="BK185" s="145">
        <f>ROUND(I185*H185,2)</f>
        <v>0</v>
      </c>
      <c r="BL185" s="17" t="s">
        <v>166</v>
      </c>
      <c r="BM185" s="271" t="s">
        <v>2375</v>
      </c>
    </row>
    <row r="186" spans="1:47" s="2" customFormat="1" ht="12">
      <c r="A186" s="40"/>
      <c r="B186" s="41"/>
      <c r="C186" s="42"/>
      <c r="D186" s="272" t="s">
        <v>177</v>
      </c>
      <c r="E186" s="42"/>
      <c r="F186" s="287" t="s">
        <v>564</v>
      </c>
      <c r="G186" s="42"/>
      <c r="H186" s="42"/>
      <c r="I186" s="161"/>
      <c r="J186" s="42"/>
      <c r="K186" s="42"/>
      <c r="L186" s="43"/>
      <c r="M186" s="274"/>
      <c r="N186" s="275"/>
      <c r="O186" s="93"/>
      <c r="P186" s="93"/>
      <c r="Q186" s="93"/>
      <c r="R186" s="93"/>
      <c r="S186" s="93"/>
      <c r="T186" s="94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7" t="s">
        <v>177</v>
      </c>
      <c r="AU186" s="17" t="s">
        <v>85</v>
      </c>
    </row>
    <row r="187" spans="1:51" s="13" customFormat="1" ht="12">
      <c r="A187" s="13"/>
      <c r="B187" s="276"/>
      <c r="C187" s="277"/>
      <c r="D187" s="272" t="s">
        <v>170</v>
      </c>
      <c r="E187" s="278" t="s">
        <v>1</v>
      </c>
      <c r="F187" s="279" t="s">
        <v>2376</v>
      </c>
      <c r="G187" s="277"/>
      <c r="H187" s="280">
        <v>4.415</v>
      </c>
      <c r="I187" s="281"/>
      <c r="J187" s="277"/>
      <c r="K187" s="277"/>
      <c r="L187" s="282"/>
      <c r="M187" s="283"/>
      <c r="N187" s="284"/>
      <c r="O187" s="284"/>
      <c r="P187" s="284"/>
      <c r="Q187" s="284"/>
      <c r="R187" s="284"/>
      <c r="S187" s="284"/>
      <c r="T187" s="28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86" t="s">
        <v>170</v>
      </c>
      <c r="AU187" s="286" t="s">
        <v>85</v>
      </c>
      <c r="AV187" s="13" t="s">
        <v>85</v>
      </c>
      <c r="AW187" s="13" t="s">
        <v>30</v>
      </c>
      <c r="AX187" s="13" t="s">
        <v>75</v>
      </c>
      <c r="AY187" s="286" t="s">
        <v>160</v>
      </c>
    </row>
    <row r="188" spans="1:51" s="13" customFormat="1" ht="12">
      <c r="A188" s="13"/>
      <c r="B188" s="276"/>
      <c r="C188" s="277"/>
      <c r="D188" s="272" t="s">
        <v>170</v>
      </c>
      <c r="E188" s="278" t="s">
        <v>1</v>
      </c>
      <c r="F188" s="279" t="s">
        <v>2377</v>
      </c>
      <c r="G188" s="277"/>
      <c r="H188" s="280">
        <v>8.267</v>
      </c>
      <c r="I188" s="281"/>
      <c r="J188" s="277"/>
      <c r="K188" s="277"/>
      <c r="L188" s="282"/>
      <c r="M188" s="283"/>
      <c r="N188" s="284"/>
      <c r="O188" s="284"/>
      <c r="P188" s="284"/>
      <c r="Q188" s="284"/>
      <c r="R188" s="284"/>
      <c r="S188" s="284"/>
      <c r="T188" s="2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6" t="s">
        <v>170</v>
      </c>
      <c r="AU188" s="286" t="s">
        <v>85</v>
      </c>
      <c r="AV188" s="13" t="s">
        <v>85</v>
      </c>
      <c r="AW188" s="13" t="s">
        <v>30</v>
      </c>
      <c r="AX188" s="13" t="s">
        <v>75</v>
      </c>
      <c r="AY188" s="286" t="s">
        <v>160</v>
      </c>
    </row>
    <row r="189" spans="1:51" s="15" customFormat="1" ht="12">
      <c r="A189" s="15"/>
      <c r="B189" s="298"/>
      <c r="C189" s="299"/>
      <c r="D189" s="272" t="s">
        <v>170</v>
      </c>
      <c r="E189" s="300" t="s">
        <v>1</v>
      </c>
      <c r="F189" s="301" t="s">
        <v>217</v>
      </c>
      <c r="G189" s="299"/>
      <c r="H189" s="302">
        <v>12.681999999999999</v>
      </c>
      <c r="I189" s="303"/>
      <c r="J189" s="299"/>
      <c r="K189" s="299"/>
      <c r="L189" s="304"/>
      <c r="M189" s="305"/>
      <c r="N189" s="306"/>
      <c r="O189" s="306"/>
      <c r="P189" s="306"/>
      <c r="Q189" s="306"/>
      <c r="R189" s="306"/>
      <c r="S189" s="306"/>
      <c r="T189" s="30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8" t="s">
        <v>170</v>
      </c>
      <c r="AU189" s="308" t="s">
        <v>85</v>
      </c>
      <c r="AV189" s="15" t="s">
        <v>166</v>
      </c>
      <c r="AW189" s="15" t="s">
        <v>30</v>
      </c>
      <c r="AX189" s="15" t="s">
        <v>83</v>
      </c>
      <c r="AY189" s="308" t="s">
        <v>160</v>
      </c>
    </row>
    <row r="190" spans="1:65" s="2" customFormat="1" ht="16.5" customHeight="1">
      <c r="A190" s="40"/>
      <c r="B190" s="41"/>
      <c r="C190" s="309" t="s">
        <v>270</v>
      </c>
      <c r="D190" s="309" t="s">
        <v>404</v>
      </c>
      <c r="E190" s="310" t="s">
        <v>1690</v>
      </c>
      <c r="F190" s="311" t="s">
        <v>2378</v>
      </c>
      <c r="G190" s="312" t="s">
        <v>540</v>
      </c>
      <c r="H190" s="313">
        <v>24.096</v>
      </c>
      <c r="I190" s="314"/>
      <c r="J190" s="315">
        <f>ROUND(I190*H190,2)</f>
        <v>0</v>
      </c>
      <c r="K190" s="311" t="s">
        <v>1</v>
      </c>
      <c r="L190" s="316"/>
      <c r="M190" s="317" t="s">
        <v>1</v>
      </c>
      <c r="N190" s="318" t="s">
        <v>40</v>
      </c>
      <c r="O190" s="93"/>
      <c r="P190" s="269">
        <f>O190*H190</f>
        <v>0</v>
      </c>
      <c r="Q190" s="269">
        <v>0</v>
      </c>
      <c r="R190" s="269">
        <f>Q190*H190</f>
        <v>0</v>
      </c>
      <c r="S190" s="269">
        <v>0</v>
      </c>
      <c r="T190" s="27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71" t="s">
        <v>235</v>
      </c>
      <c r="AT190" s="271" t="s">
        <v>404</v>
      </c>
      <c r="AU190" s="271" t="s">
        <v>85</v>
      </c>
      <c r="AY190" s="17" t="s">
        <v>160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83</v>
      </c>
      <c r="BK190" s="145">
        <f>ROUND(I190*H190,2)</f>
        <v>0</v>
      </c>
      <c r="BL190" s="17" t="s">
        <v>166</v>
      </c>
      <c r="BM190" s="271" t="s">
        <v>2379</v>
      </c>
    </row>
    <row r="191" spans="1:47" s="2" customFormat="1" ht="12">
      <c r="A191" s="40"/>
      <c r="B191" s="41"/>
      <c r="C191" s="42"/>
      <c r="D191" s="272" t="s">
        <v>177</v>
      </c>
      <c r="E191" s="42"/>
      <c r="F191" s="287" t="s">
        <v>2380</v>
      </c>
      <c r="G191" s="42"/>
      <c r="H191" s="42"/>
      <c r="I191" s="161"/>
      <c r="J191" s="42"/>
      <c r="K191" s="42"/>
      <c r="L191" s="43"/>
      <c r="M191" s="274"/>
      <c r="N191" s="275"/>
      <c r="O191" s="93"/>
      <c r="P191" s="93"/>
      <c r="Q191" s="93"/>
      <c r="R191" s="93"/>
      <c r="S191" s="93"/>
      <c r="T191" s="94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7" t="s">
        <v>177</v>
      </c>
      <c r="AU191" s="17" t="s">
        <v>85</v>
      </c>
    </row>
    <row r="192" spans="1:51" s="13" customFormat="1" ht="12">
      <c r="A192" s="13"/>
      <c r="B192" s="276"/>
      <c r="C192" s="277"/>
      <c r="D192" s="272" t="s">
        <v>170</v>
      </c>
      <c r="E192" s="278" t="s">
        <v>1</v>
      </c>
      <c r="F192" s="279" t="s">
        <v>2381</v>
      </c>
      <c r="G192" s="277"/>
      <c r="H192" s="280">
        <v>24.096</v>
      </c>
      <c r="I192" s="281"/>
      <c r="J192" s="277"/>
      <c r="K192" s="277"/>
      <c r="L192" s="282"/>
      <c r="M192" s="283"/>
      <c r="N192" s="284"/>
      <c r="O192" s="284"/>
      <c r="P192" s="284"/>
      <c r="Q192" s="284"/>
      <c r="R192" s="284"/>
      <c r="S192" s="284"/>
      <c r="T192" s="28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86" t="s">
        <v>170</v>
      </c>
      <c r="AU192" s="286" t="s">
        <v>85</v>
      </c>
      <c r="AV192" s="13" t="s">
        <v>85</v>
      </c>
      <c r="AW192" s="13" t="s">
        <v>30</v>
      </c>
      <c r="AX192" s="13" t="s">
        <v>83</v>
      </c>
      <c r="AY192" s="286" t="s">
        <v>160</v>
      </c>
    </row>
    <row r="193" spans="1:65" s="2" customFormat="1" ht="21.75" customHeight="1">
      <c r="A193" s="40"/>
      <c r="B193" s="41"/>
      <c r="C193" s="260" t="s">
        <v>8</v>
      </c>
      <c r="D193" s="260" t="s">
        <v>162</v>
      </c>
      <c r="E193" s="261" t="s">
        <v>587</v>
      </c>
      <c r="F193" s="262" t="s">
        <v>588</v>
      </c>
      <c r="G193" s="263" t="s">
        <v>557</v>
      </c>
      <c r="H193" s="264">
        <v>1</v>
      </c>
      <c r="I193" s="265"/>
      <c r="J193" s="266">
        <f>ROUND(I193*H193,2)</f>
        <v>0</v>
      </c>
      <c r="K193" s="262" t="s">
        <v>1</v>
      </c>
      <c r="L193" s="43"/>
      <c r="M193" s="267" t="s">
        <v>1</v>
      </c>
      <c r="N193" s="268" t="s">
        <v>40</v>
      </c>
      <c r="O193" s="93"/>
      <c r="P193" s="269">
        <f>O193*H193</f>
        <v>0</v>
      </c>
      <c r="Q193" s="269">
        <v>0</v>
      </c>
      <c r="R193" s="269">
        <f>Q193*H193</f>
        <v>0</v>
      </c>
      <c r="S193" s="269">
        <v>0</v>
      </c>
      <c r="T193" s="27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71" t="s">
        <v>166</v>
      </c>
      <c r="AT193" s="271" t="s">
        <v>162</v>
      </c>
      <c r="AU193" s="271" t="s">
        <v>85</v>
      </c>
      <c r="AY193" s="17" t="s">
        <v>160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83</v>
      </c>
      <c r="BK193" s="145">
        <f>ROUND(I193*H193,2)</f>
        <v>0</v>
      </c>
      <c r="BL193" s="17" t="s">
        <v>166</v>
      </c>
      <c r="BM193" s="271" t="s">
        <v>2382</v>
      </c>
    </row>
    <row r="194" spans="1:47" s="2" customFormat="1" ht="12">
      <c r="A194" s="40"/>
      <c r="B194" s="41"/>
      <c r="C194" s="42"/>
      <c r="D194" s="272" t="s">
        <v>177</v>
      </c>
      <c r="E194" s="42"/>
      <c r="F194" s="287" t="s">
        <v>590</v>
      </c>
      <c r="G194" s="42"/>
      <c r="H194" s="42"/>
      <c r="I194" s="161"/>
      <c r="J194" s="42"/>
      <c r="K194" s="42"/>
      <c r="L194" s="43"/>
      <c r="M194" s="274"/>
      <c r="N194" s="275"/>
      <c r="O194" s="93"/>
      <c r="P194" s="93"/>
      <c r="Q194" s="93"/>
      <c r="R194" s="93"/>
      <c r="S194" s="93"/>
      <c r="T194" s="94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7" t="s">
        <v>177</v>
      </c>
      <c r="AU194" s="17" t="s">
        <v>85</v>
      </c>
    </row>
    <row r="195" spans="1:47" s="2" customFormat="1" ht="12">
      <c r="A195" s="40"/>
      <c r="B195" s="41"/>
      <c r="C195" s="42"/>
      <c r="D195" s="272" t="s">
        <v>168</v>
      </c>
      <c r="E195" s="42"/>
      <c r="F195" s="273" t="s">
        <v>2383</v>
      </c>
      <c r="G195" s="42"/>
      <c r="H195" s="42"/>
      <c r="I195" s="161"/>
      <c r="J195" s="42"/>
      <c r="K195" s="42"/>
      <c r="L195" s="43"/>
      <c r="M195" s="274"/>
      <c r="N195" s="275"/>
      <c r="O195" s="93"/>
      <c r="P195" s="93"/>
      <c r="Q195" s="93"/>
      <c r="R195" s="93"/>
      <c r="S195" s="93"/>
      <c r="T195" s="94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7" t="s">
        <v>168</v>
      </c>
      <c r="AU195" s="17" t="s">
        <v>85</v>
      </c>
    </row>
    <row r="196" spans="1:65" s="2" customFormat="1" ht="16.5" customHeight="1">
      <c r="A196" s="40"/>
      <c r="B196" s="41"/>
      <c r="C196" s="260" t="s">
        <v>281</v>
      </c>
      <c r="D196" s="260" t="s">
        <v>162</v>
      </c>
      <c r="E196" s="261" t="s">
        <v>606</v>
      </c>
      <c r="F196" s="262" t="s">
        <v>607</v>
      </c>
      <c r="G196" s="263" t="s">
        <v>290</v>
      </c>
      <c r="H196" s="264">
        <v>12.8</v>
      </c>
      <c r="I196" s="265"/>
      <c r="J196" s="266">
        <f>ROUND(I196*H196,2)</f>
        <v>0</v>
      </c>
      <c r="K196" s="262" t="s">
        <v>1</v>
      </c>
      <c r="L196" s="43"/>
      <c r="M196" s="267" t="s">
        <v>1</v>
      </c>
      <c r="N196" s="268" t="s">
        <v>40</v>
      </c>
      <c r="O196" s="93"/>
      <c r="P196" s="269">
        <f>O196*H196</f>
        <v>0</v>
      </c>
      <c r="Q196" s="269">
        <v>0</v>
      </c>
      <c r="R196" s="269">
        <f>Q196*H196</f>
        <v>0</v>
      </c>
      <c r="S196" s="269">
        <v>0</v>
      </c>
      <c r="T196" s="27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71" t="s">
        <v>166</v>
      </c>
      <c r="AT196" s="271" t="s">
        <v>162</v>
      </c>
      <c r="AU196" s="271" t="s">
        <v>85</v>
      </c>
      <c r="AY196" s="17" t="s">
        <v>160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83</v>
      </c>
      <c r="BK196" s="145">
        <f>ROUND(I196*H196,2)</f>
        <v>0</v>
      </c>
      <c r="BL196" s="17" t="s">
        <v>166</v>
      </c>
      <c r="BM196" s="271" t="s">
        <v>2384</v>
      </c>
    </row>
    <row r="197" spans="1:47" s="2" customFormat="1" ht="12">
      <c r="A197" s="40"/>
      <c r="B197" s="41"/>
      <c r="C197" s="42"/>
      <c r="D197" s="272" t="s">
        <v>177</v>
      </c>
      <c r="E197" s="42"/>
      <c r="F197" s="287" t="s">
        <v>609</v>
      </c>
      <c r="G197" s="42"/>
      <c r="H197" s="42"/>
      <c r="I197" s="161"/>
      <c r="J197" s="42"/>
      <c r="K197" s="42"/>
      <c r="L197" s="43"/>
      <c r="M197" s="274"/>
      <c r="N197" s="275"/>
      <c r="O197" s="93"/>
      <c r="P197" s="93"/>
      <c r="Q197" s="93"/>
      <c r="R197" s="93"/>
      <c r="S197" s="93"/>
      <c r="T197" s="94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7" t="s">
        <v>177</v>
      </c>
      <c r="AU197" s="17" t="s">
        <v>85</v>
      </c>
    </row>
    <row r="198" spans="1:51" s="13" customFormat="1" ht="12">
      <c r="A198" s="13"/>
      <c r="B198" s="276"/>
      <c r="C198" s="277"/>
      <c r="D198" s="272" t="s">
        <v>170</v>
      </c>
      <c r="E198" s="278" t="s">
        <v>1</v>
      </c>
      <c r="F198" s="279" t="s">
        <v>2385</v>
      </c>
      <c r="G198" s="277"/>
      <c r="H198" s="280">
        <v>12.8</v>
      </c>
      <c r="I198" s="281"/>
      <c r="J198" s="277"/>
      <c r="K198" s="277"/>
      <c r="L198" s="282"/>
      <c r="M198" s="283"/>
      <c r="N198" s="284"/>
      <c r="O198" s="284"/>
      <c r="P198" s="284"/>
      <c r="Q198" s="284"/>
      <c r="R198" s="284"/>
      <c r="S198" s="284"/>
      <c r="T198" s="28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86" t="s">
        <v>170</v>
      </c>
      <c r="AU198" s="286" t="s">
        <v>85</v>
      </c>
      <c r="AV198" s="13" t="s">
        <v>85</v>
      </c>
      <c r="AW198" s="13" t="s">
        <v>30</v>
      </c>
      <c r="AX198" s="13" t="s">
        <v>83</v>
      </c>
      <c r="AY198" s="286" t="s">
        <v>160</v>
      </c>
    </row>
    <row r="199" spans="1:65" s="2" customFormat="1" ht="16.5" customHeight="1">
      <c r="A199" s="40"/>
      <c r="B199" s="41"/>
      <c r="C199" s="260" t="s">
        <v>287</v>
      </c>
      <c r="D199" s="260" t="s">
        <v>162</v>
      </c>
      <c r="E199" s="261" t="s">
        <v>624</v>
      </c>
      <c r="F199" s="262" t="s">
        <v>1699</v>
      </c>
      <c r="G199" s="263" t="s">
        <v>174</v>
      </c>
      <c r="H199" s="264">
        <v>64</v>
      </c>
      <c r="I199" s="265"/>
      <c r="J199" s="266">
        <f>ROUND(I199*H199,2)</f>
        <v>0</v>
      </c>
      <c r="K199" s="262" t="s">
        <v>175</v>
      </c>
      <c r="L199" s="43"/>
      <c r="M199" s="267" t="s">
        <v>1</v>
      </c>
      <c r="N199" s="268" t="s">
        <v>40</v>
      </c>
      <c r="O199" s="93"/>
      <c r="P199" s="269">
        <f>O199*H199</f>
        <v>0</v>
      </c>
      <c r="Q199" s="269">
        <v>0</v>
      </c>
      <c r="R199" s="269">
        <f>Q199*H199</f>
        <v>0</v>
      </c>
      <c r="S199" s="269">
        <v>0</v>
      </c>
      <c r="T199" s="27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71" t="s">
        <v>166</v>
      </c>
      <c r="AT199" s="271" t="s">
        <v>162</v>
      </c>
      <c r="AU199" s="271" t="s">
        <v>85</v>
      </c>
      <c r="AY199" s="17" t="s">
        <v>160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83</v>
      </c>
      <c r="BK199" s="145">
        <f>ROUND(I199*H199,2)</f>
        <v>0</v>
      </c>
      <c r="BL199" s="17" t="s">
        <v>166</v>
      </c>
      <c r="BM199" s="271" t="s">
        <v>2386</v>
      </c>
    </row>
    <row r="200" spans="1:47" s="2" customFormat="1" ht="12">
      <c r="A200" s="40"/>
      <c r="B200" s="41"/>
      <c r="C200" s="42"/>
      <c r="D200" s="272" t="s">
        <v>177</v>
      </c>
      <c r="E200" s="42"/>
      <c r="F200" s="287" t="s">
        <v>1699</v>
      </c>
      <c r="G200" s="42"/>
      <c r="H200" s="42"/>
      <c r="I200" s="161"/>
      <c r="J200" s="42"/>
      <c r="K200" s="42"/>
      <c r="L200" s="43"/>
      <c r="M200" s="274"/>
      <c r="N200" s="275"/>
      <c r="O200" s="93"/>
      <c r="P200" s="93"/>
      <c r="Q200" s="93"/>
      <c r="R200" s="93"/>
      <c r="S200" s="93"/>
      <c r="T200" s="94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7" t="s">
        <v>177</v>
      </c>
      <c r="AU200" s="17" t="s">
        <v>85</v>
      </c>
    </row>
    <row r="201" spans="1:51" s="13" customFormat="1" ht="12">
      <c r="A201" s="13"/>
      <c r="B201" s="276"/>
      <c r="C201" s="277"/>
      <c r="D201" s="272" t="s">
        <v>170</v>
      </c>
      <c r="E201" s="278" t="s">
        <v>1</v>
      </c>
      <c r="F201" s="279" t="s">
        <v>2387</v>
      </c>
      <c r="G201" s="277"/>
      <c r="H201" s="280">
        <v>64</v>
      </c>
      <c r="I201" s="281"/>
      <c r="J201" s="277"/>
      <c r="K201" s="277"/>
      <c r="L201" s="282"/>
      <c r="M201" s="283"/>
      <c r="N201" s="284"/>
      <c r="O201" s="284"/>
      <c r="P201" s="284"/>
      <c r="Q201" s="284"/>
      <c r="R201" s="284"/>
      <c r="S201" s="284"/>
      <c r="T201" s="2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86" t="s">
        <v>170</v>
      </c>
      <c r="AU201" s="286" t="s">
        <v>85</v>
      </c>
      <c r="AV201" s="13" t="s">
        <v>85</v>
      </c>
      <c r="AW201" s="13" t="s">
        <v>30</v>
      </c>
      <c r="AX201" s="13" t="s">
        <v>83</v>
      </c>
      <c r="AY201" s="286" t="s">
        <v>160</v>
      </c>
    </row>
    <row r="202" spans="1:65" s="2" customFormat="1" ht="16.5" customHeight="1">
      <c r="A202" s="40"/>
      <c r="B202" s="41"/>
      <c r="C202" s="309" t="s">
        <v>293</v>
      </c>
      <c r="D202" s="309" t="s">
        <v>404</v>
      </c>
      <c r="E202" s="310" t="s">
        <v>632</v>
      </c>
      <c r="F202" s="311" t="s">
        <v>633</v>
      </c>
      <c r="G202" s="312" t="s">
        <v>634</v>
      </c>
      <c r="H202" s="313">
        <v>2</v>
      </c>
      <c r="I202" s="314"/>
      <c r="J202" s="315">
        <f>ROUND(I202*H202,2)</f>
        <v>0</v>
      </c>
      <c r="K202" s="311" t="s">
        <v>175</v>
      </c>
      <c r="L202" s="316"/>
      <c r="M202" s="317" t="s">
        <v>1</v>
      </c>
      <c r="N202" s="318" t="s">
        <v>40</v>
      </c>
      <c r="O202" s="93"/>
      <c r="P202" s="269">
        <f>O202*H202</f>
        <v>0</v>
      </c>
      <c r="Q202" s="269">
        <v>0.001</v>
      </c>
      <c r="R202" s="269">
        <f>Q202*H202</f>
        <v>0.002</v>
      </c>
      <c r="S202" s="269">
        <v>0</v>
      </c>
      <c r="T202" s="27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71" t="s">
        <v>235</v>
      </c>
      <c r="AT202" s="271" t="s">
        <v>404</v>
      </c>
      <c r="AU202" s="271" t="s">
        <v>85</v>
      </c>
      <c r="AY202" s="17" t="s">
        <v>160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83</v>
      </c>
      <c r="BK202" s="145">
        <f>ROUND(I202*H202,2)</f>
        <v>0</v>
      </c>
      <c r="BL202" s="17" t="s">
        <v>166</v>
      </c>
      <c r="BM202" s="271" t="s">
        <v>2388</v>
      </c>
    </row>
    <row r="203" spans="1:51" s="13" customFormat="1" ht="12">
      <c r="A203" s="13"/>
      <c r="B203" s="276"/>
      <c r="C203" s="277"/>
      <c r="D203" s="272" t="s">
        <v>170</v>
      </c>
      <c r="E203" s="278" t="s">
        <v>1</v>
      </c>
      <c r="F203" s="279" t="s">
        <v>85</v>
      </c>
      <c r="G203" s="277"/>
      <c r="H203" s="280">
        <v>2</v>
      </c>
      <c r="I203" s="281"/>
      <c r="J203" s="277"/>
      <c r="K203" s="277"/>
      <c r="L203" s="282"/>
      <c r="M203" s="283"/>
      <c r="N203" s="284"/>
      <c r="O203" s="284"/>
      <c r="P203" s="284"/>
      <c r="Q203" s="284"/>
      <c r="R203" s="284"/>
      <c r="S203" s="284"/>
      <c r="T203" s="28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86" t="s">
        <v>170</v>
      </c>
      <c r="AU203" s="286" t="s">
        <v>85</v>
      </c>
      <c r="AV203" s="13" t="s">
        <v>85</v>
      </c>
      <c r="AW203" s="13" t="s">
        <v>30</v>
      </c>
      <c r="AX203" s="13" t="s">
        <v>83</v>
      </c>
      <c r="AY203" s="286" t="s">
        <v>160</v>
      </c>
    </row>
    <row r="204" spans="1:65" s="2" customFormat="1" ht="21.75" customHeight="1">
      <c r="A204" s="40"/>
      <c r="B204" s="41"/>
      <c r="C204" s="260" t="s">
        <v>300</v>
      </c>
      <c r="D204" s="260" t="s">
        <v>162</v>
      </c>
      <c r="E204" s="261" t="s">
        <v>638</v>
      </c>
      <c r="F204" s="262" t="s">
        <v>639</v>
      </c>
      <c r="G204" s="263" t="s">
        <v>174</v>
      </c>
      <c r="H204" s="264">
        <v>64</v>
      </c>
      <c r="I204" s="265"/>
      <c r="J204" s="266">
        <f>ROUND(I204*H204,2)</f>
        <v>0</v>
      </c>
      <c r="K204" s="262" t="s">
        <v>175</v>
      </c>
      <c r="L204" s="43"/>
      <c r="M204" s="267" t="s">
        <v>1</v>
      </c>
      <c r="N204" s="268" t="s">
        <v>40</v>
      </c>
      <c r="O204" s="93"/>
      <c r="P204" s="269">
        <f>O204*H204</f>
        <v>0</v>
      </c>
      <c r="Q204" s="269">
        <v>0</v>
      </c>
      <c r="R204" s="269">
        <f>Q204*H204</f>
        <v>0</v>
      </c>
      <c r="S204" s="269">
        <v>0</v>
      </c>
      <c r="T204" s="27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71" t="s">
        <v>166</v>
      </c>
      <c r="AT204" s="271" t="s">
        <v>162</v>
      </c>
      <c r="AU204" s="271" t="s">
        <v>85</v>
      </c>
      <c r="AY204" s="17" t="s">
        <v>160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83</v>
      </c>
      <c r="BK204" s="145">
        <f>ROUND(I204*H204,2)</f>
        <v>0</v>
      </c>
      <c r="BL204" s="17" t="s">
        <v>166</v>
      </c>
      <c r="BM204" s="271" t="s">
        <v>2389</v>
      </c>
    </row>
    <row r="205" spans="1:47" s="2" customFormat="1" ht="12">
      <c r="A205" s="40"/>
      <c r="B205" s="41"/>
      <c r="C205" s="42"/>
      <c r="D205" s="272" t="s">
        <v>177</v>
      </c>
      <c r="E205" s="42"/>
      <c r="F205" s="287" t="s">
        <v>641</v>
      </c>
      <c r="G205" s="42"/>
      <c r="H205" s="42"/>
      <c r="I205" s="161"/>
      <c r="J205" s="42"/>
      <c r="K205" s="42"/>
      <c r="L205" s="43"/>
      <c r="M205" s="274"/>
      <c r="N205" s="275"/>
      <c r="O205" s="93"/>
      <c r="P205" s="93"/>
      <c r="Q205" s="93"/>
      <c r="R205" s="93"/>
      <c r="S205" s="93"/>
      <c r="T205" s="94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7" t="s">
        <v>177</v>
      </c>
      <c r="AU205" s="17" t="s">
        <v>85</v>
      </c>
    </row>
    <row r="206" spans="1:51" s="13" customFormat="1" ht="12">
      <c r="A206" s="13"/>
      <c r="B206" s="276"/>
      <c r="C206" s="277"/>
      <c r="D206" s="272" t="s">
        <v>170</v>
      </c>
      <c r="E206" s="278" t="s">
        <v>1</v>
      </c>
      <c r="F206" s="279" t="s">
        <v>2387</v>
      </c>
      <c r="G206" s="277"/>
      <c r="H206" s="280">
        <v>64</v>
      </c>
      <c r="I206" s="281"/>
      <c r="J206" s="277"/>
      <c r="K206" s="277"/>
      <c r="L206" s="282"/>
      <c r="M206" s="283"/>
      <c r="N206" s="284"/>
      <c r="O206" s="284"/>
      <c r="P206" s="284"/>
      <c r="Q206" s="284"/>
      <c r="R206" s="284"/>
      <c r="S206" s="284"/>
      <c r="T206" s="28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86" t="s">
        <v>170</v>
      </c>
      <c r="AU206" s="286" t="s">
        <v>85</v>
      </c>
      <c r="AV206" s="13" t="s">
        <v>85</v>
      </c>
      <c r="AW206" s="13" t="s">
        <v>30</v>
      </c>
      <c r="AX206" s="13" t="s">
        <v>83</v>
      </c>
      <c r="AY206" s="286" t="s">
        <v>160</v>
      </c>
    </row>
    <row r="207" spans="1:65" s="2" customFormat="1" ht="16.5" customHeight="1">
      <c r="A207" s="40"/>
      <c r="B207" s="41"/>
      <c r="C207" s="260" t="s">
        <v>357</v>
      </c>
      <c r="D207" s="260" t="s">
        <v>162</v>
      </c>
      <c r="E207" s="261" t="s">
        <v>650</v>
      </c>
      <c r="F207" s="262" t="s">
        <v>651</v>
      </c>
      <c r="G207" s="263" t="s">
        <v>557</v>
      </c>
      <c r="H207" s="264">
        <v>1</v>
      </c>
      <c r="I207" s="265"/>
      <c r="J207" s="266">
        <f>ROUND(I207*H207,2)</f>
        <v>0</v>
      </c>
      <c r="K207" s="262" t="s">
        <v>1</v>
      </c>
      <c r="L207" s="43"/>
      <c r="M207" s="267" t="s">
        <v>1</v>
      </c>
      <c r="N207" s="268" t="s">
        <v>40</v>
      </c>
      <c r="O207" s="93"/>
      <c r="P207" s="269">
        <f>O207*H207</f>
        <v>0</v>
      </c>
      <c r="Q207" s="269">
        <v>0</v>
      </c>
      <c r="R207" s="269">
        <f>Q207*H207</f>
        <v>0</v>
      </c>
      <c r="S207" s="269">
        <v>0</v>
      </c>
      <c r="T207" s="27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71" t="s">
        <v>166</v>
      </c>
      <c r="AT207" s="271" t="s">
        <v>162</v>
      </c>
      <c r="AU207" s="271" t="s">
        <v>85</v>
      </c>
      <c r="AY207" s="17" t="s">
        <v>160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83</v>
      </c>
      <c r="BK207" s="145">
        <f>ROUND(I207*H207,2)</f>
        <v>0</v>
      </c>
      <c r="BL207" s="17" t="s">
        <v>166</v>
      </c>
      <c r="BM207" s="271" t="s">
        <v>2390</v>
      </c>
    </row>
    <row r="208" spans="1:47" s="2" customFormat="1" ht="12">
      <c r="A208" s="40"/>
      <c r="B208" s="41"/>
      <c r="C208" s="42"/>
      <c r="D208" s="272" t="s">
        <v>177</v>
      </c>
      <c r="E208" s="42"/>
      <c r="F208" s="287" t="s">
        <v>651</v>
      </c>
      <c r="G208" s="42"/>
      <c r="H208" s="42"/>
      <c r="I208" s="161"/>
      <c r="J208" s="42"/>
      <c r="K208" s="42"/>
      <c r="L208" s="43"/>
      <c r="M208" s="274"/>
      <c r="N208" s="275"/>
      <c r="O208" s="93"/>
      <c r="P208" s="93"/>
      <c r="Q208" s="93"/>
      <c r="R208" s="93"/>
      <c r="S208" s="93"/>
      <c r="T208" s="94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7" t="s">
        <v>177</v>
      </c>
      <c r="AU208" s="17" t="s">
        <v>85</v>
      </c>
    </row>
    <row r="209" spans="1:63" s="12" customFormat="1" ht="22.8" customHeight="1">
      <c r="A209" s="12"/>
      <c r="B209" s="244"/>
      <c r="C209" s="245"/>
      <c r="D209" s="246" t="s">
        <v>74</v>
      </c>
      <c r="E209" s="258" t="s">
        <v>181</v>
      </c>
      <c r="F209" s="258" t="s">
        <v>761</v>
      </c>
      <c r="G209" s="245"/>
      <c r="H209" s="245"/>
      <c r="I209" s="248"/>
      <c r="J209" s="259">
        <f>BK209</f>
        <v>0</v>
      </c>
      <c r="K209" s="245"/>
      <c r="L209" s="250"/>
      <c r="M209" s="251"/>
      <c r="N209" s="252"/>
      <c r="O209" s="252"/>
      <c r="P209" s="253">
        <f>SUM(P210:P215)</f>
        <v>0</v>
      </c>
      <c r="Q209" s="252"/>
      <c r="R209" s="253">
        <f>SUM(R210:R215)</f>
        <v>0</v>
      </c>
      <c r="S209" s="252"/>
      <c r="T209" s="254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55" t="s">
        <v>83</v>
      </c>
      <c r="AT209" s="256" t="s">
        <v>74</v>
      </c>
      <c r="AU209" s="256" t="s">
        <v>83</v>
      </c>
      <c r="AY209" s="255" t="s">
        <v>160</v>
      </c>
      <c r="BK209" s="257">
        <f>SUM(BK210:BK215)</f>
        <v>0</v>
      </c>
    </row>
    <row r="210" spans="1:65" s="2" customFormat="1" ht="16.5" customHeight="1">
      <c r="A210" s="40"/>
      <c r="B210" s="41"/>
      <c r="C210" s="260" t="s">
        <v>7</v>
      </c>
      <c r="D210" s="260" t="s">
        <v>162</v>
      </c>
      <c r="E210" s="261" t="s">
        <v>797</v>
      </c>
      <c r="F210" s="262" t="s">
        <v>798</v>
      </c>
      <c r="G210" s="263" t="s">
        <v>243</v>
      </c>
      <c r="H210" s="264">
        <v>5</v>
      </c>
      <c r="I210" s="265"/>
      <c r="J210" s="266">
        <f>ROUND(I210*H210,2)</f>
        <v>0</v>
      </c>
      <c r="K210" s="262" t="s">
        <v>1</v>
      </c>
      <c r="L210" s="43"/>
      <c r="M210" s="267" t="s">
        <v>1</v>
      </c>
      <c r="N210" s="268" t="s">
        <v>40</v>
      </c>
      <c r="O210" s="93"/>
      <c r="P210" s="269">
        <f>O210*H210</f>
        <v>0</v>
      </c>
      <c r="Q210" s="269">
        <v>0</v>
      </c>
      <c r="R210" s="269">
        <f>Q210*H210</f>
        <v>0</v>
      </c>
      <c r="S210" s="269">
        <v>0</v>
      </c>
      <c r="T210" s="27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71" t="s">
        <v>166</v>
      </c>
      <c r="AT210" s="271" t="s">
        <v>162</v>
      </c>
      <c r="AU210" s="271" t="s">
        <v>85</v>
      </c>
      <c r="AY210" s="17" t="s">
        <v>160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83</v>
      </c>
      <c r="BK210" s="145">
        <f>ROUND(I210*H210,2)</f>
        <v>0</v>
      </c>
      <c r="BL210" s="17" t="s">
        <v>166</v>
      </c>
      <c r="BM210" s="271" t="s">
        <v>2391</v>
      </c>
    </row>
    <row r="211" spans="1:47" s="2" customFormat="1" ht="12">
      <c r="A211" s="40"/>
      <c r="B211" s="41"/>
      <c r="C211" s="42"/>
      <c r="D211" s="272" t="s">
        <v>177</v>
      </c>
      <c r="E211" s="42"/>
      <c r="F211" s="287" t="s">
        <v>798</v>
      </c>
      <c r="G211" s="42"/>
      <c r="H211" s="42"/>
      <c r="I211" s="161"/>
      <c r="J211" s="42"/>
      <c r="K211" s="42"/>
      <c r="L211" s="43"/>
      <c r="M211" s="274"/>
      <c r="N211" s="275"/>
      <c r="O211" s="93"/>
      <c r="P211" s="93"/>
      <c r="Q211" s="93"/>
      <c r="R211" s="93"/>
      <c r="S211" s="93"/>
      <c r="T211" s="94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7" t="s">
        <v>177</v>
      </c>
      <c r="AU211" s="17" t="s">
        <v>85</v>
      </c>
    </row>
    <row r="212" spans="1:51" s="13" customFormat="1" ht="12">
      <c r="A212" s="13"/>
      <c r="B212" s="276"/>
      <c r="C212" s="277"/>
      <c r="D212" s="272" t="s">
        <v>170</v>
      </c>
      <c r="E212" s="278" t="s">
        <v>1</v>
      </c>
      <c r="F212" s="279" t="s">
        <v>218</v>
      </c>
      <c r="G212" s="277"/>
      <c r="H212" s="280">
        <v>5</v>
      </c>
      <c r="I212" s="281"/>
      <c r="J212" s="277"/>
      <c r="K212" s="277"/>
      <c r="L212" s="282"/>
      <c r="M212" s="283"/>
      <c r="N212" s="284"/>
      <c r="O212" s="284"/>
      <c r="P212" s="284"/>
      <c r="Q212" s="284"/>
      <c r="R212" s="284"/>
      <c r="S212" s="284"/>
      <c r="T212" s="28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86" t="s">
        <v>170</v>
      </c>
      <c r="AU212" s="286" t="s">
        <v>85</v>
      </c>
      <c r="AV212" s="13" t="s">
        <v>85</v>
      </c>
      <c r="AW212" s="13" t="s">
        <v>30</v>
      </c>
      <c r="AX212" s="13" t="s">
        <v>83</v>
      </c>
      <c r="AY212" s="286" t="s">
        <v>160</v>
      </c>
    </row>
    <row r="213" spans="1:65" s="2" customFormat="1" ht="21.75" customHeight="1">
      <c r="A213" s="40"/>
      <c r="B213" s="41"/>
      <c r="C213" s="260" t="s">
        <v>368</v>
      </c>
      <c r="D213" s="260" t="s">
        <v>162</v>
      </c>
      <c r="E213" s="261" t="s">
        <v>817</v>
      </c>
      <c r="F213" s="262" t="s">
        <v>818</v>
      </c>
      <c r="G213" s="263" t="s">
        <v>819</v>
      </c>
      <c r="H213" s="264">
        <v>0.108</v>
      </c>
      <c r="I213" s="265"/>
      <c r="J213" s="266">
        <f>ROUND(I213*H213,2)</f>
        <v>0</v>
      </c>
      <c r="K213" s="262" t="s">
        <v>1</v>
      </c>
      <c r="L213" s="43"/>
      <c r="M213" s="267" t="s">
        <v>1</v>
      </c>
      <c r="N213" s="268" t="s">
        <v>40</v>
      </c>
      <c r="O213" s="93"/>
      <c r="P213" s="269">
        <f>O213*H213</f>
        <v>0</v>
      </c>
      <c r="Q213" s="269">
        <v>0</v>
      </c>
      <c r="R213" s="269">
        <f>Q213*H213</f>
        <v>0</v>
      </c>
      <c r="S213" s="269">
        <v>0</v>
      </c>
      <c r="T213" s="27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71" t="s">
        <v>166</v>
      </c>
      <c r="AT213" s="271" t="s">
        <v>162</v>
      </c>
      <c r="AU213" s="271" t="s">
        <v>85</v>
      </c>
      <c r="AY213" s="17" t="s">
        <v>160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83</v>
      </c>
      <c r="BK213" s="145">
        <f>ROUND(I213*H213,2)</f>
        <v>0</v>
      </c>
      <c r="BL213" s="17" t="s">
        <v>166</v>
      </c>
      <c r="BM213" s="271" t="s">
        <v>2392</v>
      </c>
    </row>
    <row r="214" spans="1:47" s="2" customFormat="1" ht="12">
      <c r="A214" s="40"/>
      <c r="B214" s="41"/>
      <c r="C214" s="42"/>
      <c r="D214" s="272" t="s">
        <v>177</v>
      </c>
      <c r="E214" s="42"/>
      <c r="F214" s="287" t="s">
        <v>818</v>
      </c>
      <c r="G214" s="42"/>
      <c r="H214" s="42"/>
      <c r="I214" s="161"/>
      <c r="J214" s="42"/>
      <c r="K214" s="42"/>
      <c r="L214" s="43"/>
      <c r="M214" s="274"/>
      <c r="N214" s="275"/>
      <c r="O214" s="93"/>
      <c r="P214" s="93"/>
      <c r="Q214" s="93"/>
      <c r="R214" s="93"/>
      <c r="S214" s="93"/>
      <c r="T214" s="94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7" t="s">
        <v>177</v>
      </c>
      <c r="AU214" s="17" t="s">
        <v>85</v>
      </c>
    </row>
    <row r="215" spans="1:51" s="13" customFormat="1" ht="12">
      <c r="A215" s="13"/>
      <c r="B215" s="276"/>
      <c r="C215" s="277"/>
      <c r="D215" s="272" t="s">
        <v>170</v>
      </c>
      <c r="E215" s="278" t="s">
        <v>1</v>
      </c>
      <c r="F215" s="279" t="s">
        <v>2393</v>
      </c>
      <c r="G215" s="277"/>
      <c r="H215" s="280">
        <v>0.108</v>
      </c>
      <c r="I215" s="281"/>
      <c r="J215" s="277"/>
      <c r="K215" s="277"/>
      <c r="L215" s="282"/>
      <c r="M215" s="283"/>
      <c r="N215" s="284"/>
      <c r="O215" s="284"/>
      <c r="P215" s="284"/>
      <c r="Q215" s="284"/>
      <c r="R215" s="284"/>
      <c r="S215" s="284"/>
      <c r="T215" s="28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6" t="s">
        <v>170</v>
      </c>
      <c r="AU215" s="286" t="s">
        <v>85</v>
      </c>
      <c r="AV215" s="13" t="s">
        <v>85</v>
      </c>
      <c r="AW215" s="13" t="s">
        <v>30</v>
      </c>
      <c r="AX215" s="13" t="s">
        <v>83</v>
      </c>
      <c r="AY215" s="286" t="s">
        <v>160</v>
      </c>
    </row>
    <row r="216" spans="1:63" s="12" customFormat="1" ht="22.8" customHeight="1">
      <c r="A216" s="12"/>
      <c r="B216" s="244"/>
      <c r="C216" s="245"/>
      <c r="D216" s="246" t="s">
        <v>74</v>
      </c>
      <c r="E216" s="258" t="s">
        <v>166</v>
      </c>
      <c r="F216" s="258" t="s">
        <v>831</v>
      </c>
      <c r="G216" s="245"/>
      <c r="H216" s="245"/>
      <c r="I216" s="248"/>
      <c r="J216" s="259">
        <f>BK216</f>
        <v>0</v>
      </c>
      <c r="K216" s="245"/>
      <c r="L216" s="250"/>
      <c r="M216" s="251"/>
      <c r="N216" s="252"/>
      <c r="O216" s="252"/>
      <c r="P216" s="253">
        <f>SUM(P217:P233)</f>
        <v>0</v>
      </c>
      <c r="Q216" s="252"/>
      <c r="R216" s="253">
        <f>SUM(R217:R233)</f>
        <v>0.152944</v>
      </c>
      <c r="S216" s="252"/>
      <c r="T216" s="254">
        <f>SUM(T217:T233)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55" t="s">
        <v>83</v>
      </c>
      <c r="AT216" s="256" t="s">
        <v>74</v>
      </c>
      <c r="AU216" s="256" t="s">
        <v>83</v>
      </c>
      <c r="AY216" s="255" t="s">
        <v>160</v>
      </c>
      <c r="BK216" s="257">
        <f>SUM(BK217:BK233)</f>
        <v>0</v>
      </c>
    </row>
    <row r="217" spans="1:65" s="2" customFormat="1" ht="21.75" customHeight="1">
      <c r="A217" s="40"/>
      <c r="B217" s="41"/>
      <c r="C217" s="260" t="s">
        <v>374</v>
      </c>
      <c r="D217" s="260" t="s">
        <v>162</v>
      </c>
      <c r="E217" s="261" t="s">
        <v>833</v>
      </c>
      <c r="F217" s="262" t="s">
        <v>834</v>
      </c>
      <c r="G217" s="263" t="s">
        <v>290</v>
      </c>
      <c r="H217" s="264">
        <v>33.405</v>
      </c>
      <c r="I217" s="265"/>
      <c r="J217" s="266">
        <f>ROUND(I217*H217,2)</f>
        <v>0</v>
      </c>
      <c r="K217" s="262" t="s">
        <v>226</v>
      </c>
      <c r="L217" s="43"/>
      <c r="M217" s="267" t="s">
        <v>1</v>
      </c>
      <c r="N217" s="268" t="s">
        <v>40</v>
      </c>
      <c r="O217" s="93"/>
      <c r="P217" s="269">
        <f>O217*H217</f>
        <v>0</v>
      </c>
      <c r="Q217" s="269">
        <v>0</v>
      </c>
      <c r="R217" s="269">
        <f>Q217*H217</f>
        <v>0</v>
      </c>
      <c r="S217" s="269">
        <v>0</v>
      </c>
      <c r="T217" s="27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71" t="s">
        <v>166</v>
      </c>
      <c r="AT217" s="271" t="s">
        <v>162</v>
      </c>
      <c r="AU217" s="271" t="s">
        <v>85</v>
      </c>
      <c r="AY217" s="17" t="s">
        <v>160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83</v>
      </c>
      <c r="BK217" s="145">
        <f>ROUND(I217*H217,2)</f>
        <v>0</v>
      </c>
      <c r="BL217" s="17" t="s">
        <v>166</v>
      </c>
      <c r="BM217" s="271" t="s">
        <v>2394</v>
      </c>
    </row>
    <row r="218" spans="1:47" s="2" customFormat="1" ht="12">
      <c r="A218" s="40"/>
      <c r="B218" s="41"/>
      <c r="C218" s="42"/>
      <c r="D218" s="272" t="s">
        <v>177</v>
      </c>
      <c r="E218" s="42"/>
      <c r="F218" s="287" t="s">
        <v>836</v>
      </c>
      <c r="G218" s="42"/>
      <c r="H218" s="42"/>
      <c r="I218" s="161"/>
      <c r="J218" s="42"/>
      <c r="K218" s="42"/>
      <c r="L218" s="43"/>
      <c r="M218" s="274"/>
      <c r="N218" s="275"/>
      <c r="O218" s="93"/>
      <c r="P218" s="93"/>
      <c r="Q218" s="93"/>
      <c r="R218" s="93"/>
      <c r="S218" s="93"/>
      <c r="T218" s="94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7" t="s">
        <v>177</v>
      </c>
      <c r="AU218" s="17" t="s">
        <v>85</v>
      </c>
    </row>
    <row r="219" spans="1:51" s="13" customFormat="1" ht="12">
      <c r="A219" s="13"/>
      <c r="B219" s="276"/>
      <c r="C219" s="277"/>
      <c r="D219" s="272" t="s">
        <v>170</v>
      </c>
      <c r="E219" s="278" t="s">
        <v>1</v>
      </c>
      <c r="F219" s="279" t="s">
        <v>2395</v>
      </c>
      <c r="G219" s="277"/>
      <c r="H219" s="280">
        <v>0.405</v>
      </c>
      <c r="I219" s="281"/>
      <c r="J219" s="277"/>
      <c r="K219" s="277"/>
      <c r="L219" s="282"/>
      <c r="M219" s="283"/>
      <c r="N219" s="284"/>
      <c r="O219" s="284"/>
      <c r="P219" s="284"/>
      <c r="Q219" s="284"/>
      <c r="R219" s="284"/>
      <c r="S219" s="284"/>
      <c r="T219" s="2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86" t="s">
        <v>170</v>
      </c>
      <c r="AU219" s="286" t="s">
        <v>85</v>
      </c>
      <c r="AV219" s="13" t="s">
        <v>85</v>
      </c>
      <c r="AW219" s="13" t="s">
        <v>30</v>
      </c>
      <c r="AX219" s="13" t="s">
        <v>75</v>
      </c>
      <c r="AY219" s="286" t="s">
        <v>160</v>
      </c>
    </row>
    <row r="220" spans="1:51" s="13" customFormat="1" ht="12">
      <c r="A220" s="13"/>
      <c r="B220" s="276"/>
      <c r="C220" s="277"/>
      <c r="D220" s="272" t="s">
        <v>170</v>
      </c>
      <c r="E220" s="278" t="s">
        <v>1</v>
      </c>
      <c r="F220" s="279" t="s">
        <v>2396</v>
      </c>
      <c r="G220" s="277"/>
      <c r="H220" s="280">
        <v>33</v>
      </c>
      <c r="I220" s="281"/>
      <c r="J220" s="277"/>
      <c r="K220" s="277"/>
      <c r="L220" s="282"/>
      <c r="M220" s="283"/>
      <c r="N220" s="284"/>
      <c r="O220" s="284"/>
      <c r="P220" s="284"/>
      <c r="Q220" s="284"/>
      <c r="R220" s="284"/>
      <c r="S220" s="284"/>
      <c r="T220" s="28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86" t="s">
        <v>170</v>
      </c>
      <c r="AU220" s="286" t="s">
        <v>85</v>
      </c>
      <c r="AV220" s="13" t="s">
        <v>85</v>
      </c>
      <c r="AW220" s="13" t="s">
        <v>30</v>
      </c>
      <c r="AX220" s="13" t="s">
        <v>75</v>
      </c>
      <c r="AY220" s="286" t="s">
        <v>160</v>
      </c>
    </row>
    <row r="221" spans="1:51" s="15" customFormat="1" ht="12">
      <c r="A221" s="15"/>
      <c r="B221" s="298"/>
      <c r="C221" s="299"/>
      <c r="D221" s="272" t="s">
        <v>170</v>
      </c>
      <c r="E221" s="300" t="s">
        <v>1</v>
      </c>
      <c r="F221" s="301" t="s">
        <v>217</v>
      </c>
      <c r="G221" s="299"/>
      <c r="H221" s="302">
        <v>33.405</v>
      </c>
      <c r="I221" s="303"/>
      <c r="J221" s="299"/>
      <c r="K221" s="299"/>
      <c r="L221" s="304"/>
      <c r="M221" s="305"/>
      <c r="N221" s="306"/>
      <c r="O221" s="306"/>
      <c r="P221" s="306"/>
      <c r="Q221" s="306"/>
      <c r="R221" s="306"/>
      <c r="S221" s="306"/>
      <c r="T221" s="30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308" t="s">
        <v>170</v>
      </c>
      <c r="AU221" s="308" t="s">
        <v>85</v>
      </c>
      <c r="AV221" s="15" t="s">
        <v>166</v>
      </c>
      <c r="AW221" s="15" t="s">
        <v>30</v>
      </c>
      <c r="AX221" s="15" t="s">
        <v>83</v>
      </c>
      <c r="AY221" s="308" t="s">
        <v>160</v>
      </c>
    </row>
    <row r="222" spans="1:65" s="2" customFormat="1" ht="21.75" customHeight="1">
      <c r="A222" s="40"/>
      <c r="B222" s="41"/>
      <c r="C222" s="260" t="s">
        <v>378</v>
      </c>
      <c r="D222" s="260" t="s">
        <v>162</v>
      </c>
      <c r="E222" s="261" t="s">
        <v>2397</v>
      </c>
      <c r="F222" s="262" t="s">
        <v>2398</v>
      </c>
      <c r="G222" s="263" t="s">
        <v>296</v>
      </c>
      <c r="H222" s="264">
        <v>2</v>
      </c>
      <c r="I222" s="265"/>
      <c r="J222" s="266">
        <f>ROUND(I222*H222,2)</f>
        <v>0</v>
      </c>
      <c r="K222" s="262" t="s">
        <v>1</v>
      </c>
      <c r="L222" s="43"/>
      <c r="M222" s="267" t="s">
        <v>1</v>
      </c>
      <c r="N222" s="268" t="s">
        <v>40</v>
      </c>
      <c r="O222" s="93"/>
      <c r="P222" s="269">
        <f>O222*H222</f>
        <v>0</v>
      </c>
      <c r="Q222" s="269">
        <v>0</v>
      </c>
      <c r="R222" s="269">
        <f>Q222*H222</f>
        <v>0</v>
      </c>
      <c r="S222" s="269">
        <v>0</v>
      </c>
      <c r="T222" s="27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71" t="s">
        <v>166</v>
      </c>
      <c r="AT222" s="271" t="s">
        <v>162</v>
      </c>
      <c r="AU222" s="271" t="s">
        <v>85</v>
      </c>
      <c r="AY222" s="17" t="s">
        <v>160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83</v>
      </c>
      <c r="BK222" s="145">
        <f>ROUND(I222*H222,2)</f>
        <v>0</v>
      </c>
      <c r="BL222" s="17" t="s">
        <v>166</v>
      </c>
      <c r="BM222" s="271" t="s">
        <v>2399</v>
      </c>
    </row>
    <row r="223" spans="1:47" s="2" customFormat="1" ht="12">
      <c r="A223" s="40"/>
      <c r="B223" s="41"/>
      <c r="C223" s="42"/>
      <c r="D223" s="272" t="s">
        <v>177</v>
      </c>
      <c r="E223" s="42"/>
      <c r="F223" s="287" t="s">
        <v>2398</v>
      </c>
      <c r="G223" s="42"/>
      <c r="H223" s="42"/>
      <c r="I223" s="161"/>
      <c r="J223" s="42"/>
      <c r="K223" s="42"/>
      <c r="L223" s="43"/>
      <c r="M223" s="274"/>
      <c r="N223" s="275"/>
      <c r="O223" s="93"/>
      <c r="P223" s="93"/>
      <c r="Q223" s="93"/>
      <c r="R223" s="93"/>
      <c r="S223" s="93"/>
      <c r="T223" s="94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7" t="s">
        <v>177</v>
      </c>
      <c r="AU223" s="17" t="s">
        <v>85</v>
      </c>
    </row>
    <row r="224" spans="1:47" s="2" customFormat="1" ht="12">
      <c r="A224" s="40"/>
      <c r="B224" s="41"/>
      <c r="C224" s="42"/>
      <c r="D224" s="272" t="s">
        <v>168</v>
      </c>
      <c r="E224" s="42"/>
      <c r="F224" s="273" t="s">
        <v>2400</v>
      </c>
      <c r="G224" s="42"/>
      <c r="H224" s="42"/>
      <c r="I224" s="161"/>
      <c r="J224" s="42"/>
      <c r="K224" s="42"/>
      <c r="L224" s="43"/>
      <c r="M224" s="274"/>
      <c r="N224" s="275"/>
      <c r="O224" s="93"/>
      <c r="P224" s="93"/>
      <c r="Q224" s="93"/>
      <c r="R224" s="93"/>
      <c r="S224" s="93"/>
      <c r="T224" s="94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7" t="s">
        <v>168</v>
      </c>
      <c r="AU224" s="17" t="s">
        <v>85</v>
      </c>
    </row>
    <row r="225" spans="1:51" s="13" customFormat="1" ht="12">
      <c r="A225" s="13"/>
      <c r="B225" s="276"/>
      <c r="C225" s="277"/>
      <c r="D225" s="272" t="s">
        <v>170</v>
      </c>
      <c r="E225" s="278" t="s">
        <v>1</v>
      </c>
      <c r="F225" s="279" t="s">
        <v>85</v>
      </c>
      <c r="G225" s="277"/>
      <c r="H225" s="280">
        <v>2</v>
      </c>
      <c r="I225" s="281"/>
      <c r="J225" s="277"/>
      <c r="K225" s="277"/>
      <c r="L225" s="282"/>
      <c r="M225" s="283"/>
      <c r="N225" s="284"/>
      <c r="O225" s="284"/>
      <c r="P225" s="284"/>
      <c r="Q225" s="284"/>
      <c r="R225" s="284"/>
      <c r="S225" s="284"/>
      <c r="T225" s="28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86" t="s">
        <v>170</v>
      </c>
      <c r="AU225" s="286" t="s">
        <v>85</v>
      </c>
      <c r="AV225" s="13" t="s">
        <v>85</v>
      </c>
      <c r="AW225" s="13" t="s">
        <v>30</v>
      </c>
      <c r="AX225" s="13" t="s">
        <v>83</v>
      </c>
      <c r="AY225" s="286" t="s">
        <v>160</v>
      </c>
    </row>
    <row r="226" spans="1:65" s="2" customFormat="1" ht="21.75" customHeight="1">
      <c r="A226" s="40"/>
      <c r="B226" s="41"/>
      <c r="C226" s="260" t="s">
        <v>387</v>
      </c>
      <c r="D226" s="260" t="s">
        <v>162</v>
      </c>
      <c r="E226" s="261" t="s">
        <v>864</v>
      </c>
      <c r="F226" s="262" t="s">
        <v>865</v>
      </c>
      <c r="G226" s="263" t="s">
        <v>174</v>
      </c>
      <c r="H226" s="264">
        <v>24.2</v>
      </c>
      <c r="I226" s="265"/>
      <c r="J226" s="266">
        <f>ROUND(I226*H226,2)</f>
        <v>0</v>
      </c>
      <c r="K226" s="262" t="s">
        <v>184</v>
      </c>
      <c r="L226" s="43"/>
      <c r="M226" s="267" t="s">
        <v>1</v>
      </c>
      <c r="N226" s="268" t="s">
        <v>40</v>
      </c>
      <c r="O226" s="93"/>
      <c r="P226" s="269">
        <f>O226*H226</f>
        <v>0</v>
      </c>
      <c r="Q226" s="269">
        <v>0.00632</v>
      </c>
      <c r="R226" s="269">
        <f>Q226*H226</f>
        <v>0.152944</v>
      </c>
      <c r="S226" s="269">
        <v>0</v>
      </c>
      <c r="T226" s="27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71" t="s">
        <v>166</v>
      </c>
      <c r="AT226" s="271" t="s">
        <v>162</v>
      </c>
      <c r="AU226" s="271" t="s">
        <v>85</v>
      </c>
      <c r="AY226" s="17" t="s">
        <v>160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83</v>
      </c>
      <c r="BK226" s="145">
        <f>ROUND(I226*H226,2)</f>
        <v>0</v>
      </c>
      <c r="BL226" s="17" t="s">
        <v>166</v>
      </c>
      <c r="BM226" s="271" t="s">
        <v>2401</v>
      </c>
    </row>
    <row r="227" spans="1:47" s="2" customFormat="1" ht="12">
      <c r="A227" s="40"/>
      <c r="B227" s="41"/>
      <c r="C227" s="42"/>
      <c r="D227" s="272" t="s">
        <v>177</v>
      </c>
      <c r="E227" s="42"/>
      <c r="F227" s="287" t="s">
        <v>867</v>
      </c>
      <c r="G227" s="42"/>
      <c r="H227" s="42"/>
      <c r="I227" s="161"/>
      <c r="J227" s="42"/>
      <c r="K227" s="42"/>
      <c r="L227" s="43"/>
      <c r="M227" s="274"/>
      <c r="N227" s="275"/>
      <c r="O227" s="93"/>
      <c r="P227" s="93"/>
      <c r="Q227" s="93"/>
      <c r="R227" s="93"/>
      <c r="S227" s="93"/>
      <c r="T227" s="94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7" t="s">
        <v>177</v>
      </c>
      <c r="AU227" s="17" t="s">
        <v>85</v>
      </c>
    </row>
    <row r="228" spans="1:51" s="13" customFormat="1" ht="12">
      <c r="A228" s="13"/>
      <c r="B228" s="276"/>
      <c r="C228" s="277"/>
      <c r="D228" s="272" t="s">
        <v>170</v>
      </c>
      <c r="E228" s="278" t="s">
        <v>1</v>
      </c>
      <c r="F228" s="279" t="s">
        <v>2402</v>
      </c>
      <c r="G228" s="277"/>
      <c r="H228" s="280">
        <v>7.2</v>
      </c>
      <c r="I228" s="281"/>
      <c r="J228" s="277"/>
      <c r="K228" s="277"/>
      <c r="L228" s="282"/>
      <c r="M228" s="283"/>
      <c r="N228" s="284"/>
      <c r="O228" s="284"/>
      <c r="P228" s="284"/>
      <c r="Q228" s="284"/>
      <c r="R228" s="284"/>
      <c r="S228" s="284"/>
      <c r="T228" s="28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86" t="s">
        <v>170</v>
      </c>
      <c r="AU228" s="286" t="s">
        <v>85</v>
      </c>
      <c r="AV228" s="13" t="s">
        <v>85</v>
      </c>
      <c r="AW228" s="13" t="s">
        <v>30</v>
      </c>
      <c r="AX228" s="13" t="s">
        <v>75</v>
      </c>
      <c r="AY228" s="286" t="s">
        <v>160</v>
      </c>
    </row>
    <row r="229" spans="1:51" s="13" customFormat="1" ht="12">
      <c r="A229" s="13"/>
      <c r="B229" s="276"/>
      <c r="C229" s="277"/>
      <c r="D229" s="272" t="s">
        <v>170</v>
      </c>
      <c r="E229" s="278" t="s">
        <v>1</v>
      </c>
      <c r="F229" s="279" t="s">
        <v>2403</v>
      </c>
      <c r="G229" s="277"/>
      <c r="H229" s="280">
        <v>17</v>
      </c>
      <c r="I229" s="281"/>
      <c r="J229" s="277"/>
      <c r="K229" s="277"/>
      <c r="L229" s="282"/>
      <c r="M229" s="283"/>
      <c r="N229" s="284"/>
      <c r="O229" s="284"/>
      <c r="P229" s="284"/>
      <c r="Q229" s="284"/>
      <c r="R229" s="284"/>
      <c r="S229" s="284"/>
      <c r="T229" s="28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86" t="s">
        <v>170</v>
      </c>
      <c r="AU229" s="286" t="s">
        <v>85</v>
      </c>
      <c r="AV229" s="13" t="s">
        <v>85</v>
      </c>
      <c r="AW229" s="13" t="s">
        <v>30</v>
      </c>
      <c r="AX229" s="13" t="s">
        <v>75</v>
      </c>
      <c r="AY229" s="286" t="s">
        <v>160</v>
      </c>
    </row>
    <row r="230" spans="1:51" s="15" customFormat="1" ht="12">
      <c r="A230" s="15"/>
      <c r="B230" s="298"/>
      <c r="C230" s="299"/>
      <c r="D230" s="272" t="s">
        <v>170</v>
      </c>
      <c r="E230" s="300" t="s">
        <v>1</v>
      </c>
      <c r="F230" s="301" t="s">
        <v>217</v>
      </c>
      <c r="G230" s="299"/>
      <c r="H230" s="302">
        <v>24.2</v>
      </c>
      <c r="I230" s="303"/>
      <c r="J230" s="299"/>
      <c r="K230" s="299"/>
      <c r="L230" s="304"/>
      <c r="M230" s="305"/>
      <c r="N230" s="306"/>
      <c r="O230" s="306"/>
      <c r="P230" s="306"/>
      <c r="Q230" s="306"/>
      <c r="R230" s="306"/>
      <c r="S230" s="306"/>
      <c r="T230" s="30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308" t="s">
        <v>170</v>
      </c>
      <c r="AU230" s="308" t="s">
        <v>85</v>
      </c>
      <c r="AV230" s="15" t="s">
        <v>166</v>
      </c>
      <c r="AW230" s="15" t="s">
        <v>30</v>
      </c>
      <c r="AX230" s="15" t="s">
        <v>83</v>
      </c>
      <c r="AY230" s="308" t="s">
        <v>160</v>
      </c>
    </row>
    <row r="231" spans="1:65" s="2" customFormat="1" ht="33" customHeight="1">
      <c r="A231" s="40"/>
      <c r="B231" s="41"/>
      <c r="C231" s="260" t="s">
        <v>393</v>
      </c>
      <c r="D231" s="260" t="s">
        <v>162</v>
      </c>
      <c r="E231" s="261" t="s">
        <v>2404</v>
      </c>
      <c r="F231" s="262" t="s">
        <v>2405</v>
      </c>
      <c r="G231" s="263" t="s">
        <v>174</v>
      </c>
      <c r="H231" s="264">
        <v>33</v>
      </c>
      <c r="I231" s="265"/>
      <c r="J231" s="266">
        <f>ROUND(I231*H231,2)</f>
        <v>0</v>
      </c>
      <c r="K231" s="262" t="s">
        <v>1</v>
      </c>
      <c r="L231" s="43"/>
      <c r="M231" s="267" t="s">
        <v>1</v>
      </c>
      <c r="N231" s="268" t="s">
        <v>40</v>
      </c>
      <c r="O231" s="93"/>
      <c r="P231" s="269">
        <f>O231*H231</f>
        <v>0</v>
      </c>
      <c r="Q231" s="269">
        <v>0</v>
      </c>
      <c r="R231" s="269">
        <f>Q231*H231</f>
        <v>0</v>
      </c>
      <c r="S231" s="269">
        <v>0</v>
      </c>
      <c r="T231" s="27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71" t="s">
        <v>166</v>
      </c>
      <c r="AT231" s="271" t="s">
        <v>162</v>
      </c>
      <c r="AU231" s="271" t="s">
        <v>85</v>
      </c>
      <c r="AY231" s="17" t="s">
        <v>160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83</v>
      </c>
      <c r="BK231" s="145">
        <f>ROUND(I231*H231,2)</f>
        <v>0</v>
      </c>
      <c r="BL231" s="17" t="s">
        <v>166</v>
      </c>
      <c r="BM231" s="271" t="s">
        <v>2406</v>
      </c>
    </row>
    <row r="232" spans="1:47" s="2" customFormat="1" ht="12">
      <c r="A232" s="40"/>
      <c r="B232" s="41"/>
      <c r="C232" s="42"/>
      <c r="D232" s="272" t="s">
        <v>177</v>
      </c>
      <c r="E232" s="42"/>
      <c r="F232" s="287" t="s">
        <v>2407</v>
      </c>
      <c r="G232" s="42"/>
      <c r="H232" s="42"/>
      <c r="I232" s="161"/>
      <c r="J232" s="42"/>
      <c r="K232" s="42"/>
      <c r="L232" s="43"/>
      <c r="M232" s="274"/>
      <c r="N232" s="275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7" t="s">
        <v>177</v>
      </c>
      <c r="AU232" s="17" t="s">
        <v>85</v>
      </c>
    </row>
    <row r="233" spans="1:51" s="13" customFormat="1" ht="12">
      <c r="A233" s="13"/>
      <c r="B233" s="276"/>
      <c r="C233" s="277"/>
      <c r="D233" s="272" t="s">
        <v>170</v>
      </c>
      <c r="E233" s="278" t="s">
        <v>1</v>
      </c>
      <c r="F233" s="279" t="s">
        <v>2408</v>
      </c>
      <c r="G233" s="277"/>
      <c r="H233" s="280">
        <v>33</v>
      </c>
      <c r="I233" s="281"/>
      <c r="J233" s="277"/>
      <c r="K233" s="277"/>
      <c r="L233" s="282"/>
      <c r="M233" s="283"/>
      <c r="N233" s="284"/>
      <c r="O233" s="284"/>
      <c r="P233" s="284"/>
      <c r="Q233" s="284"/>
      <c r="R233" s="284"/>
      <c r="S233" s="284"/>
      <c r="T233" s="28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86" t="s">
        <v>170</v>
      </c>
      <c r="AU233" s="286" t="s">
        <v>85</v>
      </c>
      <c r="AV233" s="13" t="s">
        <v>85</v>
      </c>
      <c r="AW233" s="13" t="s">
        <v>30</v>
      </c>
      <c r="AX233" s="13" t="s">
        <v>83</v>
      </c>
      <c r="AY233" s="286" t="s">
        <v>160</v>
      </c>
    </row>
    <row r="234" spans="1:63" s="12" customFormat="1" ht="22.8" customHeight="1">
      <c r="A234" s="12"/>
      <c r="B234" s="244"/>
      <c r="C234" s="245"/>
      <c r="D234" s="246" t="s">
        <v>74</v>
      </c>
      <c r="E234" s="258" t="s">
        <v>218</v>
      </c>
      <c r="F234" s="258" t="s">
        <v>872</v>
      </c>
      <c r="G234" s="245"/>
      <c r="H234" s="245"/>
      <c r="I234" s="248"/>
      <c r="J234" s="259">
        <f>BK234</f>
        <v>0</v>
      </c>
      <c r="K234" s="245"/>
      <c r="L234" s="250"/>
      <c r="M234" s="251"/>
      <c r="N234" s="252"/>
      <c r="O234" s="252"/>
      <c r="P234" s="253">
        <f>SUM(P235:P241)</f>
        <v>0</v>
      </c>
      <c r="Q234" s="252"/>
      <c r="R234" s="253">
        <f>SUM(R235:R241)</f>
        <v>0</v>
      </c>
      <c r="S234" s="252"/>
      <c r="T234" s="254">
        <f>SUM(T235:T241)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55" t="s">
        <v>83</v>
      </c>
      <c r="AT234" s="256" t="s">
        <v>74</v>
      </c>
      <c r="AU234" s="256" t="s">
        <v>83</v>
      </c>
      <c r="AY234" s="255" t="s">
        <v>160</v>
      </c>
      <c r="BK234" s="257">
        <f>SUM(BK235:BK241)</f>
        <v>0</v>
      </c>
    </row>
    <row r="235" spans="1:65" s="2" customFormat="1" ht="16.5" customHeight="1">
      <c r="A235" s="40"/>
      <c r="B235" s="41"/>
      <c r="C235" s="260" t="s">
        <v>398</v>
      </c>
      <c r="D235" s="260" t="s">
        <v>162</v>
      </c>
      <c r="E235" s="261" t="s">
        <v>884</v>
      </c>
      <c r="F235" s="262" t="s">
        <v>885</v>
      </c>
      <c r="G235" s="263" t="s">
        <v>174</v>
      </c>
      <c r="H235" s="264">
        <v>91.245</v>
      </c>
      <c r="I235" s="265"/>
      <c r="J235" s="266">
        <f>ROUND(I235*H235,2)</f>
        <v>0</v>
      </c>
      <c r="K235" s="262" t="s">
        <v>184</v>
      </c>
      <c r="L235" s="43"/>
      <c r="M235" s="267" t="s">
        <v>1</v>
      </c>
      <c r="N235" s="268" t="s">
        <v>40</v>
      </c>
      <c r="O235" s="93"/>
      <c r="P235" s="269">
        <f>O235*H235</f>
        <v>0</v>
      </c>
      <c r="Q235" s="269">
        <v>0</v>
      </c>
      <c r="R235" s="269">
        <f>Q235*H235</f>
        <v>0</v>
      </c>
      <c r="S235" s="269">
        <v>0</v>
      </c>
      <c r="T235" s="27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71" t="s">
        <v>166</v>
      </c>
      <c r="AT235" s="271" t="s">
        <v>162</v>
      </c>
      <c r="AU235" s="271" t="s">
        <v>85</v>
      </c>
      <c r="AY235" s="17" t="s">
        <v>160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83</v>
      </c>
      <c r="BK235" s="145">
        <f>ROUND(I235*H235,2)</f>
        <v>0</v>
      </c>
      <c r="BL235" s="17" t="s">
        <v>166</v>
      </c>
      <c r="BM235" s="271" t="s">
        <v>2409</v>
      </c>
    </row>
    <row r="236" spans="1:47" s="2" customFormat="1" ht="12">
      <c r="A236" s="40"/>
      <c r="B236" s="41"/>
      <c r="C236" s="42"/>
      <c r="D236" s="272" t="s">
        <v>177</v>
      </c>
      <c r="E236" s="42"/>
      <c r="F236" s="287" t="s">
        <v>887</v>
      </c>
      <c r="G236" s="42"/>
      <c r="H236" s="42"/>
      <c r="I236" s="161"/>
      <c r="J236" s="42"/>
      <c r="K236" s="42"/>
      <c r="L236" s="43"/>
      <c r="M236" s="274"/>
      <c r="N236" s="275"/>
      <c r="O236" s="93"/>
      <c r="P236" s="93"/>
      <c r="Q236" s="93"/>
      <c r="R236" s="93"/>
      <c r="S236" s="93"/>
      <c r="T236" s="94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7" t="s">
        <v>177</v>
      </c>
      <c r="AU236" s="17" t="s">
        <v>85</v>
      </c>
    </row>
    <row r="237" spans="1:51" s="13" customFormat="1" ht="12">
      <c r="A237" s="13"/>
      <c r="B237" s="276"/>
      <c r="C237" s="277"/>
      <c r="D237" s="272" t="s">
        <v>170</v>
      </c>
      <c r="E237" s="278" t="s">
        <v>1</v>
      </c>
      <c r="F237" s="279" t="s">
        <v>2395</v>
      </c>
      <c r="G237" s="277"/>
      <c r="H237" s="280">
        <v>0.405</v>
      </c>
      <c r="I237" s="281"/>
      <c r="J237" s="277"/>
      <c r="K237" s="277"/>
      <c r="L237" s="282"/>
      <c r="M237" s="283"/>
      <c r="N237" s="284"/>
      <c r="O237" s="284"/>
      <c r="P237" s="284"/>
      <c r="Q237" s="284"/>
      <c r="R237" s="284"/>
      <c r="S237" s="284"/>
      <c r="T237" s="28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86" t="s">
        <v>170</v>
      </c>
      <c r="AU237" s="286" t="s">
        <v>85</v>
      </c>
      <c r="AV237" s="13" t="s">
        <v>85</v>
      </c>
      <c r="AW237" s="13" t="s">
        <v>30</v>
      </c>
      <c r="AX237" s="13" t="s">
        <v>75</v>
      </c>
      <c r="AY237" s="286" t="s">
        <v>160</v>
      </c>
    </row>
    <row r="238" spans="1:51" s="13" customFormat="1" ht="12">
      <c r="A238" s="13"/>
      <c r="B238" s="276"/>
      <c r="C238" s="277"/>
      <c r="D238" s="272" t="s">
        <v>170</v>
      </c>
      <c r="E238" s="278" t="s">
        <v>1</v>
      </c>
      <c r="F238" s="279" t="s">
        <v>2410</v>
      </c>
      <c r="G238" s="277"/>
      <c r="H238" s="280">
        <v>9.81</v>
      </c>
      <c r="I238" s="281"/>
      <c r="J238" s="277"/>
      <c r="K238" s="277"/>
      <c r="L238" s="282"/>
      <c r="M238" s="283"/>
      <c r="N238" s="284"/>
      <c r="O238" s="284"/>
      <c r="P238" s="284"/>
      <c r="Q238" s="284"/>
      <c r="R238" s="284"/>
      <c r="S238" s="284"/>
      <c r="T238" s="28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86" t="s">
        <v>170</v>
      </c>
      <c r="AU238" s="286" t="s">
        <v>85</v>
      </c>
      <c r="AV238" s="13" t="s">
        <v>85</v>
      </c>
      <c r="AW238" s="13" t="s">
        <v>30</v>
      </c>
      <c r="AX238" s="13" t="s">
        <v>75</v>
      </c>
      <c r="AY238" s="286" t="s">
        <v>160</v>
      </c>
    </row>
    <row r="239" spans="1:51" s="13" customFormat="1" ht="12">
      <c r="A239" s="13"/>
      <c r="B239" s="276"/>
      <c r="C239" s="277"/>
      <c r="D239" s="272" t="s">
        <v>170</v>
      </c>
      <c r="E239" s="278" t="s">
        <v>1</v>
      </c>
      <c r="F239" s="279" t="s">
        <v>2411</v>
      </c>
      <c r="G239" s="277"/>
      <c r="H239" s="280">
        <v>15.03</v>
      </c>
      <c r="I239" s="281"/>
      <c r="J239" s="277"/>
      <c r="K239" s="277"/>
      <c r="L239" s="282"/>
      <c r="M239" s="283"/>
      <c r="N239" s="284"/>
      <c r="O239" s="284"/>
      <c r="P239" s="284"/>
      <c r="Q239" s="284"/>
      <c r="R239" s="284"/>
      <c r="S239" s="284"/>
      <c r="T239" s="28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86" t="s">
        <v>170</v>
      </c>
      <c r="AU239" s="286" t="s">
        <v>85</v>
      </c>
      <c r="AV239" s="13" t="s">
        <v>85</v>
      </c>
      <c r="AW239" s="13" t="s">
        <v>30</v>
      </c>
      <c r="AX239" s="13" t="s">
        <v>75</v>
      </c>
      <c r="AY239" s="286" t="s">
        <v>160</v>
      </c>
    </row>
    <row r="240" spans="1:51" s="13" customFormat="1" ht="12">
      <c r="A240" s="13"/>
      <c r="B240" s="276"/>
      <c r="C240" s="277"/>
      <c r="D240" s="272" t="s">
        <v>170</v>
      </c>
      <c r="E240" s="278" t="s">
        <v>1</v>
      </c>
      <c r="F240" s="279" t="s">
        <v>2412</v>
      </c>
      <c r="G240" s="277"/>
      <c r="H240" s="280">
        <v>66</v>
      </c>
      <c r="I240" s="281"/>
      <c r="J240" s="277"/>
      <c r="K240" s="277"/>
      <c r="L240" s="282"/>
      <c r="M240" s="283"/>
      <c r="N240" s="284"/>
      <c r="O240" s="284"/>
      <c r="P240" s="284"/>
      <c r="Q240" s="284"/>
      <c r="R240" s="284"/>
      <c r="S240" s="284"/>
      <c r="T240" s="28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86" t="s">
        <v>170</v>
      </c>
      <c r="AU240" s="286" t="s">
        <v>85</v>
      </c>
      <c r="AV240" s="13" t="s">
        <v>85</v>
      </c>
      <c r="AW240" s="13" t="s">
        <v>30</v>
      </c>
      <c r="AX240" s="13" t="s">
        <v>75</v>
      </c>
      <c r="AY240" s="286" t="s">
        <v>160</v>
      </c>
    </row>
    <row r="241" spans="1:51" s="15" customFormat="1" ht="12">
      <c r="A241" s="15"/>
      <c r="B241" s="298"/>
      <c r="C241" s="299"/>
      <c r="D241" s="272" t="s">
        <v>170</v>
      </c>
      <c r="E241" s="300" t="s">
        <v>1</v>
      </c>
      <c r="F241" s="301" t="s">
        <v>217</v>
      </c>
      <c r="G241" s="299"/>
      <c r="H241" s="302">
        <v>91.245</v>
      </c>
      <c r="I241" s="303"/>
      <c r="J241" s="299"/>
      <c r="K241" s="299"/>
      <c r="L241" s="304"/>
      <c r="M241" s="305"/>
      <c r="N241" s="306"/>
      <c r="O241" s="306"/>
      <c r="P241" s="306"/>
      <c r="Q241" s="306"/>
      <c r="R241" s="306"/>
      <c r="S241" s="306"/>
      <c r="T241" s="30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308" t="s">
        <v>170</v>
      </c>
      <c r="AU241" s="308" t="s">
        <v>85</v>
      </c>
      <c r="AV241" s="15" t="s">
        <v>166</v>
      </c>
      <c r="AW241" s="15" t="s">
        <v>30</v>
      </c>
      <c r="AX241" s="15" t="s">
        <v>83</v>
      </c>
      <c r="AY241" s="308" t="s">
        <v>160</v>
      </c>
    </row>
    <row r="242" spans="1:63" s="12" customFormat="1" ht="22.8" customHeight="1">
      <c r="A242" s="12"/>
      <c r="B242" s="244"/>
      <c r="C242" s="245"/>
      <c r="D242" s="246" t="s">
        <v>74</v>
      </c>
      <c r="E242" s="258" t="s">
        <v>235</v>
      </c>
      <c r="F242" s="258" t="s">
        <v>988</v>
      </c>
      <c r="G242" s="245"/>
      <c r="H242" s="245"/>
      <c r="I242" s="248"/>
      <c r="J242" s="259">
        <f>BK242</f>
        <v>0</v>
      </c>
      <c r="K242" s="245"/>
      <c r="L242" s="250"/>
      <c r="M242" s="251"/>
      <c r="N242" s="252"/>
      <c r="O242" s="252"/>
      <c r="P242" s="253">
        <f>SUM(P243:P325)</f>
        <v>0</v>
      </c>
      <c r="Q242" s="252"/>
      <c r="R242" s="253">
        <f>SUM(R243:R325)</f>
        <v>2.5106062000000002</v>
      </c>
      <c r="S242" s="252"/>
      <c r="T242" s="254">
        <f>SUM(T243:T325)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55" t="s">
        <v>83</v>
      </c>
      <c r="AT242" s="256" t="s">
        <v>74</v>
      </c>
      <c r="AU242" s="256" t="s">
        <v>83</v>
      </c>
      <c r="AY242" s="255" t="s">
        <v>160</v>
      </c>
      <c r="BK242" s="257">
        <f>SUM(BK243:BK325)</f>
        <v>0</v>
      </c>
    </row>
    <row r="243" spans="1:65" s="2" customFormat="1" ht="21.75" customHeight="1">
      <c r="A243" s="40"/>
      <c r="B243" s="41"/>
      <c r="C243" s="260" t="s">
        <v>403</v>
      </c>
      <c r="D243" s="260" t="s">
        <v>162</v>
      </c>
      <c r="E243" s="261" t="s">
        <v>2413</v>
      </c>
      <c r="F243" s="262" t="s">
        <v>2414</v>
      </c>
      <c r="G243" s="263" t="s">
        <v>243</v>
      </c>
      <c r="H243" s="264">
        <v>40</v>
      </c>
      <c r="I243" s="265"/>
      <c r="J243" s="266">
        <f>ROUND(I243*H243,2)</f>
        <v>0</v>
      </c>
      <c r="K243" s="262" t="s">
        <v>184</v>
      </c>
      <c r="L243" s="43"/>
      <c r="M243" s="267" t="s">
        <v>1</v>
      </c>
      <c r="N243" s="268" t="s">
        <v>40</v>
      </c>
      <c r="O243" s="93"/>
      <c r="P243" s="269">
        <f>O243*H243</f>
        <v>0</v>
      </c>
      <c r="Q243" s="269">
        <v>0</v>
      </c>
      <c r="R243" s="269">
        <f>Q243*H243</f>
        <v>0</v>
      </c>
      <c r="S243" s="269">
        <v>0</v>
      </c>
      <c r="T243" s="27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71" t="s">
        <v>166</v>
      </c>
      <c r="AT243" s="271" t="s">
        <v>162</v>
      </c>
      <c r="AU243" s="271" t="s">
        <v>85</v>
      </c>
      <c r="AY243" s="17" t="s">
        <v>160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83</v>
      </c>
      <c r="BK243" s="145">
        <f>ROUND(I243*H243,2)</f>
        <v>0</v>
      </c>
      <c r="BL243" s="17" t="s">
        <v>166</v>
      </c>
      <c r="BM243" s="271" t="s">
        <v>2415</v>
      </c>
    </row>
    <row r="244" spans="1:47" s="2" customFormat="1" ht="12">
      <c r="A244" s="40"/>
      <c r="B244" s="41"/>
      <c r="C244" s="42"/>
      <c r="D244" s="272" t="s">
        <v>177</v>
      </c>
      <c r="E244" s="42"/>
      <c r="F244" s="287" t="s">
        <v>2416</v>
      </c>
      <c r="G244" s="42"/>
      <c r="H244" s="42"/>
      <c r="I244" s="161"/>
      <c r="J244" s="42"/>
      <c r="K244" s="42"/>
      <c r="L244" s="43"/>
      <c r="M244" s="274"/>
      <c r="N244" s="275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7" t="s">
        <v>177</v>
      </c>
      <c r="AU244" s="17" t="s">
        <v>85</v>
      </c>
    </row>
    <row r="245" spans="1:51" s="13" customFormat="1" ht="12">
      <c r="A245" s="13"/>
      <c r="B245" s="276"/>
      <c r="C245" s="277"/>
      <c r="D245" s="272" t="s">
        <v>170</v>
      </c>
      <c r="E245" s="278" t="s">
        <v>1</v>
      </c>
      <c r="F245" s="279" t="s">
        <v>2417</v>
      </c>
      <c r="G245" s="277"/>
      <c r="H245" s="280">
        <v>40</v>
      </c>
      <c r="I245" s="281"/>
      <c r="J245" s="277"/>
      <c r="K245" s="277"/>
      <c r="L245" s="282"/>
      <c r="M245" s="283"/>
      <c r="N245" s="284"/>
      <c r="O245" s="284"/>
      <c r="P245" s="284"/>
      <c r="Q245" s="284"/>
      <c r="R245" s="284"/>
      <c r="S245" s="284"/>
      <c r="T245" s="28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86" t="s">
        <v>170</v>
      </c>
      <c r="AU245" s="286" t="s">
        <v>85</v>
      </c>
      <c r="AV245" s="13" t="s">
        <v>85</v>
      </c>
      <c r="AW245" s="13" t="s">
        <v>30</v>
      </c>
      <c r="AX245" s="13" t="s">
        <v>83</v>
      </c>
      <c r="AY245" s="286" t="s">
        <v>160</v>
      </c>
    </row>
    <row r="246" spans="1:65" s="2" customFormat="1" ht="21.75" customHeight="1">
      <c r="A246" s="40"/>
      <c r="B246" s="41"/>
      <c r="C246" s="260" t="s">
        <v>409</v>
      </c>
      <c r="D246" s="260" t="s">
        <v>162</v>
      </c>
      <c r="E246" s="261" t="s">
        <v>1065</v>
      </c>
      <c r="F246" s="262" t="s">
        <v>1066</v>
      </c>
      <c r="G246" s="263" t="s">
        <v>243</v>
      </c>
      <c r="H246" s="264">
        <v>40</v>
      </c>
      <c r="I246" s="265"/>
      <c r="J246" s="266">
        <f>ROUND(I246*H246,2)</f>
        <v>0</v>
      </c>
      <c r="K246" s="262" t="s">
        <v>175</v>
      </c>
      <c r="L246" s="43"/>
      <c r="M246" s="267" t="s">
        <v>1</v>
      </c>
      <c r="N246" s="268" t="s">
        <v>40</v>
      </c>
      <c r="O246" s="93"/>
      <c r="P246" s="269">
        <f>O246*H246</f>
        <v>0</v>
      </c>
      <c r="Q246" s="269">
        <v>0</v>
      </c>
      <c r="R246" s="269">
        <f>Q246*H246</f>
        <v>0</v>
      </c>
      <c r="S246" s="269">
        <v>0</v>
      </c>
      <c r="T246" s="27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71" t="s">
        <v>166</v>
      </c>
      <c r="AT246" s="271" t="s">
        <v>162</v>
      </c>
      <c r="AU246" s="271" t="s">
        <v>85</v>
      </c>
      <c r="AY246" s="17" t="s">
        <v>160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83</v>
      </c>
      <c r="BK246" s="145">
        <f>ROUND(I246*H246,2)</f>
        <v>0</v>
      </c>
      <c r="BL246" s="17" t="s">
        <v>166</v>
      </c>
      <c r="BM246" s="271" t="s">
        <v>2418</v>
      </c>
    </row>
    <row r="247" spans="1:47" s="2" customFormat="1" ht="12">
      <c r="A247" s="40"/>
      <c r="B247" s="41"/>
      <c r="C247" s="42"/>
      <c r="D247" s="272" t="s">
        <v>177</v>
      </c>
      <c r="E247" s="42"/>
      <c r="F247" s="287" t="s">
        <v>1068</v>
      </c>
      <c r="G247" s="42"/>
      <c r="H247" s="42"/>
      <c r="I247" s="161"/>
      <c r="J247" s="42"/>
      <c r="K247" s="42"/>
      <c r="L247" s="43"/>
      <c r="M247" s="274"/>
      <c r="N247" s="275"/>
      <c r="O247" s="93"/>
      <c r="P247" s="93"/>
      <c r="Q247" s="93"/>
      <c r="R247" s="93"/>
      <c r="S247" s="93"/>
      <c r="T247" s="94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7" t="s">
        <v>177</v>
      </c>
      <c r="AU247" s="17" t="s">
        <v>85</v>
      </c>
    </row>
    <row r="248" spans="1:51" s="13" customFormat="1" ht="12">
      <c r="A248" s="13"/>
      <c r="B248" s="276"/>
      <c r="C248" s="277"/>
      <c r="D248" s="272" t="s">
        <v>170</v>
      </c>
      <c r="E248" s="278" t="s">
        <v>1</v>
      </c>
      <c r="F248" s="279" t="s">
        <v>2419</v>
      </c>
      <c r="G248" s="277"/>
      <c r="H248" s="280">
        <v>40</v>
      </c>
      <c r="I248" s="281"/>
      <c r="J248" s="277"/>
      <c r="K248" s="277"/>
      <c r="L248" s="282"/>
      <c r="M248" s="283"/>
      <c r="N248" s="284"/>
      <c r="O248" s="284"/>
      <c r="P248" s="284"/>
      <c r="Q248" s="284"/>
      <c r="R248" s="284"/>
      <c r="S248" s="284"/>
      <c r="T248" s="28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86" t="s">
        <v>170</v>
      </c>
      <c r="AU248" s="286" t="s">
        <v>85</v>
      </c>
      <c r="AV248" s="13" t="s">
        <v>85</v>
      </c>
      <c r="AW248" s="13" t="s">
        <v>30</v>
      </c>
      <c r="AX248" s="13" t="s">
        <v>75</v>
      </c>
      <c r="AY248" s="286" t="s">
        <v>160</v>
      </c>
    </row>
    <row r="249" spans="1:65" s="2" customFormat="1" ht="16.5" customHeight="1">
      <c r="A249" s="40"/>
      <c r="B249" s="41"/>
      <c r="C249" s="309" t="s">
        <v>414</v>
      </c>
      <c r="D249" s="309" t="s">
        <v>404</v>
      </c>
      <c r="E249" s="310" t="s">
        <v>1071</v>
      </c>
      <c r="F249" s="311" t="s">
        <v>1072</v>
      </c>
      <c r="G249" s="312" t="s">
        <v>243</v>
      </c>
      <c r="H249" s="313">
        <v>40</v>
      </c>
      <c r="I249" s="314"/>
      <c r="J249" s="315">
        <f>ROUND(I249*H249,2)</f>
        <v>0</v>
      </c>
      <c r="K249" s="311" t="s">
        <v>175</v>
      </c>
      <c r="L249" s="316"/>
      <c r="M249" s="317" t="s">
        <v>1</v>
      </c>
      <c r="N249" s="318" t="s">
        <v>40</v>
      </c>
      <c r="O249" s="93"/>
      <c r="P249" s="269">
        <f>O249*H249</f>
        <v>0</v>
      </c>
      <c r="Q249" s="269">
        <v>0.00048</v>
      </c>
      <c r="R249" s="269">
        <f>Q249*H249</f>
        <v>0.019200000000000002</v>
      </c>
      <c r="S249" s="269">
        <v>0</v>
      </c>
      <c r="T249" s="27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71" t="s">
        <v>235</v>
      </c>
      <c r="AT249" s="271" t="s">
        <v>404</v>
      </c>
      <c r="AU249" s="271" t="s">
        <v>85</v>
      </c>
      <c r="AY249" s="17" t="s">
        <v>160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83</v>
      </c>
      <c r="BK249" s="145">
        <f>ROUND(I249*H249,2)</f>
        <v>0</v>
      </c>
      <c r="BL249" s="17" t="s">
        <v>166</v>
      </c>
      <c r="BM249" s="271" t="s">
        <v>2420</v>
      </c>
    </row>
    <row r="250" spans="1:47" s="2" customFormat="1" ht="12">
      <c r="A250" s="40"/>
      <c r="B250" s="41"/>
      <c r="C250" s="42"/>
      <c r="D250" s="272" t="s">
        <v>177</v>
      </c>
      <c r="E250" s="42"/>
      <c r="F250" s="287" t="s">
        <v>1074</v>
      </c>
      <c r="G250" s="42"/>
      <c r="H250" s="42"/>
      <c r="I250" s="161"/>
      <c r="J250" s="42"/>
      <c r="K250" s="42"/>
      <c r="L250" s="43"/>
      <c r="M250" s="274"/>
      <c r="N250" s="275"/>
      <c r="O250" s="93"/>
      <c r="P250" s="93"/>
      <c r="Q250" s="93"/>
      <c r="R250" s="93"/>
      <c r="S250" s="93"/>
      <c r="T250" s="94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7" t="s">
        <v>177</v>
      </c>
      <c r="AU250" s="17" t="s">
        <v>85</v>
      </c>
    </row>
    <row r="251" spans="1:51" s="13" customFormat="1" ht="12">
      <c r="A251" s="13"/>
      <c r="B251" s="276"/>
      <c r="C251" s="277"/>
      <c r="D251" s="272" t="s">
        <v>170</v>
      </c>
      <c r="E251" s="278" t="s">
        <v>1</v>
      </c>
      <c r="F251" s="279" t="s">
        <v>475</v>
      </c>
      <c r="G251" s="277"/>
      <c r="H251" s="280">
        <v>40</v>
      </c>
      <c r="I251" s="281"/>
      <c r="J251" s="277"/>
      <c r="K251" s="277"/>
      <c r="L251" s="282"/>
      <c r="M251" s="283"/>
      <c r="N251" s="284"/>
      <c r="O251" s="284"/>
      <c r="P251" s="284"/>
      <c r="Q251" s="284"/>
      <c r="R251" s="284"/>
      <c r="S251" s="284"/>
      <c r="T251" s="28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86" t="s">
        <v>170</v>
      </c>
      <c r="AU251" s="286" t="s">
        <v>85</v>
      </c>
      <c r="AV251" s="13" t="s">
        <v>85</v>
      </c>
      <c r="AW251" s="13" t="s">
        <v>30</v>
      </c>
      <c r="AX251" s="13" t="s">
        <v>75</v>
      </c>
      <c r="AY251" s="286" t="s">
        <v>160</v>
      </c>
    </row>
    <row r="252" spans="1:65" s="2" customFormat="1" ht="21.75" customHeight="1">
      <c r="A252" s="40"/>
      <c r="B252" s="41"/>
      <c r="C252" s="260" t="s">
        <v>418</v>
      </c>
      <c r="D252" s="260" t="s">
        <v>162</v>
      </c>
      <c r="E252" s="261" t="s">
        <v>1744</v>
      </c>
      <c r="F252" s="262" t="s">
        <v>2421</v>
      </c>
      <c r="G252" s="263" t="s">
        <v>243</v>
      </c>
      <c r="H252" s="264">
        <v>41.37</v>
      </c>
      <c r="I252" s="265"/>
      <c r="J252" s="266">
        <f>ROUND(I252*H252,2)</f>
        <v>0</v>
      </c>
      <c r="K252" s="262" t="s">
        <v>1</v>
      </c>
      <c r="L252" s="43"/>
      <c r="M252" s="267" t="s">
        <v>1</v>
      </c>
      <c r="N252" s="268" t="s">
        <v>40</v>
      </c>
      <c r="O252" s="93"/>
      <c r="P252" s="269">
        <f>O252*H252</f>
        <v>0</v>
      </c>
      <c r="Q252" s="269">
        <v>0</v>
      </c>
      <c r="R252" s="269">
        <f>Q252*H252</f>
        <v>0</v>
      </c>
      <c r="S252" s="269">
        <v>0</v>
      </c>
      <c r="T252" s="27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71" t="s">
        <v>166</v>
      </c>
      <c r="AT252" s="271" t="s">
        <v>162</v>
      </c>
      <c r="AU252" s="271" t="s">
        <v>85</v>
      </c>
      <c r="AY252" s="17" t="s">
        <v>160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83</v>
      </c>
      <c r="BK252" s="145">
        <f>ROUND(I252*H252,2)</f>
        <v>0</v>
      </c>
      <c r="BL252" s="17" t="s">
        <v>166</v>
      </c>
      <c r="BM252" s="271" t="s">
        <v>2422</v>
      </c>
    </row>
    <row r="253" spans="1:47" s="2" customFormat="1" ht="12">
      <c r="A253" s="40"/>
      <c r="B253" s="41"/>
      <c r="C253" s="42"/>
      <c r="D253" s="272" t="s">
        <v>177</v>
      </c>
      <c r="E253" s="42"/>
      <c r="F253" s="287" t="s">
        <v>2423</v>
      </c>
      <c r="G253" s="42"/>
      <c r="H253" s="42"/>
      <c r="I253" s="161"/>
      <c r="J253" s="42"/>
      <c r="K253" s="42"/>
      <c r="L253" s="43"/>
      <c r="M253" s="274"/>
      <c r="N253" s="275"/>
      <c r="O253" s="93"/>
      <c r="P253" s="93"/>
      <c r="Q253" s="93"/>
      <c r="R253" s="93"/>
      <c r="S253" s="93"/>
      <c r="T253" s="94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7" t="s">
        <v>177</v>
      </c>
      <c r="AU253" s="17" t="s">
        <v>85</v>
      </c>
    </row>
    <row r="254" spans="1:51" s="13" customFormat="1" ht="12">
      <c r="A254" s="13"/>
      <c r="B254" s="276"/>
      <c r="C254" s="277"/>
      <c r="D254" s="272" t="s">
        <v>170</v>
      </c>
      <c r="E254" s="278" t="s">
        <v>1</v>
      </c>
      <c r="F254" s="279" t="s">
        <v>2424</v>
      </c>
      <c r="G254" s="277"/>
      <c r="H254" s="280">
        <v>41.37</v>
      </c>
      <c r="I254" s="281"/>
      <c r="J254" s="277"/>
      <c r="K254" s="277"/>
      <c r="L254" s="282"/>
      <c r="M254" s="283"/>
      <c r="N254" s="284"/>
      <c r="O254" s="284"/>
      <c r="P254" s="284"/>
      <c r="Q254" s="284"/>
      <c r="R254" s="284"/>
      <c r="S254" s="284"/>
      <c r="T254" s="28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86" t="s">
        <v>170</v>
      </c>
      <c r="AU254" s="286" t="s">
        <v>85</v>
      </c>
      <c r="AV254" s="13" t="s">
        <v>85</v>
      </c>
      <c r="AW254" s="13" t="s">
        <v>30</v>
      </c>
      <c r="AX254" s="13" t="s">
        <v>83</v>
      </c>
      <c r="AY254" s="286" t="s">
        <v>160</v>
      </c>
    </row>
    <row r="255" spans="1:65" s="2" customFormat="1" ht="21.75" customHeight="1">
      <c r="A255" s="40"/>
      <c r="B255" s="41"/>
      <c r="C255" s="309" t="s">
        <v>424</v>
      </c>
      <c r="D255" s="309" t="s">
        <v>404</v>
      </c>
      <c r="E255" s="310" t="s">
        <v>1749</v>
      </c>
      <c r="F255" s="311" t="s">
        <v>1750</v>
      </c>
      <c r="G255" s="312" t="s">
        <v>243</v>
      </c>
      <c r="H255" s="313">
        <v>41.37</v>
      </c>
      <c r="I255" s="314"/>
      <c r="J255" s="315">
        <f>ROUND(I255*H255,2)</f>
        <v>0</v>
      </c>
      <c r="K255" s="311" t="s">
        <v>184</v>
      </c>
      <c r="L255" s="316"/>
      <c r="M255" s="317" t="s">
        <v>1</v>
      </c>
      <c r="N255" s="318" t="s">
        <v>40</v>
      </c>
      <c r="O255" s="93"/>
      <c r="P255" s="269">
        <f>O255*H255</f>
        <v>0</v>
      </c>
      <c r="Q255" s="269">
        <v>0.00674</v>
      </c>
      <c r="R255" s="269">
        <f>Q255*H255</f>
        <v>0.2788338</v>
      </c>
      <c r="S255" s="269">
        <v>0</v>
      </c>
      <c r="T255" s="27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71" t="s">
        <v>235</v>
      </c>
      <c r="AT255" s="271" t="s">
        <v>404</v>
      </c>
      <c r="AU255" s="271" t="s">
        <v>85</v>
      </c>
      <c r="AY255" s="17" t="s">
        <v>160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83</v>
      </c>
      <c r="BK255" s="145">
        <f>ROUND(I255*H255,2)</f>
        <v>0</v>
      </c>
      <c r="BL255" s="17" t="s">
        <v>166</v>
      </c>
      <c r="BM255" s="271" t="s">
        <v>2425</v>
      </c>
    </row>
    <row r="256" spans="1:47" s="2" customFormat="1" ht="12">
      <c r="A256" s="40"/>
      <c r="B256" s="41"/>
      <c r="C256" s="42"/>
      <c r="D256" s="272" t="s">
        <v>177</v>
      </c>
      <c r="E256" s="42"/>
      <c r="F256" s="287" t="s">
        <v>1750</v>
      </c>
      <c r="G256" s="42"/>
      <c r="H256" s="42"/>
      <c r="I256" s="161"/>
      <c r="J256" s="42"/>
      <c r="K256" s="42"/>
      <c r="L256" s="43"/>
      <c r="M256" s="274"/>
      <c r="N256" s="275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7" t="s">
        <v>177</v>
      </c>
      <c r="AU256" s="17" t="s">
        <v>85</v>
      </c>
    </row>
    <row r="257" spans="1:51" s="13" customFormat="1" ht="12">
      <c r="A257" s="13"/>
      <c r="B257" s="276"/>
      <c r="C257" s="277"/>
      <c r="D257" s="272" t="s">
        <v>170</v>
      </c>
      <c r="E257" s="278" t="s">
        <v>1</v>
      </c>
      <c r="F257" s="279" t="s">
        <v>2426</v>
      </c>
      <c r="G257" s="277"/>
      <c r="H257" s="280">
        <v>41.37</v>
      </c>
      <c r="I257" s="281"/>
      <c r="J257" s="277"/>
      <c r="K257" s="277"/>
      <c r="L257" s="282"/>
      <c r="M257" s="283"/>
      <c r="N257" s="284"/>
      <c r="O257" s="284"/>
      <c r="P257" s="284"/>
      <c r="Q257" s="284"/>
      <c r="R257" s="284"/>
      <c r="S257" s="284"/>
      <c r="T257" s="28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86" t="s">
        <v>170</v>
      </c>
      <c r="AU257" s="286" t="s">
        <v>85</v>
      </c>
      <c r="AV257" s="13" t="s">
        <v>85</v>
      </c>
      <c r="AW257" s="13" t="s">
        <v>30</v>
      </c>
      <c r="AX257" s="13" t="s">
        <v>83</v>
      </c>
      <c r="AY257" s="286" t="s">
        <v>160</v>
      </c>
    </row>
    <row r="258" spans="1:65" s="2" customFormat="1" ht="21.75" customHeight="1">
      <c r="A258" s="40"/>
      <c r="B258" s="41"/>
      <c r="C258" s="260" t="s">
        <v>429</v>
      </c>
      <c r="D258" s="260" t="s">
        <v>162</v>
      </c>
      <c r="E258" s="261" t="s">
        <v>2427</v>
      </c>
      <c r="F258" s="262" t="s">
        <v>2428</v>
      </c>
      <c r="G258" s="263" t="s">
        <v>243</v>
      </c>
      <c r="H258" s="264">
        <v>24.98</v>
      </c>
      <c r="I258" s="265"/>
      <c r="J258" s="266">
        <f>ROUND(I258*H258,2)</f>
        <v>0</v>
      </c>
      <c r="K258" s="262" t="s">
        <v>1</v>
      </c>
      <c r="L258" s="43"/>
      <c r="M258" s="267" t="s">
        <v>1</v>
      </c>
      <c r="N258" s="268" t="s">
        <v>40</v>
      </c>
      <c r="O258" s="93"/>
      <c r="P258" s="269">
        <f>O258*H258</f>
        <v>0</v>
      </c>
      <c r="Q258" s="269">
        <v>0</v>
      </c>
      <c r="R258" s="269">
        <f>Q258*H258</f>
        <v>0</v>
      </c>
      <c r="S258" s="269">
        <v>0</v>
      </c>
      <c r="T258" s="27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71" t="s">
        <v>166</v>
      </c>
      <c r="AT258" s="271" t="s">
        <v>162</v>
      </c>
      <c r="AU258" s="271" t="s">
        <v>85</v>
      </c>
      <c r="AY258" s="17" t="s">
        <v>160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83</v>
      </c>
      <c r="BK258" s="145">
        <f>ROUND(I258*H258,2)</f>
        <v>0</v>
      </c>
      <c r="BL258" s="17" t="s">
        <v>166</v>
      </c>
      <c r="BM258" s="271" t="s">
        <v>2429</v>
      </c>
    </row>
    <row r="259" spans="1:47" s="2" customFormat="1" ht="12">
      <c r="A259" s="40"/>
      <c r="B259" s="41"/>
      <c r="C259" s="42"/>
      <c r="D259" s="272" t="s">
        <v>177</v>
      </c>
      <c r="E259" s="42"/>
      <c r="F259" s="287" t="s">
        <v>2430</v>
      </c>
      <c r="G259" s="42"/>
      <c r="H259" s="42"/>
      <c r="I259" s="161"/>
      <c r="J259" s="42"/>
      <c r="K259" s="42"/>
      <c r="L259" s="43"/>
      <c r="M259" s="274"/>
      <c r="N259" s="275"/>
      <c r="O259" s="93"/>
      <c r="P259" s="93"/>
      <c r="Q259" s="93"/>
      <c r="R259" s="93"/>
      <c r="S259" s="93"/>
      <c r="T259" s="94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7" t="s">
        <v>177</v>
      </c>
      <c r="AU259" s="17" t="s">
        <v>85</v>
      </c>
    </row>
    <row r="260" spans="1:51" s="13" customFormat="1" ht="12">
      <c r="A260" s="13"/>
      <c r="B260" s="276"/>
      <c r="C260" s="277"/>
      <c r="D260" s="272" t="s">
        <v>170</v>
      </c>
      <c r="E260" s="278" t="s">
        <v>1</v>
      </c>
      <c r="F260" s="279" t="s">
        <v>2431</v>
      </c>
      <c r="G260" s="277"/>
      <c r="H260" s="280">
        <v>12.85</v>
      </c>
      <c r="I260" s="281"/>
      <c r="J260" s="277"/>
      <c r="K260" s="277"/>
      <c r="L260" s="282"/>
      <c r="M260" s="283"/>
      <c r="N260" s="284"/>
      <c r="O260" s="284"/>
      <c r="P260" s="284"/>
      <c r="Q260" s="284"/>
      <c r="R260" s="284"/>
      <c r="S260" s="284"/>
      <c r="T260" s="28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86" t="s">
        <v>170</v>
      </c>
      <c r="AU260" s="286" t="s">
        <v>85</v>
      </c>
      <c r="AV260" s="13" t="s">
        <v>85</v>
      </c>
      <c r="AW260" s="13" t="s">
        <v>30</v>
      </c>
      <c r="AX260" s="13" t="s">
        <v>75</v>
      </c>
      <c r="AY260" s="286" t="s">
        <v>160</v>
      </c>
    </row>
    <row r="261" spans="1:51" s="13" customFormat="1" ht="12">
      <c r="A261" s="13"/>
      <c r="B261" s="276"/>
      <c r="C261" s="277"/>
      <c r="D261" s="272" t="s">
        <v>170</v>
      </c>
      <c r="E261" s="278" t="s">
        <v>1</v>
      </c>
      <c r="F261" s="279" t="s">
        <v>2432</v>
      </c>
      <c r="G261" s="277"/>
      <c r="H261" s="280">
        <v>12.13</v>
      </c>
      <c r="I261" s="281"/>
      <c r="J261" s="277"/>
      <c r="K261" s="277"/>
      <c r="L261" s="282"/>
      <c r="M261" s="283"/>
      <c r="N261" s="284"/>
      <c r="O261" s="284"/>
      <c r="P261" s="284"/>
      <c r="Q261" s="284"/>
      <c r="R261" s="284"/>
      <c r="S261" s="284"/>
      <c r="T261" s="28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86" t="s">
        <v>170</v>
      </c>
      <c r="AU261" s="286" t="s">
        <v>85</v>
      </c>
      <c r="AV261" s="13" t="s">
        <v>85</v>
      </c>
      <c r="AW261" s="13" t="s">
        <v>30</v>
      </c>
      <c r="AX261" s="13" t="s">
        <v>75</v>
      </c>
      <c r="AY261" s="286" t="s">
        <v>160</v>
      </c>
    </row>
    <row r="262" spans="1:51" s="15" customFormat="1" ht="12">
      <c r="A262" s="15"/>
      <c r="B262" s="298"/>
      <c r="C262" s="299"/>
      <c r="D262" s="272" t="s">
        <v>170</v>
      </c>
      <c r="E262" s="300" t="s">
        <v>1</v>
      </c>
      <c r="F262" s="301" t="s">
        <v>217</v>
      </c>
      <c r="G262" s="299"/>
      <c r="H262" s="302">
        <v>24.98</v>
      </c>
      <c r="I262" s="303"/>
      <c r="J262" s="299"/>
      <c r="K262" s="299"/>
      <c r="L262" s="304"/>
      <c r="M262" s="305"/>
      <c r="N262" s="306"/>
      <c r="O262" s="306"/>
      <c r="P262" s="306"/>
      <c r="Q262" s="306"/>
      <c r="R262" s="306"/>
      <c r="S262" s="306"/>
      <c r="T262" s="30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308" t="s">
        <v>170</v>
      </c>
      <c r="AU262" s="308" t="s">
        <v>85</v>
      </c>
      <c r="AV262" s="15" t="s">
        <v>166</v>
      </c>
      <c r="AW262" s="15" t="s">
        <v>30</v>
      </c>
      <c r="AX262" s="15" t="s">
        <v>83</v>
      </c>
      <c r="AY262" s="308" t="s">
        <v>160</v>
      </c>
    </row>
    <row r="263" spans="1:65" s="2" customFormat="1" ht="21.75" customHeight="1">
      <c r="A263" s="40"/>
      <c r="B263" s="41"/>
      <c r="C263" s="309" t="s">
        <v>434</v>
      </c>
      <c r="D263" s="309" t="s">
        <v>404</v>
      </c>
      <c r="E263" s="310" t="s">
        <v>2433</v>
      </c>
      <c r="F263" s="311" t="s">
        <v>2434</v>
      </c>
      <c r="G263" s="312" t="s">
        <v>243</v>
      </c>
      <c r="H263" s="313">
        <v>24.98</v>
      </c>
      <c r="I263" s="314"/>
      <c r="J263" s="315">
        <f>ROUND(I263*H263,2)</f>
        <v>0</v>
      </c>
      <c r="K263" s="311" t="s">
        <v>184</v>
      </c>
      <c r="L263" s="316"/>
      <c r="M263" s="317" t="s">
        <v>1</v>
      </c>
      <c r="N263" s="318" t="s">
        <v>40</v>
      </c>
      <c r="O263" s="93"/>
      <c r="P263" s="269">
        <f>O263*H263</f>
        <v>0</v>
      </c>
      <c r="Q263" s="269">
        <v>0.01328</v>
      </c>
      <c r="R263" s="269">
        <f>Q263*H263</f>
        <v>0.3317344</v>
      </c>
      <c r="S263" s="269">
        <v>0</v>
      </c>
      <c r="T263" s="27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71" t="s">
        <v>235</v>
      </c>
      <c r="AT263" s="271" t="s">
        <v>404</v>
      </c>
      <c r="AU263" s="271" t="s">
        <v>85</v>
      </c>
      <c r="AY263" s="17" t="s">
        <v>160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83</v>
      </c>
      <c r="BK263" s="145">
        <f>ROUND(I263*H263,2)</f>
        <v>0</v>
      </c>
      <c r="BL263" s="17" t="s">
        <v>166</v>
      </c>
      <c r="BM263" s="271" t="s">
        <v>2435</v>
      </c>
    </row>
    <row r="264" spans="1:47" s="2" customFormat="1" ht="12">
      <c r="A264" s="40"/>
      <c r="B264" s="41"/>
      <c r="C264" s="42"/>
      <c r="D264" s="272" t="s">
        <v>177</v>
      </c>
      <c r="E264" s="42"/>
      <c r="F264" s="287" t="s">
        <v>2434</v>
      </c>
      <c r="G264" s="42"/>
      <c r="H264" s="42"/>
      <c r="I264" s="161"/>
      <c r="J264" s="42"/>
      <c r="K264" s="42"/>
      <c r="L264" s="43"/>
      <c r="M264" s="274"/>
      <c r="N264" s="275"/>
      <c r="O264" s="93"/>
      <c r="P264" s="93"/>
      <c r="Q264" s="93"/>
      <c r="R264" s="93"/>
      <c r="S264" s="93"/>
      <c r="T264" s="94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7" t="s">
        <v>177</v>
      </c>
      <c r="AU264" s="17" t="s">
        <v>85</v>
      </c>
    </row>
    <row r="265" spans="1:65" s="2" customFormat="1" ht="16.5" customHeight="1">
      <c r="A265" s="40"/>
      <c r="B265" s="41"/>
      <c r="C265" s="260" t="s">
        <v>443</v>
      </c>
      <c r="D265" s="260" t="s">
        <v>162</v>
      </c>
      <c r="E265" s="261" t="s">
        <v>2436</v>
      </c>
      <c r="F265" s="262" t="s">
        <v>2437</v>
      </c>
      <c r="G265" s="263" t="s">
        <v>243</v>
      </c>
      <c r="H265" s="264">
        <v>34</v>
      </c>
      <c r="I265" s="265"/>
      <c r="J265" s="266">
        <f>ROUND(I265*H265,2)</f>
        <v>0</v>
      </c>
      <c r="K265" s="262" t="s">
        <v>1</v>
      </c>
      <c r="L265" s="43"/>
      <c r="M265" s="267" t="s">
        <v>1</v>
      </c>
      <c r="N265" s="268" t="s">
        <v>40</v>
      </c>
      <c r="O265" s="93"/>
      <c r="P265" s="269">
        <f>O265*H265</f>
        <v>0</v>
      </c>
      <c r="Q265" s="269">
        <v>0.00071</v>
      </c>
      <c r="R265" s="269">
        <f>Q265*H265</f>
        <v>0.02414</v>
      </c>
      <c r="S265" s="269">
        <v>0</v>
      </c>
      <c r="T265" s="27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71" t="s">
        <v>166</v>
      </c>
      <c r="AT265" s="271" t="s">
        <v>162</v>
      </c>
      <c r="AU265" s="271" t="s">
        <v>85</v>
      </c>
      <c r="AY265" s="17" t="s">
        <v>160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83</v>
      </c>
      <c r="BK265" s="145">
        <f>ROUND(I265*H265,2)</f>
        <v>0</v>
      </c>
      <c r="BL265" s="17" t="s">
        <v>166</v>
      </c>
      <c r="BM265" s="271" t="s">
        <v>2438</v>
      </c>
    </row>
    <row r="266" spans="1:47" s="2" customFormat="1" ht="12">
      <c r="A266" s="40"/>
      <c r="B266" s="41"/>
      <c r="C266" s="42"/>
      <c r="D266" s="272" t="s">
        <v>177</v>
      </c>
      <c r="E266" s="42"/>
      <c r="F266" s="287" t="s">
        <v>2437</v>
      </c>
      <c r="G266" s="42"/>
      <c r="H266" s="42"/>
      <c r="I266" s="161"/>
      <c r="J266" s="42"/>
      <c r="K266" s="42"/>
      <c r="L266" s="43"/>
      <c r="M266" s="274"/>
      <c r="N266" s="275"/>
      <c r="O266" s="93"/>
      <c r="P266" s="93"/>
      <c r="Q266" s="93"/>
      <c r="R266" s="93"/>
      <c r="S266" s="93"/>
      <c r="T266" s="94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7" t="s">
        <v>177</v>
      </c>
      <c r="AU266" s="17" t="s">
        <v>85</v>
      </c>
    </row>
    <row r="267" spans="1:51" s="13" customFormat="1" ht="12">
      <c r="A267" s="13"/>
      <c r="B267" s="276"/>
      <c r="C267" s="277"/>
      <c r="D267" s="272" t="s">
        <v>170</v>
      </c>
      <c r="E267" s="278" t="s">
        <v>1</v>
      </c>
      <c r="F267" s="279" t="s">
        <v>2439</v>
      </c>
      <c r="G267" s="277"/>
      <c r="H267" s="280">
        <v>34</v>
      </c>
      <c r="I267" s="281"/>
      <c r="J267" s="277"/>
      <c r="K267" s="277"/>
      <c r="L267" s="282"/>
      <c r="M267" s="283"/>
      <c r="N267" s="284"/>
      <c r="O267" s="284"/>
      <c r="P267" s="284"/>
      <c r="Q267" s="284"/>
      <c r="R267" s="284"/>
      <c r="S267" s="284"/>
      <c r="T267" s="28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86" t="s">
        <v>170</v>
      </c>
      <c r="AU267" s="286" t="s">
        <v>85</v>
      </c>
      <c r="AV267" s="13" t="s">
        <v>85</v>
      </c>
      <c r="AW267" s="13" t="s">
        <v>30</v>
      </c>
      <c r="AX267" s="13" t="s">
        <v>83</v>
      </c>
      <c r="AY267" s="286" t="s">
        <v>160</v>
      </c>
    </row>
    <row r="268" spans="1:65" s="2" customFormat="1" ht="16.5" customHeight="1">
      <c r="A268" s="40"/>
      <c r="B268" s="41"/>
      <c r="C268" s="309" t="s">
        <v>451</v>
      </c>
      <c r="D268" s="309" t="s">
        <v>404</v>
      </c>
      <c r="E268" s="310" t="s">
        <v>2440</v>
      </c>
      <c r="F268" s="311" t="s">
        <v>2441</v>
      </c>
      <c r="G268" s="312" t="s">
        <v>243</v>
      </c>
      <c r="H268" s="313">
        <v>34</v>
      </c>
      <c r="I268" s="314"/>
      <c r="J268" s="315">
        <f>ROUND(I268*H268,2)</f>
        <v>0</v>
      </c>
      <c r="K268" s="311" t="s">
        <v>1</v>
      </c>
      <c r="L268" s="316"/>
      <c r="M268" s="317" t="s">
        <v>1</v>
      </c>
      <c r="N268" s="318" t="s">
        <v>40</v>
      </c>
      <c r="O268" s="93"/>
      <c r="P268" s="269">
        <f>O268*H268</f>
        <v>0</v>
      </c>
      <c r="Q268" s="269">
        <v>0.0259</v>
      </c>
      <c r="R268" s="269">
        <f>Q268*H268</f>
        <v>0.8805999999999999</v>
      </c>
      <c r="S268" s="269">
        <v>0</v>
      </c>
      <c r="T268" s="27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71" t="s">
        <v>235</v>
      </c>
      <c r="AT268" s="271" t="s">
        <v>404</v>
      </c>
      <c r="AU268" s="271" t="s">
        <v>85</v>
      </c>
      <c r="AY268" s="17" t="s">
        <v>160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83</v>
      </c>
      <c r="BK268" s="145">
        <f>ROUND(I268*H268,2)</f>
        <v>0</v>
      </c>
      <c r="BL268" s="17" t="s">
        <v>166</v>
      </c>
      <c r="BM268" s="271" t="s">
        <v>2442</v>
      </c>
    </row>
    <row r="269" spans="1:47" s="2" customFormat="1" ht="12">
      <c r="A269" s="40"/>
      <c r="B269" s="41"/>
      <c r="C269" s="42"/>
      <c r="D269" s="272" t="s">
        <v>177</v>
      </c>
      <c r="E269" s="42"/>
      <c r="F269" s="287" t="s">
        <v>2441</v>
      </c>
      <c r="G269" s="42"/>
      <c r="H269" s="42"/>
      <c r="I269" s="161"/>
      <c r="J269" s="42"/>
      <c r="K269" s="42"/>
      <c r="L269" s="43"/>
      <c r="M269" s="274"/>
      <c r="N269" s="275"/>
      <c r="O269" s="93"/>
      <c r="P269" s="93"/>
      <c r="Q269" s="93"/>
      <c r="R269" s="93"/>
      <c r="S269" s="93"/>
      <c r="T269" s="94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7" t="s">
        <v>177</v>
      </c>
      <c r="AU269" s="17" t="s">
        <v>85</v>
      </c>
    </row>
    <row r="270" spans="1:47" s="2" customFormat="1" ht="12">
      <c r="A270" s="40"/>
      <c r="B270" s="41"/>
      <c r="C270" s="42"/>
      <c r="D270" s="272" t="s">
        <v>168</v>
      </c>
      <c r="E270" s="42"/>
      <c r="F270" s="273" t="s">
        <v>1062</v>
      </c>
      <c r="G270" s="42"/>
      <c r="H270" s="42"/>
      <c r="I270" s="161"/>
      <c r="J270" s="42"/>
      <c r="K270" s="42"/>
      <c r="L270" s="43"/>
      <c r="M270" s="274"/>
      <c r="N270" s="275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7" t="s">
        <v>168</v>
      </c>
      <c r="AU270" s="17" t="s">
        <v>85</v>
      </c>
    </row>
    <row r="271" spans="1:65" s="2" customFormat="1" ht="21.75" customHeight="1">
      <c r="A271" s="40"/>
      <c r="B271" s="41"/>
      <c r="C271" s="260" t="s">
        <v>457</v>
      </c>
      <c r="D271" s="260" t="s">
        <v>162</v>
      </c>
      <c r="E271" s="261" t="s">
        <v>1799</v>
      </c>
      <c r="F271" s="262" t="s">
        <v>1800</v>
      </c>
      <c r="G271" s="263" t="s">
        <v>165</v>
      </c>
      <c r="H271" s="264">
        <v>1</v>
      </c>
      <c r="I271" s="265"/>
      <c r="J271" s="266">
        <f>ROUND(I271*H271,2)</f>
        <v>0</v>
      </c>
      <c r="K271" s="262" t="s">
        <v>184</v>
      </c>
      <c r="L271" s="43"/>
      <c r="M271" s="267" t="s">
        <v>1</v>
      </c>
      <c r="N271" s="268" t="s">
        <v>40</v>
      </c>
      <c r="O271" s="93"/>
      <c r="P271" s="269">
        <f>O271*H271</f>
        <v>0</v>
      </c>
      <c r="Q271" s="269">
        <v>0.1056</v>
      </c>
      <c r="R271" s="269">
        <f>Q271*H271</f>
        <v>0.1056</v>
      </c>
      <c r="S271" s="269">
        <v>0</v>
      </c>
      <c r="T271" s="27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71" t="s">
        <v>166</v>
      </c>
      <c r="AT271" s="271" t="s">
        <v>162</v>
      </c>
      <c r="AU271" s="271" t="s">
        <v>85</v>
      </c>
      <c r="AY271" s="17" t="s">
        <v>160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83</v>
      </c>
      <c r="BK271" s="145">
        <f>ROUND(I271*H271,2)</f>
        <v>0</v>
      </c>
      <c r="BL271" s="17" t="s">
        <v>166</v>
      </c>
      <c r="BM271" s="271" t="s">
        <v>2443</v>
      </c>
    </row>
    <row r="272" spans="1:47" s="2" customFormat="1" ht="12">
      <c r="A272" s="40"/>
      <c r="B272" s="41"/>
      <c r="C272" s="42"/>
      <c r="D272" s="272" t="s">
        <v>177</v>
      </c>
      <c r="E272" s="42"/>
      <c r="F272" s="287" t="s">
        <v>1802</v>
      </c>
      <c r="G272" s="42"/>
      <c r="H272" s="42"/>
      <c r="I272" s="161"/>
      <c r="J272" s="42"/>
      <c r="K272" s="42"/>
      <c r="L272" s="43"/>
      <c r="M272" s="274"/>
      <c r="N272" s="275"/>
      <c r="O272" s="93"/>
      <c r="P272" s="93"/>
      <c r="Q272" s="93"/>
      <c r="R272" s="93"/>
      <c r="S272" s="93"/>
      <c r="T272" s="94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7" t="s">
        <v>177</v>
      </c>
      <c r="AU272" s="17" t="s">
        <v>85</v>
      </c>
    </row>
    <row r="273" spans="1:51" s="13" customFormat="1" ht="12">
      <c r="A273" s="13"/>
      <c r="B273" s="276"/>
      <c r="C273" s="277"/>
      <c r="D273" s="272" t="s">
        <v>170</v>
      </c>
      <c r="E273" s="278" t="s">
        <v>1</v>
      </c>
      <c r="F273" s="279" t="s">
        <v>2444</v>
      </c>
      <c r="G273" s="277"/>
      <c r="H273" s="280">
        <v>1</v>
      </c>
      <c r="I273" s="281"/>
      <c r="J273" s="277"/>
      <c r="K273" s="277"/>
      <c r="L273" s="282"/>
      <c r="M273" s="283"/>
      <c r="N273" s="284"/>
      <c r="O273" s="284"/>
      <c r="P273" s="284"/>
      <c r="Q273" s="284"/>
      <c r="R273" s="284"/>
      <c r="S273" s="284"/>
      <c r="T273" s="28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86" t="s">
        <v>170</v>
      </c>
      <c r="AU273" s="286" t="s">
        <v>85</v>
      </c>
      <c r="AV273" s="13" t="s">
        <v>85</v>
      </c>
      <c r="AW273" s="13" t="s">
        <v>30</v>
      </c>
      <c r="AX273" s="13" t="s">
        <v>83</v>
      </c>
      <c r="AY273" s="286" t="s">
        <v>160</v>
      </c>
    </row>
    <row r="274" spans="1:65" s="2" customFormat="1" ht="21.75" customHeight="1">
      <c r="A274" s="40"/>
      <c r="B274" s="41"/>
      <c r="C274" s="260" t="s">
        <v>463</v>
      </c>
      <c r="D274" s="260" t="s">
        <v>162</v>
      </c>
      <c r="E274" s="261" t="s">
        <v>2445</v>
      </c>
      <c r="F274" s="262" t="s">
        <v>2446</v>
      </c>
      <c r="G274" s="263" t="s">
        <v>165</v>
      </c>
      <c r="H274" s="264">
        <v>4</v>
      </c>
      <c r="I274" s="265"/>
      <c r="J274" s="266">
        <f>ROUND(I274*H274,2)</f>
        <v>0</v>
      </c>
      <c r="K274" s="262" t="s">
        <v>184</v>
      </c>
      <c r="L274" s="43"/>
      <c r="M274" s="267" t="s">
        <v>1</v>
      </c>
      <c r="N274" s="268" t="s">
        <v>40</v>
      </c>
      <c r="O274" s="93"/>
      <c r="P274" s="269">
        <f>O274*H274</f>
        <v>0</v>
      </c>
      <c r="Q274" s="269">
        <v>0.1056</v>
      </c>
      <c r="R274" s="269">
        <f>Q274*H274</f>
        <v>0.4224</v>
      </c>
      <c r="S274" s="269">
        <v>0</v>
      </c>
      <c r="T274" s="27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71" t="s">
        <v>166</v>
      </c>
      <c r="AT274" s="271" t="s">
        <v>162</v>
      </c>
      <c r="AU274" s="271" t="s">
        <v>85</v>
      </c>
      <c r="AY274" s="17" t="s">
        <v>160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83</v>
      </c>
      <c r="BK274" s="145">
        <f>ROUND(I274*H274,2)</f>
        <v>0</v>
      </c>
      <c r="BL274" s="17" t="s">
        <v>166</v>
      </c>
      <c r="BM274" s="271" t="s">
        <v>2447</v>
      </c>
    </row>
    <row r="275" spans="1:47" s="2" customFormat="1" ht="12">
      <c r="A275" s="40"/>
      <c r="B275" s="41"/>
      <c r="C275" s="42"/>
      <c r="D275" s="272" t="s">
        <v>177</v>
      </c>
      <c r="E275" s="42"/>
      <c r="F275" s="287" t="s">
        <v>2448</v>
      </c>
      <c r="G275" s="42"/>
      <c r="H275" s="42"/>
      <c r="I275" s="161"/>
      <c r="J275" s="42"/>
      <c r="K275" s="42"/>
      <c r="L275" s="43"/>
      <c r="M275" s="274"/>
      <c r="N275" s="275"/>
      <c r="O275" s="93"/>
      <c r="P275" s="93"/>
      <c r="Q275" s="93"/>
      <c r="R275" s="93"/>
      <c r="S275" s="93"/>
      <c r="T275" s="94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7" t="s">
        <v>177</v>
      </c>
      <c r="AU275" s="17" t="s">
        <v>85</v>
      </c>
    </row>
    <row r="276" spans="1:51" s="13" customFormat="1" ht="12">
      <c r="A276" s="13"/>
      <c r="B276" s="276"/>
      <c r="C276" s="277"/>
      <c r="D276" s="272" t="s">
        <v>170</v>
      </c>
      <c r="E276" s="278" t="s">
        <v>1</v>
      </c>
      <c r="F276" s="279" t="s">
        <v>2449</v>
      </c>
      <c r="G276" s="277"/>
      <c r="H276" s="280">
        <v>3</v>
      </c>
      <c r="I276" s="281"/>
      <c r="J276" s="277"/>
      <c r="K276" s="277"/>
      <c r="L276" s="282"/>
      <c r="M276" s="283"/>
      <c r="N276" s="284"/>
      <c r="O276" s="284"/>
      <c r="P276" s="284"/>
      <c r="Q276" s="284"/>
      <c r="R276" s="284"/>
      <c r="S276" s="284"/>
      <c r="T276" s="28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86" t="s">
        <v>170</v>
      </c>
      <c r="AU276" s="286" t="s">
        <v>85</v>
      </c>
      <c r="AV276" s="13" t="s">
        <v>85</v>
      </c>
      <c r="AW276" s="13" t="s">
        <v>30</v>
      </c>
      <c r="AX276" s="13" t="s">
        <v>75</v>
      </c>
      <c r="AY276" s="286" t="s">
        <v>160</v>
      </c>
    </row>
    <row r="277" spans="1:51" s="13" customFormat="1" ht="12">
      <c r="A277" s="13"/>
      <c r="B277" s="276"/>
      <c r="C277" s="277"/>
      <c r="D277" s="272" t="s">
        <v>170</v>
      </c>
      <c r="E277" s="278" t="s">
        <v>1</v>
      </c>
      <c r="F277" s="279" t="s">
        <v>2444</v>
      </c>
      <c r="G277" s="277"/>
      <c r="H277" s="280">
        <v>1</v>
      </c>
      <c r="I277" s="281"/>
      <c r="J277" s="277"/>
      <c r="K277" s="277"/>
      <c r="L277" s="282"/>
      <c r="M277" s="283"/>
      <c r="N277" s="284"/>
      <c r="O277" s="284"/>
      <c r="P277" s="284"/>
      <c r="Q277" s="284"/>
      <c r="R277" s="284"/>
      <c r="S277" s="284"/>
      <c r="T277" s="28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86" t="s">
        <v>170</v>
      </c>
      <c r="AU277" s="286" t="s">
        <v>85</v>
      </c>
      <c r="AV277" s="13" t="s">
        <v>85</v>
      </c>
      <c r="AW277" s="13" t="s">
        <v>30</v>
      </c>
      <c r="AX277" s="13" t="s">
        <v>75</v>
      </c>
      <c r="AY277" s="286" t="s">
        <v>160</v>
      </c>
    </row>
    <row r="278" spans="1:51" s="15" customFormat="1" ht="12">
      <c r="A278" s="15"/>
      <c r="B278" s="298"/>
      <c r="C278" s="299"/>
      <c r="D278" s="272" t="s">
        <v>170</v>
      </c>
      <c r="E278" s="300" t="s">
        <v>1</v>
      </c>
      <c r="F278" s="301" t="s">
        <v>217</v>
      </c>
      <c r="G278" s="299"/>
      <c r="H278" s="302">
        <v>4</v>
      </c>
      <c r="I278" s="303"/>
      <c r="J278" s="299"/>
      <c r="K278" s="299"/>
      <c r="L278" s="304"/>
      <c r="M278" s="305"/>
      <c r="N278" s="306"/>
      <c r="O278" s="306"/>
      <c r="P278" s="306"/>
      <c r="Q278" s="306"/>
      <c r="R278" s="306"/>
      <c r="S278" s="306"/>
      <c r="T278" s="307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308" t="s">
        <v>170</v>
      </c>
      <c r="AU278" s="308" t="s">
        <v>85</v>
      </c>
      <c r="AV278" s="15" t="s">
        <v>166</v>
      </c>
      <c r="AW278" s="15" t="s">
        <v>30</v>
      </c>
      <c r="AX278" s="15" t="s">
        <v>83</v>
      </c>
      <c r="AY278" s="308" t="s">
        <v>160</v>
      </c>
    </row>
    <row r="279" spans="1:65" s="2" customFormat="1" ht="21.75" customHeight="1">
      <c r="A279" s="40"/>
      <c r="B279" s="41"/>
      <c r="C279" s="260" t="s">
        <v>469</v>
      </c>
      <c r="D279" s="260" t="s">
        <v>162</v>
      </c>
      <c r="E279" s="261" t="s">
        <v>1184</v>
      </c>
      <c r="F279" s="262" t="s">
        <v>1185</v>
      </c>
      <c r="G279" s="263" t="s">
        <v>165</v>
      </c>
      <c r="H279" s="264">
        <v>3</v>
      </c>
      <c r="I279" s="265"/>
      <c r="J279" s="266">
        <f>ROUND(I279*H279,2)</f>
        <v>0</v>
      </c>
      <c r="K279" s="262" t="s">
        <v>184</v>
      </c>
      <c r="L279" s="43"/>
      <c r="M279" s="267" t="s">
        <v>1</v>
      </c>
      <c r="N279" s="268" t="s">
        <v>40</v>
      </c>
      <c r="O279" s="93"/>
      <c r="P279" s="269">
        <f>O279*H279</f>
        <v>0</v>
      </c>
      <c r="Q279" s="269">
        <v>0.02424</v>
      </c>
      <c r="R279" s="269">
        <f>Q279*H279</f>
        <v>0.07272</v>
      </c>
      <c r="S279" s="269">
        <v>0</v>
      </c>
      <c r="T279" s="27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71" t="s">
        <v>166</v>
      </c>
      <c r="AT279" s="271" t="s">
        <v>162</v>
      </c>
      <c r="AU279" s="271" t="s">
        <v>85</v>
      </c>
      <c r="AY279" s="17" t="s">
        <v>160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83</v>
      </c>
      <c r="BK279" s="145">
        <f>ROUND(I279*H279,2)</f>
        <v>0</v>
      </c>
      <c r="BL279" s="17" t="s">
        <v>166</v>
      </c>
      <c r="BM279" s="271" t="s">
        <v>2450</v>
      </c>
    </row>
    <row r="280" spans="1:47" s="2" customFormat="1" ht="12">
      <c r="A280" s="40"/>
      <c r="B280" s="41"/>
      <c r="C280" s="42"/>
      <c r="D280" s="272" t="s">
        <v>177</v>
      </c>
      <c r="E280" s="42"/>
      <c r="F280" s="287" t="s">
        <v>1187</v>
      </c>
      <c r="G280" s="42"/>
      <c r="H280" s="42"/>
      <c r="I280" s="161"/>
      <c r="J280" s="42"/>
      <c r="K280" s="42"/>
      <c r="L280" s="43"/>
      <c r="M280" s="274"/>
      <c r="N280" s="275"/>
      <c r="O280" s="93"/>
      <c r="P280" s="93"/>
      <c r="Q280" s="93"/>
      <c r="R280" s="93"/>
      <c r="S280" s="93"/>
      <c r="T280" s="94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7" t="s">
        <v>177</v>
      </c>
      <c r="AU280" s="17" t="s">
        <v>85</v>
      </c>
    </row>
    <row r="281" spans="1:51" s="13" customFormat="1" ht="12">
      <c r="A281" s="13"/>
      <c r="B281" s="276"/>
      <c r="C281" s="277"/>
      <c r="D281" s="272" t="s">
        <v>170</v>
      </c>
      <c r="E281" s="278" t="s">
        <v>1</v>
      </c>
      <c r="F281" s="279" t="s">
        <v>181</v>
      </c>
      <c r="G281" s="277"/>
      <c r="H281" s="280">
        <v>3</v>
      </c>
      <c r="I281" s="281"/>
      <c r="J281" s="277"/>
      <c r="K281" s="277"/>
      <c r="L281" s="282"/>
      <c r="M281" s="283"/>
      <c r="N281" s="284"/>
      <c r="O281" s="284"/>
      <c r="P281" s="284"/>
      <c r="Q281" s="284"/>
      <c r="R281" s="284"/>
      <c r="S281" s="284"/>
      <c r="T281" s="28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86" t="s">
        <v>170</v>
      </c>
      <c r="AU281" s="286" t="s">
        <v>85</v>
      </c>
      <c r="AV281" s="13" t="s">
        <v>85</v>
      </c>
      <c r="AW281" s="13" t="s">
        <v>30</v>
      </c>
      <c r="AX281" s="13" t="s">
        <v>83</v>
      </c>
      <c r="AY281" s="286" t="s">
        <v>160</v>
      </c>
    </row>
    <row r="282" spans="1:65" s="2" customFormat="1" ht="21.75" customHeight="1">
      <c r="A282" s="40"/>
      <c r="B282" s="41"/>
      <c r="C282" s="260" t="s">
        <v>475</v>
      </c>
      <c r="D282" s="260" t="s">
        <v>162</v>
      </c>
      <c r="E282" s="261" t="s">
        <v>1803</v>
      </c>
      <c r="F282" s="262" t="s">
        <v>1804</v>
      </c>
      <c r="G282" s="263" t="s">
        <v>165</v>
      </c>
      <c r="H282" s="264">
        <v>2</v>
      </c>
      <c r="I282" s="265"/>
      <c r="J282" s="266">
        <f>ROUND(I282*H282,2)</f>
        <v>0</v>
      </c>
      <c r="K282" s="262" t="s">
        <v>184</v>
      </c>
      <c r="L282" s="43"/>
      <c r="M282" s="267" t="s">
        <v>1</v>
      </c>
      <c r="N282" s="268" t="s">
        <v>40</v>
      </c>
      <c r="O282" s="93"/>
      <c r="P282" s="269">
        <f>O282*H282</f>
        <v>0</v>
      </c>
      <c r="Q282" s="269">
        <v>0.03637</v>
      </c>
      <c r="R282" s="269">
        <f>Q282*H282</f>
        <v>0.07274</v>
      </c>
      <c r="S282" s="269">
        <v>0</v>
      </c>
      <c r="T282" s="27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71" t="s">
        <v>166</v>
      </c>
      <c r="AT282" s="271" t="s">
        <v>162</v>
      </c>
      <c r="AU282" s="271" t="s">
        <v>85</v>
      </c>
      <c r="AY282" s="17" t="s">
        <v>160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83</v>
      </c>
      <c r="BK282" s="145">
        <f>ROUND(I282*H282,2)</f>
        <v>0</v>
      </c>
      <c r="BL282" s="17" t="s">
        <v>166</v>
      </c>
      <c r="BM282" s="271" t="s">
        <v>2451</v>
      </c>
    </row>
    <row r="283" spans="1:47" s="2" customFormat="1" ht="12">
      <c r="A283" s="40"/>
      <c r="B283" s="41"/>
      <c r="C283" s="42"/>
      <c r="D283" s="272" t="s">
        <v>177</v>
      </c>
      <c r="E283" s="42"/>
      <c r="F283" s="287" t="s">
        <v>2452</v>
      </c>
      <c r="G283" s="42"/>
      <c r="H283" s="42"/>
      <c r="I283" s="161"/>
      <c r="J283" s="42"/>
      <c r="K283" s="42"/>
      <c r="L283" s="43"/>
      <c r="M283" s="274"/>
      <c r="N283" s="275"/>
      <c r="O283" s="93"/>
      <c r="P283" s="93"/>
      <c r="Q283" s="93"/>
      <c r="R283" s="93"/>
      <c r="S283" s="93"/>
      <c r="T283" s="94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7" t="s">
        <v>177</v>
      </c>
      <c r="AU283" s="17" t="s">
        <v>85</v>
      </c>
    </row>
    <row r="284" spans="1:65" s="2" customFormat="1" ht="21.75" customHeight="1">
      <c r="A284" s="40"/>
      <c r="B284" s="41"/>
      <c r="C284" s="260" t="s">
        <v>481</v>
      </c>
      <c r="D284" s="260" t="s">
        <v>162</v>
      </c>
      <c r="E284" s="261" t="s">
        <v>1189</v>
      </c>
      <c r="F284" s="262" t="s">
        <v>1190</v>
      </c>
      <c r="G284" s="263" t="s">
        <v>165</v>
      </c>
      <c r="H284" s="264">
        <v>5</v>
      </c>
      <c r="I284" s="265"/>
      <c r="J284" s="266">
        <f>ROUND(I284*H284,2)</f>
        <v>0</v>
      </c>
      <c r="K284" s="262" t="s">
        <v>175</v>
      </c>
      <c r="L284" s="43"/>
      <c r="M284" s="267" t="s">
        <v>1</v>
      </c>
      <c r="N284" s="268" t="s">
        <v>40</v>
      </c>
      <c r="O284" s="93"/>
      <c r="P284" s="269">
        <f>O284*H284</f>
        <v>0</v>
      </c>
      <c r="Q284" s="269">
        <v>0</v>
      </c>
      <c r="R284" s="269">
        <f>Q284*H284</f>
        <v>0</v>
      </c>
      <c r="S284" s="269">
        <v>0</v>
      </c>
      <c r="T284" s="27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71" t="s">
        <v>166</v>
      </c>
      <c r="AT284" s="271" t="s">
        <v>162</v>
      </c>
      <c r="AU284" s="271" t="s">
        <v>85</v>
      </c>
      <c r="AY284" s="17" t="s">
        <v>160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7" t="s">
        <v>83</v>
      </c>
      <c r="BK284" s="145">
        <f>ROUND(I284*H284,2)</f>
        <v>0</v>
      </c>
      <c r="BL284" s="17" t="s">
        <v>166</v>
      </c>
      <c r="BM284" s="271" t="s">
        <v>2453</v>
      </c>
    </row>
    <row r="285" spans="1:47" s="2" customFormat="1" ht="12">
      <c r="A285" s="40"/>
      <c r="B285" s="41"/>
      <c r="C285" s="42"/>
      <c r="D285" s="272" t="s">
        <v>177</v>
      </c>
      <c r="E285" s="42"/>
      <c r="F285" s="287" t="s">
        <v>1192</v>
      </c>
      <c r="G285" s="42"/>
      <c r="H285" s="42"/>
      <c r="I285" s="161"/>
      <c r="J285" s="42"/>
      <c r="K285" s="42"/>
      <c r="L285" s="43"/>
      <c r="M285" s="274"/>
      <c r="N285" s="275"/>
      <c r="O285" s="93"/>
      <c r="P285" s="93"/>
      <c r="Q285" s="93"/>
      <c r="R285" s="93"/>
      <c r="S285" s="93"/>
      <c r="T285" s="94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7" t="s">
        <v>177</v>
      </c>
      <c r="AU285" s="17" t="s">
        <v>85</v>
      </c>
    </row>
    <row r="286" spans="1:51" s="13" customFormat="1" ht="12">
      <c r="A286" s="13"/>
      <c r="B286" s="276"/>
      <c r="C286" s="277"/>
      <c r="D286" s="272" t="s">
        <v>170</v>
      </c>
      <c r="E286" s="278" t="s">
        <v>1</v>
      </c>
      <c r="F286" s="279" t="s">
        <v>218</v>
      </c>
      <c r="G286" s="277"/>
      <c r="H286" s="280">
        <v>5</v>
      </c>
      <c r="I286" s="281"/>
      <c r="J286" s="277"/>
      <c r="K286" s="277"/>
      <c r="L286" s="282"/>
      <c r="M286" s="283"/>
      <c r="N286" s="284"/>
      <c r="O286" s="284"/>
      <c r="P286" s="284"/>
      <c r="Q286" s="284"/>
      <c r="R286" s="284"/>
      <c r="S286" s="284"/>
      <c r="T286" s="28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86" t="s">
        <v>170</v>
      </c>
      <c r="AU286" s="286" t="s">
        <v>85</v>
      </c>
      <c r="AV286" s="13" t="s">
        <v>85</v>
      </c>
      <c r="AW286" s="13" t="s">
        <v>30</v>
      </c>
      <c r="AX286" s="13" t="s">
        <v>83</v>
      </c>
      <c r="AY286" s="286" t="s">
        <v>160</v>
      </c>
    </row>
    <row r="287" spans="1:65" s="2" customFormat="1" ht="21.75" customHeight="1">
      <c r="A287" s="40"/>
      <c r="B287" s="41"/>
      <c r="C287" s="260" t="s">
        <v>488</v>
      </c>
      <c r="D287" s="260" t="s">
        <v>162</v>
      </c>
      <c r="E287" s="261" t="s">
        <v>2454</v>
      </c>
      <c r="F287" s="262" t="s">
        <v>2455</v>
      </c>
      <c r="G287" s="263" t="s">
        <v>165</v>
      </c>
      <c r="H287" s="264">
        <v>5</v>
      </c>
      <c r="I287" s="265"/>
      <c r="J287" s="266">
        <f>ROUND(I287*H287,2)</f>
        <v>0</v>
      </c>
      <c r="K287" s="262" t="s">
        <v>184</v>
      </c>
      <c r="L287" s="43"/>
      <c r="M287" s="267" t="s">
        <v>1</v>
      </c>
      <c r="N287" s="268" t="s">
        <v>40</v>
      </c>
      <c r="O287" s="93"/>
      <c r="P287" s="269">
        <f>O287*H287</f>
        <v>0</v>
      </c>
      <c r="Q287" s="269">
        <v>0.05757</v>
      </c>
      <c r="R287" s="269">
        <f>Q287*H287</f>
        <v>0.28785</v>
      </c>
      <c r="S287" s="269">
        <v>0</v>
      </c>
      <c r="T287" s="27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71" t="s">
        <v>166</v>
      </c>
      <c r="AT287" s="271" t="s">
        <v>162</v>
      </c>
      <c r="AU287" s="271" t="s">
        <v>85</v>
      </c>
      <c r="AY287" s="17" t="s">
        <v>160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83</v>
      </c>
      <c r="BK287" s="145">
        <f>ROUND(I287*H287,2)</f>
        <v>0</v>
      </c>
      <c r="BL287" s="17" t="s">
        <v>166</v>
      </c>
      <c r="BM287" s="271" t="s">
        <v>2456</v>
      </c>
    </row>
    <row r="288" spans="1:47" s="2" customFormat="1" ht="12">
      <c r="A288" s="40"/>
      <c r="B288" s="41"/>
      <c r="C288" s="42"/>
      <c r="D288" s="272" t="s">
        <v>177</v>
      </c>
      <c r="E288" s="42"/>
      <c r="F288" s="287" t="s">
        <v>2457</v>
      </c>
      <c r="G288" s="42"/>
      <c r="H288" s="42"/>
      <c r="I288" s="161"/>
      <c r="J288" s="42"/>
      <c r="K288" s="42"/>
      <c r="L288" s="43"/>
      <c r="M288" s="274"/>
      <c r="N288" s="275"/>
      <c r="O288" s="93"/>
      <c r="P288" s="93"/>
      <c r="Q288" s="93"/>
      <c r="R288" s="93"/>
      <c r="S288" s="93"/>
      <c r="T288" s="94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7" t="s">
        <v>177</v>
      </c>
      <c r="AU288" s="17" t="s">
        <v>85</v>
      </c>
    </row>
    <row r="289" spans="1:51" s="13" customFormat="1" ht="12">
      <c r="A289" s="13"/>
      <c r="B289" s="276"/>
      <c r="C289" s="277"/>
      <c r="D289" s="272" t="s">
        <v>170</v>
      </c>
      <c r="E289" s="278" t="s">
        <v>1</v>
      </c>
      <c r="F289" s="279" t="s">
        <v>218</v>
      </c>
      <c r="G289" s="277"/>
      <c r="H289" s="280">
        <v>5</v>
      </c>
      <c r="I289" s="281"/>
      <c r="J289" s="277"/>
      <c r="K289" s="277"/>
      <c r="L289" s="282"/>
      <c r="M289" s="283"/>
      <c r="N289" s="284"/>
      <c r="O289" s="284"/>
      <c r="P289" s="284"/>
      <c r="Q289" s="284"/>
      <c r="R289" s="284"/>
      <c r="S289" s="284"/>
      <c r="T289" s="28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86" t="s">
        <v>170</v>
      </c>
      <c r="AU289" s="286" t="s">
        <v>85</v>
      </c>
      <c r="AV289" s="13" t="s">
        <v>85</v>
      </c>
      <c r="AW289" s="13" t="s">
        <v>30</v>
      </c>
      <c r="AX289" s="13" t="s">
        <v>83</v>
      </c>
      <c r="AY289" s="286" t="s">
        <v>160</v>
      </c>
    </row>
    <row r="290" spans="1:65" s="2" customFormat="1" ht="16.5" customHeight="1">
      <c r="A290" s="40"/>
      <c r="B290" s="41"/>
      <c r="C290" s="260" t="s">
        <v>510</v>
      </c>
      <c r="D290" s="260" t="s">
        <v>162</v>
      </c>
      <c r="E290" s="261" t="s">
        <v>1129</v>
      </c>
      <c r="F290" s="262" t="s">
        <v>2458</v>
      </c>
      <c r="G290" s="263" t="s">
        <v>165</v>
      </c>
      <c r="H290" s="264">
        <v>1</v>
      </c>
      <c r="I290" s="265"/>
      <c r="J290" s="266">
        <f>ROUND(I290*H290,2)</f>
        <v>0</v>
      </c>
      <c r="K290" s="262" t="s">
        <v>1</v>
      </c>
      <c r="L290" s="43"/>
      <c r="M290" s="267" t="s">
        <v>1</v>
      </c>
      <c r="N290" s="268" t="s">
        <v>40</v>
      </c>
      <c r="O290" s="93"/>
      <c r="P290" s="269">
        <f>O290*H290</f>
        <v>0</v>
      </c>
      <c r="Q290" s="269">
        <v>0.00016</v>
      </c>
      <c r="R290" s="269">
        <f>Q290*H290</f>
        <v>0.00016</v>
      </c>
      <c r="S290" s="269">
        <v>0</v>
      </c>
      <c r="T290" s="27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71" t="s">
        <v>166</v>
      </c>
      <c r="AT290" s="271" t="s">
        <v>162</v>
      </c>
      <c r="AU290" s="271" t="s">
        <v>85</v>
      </c>
      <c r="AY290" s="17" t="s">
        <v>160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83</v>
      </c>
      <c r="BK290" s="145">
        <f>ROUND(I290*H290,2)</f>
        <v>0</v>
      </c>
      <c r="BL290" s="17" t="s">
        <v>166</v>
      </c>
      <c r="BM290" s="271" t="s">
        <v>2459</v>
      </c>
    </row>
    <row r="291" spans="1:47" s="2" customFormat="1" ht="12">
      <c r="A291" s="40"/>
      <c r="B291" s="41"/>
      <c r="C291" s="42"/>
      <c r="D291" s="272" t="s">
        <v>177</v>
      </c>
      <c r="E291" s="42"/>
      <c r="F291" s="287" t="s">
        <v>2458</v>
      </c>
      <c r="G291" s="42"/>
      <c r="H291" s="42"/>
      <c r="I291" s="161"/>
      <c r="J291" s="42"/>
      <c r="K291" s="42"/>
      <c r="L291" s="43"/>
      <c r="M291" s="274"/>
      <c r="N291" s="275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7" t="s">
        <v>177</v>
      </c>
      <c r="AU291" s="17" t="s">
        <v>85</v>
      </c>
    </row>
    <row r="292" spans="1:51" s="13" customFormat="1" ht="12">
      <c r="A292" s="13"/>
      <c r="B292" s="276"/>
      <c r="C292" s="277"/>
      <c r="D292" s="272" t="s">
        <v>170</v>
      </c>
      <c r="E292" s="278" t="s">
        <v>1</v>
      </c>
      <c r="F292" s="279" t="s">
        <v>83</v>
      </c>
      <c r="G292" s="277"/>
      <c r="H292" s="280">
        <v>1</v>
      </c>
      <c r="I292" s="281"/>
      <c r="J292" s="277"/>
      <c r="K292" s="277"/>
      <c r="L292" s="282"/>
      <c r="M292" s="283"/>
      <c r="N292" s="284"/>
      <c r="O292" s="284"/>
      <c r="P292" s="284"/>
      <c r="Q292" s="284"/>
      <c r="R292" s="284"/>
      <c r="S292" s="284"/>
      <c r="T292" s="28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86" t="s">
        <v>170</v>
      </c>
      <c r="AU292" s="286" t="s">
        <v>85</v>
      </c>
      <c r="AV292" s="13" t="s">
        <v>85</v>
      </c>
      <c r="AW292" s="13" t="s">
        <v>30</v>
      </c>
      <c r="AX292" s="13" t="s">
        <v>83</v>
      </c>
      <c r="AY292" s="286" t="s">
        <v>160</v>
      </c>
    </row>
    <row r="293" spans="1:65" s="2" customFormat="1" ht="16.5" customHeight="1">
      <c r="A293" s="40"/>
      <c r="B293" s="41"/>
      <c r="C293" s="260" t="s">
        <v>537</v>
      </c>
      <c r="D293" s="260" t="s">
        <v>162</v>
      </c>
      <c r="E293" s="261" t="s">
        <v>1812</v>
      </c>
      <c r="F293" s="262" t="s">
        <v>1813</v>
      </c>
      <c r="G293" s="263" t="s">
        <v>1382</v>
      </c>
      <c r="H293" s="264">
        <v>27.6</v>
      </c>
      <c r="I293" s="265"/>
      <c r="J293" s="266">
        <f>ROUND(I293*H293,2)</f>
        <v>0</v>
      </c>
      <c r="K293" s="262" t="s">
        <v>1</v>
      </c>
      <c r="L293" s="43"/>
      <c r="M293" s="267" t="s">
        <v>1</v>
      </c>
      <c r="N293" s="268" t="s">
        <v>40</v>
      </c>
      <c r="O293" s="93"/>
      <c r="P293" s="269">
        <f>O293*H293</f>
        <v>0</v>
      </c>
      <c r="Q293" s="269">
        <v>0.00013</v>
      </c>
      <c r="R293" s="269">
        <f>Q293*H293</f>
        <v>0.003588</v>
      </c>
      <c r="S293" s="269">
        <v>0</v>
      </c>
      <c r="T293" s="27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71" t="s">
        <v>166</v>
      </c>
      <c r="AT293" s="271" t="s">
        <v>162</v>
      </c>
      <c r="AU293" s="271" t="s">
        <v>85</v>
      </c>
      <c r="AY293" s="17" t="s">
        <v>160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83</v>
      </c>
      <c r="BK293" s="145">
        <f>ROUND(I293*H293,2)</f>
        <v>0</v>
      </c>
      <c r="BL293" s="17" t="s">
        <v>166</v>
      </c>
      <c r="BM293" s="271" t="s">
        <v>2460</v>
      </c>
    </row>
    <row r="294" spans="1:47" s="2" customFormat="1" ht="12">
      <c r="A294" s="40"/>
      <c r="B294" s="41"/>
      <c r="C294" s="42"/>
      <c r="D294" s="272" t="s">
        <v>177</v>
      </c>
      <c r="E294" s="42"/>
      <c r="F294" s="287" t="s">
        <v>1813</v>
      </c>
      <c r="G294" s="42"/>
      <c r="H294" s="42"/>
      <c r="I294" s="161"/>
      <c r="J294" s="42"/>
      <c r="K294" s="42"/>
      <c r="L294" s="43"/>
      <c r="M294" s="274"/>
      <c r="N294" s="275"/>
      <c r="O294" s="93"/>
      <c r="P294" s="93"/>
      <c r="Q294" s="93"/>
      <c r="R294" s="93"/>
      <c r="S294" s="93"/>
      <c r="T294" s="94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7" t="s">
        <v>177</v>
      </c>
      <c r="AU294" s="17" t="s">
        <v>85</v>
      </c>
    </row>
    <row r="295" spans="1:47" s="2" customFormat="1" ht="12">
      <c r="A295" s="40"/>
      <c r="B295" s="41"/>
      <c r="C295" s="42"/>
      <c r="D295" s="272" t="s">
        <v>168</v>
      </c>
      <c r="E295" s="42"/>
      <c r="F295" s="273" t="s">
        <v>2304</v>
      </c>
      <c r="G295" s="42"/>
      <c r="H295" s="42"/>
      <c r="I295" s="161"/>
      <c r="J295" s="42"/>
      <c r="K295" s="42"/>
      <c r="L295" s="43"/>
      <c r="M295" s="274"/>
      <c r="N295" s="275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7" t="s">
        <v>168</v>
      </c>
      <c r="AU295" s="17" t="s">
        <v>85</v>
      </c>
    </row>
    <row r="296" spans="1:51" s="13" customFormat="1" ht="12">
      <c r="A296" s="13"/>
      <c r="B296" s="276"/>
      <c r="C296" s="277"/>
      <c r="D296" s="272" t="s">
        <v>170</v>
      </c>
      <c r="E296" s="278" t="s">
        <v>1</v>
      </c>
      <c r="F296" s="279" t="s">
        <v>2461</v>
      </c>
      <c r="G296" s="277"/>
      <c r="H296" s="280">
        <v>27.6</v>
      </c>
      <c r="I296" s="281"/>
      <c r="J296" s="277"/>
      <c r="K296" s="277"/>
      <c r="L296" s="282"/>
      <c r="M296" s="283"/>
      <c r="N296" s="284"/>
      <c r="O296" s="284"/>
      <c r="P296" s="284"/>
      <c r="Q296" s="284"/>
      <c r="R296" s="284"/>
      <c r="S296" s="284"/>
      <c r="T296" s="28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86" t="s">
        <v>170</v>
      </c>
      <c r="AU296" s="286" t="s">
        <v>85</v>
      </c>
      <c r="AV296" s="13" t="s">
        <v>85</v>
      </c>
      <c r="AW296" s="13" t="s">
        <v>30</v>
      </c>
      <c r="AX296" s="13" t="s">
        <v>83</v>
      </c>
      <c r="AY296" s="286" t="s">
        <v>160</v>
      </c>
    </row>
    <row r="297" spans="1:65" s="2" customFormat="1" ht="16.5" customHeight="1">
      <c r="A297" s="40"/>
      <c r="B297" s="41"/>
      <c r="C297" s="260" t="s">
        <v>547</v>
      </c>
      <c r="D297" s="260" t="s">
        <v>162</v>
      </c>
      <c r="E297" s="261" t="s">
        <v>1233</v>
      </c>
      <c r="F297" s="262" t="s">
        <v>2462</v>
      </c>
      <c r="G297" s="263" t="s">
        <v>296</v>
      </c>
      <c r="H297" s="264">
        <v>1</v>
      </c>
      <c r="I297" s="265"/>
      <c r="J297" s="266">
        <f>ROUND(I297*H297,2)</f>
        <v>0</v>
      </c>
      <c r="K297" s="262" t="s">
        <v>1</v>
      </c>
      <c r="L297" s="43"/>
      <c r="M297" s="267" t="s">
        <v>1</v>
      </c>
      <c r="N297" s="268" t="s">
        <v>40</v>
      </c>
      <c r="O297" s="93"/>
      <c r="P297" s="269">
        <f>O297*H297</f>
        <v>0</v>
      </c>
      <c r="Q297" s="269">
        <v>0.00325</v>
      </c>
      <c r="R297" s="269">
        <f>Q297*H297</f>
        <v>0.00325</v>
      </c>
      <c r="S297" s="269">
        <v>0</v>
      </c>
      <c r="T297" s="270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71" t="s">
        <v>166</v>
      </c>
      <c r="AT297" s="271" t="s">
        <v>162</v>
      </c>
      <c r="AU297" s="271" t="s">
        <v>85</v>
      </c>
      <c r="AY297" s="17" t="s">
        <v>160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83</v>
      </c>
      <c r="BK297" s="145">
        <f>ROUND(I297*H297,2)</f>
        <v>0</v>
      </c>
      <c r="BL297" s="17" t="s">
        <v>166</v>
      </c>
      <c r="BM297" s="271" t="s">
        <v>2463</v>
      </c>
    </row>
    <row r="298" spans="1:47" s="2" customFormat="1" ht="12">
      <c r="A298" s="40"/>
      <c r="B298" s="41"/>
      <c r="C298" s="42"/>
      <c r="D298" s="272" t="s">
        <v>177</v>
      </c>
      <c r="E298" s="42"/>
      <c r="F298" s="287" t="s">
        <v>2462</v>
      </c>
      <c r="G298" s="42"/>
      <c r="H298" s="42"/>
      <c r="I298" s="161"/>
      <c r="J298" s="42"/>
      <c r="K298" s="42"/>
      <c r="L298" s="43"/>
      <c r="M298" s="274"/>
      <c r="N298" s="275"/>
      <c r="O298" s="93"/>
      <c r="P298" s="93"/>
      <c r="Q298" s="93"/>
      <c r="R298" s="93"/>
      <c r="S298" s="93"/>
      <c r="T298" s="94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7" t="s">
        <v>177</v>
      </c>
      <c r="AU298" s="17" t="s">
        <v>85</v>
      </c>
    </row>
    <row r="299" spans="1:47" s="2" customFormat="1" ht="12">
      <c r="A299" s="40"/>
      <c r="B299" s="41"/>
      <c r="C299" s="42"/>
      <c r="D299" s="272" t="s">
        <v>168</v>
      </c>
      <c r="E299" s="42"/>
      <c r="F299" s="273" t="s">
        <v>2464</v>
      </c>
      <c r="G299" s="42"/>
      <c r="H299" s="42"/>
      <c r="I299" s="161"/>
      <c r="J299" s="42"/>
      <c r="K299" s="42"/>
      <c r="L299" s="43"/>
      <c r="M299" s="274"/>
      <c r="N299" s="275"/>
      <c r="O299" s="93"/>
      <c r="P299" s="93"/>
      <c r="Q299" s="93"/>
      <c r="R299" s="93"/>
      <c r="S299" s="93"/>
      <c r="T299" s="94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7" t="s">
        <v>168</v>
      </c>
      <c r="AU299" s="17" t="s">
        <v>85</v>
      </c>
    </row>
    <row r="300" spans="1:51" s="13" customFormat="1" ht="12">
      <c r="A300" s="13"/>
      <c r="B300" s="276"/>
      <c r="C300" s="277"/>
      <c r="D300" s="272" t="s">
        <v>170</v>
      </c>
      <c r="E300" s="278" t="s">
        <v>1</v>
      </c>
      <c r="F300" s="279" t="s">
        <v>83</v>
      </c>
      <c r="G300" s="277"/>
      <c r="H300" s="280">
        <v>1</v>
      </c>
      <c r="I300" s="281"/>
      <c r="J300" s="277"/>
      <c r="K300" s="277"/>
      <c r="L300" s="282"/>
      <c r="M300" s="283"/>
      <c r="N300" s="284"/>
      <c r="O300" s="284"/>
      <c r="P300" s="284"/>
      <c r="Q300" s="284"/>
      <c r="R300" s="284"/>
      <c r="S300" s="284"/>
      <c r="T300" s="28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86" t="s">
        <v>170</v>
      </c>
      <c r="AU300" s="286" t="s">
        <v>85</v>
      </c>
      <c r="AV300" s="13" t="s">
        <v>85</v>
      </c>
      <c r="AW300" s="13" t="s">
        <v>30</v>
      </c>
      <c r="AX300" s="13" t="s">
        <v>83</v>
      </c>
      <c r="AY300" s="286" t="s">
        <v>160</v>
      </c>
    </row>
    <row r="301" spans="1:65" s="2" customFormat="1" ht="16.5" customHeight="1">
      <c r="A301" s="40"/>
      <c r="B301" s="41"/>
      <c r="C301" s="260" t="s">
        <v>554</v>
      </c>
      <c r="D301" s="260" t="s">
        <v>162</v>
      </c>
      <c r="E301" s="261" t="s">
        <v>2465</v>
      </c>
      <c r="F301" s="262" t="s">
        <v>2466</v>
      </c>
      <c r="G301" s="263" t="s">
        <v>165</v>
      </c>
      <c r="H301" s="264">
        <v>2</v>
      </c>
      <c r="I301" s="265"/>
      <c r="J301" s="266">
        <f>ROUND(I301*H301,2)</f>
        <v>0</v>
      </c>
      <c r="K301" s="262" t="s">
        <v>1</v>
      </c>
      <c r="L301" s="43"/>
      <c r="M301" s="267" t="s">
        <v>1</v>
      </c>
      <c r="N301" s="268" t="s">
        <v>40</v>
      </c>
      <c r="O301" s="93"/>
      <c r="P301" s="269">
        <f>O301*H301</f>
        <v>0</v>
      </c>
      <c r="Q301" s="269">
        <v>1E-05</v>
      </c>
      <c r="R301" s="269">
        <f>Q301*H301</f>
        <v>2E-05</v>
      </c>
      <c r="S301" s="269">
        <v>0</v>
      </c>
      <c r="T301" s="27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71" t="s">
        <v>166</v>
      </c>
      <c r="AT301" s="271" t="s">
        <v>162</v>
      </c>
      <c r="AU301" s="271" t="s">
        <v>85</v>
      </c>
      <c r="AY301" s="17" t="s">
        <v>160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83</v>
      </c>
      <c r="BK301" s="145">
        <f>ROUND(I301*H301,2)</f>
        <v>0</v>
      </c>
      <c r="BL301" s="17" t="s">
        <v>166</v>
      </c>
      <c r="BM301" s="271" t="s">
        <v>2467</v>
      </c>
    </row>
    <row r="302" spans="1:47" s="2" customFormat="1" ht="12">
      <c r="A302" s="40"/>
      <c r="B302" s="41"/>
      <c r="C302" s="42"/>
      <c r="D302" s="272" t="s">
        <v>177</v>
      </c>
      <c r="E302" s="42"/>
      <c r="F302" s="287" t="s">
        <v>2468</v>
      </c>
      <c r="G302" s="42"/>
      <c r="H302" s="42"/>
      <c r="I302" s="161"/>
      <c r="J302" s="42"/>
      <c r="K302" s="42"/>
      <c r="L302" s="43"/>
      <c r="M302" s="274"/>
      <c r="N302" s="275"/>
      <c r="O302" s="93"/>
      <c r="P302" s="93"/>
      <c r="Q302" s="93"/>
      <c r="R302" s="93"/>
      <c r="S302" s="93"/>
      <c r="T302" s="94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7" t="s">
        <v>177</v>
      </c>
      <c r="AU302" s="17" t="s">
        <v>85</v>
      </c>
    </row>
    <row r="303" spans="1:65" s="2" customFormat="1" ht="16.5" customHeight="1">
      <c r="A303" s="40"/>
      <c r="B303" s="41"/>
      <c r="C303" s="309" t="s">
        <v>560</v>
      </c>
      <c r="D303" s="309" t="s">
        <v>404</v>
      </c>
      <c r="E303" s="310" t="s">
        <v>2469</v>
      </c>
      <c r="F303" s="311" t="s">
        <v>2470</v>
      </c>
      <c r="G303" s="312" t="s">
        <v>165</v>
      </c>
      <c r="H303" s="313">
        <v>1</v>
      </c>
      <c r="I303" s="314"/>
      <c r="J303" s="315">
        <f>ROUND(I303*H303,2)</f>
        <v>0</v>
      </c>
      <c r="K303" s="311" t="s">
        <v>1</v>
      </c>
      <c r="L303" s="316"/>
      <c r="M303" s="317" t="s">
        <v>1</v>
      </c>
      <c r="N303" s="318" t="s">
        <v>40</v>
      </c>
      <c r="O303" s="93"/>
      <c r="P303" s="269">
        <f>O303*H303</f>
        <v>0</v>
      </c>
      <c r="Q303" s="269">
        <v>0.00125</v>
      </c>
      <c r="R303" s="269">
        <f>Q303*H303</f>
        <v>0.00125</v>
      </c>
      <c r="S303" s="269">
        <v>0</v>
      </c>
      <c r="T303" s="270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71" t="s">
        <v>235</v>
      </c>
      <c r="AT303" s="271" t="s">
        <v>404</v>
      </c>
      <c r="AU303" s="271" t="s">
        <v>85</v>
      </c>
      <c r="AY303" s="17" t="s">
        <v>160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83</v>
      </c>
      <c r="BK303" s="145">
        <f>ROUND(I303*H303,2)</f>
        <v>0</v>
      </c>
      <c r="BL303" s="17" t="s">
        <v>166</v>
      </c>
      <c r="BM303" s="271" t="s">
        <v>2471</v>
      </c>
    </row>
    <row r="304" spans="1:47" s="2" customFormat="1" ht="12">
      <c r="A304" s="40"/>
      <c r="B304" s="41"/>
      <c r="C304" s="42"/>
      <c r="D304" s="272" t="s">
        <v>177</v>
      </c>
      <c r="E304" s="42"/>
      <c r="F304" s="287" t="s">
        <v>2470</v>
      </c>
      <c r="G304" s="42"/>
      <c r="H304" s="42"/>
      <c r="I304" s="161"/>
      <c r="J304" s="42"/>
      <c r="K304" s="42"/>
      <c r="L304" s="43"/>
      <c r="M304" s="274"/>
      <c r="N304" s="275"/>
      <c r="O304" s="93"/>
      <c r="P304" s="93"/>
      <c r="Q304" s="93"/>
      <c r="R304" s="93"/>
      <c r="S304" s="93"/>
      <c r="T304" s="94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7" t="s">
        <v>177</v>
      </c>
      <c r="AU304" s="17" t="s">
        <v>85</v>
      </c>
    </row>
    <row r="305" spans="1:65" s="2" customFormat="1" ht="16.5" customHeight="1">
      <c r="A305" s="40"/>
      <c r="B305" s="41"/>
      <c r="C305" s="309" t="s">
        <v>580</v>
      </c>
      <c r="D305" s="309" t="s">
        <v>404</v>
      </c>
      <c r="E305" s="310" t="s">
        <v>2472</v>
      </c>
      <c r="F305" s="311" t="s">
        <v>2473</v>
      </c>
      <c r="G305" s="312" t="s">
        <v>165</v>
      </c>
      <c r="H305" s="313">
        <v>1</v>
      </c>
      <c r="I305" s="314"/>
      <c r="J305" s="315">
        <f>ROUND(I305*H305,2)</f>
        <v>0</v>
      </c>
      <c r="K305" s="311" t="s">
        <v>1</v>
      </c>
      <c r="L305" s="316"/>
      <c r="M305" s="317" t="s">
        <v>1</v>
      </c>
      <c r="N305" s="318" t="s">
        <v>40</v>
      </c>
      <c r="O305" s="93"/>
      <c r="P305" s="269">
        <f>O305*H305</f>
        <v>0</v>
      </c>
      <c r="Q305" s="269">
        <v>0.0011</v>
      </c>
      <c r="R305" s="269">
        <f>Q305*H305</f>
        <v>0.0011</v>
      </c>
      <c r="S305" s="269">
        <v>0</v>
      </c>
      <c r="T305" s="270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71" t="s">
        <v>235</v>
      </c>
      <c r="AT305" s="271" t="s">
        <v>404</v>
      </c>
      <c r="AU305" s="271" t="s">
        <v>85</v>
      </c>
      <c r="AY305" s="17" t="s">
        <v>160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7" t="s">
        <v>83</v>
      </c>
      <c r="BK305" s="145">
        <f>ROUND(I305*H305,2)</f>
        <v>0</v>
      </c>
      <c r="BL305" s="17" t="s">
        <v>166</v>
      </c>
      <c r="BM305" s="271" t="s">
        <v>2474</v>
      </c>
    </row>
    <row r="306" spans="1:47" s="2" customFormat="1" ht="12">
      <c r="A306" s="40"/>
      <c r="B306" s="41"/>
      <c r="C306" s="42"/>
      <c r="D306" s="272" t="s">
        <v>177</v>
      </c>
      <c r="E306" s="42"/>
      <c r="F306" s="287" t="s">
        <v>2473</v>
      </c>
      <c r="G306" s="42"/>
      <c r="H306" s="42"/>
      <c r="I306" s="161"/>
      <c r="J306" s="42"/>
      <c r="K306" s="42"/>
      <c r="L306" s="43"/>
      <c r="M306" s="274"/>
      <c r="N306" s="275"/>
      <c r="O306" s="93"/>
      <c r="P306" s="93"/>
      <c r="Q306" s="93"/>
      <c r="R306" s="93"/>
      <c r="S306" s="93"/>
      <c r="T306" s="94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7" t="s">
        <v>177</v>
      </c>
      <c r="AU306" s="17" t="s">
        <v>85</v>
      </c>
    </row>
    <row r="307" spans="1:65" s="2" customFormat="1" ht="21.75" customHeight="1">
      <c r="A307" s="40"/>
      <c r="B307" s="41"/>
      <c r="C307" s="260" t="s">
        <v>586</v>
      </c>
      <c r="D307" s="260" t="s">
        <v>162</v>
      </c>
      <c r="E307" s="261" t="s">
        <v>2475</v>
      </c>
      <c r="F307" s="262" t="s">
        <v>2476</v>
      </c>
      <c r="G307" s="263" t="s">
        <v>165</v>
      </c>
      <c r="H307" s="264">
        <v>1</v>
      </c>
      <c r="I307" s="265"/>
      <c r="J307" s="266">
        <f>ROUND(I307*H307,2)</f>
        <v>0</v>
      </c>
      <c r="K307" s="262" t="s">
        <v>184</v>
      </c>
      <c r="L307" s="43"/>
      <c r="M307" s="267" t="s">
        <v>1</v>
      </c>
      <c r="N307" s="268" t="s">
        <v>40</v>
      </c>
      <c r="O307" s="93"/>
      <c r="P307" s="269">
        <f>O307*H307</f>
        <v>0</v>
      </c>
      <c r="Q307" s="269">
        <v>0.00012</v>
      </c>
      <c r="R307" s="269">
        <f>Q307*H307</f>
        <v>0.00012</v>
      </c>
      <c r="S307" s="269">
        <v>0</v>
      </c>
      <c r="T307" s="270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71" t="s">
        <v>166</v>
      </c>
      <c r="AT307" s="271" t="s">
        <v>162</v>
      </c>
      <c r="AU307" s="271" t="s">
        <v>85</v>
      </c>
      <c r="AY307" s="17" t="s">
        <v>160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83</v>
      </c>
      <c r="BK307" s="145">
        <f>ROUND(I307*H307,2)</f>
        <v>0</v>
      </c>
      <c r="BL307" s="17" t="s">
        <v>166</v>
      </c>
      <c r="BM307" s="271" t="s">
        <v>2477</v>
      </c>
    </row>
    <row r="308" spans="1:47" s="2" customFormat="1" ht="12">
      <c r="A308" s="40"/>
      <c r="B308" s="41"/>
      <c r="C308" s="42"/>
      <c r="D308" s="272" t="s">
        <v>177</v>
      </c>
      <c r="E308" s="42"/>
      <c r="F308" s="287" t="s">
        <v>2478</v>
      </c>
      <c r="G308" s="42"/>
      <c r="H308" s="42"/>
      <c r="I308" s="161"/>
      <c r="J308" s="42"/>
      <c r="K308" s="42"/>
      <c r="L308" s="43"/>
      <c r="M308" s="274"/>
      <c r="N308" s="275"/>
      <c r="O308" s="93"/>
      <c r="P308" s="93"/>
      <c r="Q308" s="93"/>
      <c r="R308" s="93"/>
      <c r="S308" s="93"/>
      <c r="T308" s="94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7" t="s">
        <v>177</v>
      </c>
      <c r="AU308" s="17" t="s">
        <v>85</v>
      </c>
    </row>
    <row r="309" spans="1:65" s="2" customFormat="1" ht="21.75" customHeight="1">
      <c r="A309" s="40"/>
      <c r="B309" s="41"/>
      <c r="C309" s="309" t="s">
        <v>591</v>
      </c>
      <c r="D309" s="309" t="s">
        <v>404</v>
      </c>
      <c r="E309" s="310" t="s">
        <v>1162</v>
      </c>
      <c r="F309" s="311" t="s">
        <v>2479</v>
      </c>
      <c r="G309" s="312" t="s">
        <v>165</v>
      </c>
      <c r="H309" s="313">
        <v>1</v>
      </c>
      <c r="I309" s="314"/>
      <c r="J309" s="315">
        <f>ROUND(I309*H309,2)</f>
        <v>0</v>
      </c>
      <c r="K309" s="311" t="s">
        <v>1</v>
      </c>
      <c r="L309" s="316"/>
      <c r="M309" s="317" t="s">
        <v>1</v>
      </c>
      <c r="N309" s="318" t="s">
        <v>40</v>
      </c>
      <c r="O309" s="93"/>
      <c r="P309" s="269">
        <f>O309*H309</f>
        <v>0</v>
      </c>
      <c r="Q309" s="269">
        <v>0.0048</v>
      </c>
      <c r="R309" s="269">
        <f>Q309*H309</f>
        <v>0.0048</v>
      </c>
      <c r="S309" s="269">
        <v>0</v>
      </c>
      <c r="T309" s="270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71" t="s">
        <v>235</v>
      </c>
      <c r="AT309" s="271" t="s">
        <v>404</v>
      </c>
      <c r="AU309" s="271" t="s">
        <v>85</v>
      </c>
      <c r="AY309" s="17" t="s">
        <v>160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7" t="s">
        <v>83</v>
      </c>
      <c r="BK309" s="145">
        <f>ROUND(I309*H309,2)</f>
        <v>0</v>
      </c>
      <c r="BL309" s="17" t="s">
        <v>166</v>
      </c>
      <c r="BM309" s="271" t="s">
        <v>2480</v>
      </c>
    </row>
    <row r="310" spans="1:47" s="2" customFormat="1" ht="12">
      <c r="A310" s="40"/>
      <c r="B310" s="41"/>
      <c r="C310" s="42"/>
      <c r="D310" s="272" t="s">
        <v>177</v>
      </c>
      <c r="E310" s="42"/>
      <c r="F310" s="287" t="s">
        <v>2479</v>
      </c>
      <c r="G310" s="42"/>
      <c r="H310" s="42"/>
      <c r="I310" s="161"/>
      <c r="J310" s="42"/>
      <c r="K310" s="42"/>
      <c r="L310" s="43"/>
      <c r="M310" s="274"/>
      <c r="N310" s="275"/>
      <c r="O310" s="93"/>
      <c r="P310" s="93"/>
      <c r="Q310" s="93"/>
      <c r="R310" s="93"/>
      <c r="S310" s="93"/>
      <c r="T310" s="94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7" t="s">
        <v>177</v>
      </c>
      <c r="AU310" s="17" t="s">
        <v>85</v>
      </c>
    </row>
    <row r="311" spans="1:51" s="13" customFormat="1" ht="12">
      <c r="A311" s="13"/>
      <c r="B311" s="276"/>
      <c r="C311" s="277"/>
      <c r="D311" s="272" t="s">
        <v>170</v>
      </c>
      <c r="E311" s="278" t="s">
        <v>1</v>
      </c>
      <c r="F311" s="279" t="s">
        <v>2481</v>
      </c>
      <c r="G311" s="277"/>
      <c r="H311" s="280">
        <v>1</v>
      </c>
      <c r="I311" s="281"/>
      <c r="J311" s="277"/>
      <c r="K311" s="277"/>
      <c r="L311" s="282"/>
      <c r="M311" s="283"/>
      <c r="N311" s="284"/>
      <c r="O311" s="284"/>
      <c r="P311" s="284"/>
      <c r="Q311" s="284"/>
      <c r="R311" s="284"/>
      <c r="S311" s="284"/>
      <c r="T311" s="28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86" t="s">
        <v>170</v>
      </c>
      <c r="AU311" s="286" t="s">
        <v>85</v>
      </c>
      <c r="AV311" s="13" t="s">
        <v>85</v>
      </c>
      <c r="AW311" s="13" t="s">
        <v>30</v>
      </c>
      <c r="AX311" s="13" t="s">
        <v>75</v>
      </c>
      <c r="AY311" s="286" t="s">
        <v>160</v>
      </c>
    </row>
    <row r="312" spans="1:65" s="2" customFormat="1" ht="21.75" customHeight="1">
      <c r="A312" s="40"/>
      <c r="B312" s="41"/>
      <c r="C312" s="260" t="s">
        <v>599</v>
      </c>
      <c r="D312" s="260" t="s">
        <v>162</v>
      </c>
      <c r="E312" s="261" t="s">
        <v>1820</v>
      </c>
      <c r="F312" s="262" t="s">
        <v>1821</v>
      </c>
      <c r="G312" s="263" t="s">
        <v>1347</v>
      </c>
      <c r="H312" s="264">
        <v>5</v>
      </c>
      <c r="I312" s="265"/>
      <c r="J312" s="266">
        <f>ROUND(I312*H312,2)</f>
        <v>0</v>
      </c>
      <c r="K312" s="262" t="s">
        <v>184</v>
      </c>
      <c r="L312" s="43"/>
      <c r="M312" s="267" t="s">
        <v>1</v>
      </c>
      <c r="N312" s="268" t="s">
        <v>40</v>
      </c>
      <c r="O312" s="93"/>
      <c r="P312" s="269">
        <f>O312*H312</f>
        <v>0</v>
      </c>
      <c r="Q312" s="269">
        <v>0.0001</v>
      </c>
      <c r="R312" s="269">
        <f>Q312*H312</f>
        <v>0.0005</v>
      </c>
      <c r="S312" s="269">
        <v>0</v>
      </c>
      <c r="T312" s="27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71" t="s">
        <v>166</v>
      </c>
      <c r="AT312" s="271" t="s">
        <v>162</v>
      </c>
      <c r="AU312" s="271" t="s">
        <v>85</v>
      </c>
      <c r="AY312" s="17" t="s">
        <v>160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7" t="s">
        <v>83</v>
      </c>
      <c r="BK312" s="145">
        <f>ROUND(I312*H312,2)</f>
        <v>0</v>
      </c>
      <c r="BL312" s="17" t="s">
        <v>166</v>
      </c>
      <c r="BM312" s="271" t="s">
        <v>2482</v>
      </c>
    </row>
    <row r="313" spans="1:47" s="2" customFormat="1" ht="12">
      <c r="A313" s="40"/>
      <c r="B313" s="41"/>
      <c r="C313" s="42"/>
      <c r="D313" s="272" t="s">
        <v>177</v>
      </c>
      <c r="E313" s="42"/>
      <c r="F313" s="287" t="s">
        <v>1823</v>
      </c>
      <c r="G313" s="42"/>
      <c r="H313" s="42"/>
      <c r="I313" s="161"/>
      <c r="J313" s="42"/>
      <c r="K313" s="42"/>
      <c r="L313" s="43"/>
      <c r="M313" s="274"/>
      <c r="N313" s="275"/>
      <c r="O313" s="93"/>
      <c r="P313" s="93"/>
      <c r="Q313" s="93"/>
      <c r="R313" s="93"/>
      <c r="S313" s="93"/>
      <c r="T313" s="94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7" t="s">
        <v>177</v>
      </c>
      <c r="AU313" s="17" t="s">
        <v>85</v>
      </c>
    </row>
    <row r="314" spans="1:51" s="13" customFormat="1" ht="12">
      <c r="A314" s="13"/>
      <c r="B314" s="276"/>
      <c r="C314" s="277"/>
      <c r="D314" s="272" t="s">
        <v>170</v>
      </c>
      <c r="E314" s="278" t="s">
        <v>1</v>
      </c>
      <c r="F314" s="279" t="s">
        <v>218</v>
      </c>
      <c r="G314" s="277"/>
      <c r="H314" s="280">
        <v>5</v>
      </c>
      <c r="I314" s="281"/>
      <c r="J314" s="277"/>
      <c r="K314" s="277"/>
      <c r="L314" s="282"/>
      <c r="M314" s="283"/>
      <c r="N314" s="284"/>
      <c r="O314" s="284"/>
      <c r="P314" s="284"/>
      <c r="Q314" s="284"/>
      <c r="R314" s="284"/>
      <c r="S314" s="284"/>
      <c r="T314" s="28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86" t="s">
        <v>170</v>
      </c>
      <c r="AU314" s="286" t="s">
        <v>85</v>
      </c>
      <c r="AV314" s="13" t="s">
        <v>85</v>
      </c>
      <c r="AW314" s="13" t="s">
        <v>30</v>
      </c>
      <c r="AX314" s="13" t="s">
        <v>83</v>
      </c>
      <c r="AY314" s="286" t="s">
        <v>160</v>
      </c>
    </row>
    <row r="315" spans="1:65" s="2" customFormat="1" ht="16.5" customHeight="1">
      <c r="A315" s="40"/>
      <c r="B315" s="41"/>
      <c r="C315" s="260" t="s">
        <v>605</v>
      </c>
      <c r="D315" s="260" t="s">
        <v>162</v>
      </c>
      <c r="E315" s="261" t="s">
        <v>1328</v>
      </c>
      <c r="F315" s="262" t="s">
        <v>1329</v>
      </c>
      <c r="G315" s="263" t="s">
        <v>243</v>
      </c>
      <c r="H315" s="264">
        <v>66.35</v>
      </c>
      <c r="I315" s="265"/>
      <c r="J315" s="266">
        <f>ROUND(I315*H315,2)</f>
        <v>0</v>
      </c>
      <c r="K315" s="262" t="s">
        <v>1</v>
      </c>
      <c r="L315" s="43"/>
      <c r="M315" s="267" t="s">
        <v>1</v>
      </c>
      <c r="N315" s="268" t="s">
        <v>40</v>
      </c>
      <c r="O315" s="93"/>
      <c r="P315" s="269">
        <f>O315*H315</f>
        <v>0</v>
      </c>
      <c r="Q315" s="269">
        <v>0</v>
      </c>
      <c r="R315" s="269">
        <f>Q315*H315</f>
        <v>0</v>
      </c>
      <c r="S315" s="269">
        <v>0</v>
      </c>
      <c r="T315" s="27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71" t="s">
        <v>166</v>
      </c>
      <c r="AT315" s="271" t="s">
        <v>162</v>
      </c>
      <c r="AU315" s="271" t="s">
        <v>85</v>
      </c>
      <c r="AY315" s="17" t="s">
        <v>160</v>
      </c>
      <c r="BE315" s="145">
        <f>IF(N315="základní",J315,0)</f>
        <v>0</v>
      </c>
      <c r="BF315" s="145">
        <f>IF(N315="snížená",J315,0)</f>
        <v>0</v>
      </c>
      <c r="BG315" s="145">
        <f>IF(N315="zákl. přenesená",J315,0)</f>
        <v>0</v>
      </c>
      <c r="BH315" s="145">
        <f>IF(N315="sníž. přenesená",J315,0)</f>
        <v>0</v>
      </c>
      <c r="BI315" s="145">
        <f>IF(N315="nulová",J315,0)</f>
        <v>0</v>
      </c>
      <c r="BJ315" s="17" t="s">
        <v>83</v>
      </c>
      <c r="BK315" s="145">
        <f>ROUND(I315*H315,2)</f>
        <v>0</v>
      </c>
      <c r="BL315" s="17" t="s">
        <v>166</v>
      </c>
      <c r="BM315" s="271" t="s">
        <v>2483</v>
      </c>
    </row>
    <row r="316" spans="1:47" s="2" customFormat="1" ht="12">
      <c r="A316" s="40"/>
      <c r="B316" s="41"/>
      <c r="C316" s="42"/>
      <c r="D316" s="272" t="s">
        <v>177</v>
      </c>
      <c r="E316" s="42"/>
      <c r="F316" s="287" t="s">
        <v>1329</v>
      </c>
      <c r="G316" s="42"/>
      <c r="H316" s="42"/>
      <c r="I316" s="161"/>
      <c r="J316" s="42"/>
      <c r="K316" s="42"/>
      <c r="L316" s="43"/>
      <c r="M316" s="274"/>
      <c r="N316" s="275"/>
      <c r="O316" s="93"/>
      <c r="P316" s="93"/>
      <c r="Q316" s="93"/>
      <c r="R316" s="93"/>
      <c r="S316" s="93"/>
      <c r="T316" s="94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7" t="s">
        <v>177</v>
      </c>
      <c r="AU316" s="17" t="s">
        <v>85</v>
      </c>
    </row>
    <row r="317" spans="1:51" s="13" customFormat="1" ht="12">
      <c r="A317" s="13"/>
      <c r="B317" s="276"/>
      <c r="C317" s="277"/>
      <c r="D317" s="272" t="s">
        <v>170</v>
      </c>
      <c r="E317" s="278" t="s">
        <v>1</v>
      </c>
      <c r="F317" s="279" t="s">
        <v>2484</v>
      </c>
      <c r="G317" s="277"/>
      <c r="H317" s="280">
        <v>66.35</v>
      </c>
      <c r="I317" s="281"/>
      <c r="J317" s="277"/>
      <c r="K317" s="277"/>
      <c r="L317" s="282"/>
      <c r="M317" s="283"/>
      <c r="N317" s="284"/>
      <c r="O317" s="284"/>
      <c r="P317" s="284"/>
      <c r="Q317" s="284"/>
      <c r="R317" s="284"/>
      <c r="S317" s="284"/>
      <c r="T317" s="28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86" t="s">
        <v>170</v>
      </c>
      <c r="AU317" s="286" t="s">
        <v>85</v>
      </c>
      <c r="AV317" s="13" t="s">
        <v>85</v>
      </c>
      <c r="AW317" s="13" t="s">
        <v>30</v>
      </c>
      <c r="AX317" s="13" t="s">
        <v>83</v>
      </c>
      <c r="AY317" s="286" t="s">
        <v>160</v>
      </c>
    </row>
    <row r="318" spans="1:65" s="2" customFormat="1" ht="16.5" customHeight="1">
      <c r="A318" s="40"/>
      <c r="B318" s="41"/>
      <c r="C318" s="260" t="s">
        <v>623</v>
      </c>
      <c r="D318" s="260" t="s">
        <v>162</v>
      </c>
      <c r="E318" s="261" t="s">
        <v>1334</v>
      </c>
      <c r="F318" s="262" t="s">
        <v>1335</v>
      </c>
      <c r="G318" s="263" t="s">
        <v>1336</v>
      </c>
      <c r="H318" s="264">
        <v>1</v>
      </c>
      <c r="I318" s="265"/>
      <c r="J318" s="266">
        <f>ROUND(I318*H318,2)</f>
        <v>0</v>
      </c>
      <c r="K318" s="262" t="s">
        <v>1</v>
      </c>
      <c r="L318" s="43"/>
      <c r="M318" s="267" t="s">
        <v>1</v>
      </c>
      <c r="N318" s="268" t="s">
        <v>40</v>
      </c>
      <c r="O318" s="93"/>
      <c r="P318" s="269">
        <f>O318*H318</f>
        <v>0</v>
      </c>
      <c r="Q318" s="269">
        <v>0</v>
      </c>
      <c r="R318" s="269">
        <f>Q318*H318</f>
        <v>0</v>
      </c>
      <c r="S318" s="269">
        <v>0</v>
      </c>
      <c r="T318" s="270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71" t="s">
        <v>695</v>
      </c>
      <c r="AT318" s="271" t="s">
        <v>162</v>
      </c>
      <c r="AU318" s="271" t="s">
        <v>85</v>
      </c>
      <c r="AY318" s="17" t="s">
        <v>160</v>
      </c>
      <c r="BE318" s="145">
        <f>IF(N318="základní",J318,0)</f>
        <v>0</v>
      </c>
      <c r="BF318" s="145">
        <f>IF(N318="snížená",J318,0)</f>
        <v>0</v>
      </c>
      <c r="BG318" s="145">
        <f>IF(N318="zákl. přenesená",J318,0)</f>
        <v>0</v>
      </c>
      <c r="BH318" s="145">
        <f>IF(N318="sníž. přenesená",J318,0)</f>
        <v>0</v>
      </c>
      <c r="BI318" s="145">
        <f>IF(N318="nulová",J318,0)</f>
        <v>0</v>
      </c>
      <c r="BJ318" s="17" t="s">
        <v>83</v>
      </c>
      <c r="BK318" s="145">
        <f>ROUND(I318*H318,2)</f>
        <v>0</v>
      </c>
      <c r="BL318" s="17" t="s">
        <v>695</v>
      </c>
      <c r="BM318" s="271" t="s">
        <v>2485</v>
      </c>
    </row>
    <row r="319" spans="1:47" s="2" customFormat="1" ht="12">
      <c r="A319" s="40"/>
      <c r="B319" s="41"/>
      <c r="C319" s="42"/>
      <c r="D319" s="272" t="s">
        <v>177</v>
      </c>
      <c r="E319" s="42"/>
      <c r="F319" s="287" t="s">
        <v>1338</v>
      </c>
      <c r="G319" s="42"/>
      <c r="H319" s="42"/>
      <c r="I319" s="161"/>
      <c r="J319" s="42"/>
      <c r="K319" s="42"/>
      <c r="L319" s="43"/>
      <c r="M319" s="274"/>
      <c r="N319" s="275"/>
      <c r="O319" s="93"/>
      <c r="P319" s="93"/>
      <c r="Q319" s="93"/>
      <c r="R319" s="93"/>
      <c r="S319" s="93"/>
      <c r="T319" s="94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7" t="s">
        <v>177</v>
      </c>
      <c r="AU319" s="17" t="s">
        <v>85</v>
      </c>
    </row>
    <row r="320" spans="1:65" s="2" customFormat="1" ht="16.5" customHeight="1">
      <c r="A320" s="40"/>
      <c r="B320" s="41"/>
      <c r="C320" s="260" t="s">
        <v>631</v>
      </c>
      <c r="D320" s="260" t="s">
        <v>162</v>
      </c>
      <c r="E320" s="261" t="s">
        <v>1340</v>
      </c>
      <c r="F320" s="262" t="s">
        <v>1341</v>
      </c>
      <c r="G320" s="263" t="s">
        <v>243</v>
      </c>
      <c r="H320" s="264">
        <v>66.35</v>
      </c>
      <c r="I320" s="265"/>
      <c r="J320" s="266">
        <f>ROUND(I320*H320,2)</f>
        <v>0</v>
      </c>
      <c r="K320" s="262" t="s">
        <v>1</v>
      </c>
      <c r="L320" s="43"/>
      <c r="M320" s="267" t="s">
        <v>1</v>
      </c>
      <c r="N320" s="268" t="s">
        <v>40</v>
      </c>
      <c r="O320" s="93"/>
      <c r="P320" s="269">
        <f>O320*H320</f>
        <v>0</v>
      </c>
      <c r="Q320" s="269">
        <v>0</v>
      </c>
      <c r="R320" s="269">
        <f>Q320*H320</f>
        <v>0</v>
      </c>
      <c r="S320" s="269">
        <v>0</v>
      </c>
      <c r="T320" s="270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71" t="s">
        <v>695</v>
      </c>
      <c r="AT320" s="271" t="s">
        <v>162</v>
      </c>
      <c r="AU320" s="271" t="s">
        <v>85</v>
      </c>
      <c r="AY320" s="17" t="s">
        <v>160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7" t="s">
        <v>83</v>
      </c>
      <c r="BK320" s="145">
        <f>ROUND(I320*H320,2)</f>
        <v>0</v>
      </c>
      <c r="BL320" s="17" t="s">
        <v>695</v>
      </c>
      <c r="BM320" s="271" t="s">
        <v>2486</v>
      </c>
    </row>
    <row r="321" spans="1:47" s="2" customFormat="1" ht="12">
      <c r="A321" s="40"/>
      <c r="B321" s="41"/>
      <c r="C321" s="42"/>
      <c r="D321" s="272" t="s">
        <v>177</v>
      </c>
      <c r="E321" s="42"/>
      <c r="F321" s="287" t="s">
        <v>1343</v>
      </c>
      <c r="G321" s="42"/>
      <c r="H321" s="42"/>
      <c r="I321" s="161"/>
      <c r="J321" s="42"/>
      <c r="K321" s="42"/>
      <c r="L321" s="43"/>
      <c r="M321" s="274"/>
      <c r="N321" s="275"/>
      <c r="O321" s="93"/>
      <c r="P321" s="93"/>
      <c r="Q321" s="93"/>
      <c r="R321" s="93"/>
      <c r="S321" s="93"/>
      <c r="T321" s="94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7" t="s">
        <v>177</v>
      </c>
      <c r="AU321" s="17" t="s">
        <v>85</v>
      </c>
    </row>
    <row r="322" spans="1:51" s="13" customFormat="1" ht="12">
      <c r="A322" s="13"/>
      <c r="B322" s="276"/>
      <c r="C322" s="277"/>
      <c r="D322" s="272" t="s">
        <v>170</v>
      </c>
      <c r="E322" s="278" t="s">
        <v>1</v>
      </c>
      <c r="F322" s="279" t="s">
        <v>2487</v>
      </c>
      <c r="G322" s="277"/>
      <c r="H322" s="280">
        <v>66.35</v>
      </c>
      <c r="I322" s="281"/>
      <c r="J322" s="277"/>
      <c r="K322" s="277"/>
      <c r="L322" s="282"/>
      <c r="M322" s="283"/>
      <c r="N322" s="284"/>
      <c r="O322" s="284"/>
      <c r="P322" s="284"/>
      <c r="Q322" s="284"/>
      <c r="R322" s="284"/>
      <c r="S322" s="284"/>
      <c r="T322" s="28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86" t="s">
        <v>170</v>
      </c>
      <c r="AU322" s="286" t="s">
        <v>85</v>
      </c>
      <c r="AV322" s="13" t="s">
        <v>85</v>
      </c>
      <c r="AW322" s="13" t="s">
        <v>30</v>
      </c>
      <c r="AX322" s="13" t="s">
        <v>83</v>
      </c>
      <c r="AY322" s="286" t="s">
        <v>160</v>
      </c>
    </row>
    <row r="323" spans="1:65" s="2" customFormat="1" ht="16.5" customHeight="1">
      <c r="A323" s="40"/>
      <c r="B323" s="41"/>
      <c r="C323" s="260" t="s">
        <v>637</v>
      </c>
      <c r="D323" s="260" t="s">
        <v>162</v>
      </c>
      <c r="E323" s="261" t="s">
        <v>1356</v>
      </c>
      <c r="F323" s="262" t="s">
        <v>1357</v>
      </c>
      <c r="G323" s="263" t="s">
        <v>557</v>
      </c>
      <c r="H323" s="264">
        <v>1</v>
      </c>
      <c r="I323" s="265"/>
      <c r="J323" s="266">
        <f>ROUND(I323*H323,2)</f>
        <v>0</v>
      </c>
      <c r="K323" s="262" t="s">
        <v>1</v>
      </c>
      <c r="L323" s="43"/>
      <c r="M323" s="267" t="s">
        <v>1</v>
      </c>
      <c r="N323" s="268" t="s">
        <v>40</v>
      </c>
      <c r="O323" s="93"/>
      <c r="P323" s="269">
        <f>O323*H323</f>
        <v>0</v>
      </c>
      <c r="Q323" s="269">
        <v>0</v>
      </c>
      <c r="R323" s="269">
        <f>Q323*H323</f>
        <v>0</v>
      </c>
      <c r="S323" s="269">
        <v>0</v>
      </c>
      <c r="T323" s="270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71" t="s">
        <v>166</v>
      </c>
      <c r="AT323" s="271" t="s">
        <v>162</v>
      </c>
      <c r="AU323" s="271" t="s">
        <v>85</v>
      </c>
      <c r="AY323" s="17" t="s">
        <v>160</v>
      </c>
      <c r="BE323" s="145">
        <f>IF(N323="základní",J323,0)</f>
        <v>0</v>
      </c>
      <c r="BF323" s="145">
        <f>IF(N323="snížená",J323,0)</f>
        <v>0</v>
      </c>
      <c r="BG323" s="145">
        <f>IF(N323="zákl. přenesená",J323,0)</f>
        <v>0</v>
      </c>
      <c r="BH323" s="145">
        <f>IF(N323="sníž. přenesená",J323,0)</f>
        <v>0</v>
      </c>
      <c r="BI323" s="145">
        <f>IF(N323="nulová",J323,0)</f>
        <v>0</v>
      </c>
      <c r="BJ323" s="17" t="s">
        <v>83</v>
      </c>
      <c r="BK323" s="145">
        <f>ROUND(I323*H323,2)</f>
        <v>0</v>
      </c>
      <c r="BL323" s="17" t="s">
        <v>166</v>
      </c>
      <c r="BM323" s="271" t="s">
        <v>2488</v>
      </c>
    </row>
    <row r="324" spans="1:47" s="2" customFormat="1" ht="12">
      <c r="A324" s="40"/>
      <c r="B324" s="41"/>
      <c r="C324" s="42"/>
      <c r="D324" s="272" t="s">
        <v>177</v>
      </c>
      <c r="E324" s="42"/>
      <c r="F324" s="287" t="s">
        <v>1359</v>
      </c>
      <c r="G324" s="42"/>
      <c r="H324" s="42"/>
      <c r="I324" s="161"/>
      <c r="J324" s="42"/>
      <c r="K324" s="42"/>
      <c r="L324" s="43"/>
      <c r="M324" s="274"/>
      <c r="N324" s="275"/>
      <c r="O324" s="93"/>
      <c r="P324" s="93"/>
      <c r="Q324" s="93"/>
      <c r="R324" s="93"/>
      <c r="S324" s="93"/>
      <c r="T324" s="94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7" t="s">
        <v>177</v>
      </c>
      <c r="AU324" s="17" t="s">
        <v>85</v>
      </c>
    </row>
    <row r="325" spans="1:51" s="13" customFormat="1" ht="12">
      <c r="A325" s="13"/>
      <c r="B325" s="276"/>
      <c r="C325" s="277"/>
      <c r="D325" s="272" t="s">
        <v>170</v>
      </c>
      <c r="E325" s="278" t="s">
        <v>1</v>
      </c>
      <c r="F325" s="279" t="s">
        <v>83</v>
      </c>
      <c r="G325" s="277"/>
      <c r="H325" s="280">
        <v>1</v>
      </c>
      <c r="I325" s="281"/>
      <c r="J325" s="277"/>
      <c r="K325" s="277"/>
      <c r="L325" s="282"/>
      <c r="M325" s="283"/>
      <c r="N325" s="284"/>
      <c r="O325" s="284"/>
      <c r="P325" s="284"/>
      <c r="Q325" s="284"/>
      <c r="R325" s="284"/>
      <c r="S325" s="284"/>
      <c r="T325" s="28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86" t="s">
        <v>170</v>
      </c>
      <c r="AU325" s="286" t="s">
        <v>85</v>
      </c>
      <c r="AV325" s="13" t="s">
        <v>85</v>
      </c>
      <c r="AW325" s="13" t="s">
        <v>30</v>
      </c>
      <c r="AX325" s="13" t="s">
        <v>83</v>
      </c>
      <c r="AY325" s="286" t="s">
        <v>160</v>
      </c>
    </row>
    <row r="326" spans="1:63" s="12" customFormat="1" ht="22.8" customHeight="1">
      <c r="A326" s="12"/>
      <c r="B326" s="244"/>
      <c r="C326" s="245"/>
      <c r="D326" s="246" t="s">
        <v>74</v>
      </c>
      <c r="E326" s="258" t="s">
        <v>240</v>
      </c>
      <c r="F326" s="258" t="s">
        <v>1825</v>
      </c>
      <c r="G326" s="245"/>
      <c r="H326" s="245"/>
      <c r="I326" s="248"/>
      <c r="J326" s="259">
        <f>BK326</f>
        <v>0</v>
      </c>
      <c r="K326" s="245"/>
      <c r="L326" s="250"/>
      <c r="M326" s="251"/>
      <c r="N326" s="252"/>
      <c r="O326" s="252"/>
      <c r="P326" s="253">
        <f>SUM(P327:P333)</f>
        <v>0</v>
      </c>
      <c r="Q326" s="252"/>
      <c r="R326" s="253">
        <f>SUM(R327:R333)</f>
        <v>0</v>
      </c>
      <c r="S326" s="252"/>
      <c r="T326" s="254">
        <f>SUM(T327:T333)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55" t="s">
        <v>83</v>
      </c>
      <c r="AT326" s="256" t="s">
        <v>74</v>
      </c>
      <c r="AU326" s="256" t="s">
        <v>83</v>
      </c>
      <c r="AY326" s="255" t="s">
        <v>160</v>
      </c>
      <c r="BK326" s="257">
        <f>SUM(BK327:BK333)</f>
        <v>0</v>
      </c>
    </row>
    <row r="327" spans="1:65" s="2" customFormat="1" ht="16.5" customHeight="1">
      <c r="A327" s="40"/>
      <c r="B327" s="41"/>
      <c r="C327" s="260" t="s">
        <v>643</v>
      </c>
      <c r="D327" s="260" t="s">
        <v>162</v>
      </c>
      <c r="E327" s="261" t="s">
        <v>1391</v>
      </c>
      <c r="F327" s="262" t="s">
        <v>1392</v>
      </c>
      <c r="G327" s="263" t="s">
        <v>557</v>
      </c>
      <c r="H327" s="264">
        <v>1</v>
      </c>
      <c r="I327" s="265"/>
      <c r="J327" s="266">
        <f>ROUND(I327*H327,2)</f>
        <v>0</v>
      </c>
      <c r="K327" s="262" t="s">
        <v>1</v>
      </c>
      <c r="L327" s="43"/>
      <c r="M327" s="267" t="s">
        <v>1</v>
      </c>
      <c r="N327" s="268" t="s">
        <v>40</v>
      </c>
      <c r="O327" s="93"/>
      <c r="P327" s="269">
        <f>O327*H327</f>
        <v>0</v>
      </c>
      <c r="Q327" s="269">
        <v>0</v>
      </c>
      <c r="R327" s="269">
        <f>Q327*H327</f>
        <v>0</v>
      </c>
      <c r="S327" s="269">
        <v>0</v>
      </c>
      <c r="T327" s="270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71" t="s">
        <v>166</v>
      </c>
      <c r="AT327" s="271" t="s">
        <v>162</v>
      </c>
      <c r="AU327" s="271" t="s">
        <v>85</v>
      </c>
      <c r="AY327" s="17" t="s">
        <v>160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7" t="s">
        <v>83</v>
      </c>
      <c r="BK327" s="145">
        <f>ROUND(I327*H327,2)</f>
        <v>0</v>
      </c>
      <c r="BL327" s="17" t="s">
        <v>166</v>
      </c>
      <c r="BM327" s="271" t="s">
        <v>2489</v>
      </c>
    </row>
    <row r="328" spans="1:47" s="2" customFormat="1" ht="12">
      <c r="A328" s="40"/>
      <c r="B328" s="41"/>
      <c r="C328" s="42"/>
      <c r="D328" s="272" t="s">
        <v>177</v>
      </c>
      <c r="E328" s="42"/>
      <c r="F328" s="287" t="s">
        <v>1394</v>
      </c>
      <c r="G328" s="42"/>
      <c r="H328" s="42"/>
      <c r="I328" s="161"/>
      <c r="J328" s="42"/>
      <c r="K328" s="42"/>
      <c r="L328" s="43"/>
      <c r="M328" s="274"/>
      <c r="N328" s="275"/>
      <c r="O328" s="93"/>
      <c r="P328" s="93"/>
      <c r="Q328" s="93"/>
      <c r="R328" s="93"/>
      <c r="S328" s="93"/>
      <c r="T328" s="94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7" t="s">
        <v>177</v>
      </c>
      <c r="AU328" s="17" t="s">
        <v>85</v>
      </c>
    </row>
    <row r="329" spans="1:51" s="13" customFormat="1" ht="12">
      <c r="A329" s="13"/>
      <c r="B329" s="276"/>
      <c r="C329" s="277"/>
      <c r="D329" s="272" t="s">
        <v>170</v>
      </c>
      <c r="E329" s="278" t="s">
        <v>1</v>
      </c>
      <c r="F329" s="279" t="s">
        <v>83</v>
      </c>
      <c r="G329" s="277"/>
      <c r="H329" s="280">
        <v>1</v>
      </c>
      <c r="I329" s="281"/>
      <c r="J329" s="277"/>
      <c r="K329" s="277"/>
      <c r="L329" s="282"/>
      <c r="M329" s="283"/>
      <c r="N329" s="284"/>
      <c r="O329" s="284"/>
      <c r="P329" s="284"/>
      <c r="Q329" s="284"/>
      <c r="R329" s="284"/>
      <c r="S329" s="284"/>
      <c r="T329" s="28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86" t="s">
        <v>170</v>
      </c>
      <c r="AU329" s="286" t="s">
        <v>85</v>
      </c>
      <c r="AV329" s="13" t="s">
        <v>85</v>
      </c>
      <c r="AW329" s="13" t="s">
        <v>30</v>
      </c>
      <c r="AX329" s="13" t="s">
        <v>83</v>
      </c>
      <c r="AY329" s="286" t="s">
        <v>160</v>
      </c>
    </row>
    <row r="330" spans="1:65" s="2" customFormat="1" ht="16.5" customHeight="1">
      <c r="A330" s="40"/>
      <c r="B330" s="41"/>
      <c r="C330" s="260" t="s">
        <v>649</v>
      </c>
      <c r="D330" s="260" t="s">
        <v>162</v>
      </c>
      <c r="E330" s="261" t="s">
        <v>1412</v>
      </c>
      <c r="F330" s="262" t="s">
        <v>1413</v>
      </c>
      <c r="G330" s="263" t="s">
        <v>540</v>
      </c>
      <c r="H330" s="264">
        <v>24.094</v>
      </c>
      <c r="I330" s="265"/>
      <c r="J330" s="266">
        <f>ROUND(I330*H330,2)</f>
        <v>0</v>
      </c>
      <c r="K330" s="262" t="s">
        <v>1</v>
      </c>
      <c r="L330" s="43"/>
      <c r="M330" s="267" t="s">
        <v>1</v>
      </c>
      <c r="N330" s="268" t="s">
        <v>40</v>
      </c>
      <c r="O330" s="93"/>
      <c r="P330" s="269">
        <f>O330*H330</f>
        <v>0</v>
      </c>
      <c r="Q330" s="269">
        <v>0</v>
      </c>
      <c r="R330" s="269">
        <f>Q330*H330</f>
        <v>0</v>
      </c>
      <c r="S330" s="269">
        <v>0</v>
      </c>
      <c r="T330" s="270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71" t="s">
        <v>166</v>
      </c>
      <c r="AT330" s="271" t="s">
        <v>162</v>
      </c>
      <c r="AU330" s="271" t="s">
        <v>85</v>
      </c>
      <c r="AY330" s="17" t="s">
        <v>160</v>
      </c>
      <c r="BE330" s="145">
        <f>IF(N330="základní",J330,0)</f>
        <v>0</v>
      </c>
      <c r="BF330" s="145">
        <f>IF(N330="snížená",J330,0)</f>
        <v>0</v>
      </c>
      <c r="BG330" s="145">
        <f>IF(N330="zákl. přenesená",J330,0)</f>
        <v>0</v>
      </c>
      <c r="BH330" s="145">
        <f>IF(N330="sníž. přenesená",J330,0)</f>
        <v>0</v>
      </c>
      <c r="BI330" s="145">
        <f>IF(N330="nulová",J330,0)</f>
        <v>0</v>
      </c>
      <c r="BJ330" s="17" t="s">
        <v>83</v>
      </c>
      <c r="BK330" s="145">
        <f>ROUND(I330*H330,2)</f>
        <v>0</v>
      </c>
      <c r="BL330" s="17" t="s">
        <v>166</v>
      </c>
      <c r="BM330" s="271" t="s">
        <v>2490</v>
      </c>
    </row>
    <row r="331" spans="1:47" s="2" customFormat="1" ht="12">
      <c r="A331" s="40"/>
      <c r="B331" s="41"/>
      <c r="C331" s="42"/>
      <c r="D331" s="272" t="s">
        <v>177</v>
      </c>
      <c r="E331" s="42"/>
      <c r="F331" s="287" t="s">
        <v>1413</v>
      </c>
      <c r="G331" s="42"/>
      <c r="H331" s="42"/>
      <c r="I331" s="161"/>
      <c r="J331" s="42"/>
      <c r="K331" s="42"/>
      <c r="L331" s="43"/>
      <c r="M331" s="274"/>
      <c r="N331" s="275"/>
      <c r="O331" s="93"/>
      <c r="P331" s="93"/>
      <c r="Q331" s="93"/>
      <c r="R331" s="93"/>
      <c r="S331" s="93"/>
      <c r="T331" s="94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7" t="s">
        <v>177</v>
      </c>
      <c r="AU331" s="17" t="s">
        <v>85</v>
      </c>
    </row>
    <row r="332" spans="1:47" s="2" customFormat="1" ht="12">
      <c r="A332" s="40"/>
      <c r="B332" s="41"/>
      <c r="C332" s="42"/>
      <c r="D332" s="272" t="s">
        <v>168</v>
      </c>
      <c r="E332" s="42"/>
      <c r="F332" s="273" t="s">
        <v>2491</v>
      </c>
      <c r="G332" s="42"/>
      <c r="H332" s="42"/>
      <c r="I332" s="161"/>
      <c r="J332" s="42"/>
      <c r="K332" s="42"/>
      <c r="L332" s="43"/>
      <c r="M332" s="274"/>
      <c r="N332" s="275"/>
      <c r="O332" s="93"/>
      <c r="P332" s="93"/>
      <c r="Q332" s="93"/>
      <c r="R332" s="93"/>
      <c r="S332" s="93"/>
      <c r="T332" s="94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7" t="s">
        <v>168</v>
      </c>
      <c r="AU332" s="17" t="s">
        <v>85</v>
      </c>
    </row>
    <row r="333" spans="1:51" s="13" customFormat="1" ht="12">
      <c r="A333" s="13"/>
      <c r="B333" s="276"/>
      <c r="C333" s="277"/>
      <c r="D333" s="272" t="s">
        <v>170</v>
      </c>
      <c r="E333" s="278" t="s">
        <v>1</v>
      </c>
      <c r="F333" s="279" t="s">
        <v>2492</v>
      </c>
      <c r="G333" s="277"/>
      <c r="H333" s="280">
        <v>24.094</v>
      </c>
      <c r="I333" s="281"/>
      <c r="J333" s="277"/>
      <c r="K333" s="277"/>
      <c r="L333" s="282"/>
      <c r="M333" s="283"/>
      <c r="N333" s="284"/>
      <c r="O333" s="284"/>
      <c r="P333" s="284"/>
      <c r="Q333" s="284"/>
      <c r="R333" s="284"/>
      <c r="S333" s="284"/>
      <c r="T333" s="28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86" t="s">
        <v>170</v>
      </c>
      <c r="AU333" s="286" t="s">
        <v>85</v>
      </c>
      <c r="AV333" s="13" t="s">
        <v>85</v>
      </c>
      <c r="AW333" s="13" t="s">
        <v>30</v>
      </c>
      <c r="AX333" s="13" t="s">
        <v>83</v>
      </c>
      <c r="AY333" s="286" t="s">
        <v>160</v>
      </c>
    </row>
    <row r="334" spans="1:63" s="12" customFormat="1" ht="22.8" customHeight="1">
      <c r="A334" s="12"/>
      <c r="B334" s="244"/>
      <c r="C334" s="245"/>
      <c r="D334" s="246" t="s">
        <v>74</v>
      </c>
      <c r="E334" s="258" t="s">
        <v>1458</v>
      </c>
      <c r="F334" s="258" t="s">
        <v>1459</v>
      </c>
      <c r="G334" s="245"/>
      <c r="H334" s="245"/>
      <c r="I334" s="248"/>
      <c r="J334" s="259">
        <f>BK334</f>
        <v>0</v>
      </c>
      <c r="K334" s="245"/>
      <c r="L334" s="250"/>
      <c r="M334" s="251"/>
      <c r="N334" s="252"/>
      <c r="O334" s="252"/>
      <c r="P334" s="253">
        <f>SUM(P335:P336)</f>
        <v>0</v>
      </c>
      <c r="Q334" s="252"/>
      <c r="R334" s="253">
        <f>SUM(R335:R336)</f>
        <v>0</v>
      </c>
      <c r="S334" s="252"/>
      <c r="T334" s="254">
        <f>SUM(T335:T336)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55" t="s">
        <v>83</v>
      </c>
      <c r="AT334" s="256" t="s">
        <v>74</v>
      </c>
      <c r="AU334" s="256" t="s">
        <v>83</v>
      </c>
      <c r="AY334" s="255" t="s">
        <v>160</v>
      </c>
      <c r="BK334" s="257">
        <f>SUM(BK335:BK336)</f>
        <v>0</v>
      </c>
    </row>
    <row r="335" spans="1:65" s="2" customFormat="1" ht="21.75" customHeight="1">
      <c r="A335" s="40"/>
      <c r="B335" s="41"/>
      <c r="C335" s="260" t="s">
        <v>655</v>
      </c>
      <c r="D335" s="260" t="s">
        <v>162</v>
      </c>
      <c r="E335" s="261" t="s">
        <v>1461</v>
      </c>
      <c r="F335" s="262" t="s">
        <v>1462</v>
      </c>
      <c r="G335" s="263" t="s">
        <v>540</v>
      </c>
      <c r="H335" s="264">
        <v>2.743</v>
      </c>
      <c r="I335" s="265"/>
      <c r="J335" s="266">
        <f>ROUND(I335*H335,2)</f>
        <v>0</v>
      </c>
      <c r="K335" s="262" t="s">
        <v>1</v>
      </c>
      <c r="L335" s="43"/>
      <c r="M335" s="267" t="s">
        <v>1</v>
      </c>
      <c r="N335" s="268" t="s">
        <v>40</v>
      </c>
      <c r="O335" s="93"/>
      <c r="P335" s="269">
        <f>O335*H335</f>
        <v>0</v>
      </c>
      <c r="Q335" s="269">
        <v>0</v>
      </c>
      <c r="R335" s="269">
        <f>Q335*H335</f>
        <v>0</v>
      </c>
      <c r="S335" s="269">
        <v>0</v>
      </c>
      <c r="T335" s="270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71" t="s">
        <v>166</v>
      </c>
      <c r="AT335" s="271" t="s">
        <v>162</v>
      </c>
      <c r="AU335" s="271" t="s">
        <v>85</v>
      </c>
      <c r="AY335" s="17" t="s">
        <v>160</v>
      </c>
      <c r="BE335" s="145">
        <f>IF(N335="základní",J335,0)</f>
        <v>0</v>
      </c>
      <c r="BF335" s="145">
        <f>IF(N335="snížená",J335,0)</f>
        <v>0</v>
      </c>
      <c r="BG335" s="145">
        <f>IF(N335="zákl. přenesená",J335,0)</f>
        <v>0</v>
      </c>
      <c r="BH335" s="145">
        <f>IF(N335="sníž. přenesená",J335,0)</f>
        <v>0</v>
      </c>
      <c r="BI335" s="145">
        <f>IF(N335="nulová",J335,0)</f>
        <v>0</v>
      </c>
      <c r="BJ335" s="17" t="s">
        <v>83</v>
      </c>
      <c r="BK335" s="145">
        <f>ROUND(I335*H335,2)</f>
        <v>0</v>
      </c>
      <c r="BL335" s="17" t="s">
        <v>166</v>
      </c>
      <c r="BM335" s="271" t="s">
        <v>2493</v>
      </c>
    </row>
    <row r="336" spans="1:47" s="2" customFormat="1" ht="12">
      <c r="A336" s="40"/>
      <c r="B336" s="41"/>
      <c r="C336" s="42"/>
      <c r="D336" s="272" t="s">
        <v>177</v>
      </c>
      <c r="E336" s="42"/>
      <c r="F336" s="287" t="s">
        <v>1462</v>
      </c>
      <c r="G336" s="42"/>
      <c r="H336" s="42"/>
      <c r="I336" s="161"/>
      <c r="J336" s="42"/>
      <c r="K336" s="42"/>
      <c r="L336" s="43"/>
      <c r="M336" s="274"/>
      <c r="N336" s="275"/>
      <c r="O336" s="93"/>
      <c r="P336" s="93"/>
      <c r="Q336" s="93"/>
      <c r="R336" s="93"/>
      <c r="S336" s="93"/>
      <c r="T336" s="94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7" t="s">
        <v>177</v>
      </c>
      <c r="AU336" s="17" t="s">
        <v>85</v>
      </c>
    </row>
    <row r="337" spans="1:63" s="12" customFormat="1" ht="25.9" customHeight="1">
      <c r="A337" s="12"/>
      <c r="B337" s="244"/>
      <c r="C337" s="245"/>
      <c r="D337" s="246" t="s">
        <v>74</v>
      </c>
      <c r="E337" s="247" t="s">
        <v>138</v>
      </c>
      <c r="F337" s="247" t="s">
        <v>1464</v>
      </c>
      <c r="G337" s="245"/>
      <c r="H337" s="245"/>
      <c r="I337" s="248"/>
      <c r="J337" s="249">
        <f>BK337</f>
        <v>0</v>
      </c>
      <c r="K337" s="245"/>
      <c r="L337" s="250"/>
      <c r="M337" s="251"/>
      <c r="N337" s="252"/>
      <c r="O337" s="252"/>
      <c r="P337" s="253">
        <f>P338+P360+P364+P365+P368+P373+P376</f>
        <v>0</v>
      </c>
      <c r="Q337" s="252"/>
      <c r="R337" s="253">
        <f>R338+R360+R364+R365+R368+R373+R376</f>
        <v>0</v>
      </c>
      <c r="S337" s="252"/>
      <c r="T337" s="254">
        <f>T338+T360+T364+T365+T368+T373+T376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55" t="s">
        <v>218</v>
      </c>
      <c r="AT337" s="256" t="s">
        <v>74</v>
      </c>
      <c r="AU337" s="256" t="s">
        <v>75</v>
      </c>
      <c r="AY337" s="255" t="s">
        <v>160</v>
      </c>
      <c r="BK337" s="257">
        <f>BK338+BK360+BK364+BK365+BK368+BK373+BK376</f>
        <v>0</v>
      </c>
    </row>
    <row r="338" spans="1:63" s="12" customFormat="1" ht="22.8" customHeight="1">
      <c r="A338" s="12"/>
      <c r="B338" s="244"/>
      <c r="C338" s="245"/>
      <c r="D338" s="246" t="s">
        <v>74</v>
      </c>
      <c r="E338" s="258" t="s">
        <v>1465</v>
      </c>
      <c r="F338" s="258" t="s">
        <v>1466</v>
      </c>
      <c r="G338" s="245"/>
      <c r="H338" s="245"/>
      <c r="I338" s="248"/>
      <c r="J338" s="259">
        <f>BK338</f>
        <v>0</v>
      </c>
      <c r="K338" s="245"/>
      <c r="L338" s="250"/>
      <c r="M338" s="251"/>
      <c r="N338" s="252"/>
      <c r="O338" s="252"/>
      <c r="P338" s="253">
        <f>SUM(P339:P359)</f>
        <v>0</v>
      </c>
      <c r="Q338" s="252"/>
      <c r="R338" s="253">
        <f>SUM(R339:R359)</f>
        <v>0</v>
      </c>
      <c r="S338" s="252"/>
      <c r="T338" s="254">
        <f>SUM(T339:T359)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55" t="s">
        <v>218</v>
      </c>
      <c r="AT338" s="256" t="s">
        <v>74</v>
      </c>
      <c r="AU338" s="256" t="s">
        <v>83</v>
      </c>
      <c r="AY338" s="255" t="s">
        <v>160</v>
      </c>
      <c r="BK338" s="257">
        <f>SUM(BK339:BK359)</f>
        <v>0</v>
      </c>
    </row>
    <row r="339" spans="1:65" s="2" customFormat="1" ht="16.5" customHeight="1">
      <c r="A339" s="40"/>
      <c r="B339" s="41"/>
      <c r="C339" s="260" t="s">
        <v>660</v>
      </c>
      <c r="D339" s="260" t="s">
        <v>162</v>
      </c>
      <c r="E339" s="261" t="s">
        <v>1474</v>
      </c>
      <c r="F339" s="262" t="s">
        <v>1475</v>
      </c>
      <c r="G339" s="263" t="s">
        <v>1476</v>
      </c>
      <c r="H339" s="264">
        <v>1</v>
      </c>
      <c r="I339" s="265"/>
      <c r="J339" s="266">
        <f>ROUND(I339*H339,2)</f>
        <v>0</v>
      </c>
      <c r="K339" s="262" t="s">
        <v>175</v>
      </c>
      <c r="L339" s="43"/>
      <c r="M339" s="267" t="s">
        <v>1</v>
      </c>
      <c r="N339" s="268" t="s">
        <v>40</v>
      </c>
      <c r="O339" s="93"/>
      <c r="P339" s="269">
        <f>O339*H339</f>
        <v>0</v>
      </c>
      <c r="Q339" s="269">
        <v>0</v>
      </c>
      <c r="R339" s="269">
        <f>Q339*H339</f>
        <v>0</v>
      </c>
      <c r="S339" s="269">
        <v>0</v>
      </c>
      <c r="T339" s="270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71" t="s">
        <v>1470</v>
      </c>
      <c r="AT339" s="271" t="s">
        <v>162</v>
      </c>
      <c r="AU339" s="271" t="s">
        <v>85</v>
      </c>
      <c r="AY339" s="17" t="s">
        <v>160</v>
      </c>
      <c r="BE339" s="145">
        <f>IF(N339="základní",J339,0)</f>
        <v>0</v>
      </c>
      <c r="BF339" s="145">
        <f>IF(N339="snížená",J339,0)</f>
        <v>0</v>
      </c>
      <c r="BG339" s="145">
        <f>IF(N339="zákl. přenesená",J339,0)</f>
        <v>0</v>
      </c>
      <c r="BH339" s="145">
        <f>IF(N339="sníž. přenesená",J339,0)</f>
        <v>0</v>
      </c>
      <c r="BI339" s="145">
        <f>IF(N339="nulová",J339,0)</f>
        <v>0</v>
      </c>
      <c r="BJ339" s="17" t="s">
        <v>83</v>
      </c>
      <c r="BK339" s="145">
        <f>ROUND(I339*H339,2)</f>
        <v>0</v>
      </c>
      <c r="BL339" s="17" t="s">
        <v>1470</v>
      </c>
      <c r="BM339" s="271" t="s">
        <v>2494</v>
      </c>
    </row>
    <row r="340" spans="1:47" s="2" customFormat="1" ht="12">
      <c r="A340" s="40"/>
      <c r="B340" s="41"/>
      <c r="C340" s="42"/>
      <c r="D340" s="272" t="s">
        <v>177</v>
      </c>
      <c r="E340" s="42"/>
      <c r="F340" s="287" t="s">
        <v>1478</v>
      </c>
      <c r="G340" s="42"/>
      <c r="H340" s="42"/>
      <c r="I340" s="161"/>
      <c r="J340" s="42"/>
      <c r="K340" s="42"/>
      <c r="L340" s="43"/>
      <c r="M340" s="274"/>
      <c r="N340" s="275"/>
      <c r="O340" s="93"/>
      <c r="P340" s="93"/>
      <c r="Q340" s="93"/>
      <c r="R340" s="93"/>
      <c r="S340" s="93"/>
      <c r="T340" s="94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7" t="s">
        <v>177</v>
      </c>
      <c r="AU340" s="17" t="s">
        <v>85</v>
      </c>
    </row>
    <row r="341" spans="1:65" s="2" customFormat="1" ht="16.5" customHeight="1">
      <c r="A341" s="40"/>
      <c r="B341" s="41"/>
      <c r="C341" s="260" t="s">
        <v>262</v>
      </c>
      <c r="D341" s="260" t="s">
        <v>162</v>
      </c>
      <c r="E341" s="261" t="s">
        <v>1480</v>
      </c>
      <c r="F341" s="262" t="s">
        <v>1481</v>
      </c>
      <c r="G341" s="263" t="s">
        <v>1476</v>
      </c>
      <c r="H341" s="264">
        <v>1</v>
      </c>
      <c r="I341" s="265"/>
      <c r="J341" s="266">
        <f>ROUND(I341*H341,2)</f>
        <v>0</v>
      </c>
      <c r="K341" s="262" t="s">
        <v>175</v>
      </c>
      <c r="L341" s="43"/>
      <c r="M341" s="267" t="s">
        <v>1</v>
      </c>
      <c r="N341" s="268" t="s">
        <v>40</v>
      </c>
      <c r="O341" s="93"/>
      <c r="P341" s="269">
        <f>O341*H341</f>
        <v>0</v>
      </c>
      <c r="Q341" s="269">
        <v>0</v>
      </c>
      <c r="R341" s="269">
        <f>Q341*H341</f>
        <v>0</v>
      </c>
      <c r="S341" s="269">
        <v>0</v>
      </c>
      <c r="T341" s="27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71" t="s">
        <v>1470</v>
      </c>
      <c r="AT341" s="271" t="s">
        <v>162</v>
      </c>
      <c r="AU341" s="271" t="s">
        <v>85</v>
      </c>
      <c r="AY341" s="17" t="s">
        <v>160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7" t="s">
        <v>83</v>
      </c>
      <c r="BK341" s="145">
        <f>ROUND(I341*H341,2)</f>
        <v>0</v>
      </c>
      <c r="BL341" s="17" t="s">
        <v>1470</v>
      </c>
      <c r="BM341" s="271" t="s">
        <v>2495</v>
      </c>
    </row>
    <row r="342" spans="1:47" s="2" customFormat="1" ht="12">
      <c r="A342" s="40"/>
      <c r="B342" s="41"/>
      <c r="C342" s="42"/>
      <c r="D342" s="272" t="s">
        <v>177</v>
      </c>
      <c r="E342" s="42"/>
      <c r="F342" s="287" t="s">
        <v>1483</v>
      </c>
      <c r="G342" s="42"/>
      <c r="H342" s="42"/>
      <c r="I342" s="161"/>
      <c r="J342" s="42"/>
      <c r="K342" s="42"/>
      <c r="L342" s="43"/>
      <c r="M342" s="274"/>
      <c r="N342" s="275"/>
      <c r="O342" s="93"/>
      <c r="P342" s="93"/>
      <c r="Q342" s="93"/>
      <c r="R342" s="93"/>
      <c r="S342" s="93"/>
      <c r="T342" s="94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7" t="s">
        <v>177</v>
      </c>
      <c r="AU342" s="17" t="s">
        <v>85</v>
      </c>
    </row>
    <row r="343" spans="1:51" s="13" customFormat="1" ht="12">
      <c r="A343" s="13"/>
      <c r="B343" s="276"/>
      <c r="C343" s="277"/>
      <c r="D343" s="272" t="s">
        <v>170</v>
      </c>
      <c r="E343" s="278" t="s">
        <v>1</v>
      </c>
      <c r="F343" s="279" t="s">
        <v>83</v>
      </c>
      <c r="G343" s="277"/>
      <c r="H343" s="280">
        <v>1</v>
      </c>
      <c r="I343" s="281"/>
      <c r="J343" s="277"/>
      <c r="K343" s="277"/>
      <c r="L343" s="282"/>
      <c r="M343" s="283"/>
      <c r="N343" s="284"/>
      <c r="O343" s="284"/>
      <c r="P343" s="284"/>
      <c r="Q343" s="284"/>
      <c r="R343" s="284"/>
      <c r="S343" s="284"/>
      <c r="T343" s="28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86" t="s">
        <v>170</v>
      </c>
      <c r="AU343" s="286" t="s">
        <v>85</v>
      </c>
      <c r="AV343" s="13" t="s">
        <v>85</v>
      </c>
      <c r="AW343" s="13" t="s">
        <v>30</v>
      </c>
      <c r="AX343" s="13" t="s">
        <v>83</v>
      </c>
      <c r="AY343" s="286" t="s">
        <v>160</v>
      </c>
    </row>
    <row r="344" spans="1:65" s="2" customFormat="1" ht="21.75" customHeight="1">
      <c r="A344" s="40"/>
      <c r="B344" s="41"/>
      <c r="C344" s="260" t="s">
        <v>677</v>
      </c>
      <c r="D344" s="260" t="s">
        <v>162</v>
      </c>
      <c r="E344" s="261" t="s">
        <v>1485</v>
      </c>
      <c r="F344" s="262" t="s">
        <v>1486</v>
      </c>
      <c r="G344" s="263" t="s">
        <v>1476</v>
      </c>
      <c r="H344" s="264">
        <v>1</v>
      </c>
      <c r="I344" s="265"/>
      <c r="J344" s="266">
        <f>ROUND(I344*H344,2)</f>
        <v>0</v>
      </c>
      <c r="K344" s="262" t="s">
        <v>1</v>
      </c>
      <c r="L344" s="43"/>
      <c r="M344" s="267" t="s">
        <v>1</v>
      </c>
      <c r="N344" s="268" t="s">
        <v>40</v>
      </c>
      <c r="O344" s="93"/>
      <c r="P344" s="269">
        <f>O344*H344</f>
        <v>0</v>
      </c>
      <c r="Q344" s="269">
        <v>0</v>
      </c>
      <c r="R344" s="269">
        <f>Q344*H344</f>
        <v>0</v>
      </c>
      <c r="S344" s="269">
        <v>0</v>
      </c>
      <c r="T344" s="27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71" t="s">
        <v>1470</v>
      </c>
      <c r="AT344" s="271" t="s">
        <v>162</v>
      </c>
      <c r="AU344" s="271" t="s">
        <v>85</v>
      </c>
      <c r="AY344" s="17" t="s">
        <v>160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7" t="s">
        <v>83</v>
      </c>
      <c r="BK344" s="145">
        <f>ROUND(I344*H344,2)</f>
        <v>0</v>
      </c>
      <c r="BL344" s="17" t="s">
        <v>1470</v>
      </c>
      <c r="BM344" s="271" t="s">
        <v>2496</v>
      </c>
    </row>
    <row r="345" spans="1:47" s="2" customFormat="1" ht="12">
      <c r="A345" s="40"/>
      <c r="B345" s="41"/>
      <c r="C345" s="42"/>
      <c r="D345" s="272" t="s">
        <v>177</v>
      </c>
      <c r="E345" s="42"/>
      <c r="F345" s="287" t="s">
        <v>1486</v>
      </c>
      <c r="G345" s="42"/>
      <c r="H345" s="42"/>
      <c r="I345" s="161"/>
      <c r="J345" s="42"/>
      <c r="K345" s="42"/>
      <c r="L345" s="43"/>
      <c r="M345" s="274"/>
      <c r="N345" s="275"/>
      <c r="O345" s="93"/>
      <c r="P345" s="93"/>
      <c r="Q345" s="93"/>
      <c r="R345" s="93"/>
      <c r="S345" s="93"/>
      <c r="T345" s="94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7" t="s">
        <v>177</v>
      </c>
      <c r="AU345" s="17" t="s">
        <v>85</v>
      </c>
    </row>
    <row r="346" spans="1:51" s="13" customFormat="1" ht="12">
      <c r="A346" s="13"/>
      <c r="B346" s="276"/>
      <c r="C346" s="277"/>
      <c r="D346" s="272" t="s">
        <v>170</v>
      </c>
      <c r="E346" s="278" t="s">
        <v>1</v>
      </c>
      <c r="F346" s="279" t="s">
        <v>83</v>
      </c>
      <c r="G346" s="277"/>
      <c r="H346" s="280">
        <v>1</v>
      </c>
      <c r="I346" s="281"/>
      <c r="J346" s="277"/>
      <c r="K346" s="277"/>
      <c r="L346" s="282"/>
      <c r="M346" s="283"/>
      <c r="N346" s="284"/>
      <c r="O346" s="284"/>
      <c r="P346" s="284"/>
      <c r="Q346" s="284"/>
      <c r="R346" s="284"/>
      <c r="S346" s="284"/>
      <c r="T346" s="28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86" t="s">
        <v>170</v>
      </c>
      <c r="AU346" s="286" t="s">
        <v>85</v>
      </c>
      <c r="AV346" s="13" t="s">
        <v>85</v>
      </c>
      <c r="AW346" s="13" t="s">
        <v>30</v>
      </c>
      <c r="AX346" s="13" t="s">
        <v>83</v>
      </c>
      <c r="AY346" s="286" t="s">
        <v>160</v>
      </c>
    </row>
    <row r="347" spans="1:65" s="2" customFormat="1" ht="21.75" customHeight="1">
      <c r="A347" s="40"/>
      <c r="B347" s="41"/>
      <c r="C347" s="260" t="s">
        <v>683</v>
      </c>
      <c r="D347" s="260" t="s">
        <v>162</v>
      </c>
      <c r="E347" s="261" t="s">
        <v>1489</v>
      </c>
      <c r="F347" s="262" t="s">
        <v>1490</v>
      </c>
      <c r="G347" s="263" t="s">
        <v>296</v>
      </c>
      <c r="H347" s="264">
        <v>6</v>
      </c>
      <c r="I347" s="265"/>
      <c r="J347" s="266">
        <f>ROUND(I347*H347,2)</f>
        <v>0</v>
      </c>
      <c r="K347" s="262" t="s">
        <v>1</v>
      </c>
      <c r="L347" s="43"/>
      <c r="M347" s="267" t="s">
        <v>1</v>
      </c>
      <c r="N347" s="268" t="s">
        <v>40</v>
      </c>
      <c r="O347" s="93"/>
      <c r="P347" s="269">
        <f>O347*H347</f>
        <v>0</v>
      </c>
      <c r="Q347" s="269">
        <v>0</v>
      </c>
      <c r="R347" s="269">
        <f>Q347*H347</f>
        <v>0</v>
      </c>
      <c r="S347" s="269">
        <v>0</v>
      </c>
      <c r="T347" s="27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71" t="s">
        <v>1470</v>
      </c>
      <c r="AT347" s="271" t="s">
        <v>162</v>
      </c>
      <c r="AU347" s="271" t="s">
        <v>85</v>
      </c>
      <c r="AY347" s="17" t="s">
        <v>160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17" t="s">
        <v>83</v>
      </c>
      <c r="BK347" s="145">
        <f>ROUND(I347*H347,2)</f>
        <v>0</v>
      </c>
      <c r="BL347" s="17" t="s">
        <v>1470</v>
      </c>
      <c r="BM347" s="271" t="s">
        <v>2497</v>
      </c>
    </row>
    <row r="348" spans="1:47" s="2" customFormat="1" ht="12">
      <c r="A348" s="40"/>
      <c r="B348" s="41"/>
      <c r="C348" s="42"/>
      <c r="D348" s="272" t="s">
        <v>177</v>
      </c>
      <c r="E348" s="42"/>
      <c r="F348" s="287" t="s">
        <v>1490</v>
      </c>
      <c r="G348" s="42"/>
      <c r="H348" s="42"/>
      <c r="I348" s="161"/>
      <c r="J348" s="42"/>
      <c r="K348" s="42"/>
      <c r="L348" s="43"/>
      <c r="M348" s="274"/>
      <c r="N348" s="275"/>
      <c r="O348" s="93"/>
      <c r="P348" s="93"/>
      <c r="Q348" s="93"/>
      <c r="R348" s="93"/>
      <c r="S348" s="93"/>
      <c r="T348" s="94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7" t="s">
        <v>177</v>
      </c>
      <c r="AU348" s="17" t="s">
        <v>85</v>
      </c>
    </row>
    <row r="349" spans="1:47" s="2" customFormat="1" ht="12">
      <c r="A349" s="40"/>
      <c r="B349" s="41"/>
      <c r="C349" s="42"/>
      <c r="D349" s="272" t="s">
        <v>168</v>
      </c>
      <c r="E349" s="42"/>
      <c r="F349" s="273" t="s">
        <v>1849</v>
      </c>
      <c r="G349" s="42"/>
      <c r="H349" s="42"/>
      <c r="I349" s="161"/>
      <c r="J349" s="42"/>
      <c r="K349" s="42"/>
      <c r="L349" s="43"/>
      <c r="M349" s="274"/>
      <c r="N349" s="275"/>
      <c r="O349" s="93"/>
      <c r="P349" s="93"/>
      <c r="Q349" s="93"/>
      <c r="R349" s="93"/>
      <c r="S349" s="93"/>
      <c r="T349" s="94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7" t="s">
        <v>168</v>
      </c>
      <c r="AU349" s="17" t="s">
        <v>85</v>
      </c>
    </row>
    <row r="350" spans="1:51" s="13" customFormat="1" ht="12">
      <c r="A350" s="13"/>
      <c r="B350" s="276"/>
      <c r="C350" s="277"/>
      <c r="D350" s="272" t="s">
        <v>170</v>
      </c>
      <c r="E350" s="278" t="s">
        <v>1</v>
      </c>
      <c r="F350" s="279" t="s">
        <v>223</v>
      </c>
      <c r="G350" s="277"/>
      <c r="H350" s="280">
        <v>6</v>
      </c>
      <c r="I350" s="281"/>
      <c r="J350" s="277"/>
      <c r="K350" s="277"/>
      <c r="L350" s="282"/>
      <c r="M350" s="283"/>
      <c r="N350" s="284"/>
      <c r="O350" s="284"/>
      <c r="P350" s="284"/>
      <c r="Q350" s="284"/>
      <c r="R350" s="284"/>
      <c r="S350" s="284"/>
      <c r="T350" s="28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86" t="s">
        <v>170</v>
      </c>
      <c r="AU350" s="286" t="s">
        <v>85</v>
      </c>
      <c r="AV350" s="13" t="s">
        <v>85</v>
      </c>
      <c r="AW350" s="13" t="s">
        <v>30</v>
      </c>
      <c r="AX350" s="13" t="s">
        <v>83</v>
      </c>
      <c r="AY350" s="286" t="s">
        <v>160</v>
      </c>
    </row>
    <row r="351" spans="1:65" s="2" customFormat="1" ht="16.5" customHeight="1">
      <c r="A351" s="40"/>
      <c r="B351" s="41"/>
      <c r="C351" s="260" t="s">
        <v>689</v>
      </c>
      <c r="D351" s="260" t="s">
        <v>162</v>
      </c>
      <c r="E351" s="261" t="s">
        <v>1494</v>
      </c>
      <c r="F351" s="262" t="s">
        <v>1495</v>
      </c>
      <c r="G351" s="263" t="s">
        <v>1476</v>
      </c>
      <c r="H351" s="264">
        <v>1</v>
      </c>
      <c r="I351" s="265"/>
      <c r="J351" s="266">
        <f>ROUND(I351*H351,2)</f>
        <v>0</v>
      </c>
      <c r="K351" s="262" t="s">
        <v>175</v>
      </c>
      <c r="L351" s="43"/>
      <c r="M351" s="267" t="s">
        <v>1</v>
      </c>
      <c r="N351" s="268" t="s">
        <v>40</v>
      </c>
      <c r="O351" s="93"/>
      <c r="P351" s="269">
        <f>O351*H351</f>
        <v>0</v>
      </c>
      <c r="Q351" s="269">
        <v>0</v>
      </c>
      <c r="R351" s="269">
        <f>Q351*H351</f>
        <v>0</v>
      </c>
      <c r="S351" s="269">
        <v>0</v>
      </c>
      <c r="T351" s="27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71" t="s">
        <v>1470</v>
      </c>
      <c r="AT351" s="271" t="s">
        <v>162</v>
      </c>
      <c r="AU351" s="271" t="s">
        <v>85</v>
      </c>
      <c r="AY351" s="17" t="s">
        <v>160</v>
      </c>
      <c r="BE351" s="145">
        <f>IF(N351="základní",J351,0)</f>
        <v>0</v>
      </c>
      <c r="BF351" s="145">
        <f>IF(N351="snížená",J351,0)</f>
        <v>0</v>
      </c>
      <c r="BG351" s="145">
        <f>IF(N351="zákl. přenesená",J351,0)</f>
        <v>0</v>
      </c>
      <c r="BH351" s="145">
        <f>IF(N351="sníž. přenesená",J351,0)</f>
        <v>0</v>
      </c>
      <c r="BI351" s="145">
        <f>IF(N351="nulová",J351,0)</f>
        <v>0</v>
      </c>
      <c r="BJ351" s="17" t="s">
        <v>83</v>
      </c>
      <c r="BK351" s="145">
        <f>ROUND(I351*H351,2)</f>
        <v>0</v>
      </c>
      <c r="BL351" s="17" t="s">
        <v>1470</v>
      </c>
      <c r="BM351" s="271" t="s">
        <v>2498</v>
      </c>
    </row>
    <row r="352" spans="1:47" s="2" customFormat="1" ht="12">
      <c r="A352" s="40"/>
      <c r="B352" s="41"/>
      <c r="C352" s="42"/>
      <c r="D352" s="272" t="s">
        <v>177</v>
      </c>
      <c r="E352" s="42"/>
      <c r="F352" s="287" t="s">
        <v>1495</v>
      </c>
      <c r="G352" s="42"/>
      <c r="H352" s="42"/>
      <c r="I352" s="161"/>
      <c r="J352" s="42"/>
      <c r="K352" s="42"/>
      <c r="L352" s="43"/>
      <c r="M352" s="274"/>
      <c r="N352" s="275"/>
      <c r="O352" s="93"/>
      <c r="P352" s="93"/>
      <c r="Q352" s="93"/>
      <c r="R352" s="93"/>
      <c r="S352" s="93"/>
      <c r="T352" s="94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7" t="s">
        <v>177</v>
      </c>
      <c r="AU352" s="17" t="s">
        <v>85</v>
      </c>
    </row>
    <row r="353" spans="1:65" s="2" customFormat="1" ht="16.5" customHeight="1">
      <c r="A353" s="40"/>
      <c r="B353" s="41"/>
      <c r="C353" s="260" t="s">
        <v>695</v>
      </c>
      <c r="D353" s="260" t="s">
        <v>162</v>
      </c>
      <c r="E353" s="261" t="s">
        <v>1498</v>
      </c>
      <c r="F353" s="262" t="s">
        <v>1499</v>
      </c>
      <c r="G353" s="263" t="s">
        <v>1476</v>
      </c>
      <c r="H353" s="264">
        <v>1</v>
      </c>
      <c r="I353" s="265"/>
      <c r="J353" s="266">
        <f>ROUND(I353*H353,2)</f>
        <v>0</v>
      </c>
      <c r="K353" s="262" t="s">
        <v>175</v>
      </c>
      <c r="L353" s="43"/>
      <c r="M353" s="267" t="s">
        <v>1</v>
      </c>
      <c r="N353" s="268" t="s">
        <v>40</v>
      </c>
      <c r="O353" s="93"/>
      <c r="P353" s="269">
        <f>O353*H353</f>
        <v>0</v>
      </c>
      <c r="Q353" s="269">
        <v>0</v>
      </c>
      <c r="R353" s="269">
        <f>Q353*H353</f>
        <v>0</v>
      </c>
      <c r="S353" s="269">
        <v>0</v>
      </c>
      <c r="T353" s="270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71" t="s">
        <v>1470</v>
      </c>
      <c r="AT353" s="271" t="s">
        <v>162</v>
      </c>
      <c r="AU353" s="271" t="s">
        <v>85</v>
      </c>
      <c r="AY353" s="17" t="s">
        <v>160</v>
      </c>
      <c r="BE353" s="145">
        <f>IF(N353="základní",J353,0)</f>
        <v>0</v>
      </c>
      <c r="BF353" s="145">
        <f>IF(N353="snížená",J353,0)</f>
        <v>0</v>
      </c>
      <c r="BG353" s="145">
        <f>IF(N353="zákl. přenesená",J353,0)</f>
        <v>0</v>
      </c>
      <c r="BH353" s="145">
        <f>IF(N353="sníž. přenesená",J353,0)</f>
        <v>0</v>
      </c>
      <c r="BI353" s="145">
        <f>IF(N353="nulová",J353,0)</f>
        <v>0</v>
      </c>
      <c r="BJ353" s="17" t="s">
        <v>83</v>
      </c>
      <c r="BK353" s="145">
        <f>ROUND(I353*H353,2)</f>
        <v>0</v>
      </c>
      <c r="BL353" s="17" t="s">
        <v>1470</v>
      </c>
      <c r="BM353" s="271" t="s">
        <v>2499</v>
      </c>
    </row>
    <row r="354" spans="1:47" s="2" customFormat="1" ht="12">
      <c r="A354" s="40"/>
      <c r="B354" s="41"/>
      <c r="C354" s="42"/>
      <c r="D354" s="272" t="s">
        <v>177</v>
      </c>
      <c r="E354" s="42"/>
      <c r="F354" s="287" t="s">
        <v>1501</v>
      </c>
      <c r="G354" s="42"/>
      <c r="H354" s="42"/>
      <c r="I354" s="161"/>
      <c r="J354" s="42"/>
      <c r="K354" s="42"/>
      <c r="L354" s="43"/>
      <c r="M354" s="274"/>
      <c r="N354" s="275"/>
      <c r="O354" s="93"/>
      <c r="P354" s="93"/>
      <c r="Q354" s="93"/>
      <c r="R354" s="93"/>
      <c r="S354" s="93"/>
      <c r="T354" s="94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7" t="s">
        <v>177</v>
      </c>
      <c r="AU354" s="17" t="s">
        <v>85</v>
      </c>
    </row>
    <row r="355" spans="1:51" s="13" customFormat="1" ht="12">
      <c r="A355" s="13"/>
      <c r="B355" s="276"/>
      <c r="C355" s="277"/>
      <c r="D355" s="272" t="s">
        <v>170</v>
      </c>
      <c r="E355" s="278" t="s">
        <v>1</v>
      </c>
      <c r="F355" s="279" t="s">
        <v>83</v>
      </c>
      <c r="G355" s="277"/>
      <c r="H355" s="280">
        <v>1</v>
      </c>
      <c r="I355" s="281"/>
      <c r="J355" s="277"/>
      <c r="K355" s="277"/>
      <c r="L355" s="282"/>
      <c r="M355" s="283"/>
      <c r="N355" s="284"/>
      <c r="O355" s="284"/>
      <c r="P355" s="284"/>
      <c r="Q355" s="284"/>
      <c r="R355" s="284"/>
      <c r="S355" s="284"/>
      <c r="T355" s="28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86" t="s">
        <v>170</v>
      </c>
      <c r="AU355" s="286" t="s">
        <v>85</v>
      </c>
      <c r="AV355" s="13" t="s">
        <v>85</v>
      </c>
      <c r="AW355" s="13" t="s">
        <v>30</v>
      </c>
      <c r="AX355" s="13" t="s">
        <v>83</v>
      </c>
      <c r="AY355" s="286" t="s">
        <v>160</v>
      </c>
    </row>
    <row r="356" spans="1:65" s="2" customFormat="1" ht="16.5" customHeight="1">
      <c r="A356" s="40"/>
      <c r="B356" s="41"/>
      <c r="C356" s="260" t="s">
        <v>702</v>
      </c>
      <c r="D356" s="260" t="s">
        <v>162</v>
      </c>
      <c r="E356" s="261" t="s">
        <v>1503</v>
      </c>
      <c r="F356" s="262" t="s">
        <v>1504</v>
      </c>
      <c r="G356" s="263" t="s">
        <v>1476</v>
      </c>
      <c r="H356" s="264">
        <v>1</v>
      </c>
      <c r="I356" s="265"/>
      <c r="J356" s="266">
        <f>ROUND(I356*H356,2)</f>
        <v>0</v>
      </c>
      <c r="K356" s="262" t="s">
        <v>1</v>
      </c>
      <c r="L356" s="43"/>
      <c r="M356" s="267" t="s">
        <v>1</v>
      </c>
      <c r="N356" s="268" t="s">
        <v>40</v>
      </c>
      <c r="O356" s="93"/>
      <c r="P356" s="269">
        <f>O356*H356</f>
        <v>0</v>
      </c>
      <c r="Q356" s="269">
        <v>0</v>
      </c>
      <c r="R356" s="269">
        <f>Q356*H356</f>
        <v>0</v>
      </c>
      <c r="S356" s="269">
        <v>0</v>
      </c>
      <c r="T356" s="27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71" t="s">
        <v>1470</v>
      </c>
      <c r="AT356" s="271" t="s">
        <v>162</v>
      </c>
      <c r="AU356" s="271" t="s">
        <v>85</v>
      </c>
      <c r="AY356" s="17" t="s">
        <v>160</v>
      </c>
      <c r="BE356" s="145">
        <f>IF(N356="základní",J356,0)</f>
        <v>0</v>
      </c>
      <c r="BF356" s="145">
        <f>IF(N356="snížená",J356,0)</f>
        <v>0</v>
      </c>
      <c r="BG356" s="145">
        <f>IF(N356="zákl. přenesená",J356,0)</f>
        <v>0</v>
      </c>
      <c r="BH356" s="145">
        <f>IF(N356="sníž. přenesená",J356,0)</f>
        <v>0</v>
      </c>
      <c r="BI356" s="145">
        <f>IF(N356="nulová",J356,0)</f>
        <v>0</v>
      </c>
      <c r="BJ356" s="17" t="s">
        <v>83</v>
      </c>
      <c r="BK356" s="145">
        <f>ROUND(I356*H356,2)</f>
        <v>0</v>
      </c>
      <c r="BL356" s="17" t="s">
        <v>1470</v>
      </c>
      <c r="BM356" s="271" t="s">
        <v>2500</v>
      </c>
    </row>
    <row r="357" spans="1:47" s="2" customFormat="1" ht="12">
      <c r="A357" s="40"/>
      <c r="B357" s="41"/>
      <c r="C357" s="42"/>
      <c r="D357" s="272" t="s">
        <v>177</v>
      </c>
      <c r="E357" s="42"/>
      <c r="F357" s="287" t="s">
        <v>1504</v>
      </c>
      <c r="G357" s="42"/>
      <c r="H357" s="42"/>
      <c r="I357" s="161"/>
      <c r="J357" s="42"/>
      <c r="K357" s="42"/>
      <c r="L357" s="43"/>
      <c r="M357" s="274"/>
      <c r="N357" s="275"/>
      <c r="O357" s="93"/>
      <c r="P357" s="93"/>
      <c r="Q357" s="93"/>
      <c r="R357" s="93"/>
      <c r="S357" s="93"/>
      <c r="T357" s="94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7" t="s">
        <v>177</v>
      </c>
      <c r="AU357" s="17" t="s">
        <v>85</v>
      </c>
    </row>
    <row r="358" spans="1:65" s="2" customFormat="1" ht="16.5" customHeight="1">
      <c r="A358" s="40"/>
      <c r="B358" s="41"/>
      <c r="C358" s="260" t="s">
        <v>712</v>
      </c>
      <c r="D358" s="260" t="s">
        <v>162</v>
      </c>
      <c r="E358" s="261" t="s">
        <v>1515</v>
      </c>
      <c r="F358" s="262" t="s">
        <v>1853</v>
      </c>
      <c r="G358" s="263" t="s">
        <v>165</v>
      </c>
      <c r="H358" s="264">
        <v>1</v>
      </c>
      <c r="I358" s="265"/>
      <c r="J358" s="266">
        <f>ROUND(I358*H358,2)</f>
        <v>0</v>
      </c>
      <c r="K358" s="262" t="s">
        <v>1</v>
      </c>
      <c r="L358" s="43"/>
      <c r="M358" s="267" t="s">
        <v>1</v>
      </c>
      <c r="N358" s="268" t="s">
        <v>40</v>
      </c>
      <c r="O358" s="93"/>
      <c r="P358" s="269">
        <f>O358*H358</f>
        <v>0</v>
      </c>
      <c r="Q358" s="269">
        <v>0</v>
      </c>
      <c r="R358" s="269">
        <f>Q358*H358</f>
        <v>0</v>
      </c>
      <c r="S358" s="269">
        <v>0</v>
      </c>
      <c r="T358" s="27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71" t="s">
        <v>1470</v>
      </c>
      <c r="AT358" s="271" t="s">
        <v>162</v>
      </c>
      <c r="AU358" s="271" t="s">
        <v>85</v>
      </c>
      <c r="AY358" s="17" t="s">
        <v>160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7" t="s">
        <v>83</v>
      </c>
      <c r="BK358" s="145">
        <f>ROUND(I358*H358,2)</f>
        <v>0</v>
      </c>
      <c r="BL358" s="17" t="s">
        <v>1470</v>
      </c>
      <c r="BM358" s="271" t="s">
        <v>2501</v>
      </c>
    </row>
    <row r="359" spans="1:47" s="2" customFormat="1" ht="12">
      <c r="A359" s="40"/>
      <c r="B359" s="41"/>
      <c r="C359" s="42"/>
      <c r="D359" s="272" t="s">
        <v>177</v>
      </c>
      <c r="E359" s="42"/>
      <c r="F359" s="287" t="s">
        <v>1855</v>
      </c>
      <c r="G359" s="42"/>
      <c r="H359" s="42"/>
      <c r="I359" s="161"/>
      <c r="J359" s="42"/>
      <c r="K359" s="42"/>
      <c r="L359" s="43"/>
      <c r="M359" s="274"/>
      <c r="N359" s="275"/>
      <c r="O359" s="93"/>
      <c r="P359" s="93"/>
      <c r="Q359" s="93"/>
      <c r="R359" s="93"/>
      <c r="S359" s="93"/>
      <c r="T359" s="94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7" t="s">
        <v>177</v>
      </c>
      <c r="AU359" s="17" t="s">
        <v>85</v>
      </c>
    </row>
    <row r="360" spans="1:63" s="12" customFormat="1" ht="22.8" customHeight="1">
      <c r="A360" s="12"/>
      <c r="B360" s="244"/>
      <c r="C360" s="245"/>
      <c r="D360" s="246" t="s">
        <v>74</v>
      </c>
      <c r="E360" s="258" t="s">
        <v>1519</v>
      </c>
      <c r="F360" s="258" t="s">
        <v>137</v>
      </c>
      <c r="G360" s="245"/>
      <c r="H360" s="245"/>
      <c r="I360" s="248"/>
      <c r="J360" s="259">
        <f>BK360</f>
        <v>0</v>
      </c>
      <c r="K360" s="245"/>
      <c r="L360" s="250"/>
      <c r="M360" s="251"/>
      <c r="N360" s="252"/>
      <c r="O360" s="252"/>
      <c r="P360" s="253">
        <f>SUM(P361:P363)</f>
        <v>0</v>
      </c>
      <c r="Q360" s="252"/>
      <c r="R360" s="253">
        <f>SUM(R361:R363)</f>
        <v>0</v>
      </c>
      <c r="S360" s="252"/>
      <c r="T360" s="254">
        <f>SUM(T361:T363)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55" t="s">
        <v>218</v>
      </c>
      <c r="AT360" s="256" t="s">
        <v>74</v>
      </c>
      <c r="AU360" s="256" t="s">
        <v>83</v>
      </c>
      <c r="AY360" s="255" t="s">
        <v>160</v>
      </c>
      <c r="BK360" s="257">
        <f>SUM(BK361:BK363)</f>
        <v>0</v>
      </c>
    </row>
    <row r="361" spans="1:65" s="2" customFormat="1" ht="16.5" customHeight="1">
      <c r="A361" s="40"/>
      <c r="B361" s="41"/>
      <c r="C361" s="260" t="s">
        <v>719</v>
      </c>
      <c r="D361" s="260" t="s">
        <v>162</v>
      </c>
      <c r="E361" s="261" t="s">
        <v>1521</v>
      </c>
      <c r="F361" s="262" t="s">
        <v>137</v>
      </c>
      <c r="G361" s="263" t="s">
        <v>1522</v>
      </c>
      <c r="H361" s="264">
        <v>1</v>
      </c>
      <c r="I361" s="265"/>
      <c r="J361" s="266">
        <f>ROUND(I361*H361,2)</f>
        <v>0</v>
      </c>
      <c r="K361" s="262" t="s">
        <v>1</v>
      </c>
      <c r="L361" s="43"/>
      <c r="M361" s="267" t="s">
        <v>1</v>
      </c>
      <c r="N361" s="268" t="s">
        <v>40</v>
      </c>
      <c r="O361" s="93"/>
      <c r="P361" s="269">
        <f>O361*H361</f>
        <v>0</v>
      </c>
      <c r="Q361" s="269">
        <v>0</v>
      </c>
      <c r="R361" s="269">
        <f>Q361*H361</f>
        <v>0</v>
      </c>
      <c r="S361" s="269">
        <v>0</v>
      </c>
      <c r="T361" s="270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71" t="s">
        <v>1470</v>
      </c>
      <c r="AT361" s="271" t="s">
        <v>162</v>
      </c>
      <c r="AU361" s="271" t="s">
        <v>85</v>
      </c>
      <c r="AY361" s="17" t="s">
        <v>160</v>
      </c>
      <c r="BE361" s="145">
        <f>IF(N361="základní",J361,0)</f>
        <v>0</v>
      </c>
      <c r="BF361" s="145">
        <f>IF(N361="snížená",J361,0)</f>
        <v>0</v>
      </c>
      <c r="BG361" s="145">
        <f>IF(N361="zákl. přenesená",J361,0)</f>
        <v>0</v>
      </c>
      <c r="BH361" s="145">
        <f>IF(N361="sníž. přenesená",J361,0)</f>
        <v>0</v>
      </c>
      <c r="BI361" s="145">
        <f>IF(N361="nulová",J361,0)</f>
        <v>0</v>
      </c>
      <c r="BJ361" s="17" t="s">
        <v>83</v>
      </c>
      <c r="BK361" s="145">
        <f>ROUND(I361*H361,2)</f>
        <v>0</v>
      </c>
      <c r="BL361" s="17" t="s">
        <v>1470</v>
      </c>
      <c r="BM361" s="271" t="s">
        <v>2502</v>
      </c>
    </row>
    <row r="362" spans="1:47" s="2" customFormat="1" ht="12">
      <c r="A362" s="40"/>
      <c r="B362" s="41"/>
      <c r="C362" s="42"/>
      <c r="D362" s="272" t="s">
        <v>177</v>
      </c>
      <c r="E362" s="42"/>
      <c r="F362" s="287" t="s">
        <v>137</v>
      </c>
      <c r="G362" s="42"/>
      <c r="H362" s="42"/>
      <c r="I362" s="161"/>
      <c r="J362" s="42"/>
      <c r="K362" s="42"/>
      <c r="L362" s="43"/>
      <c r="M362" s="274"/>
      <c r="N362" s="275"/>
      <c r="O362" s="93"/>
      <c r="P362" s="93"/>
      <c r="Q362" s="93"/>
      <c r="R362" s="93"/>
      <c r="S362" s="93"/>
      <c r="T362" s="94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7" t="s">
        <v>177</v>
      </c>
      <c r="AU362" s="17" t="s">
        <v>85</v>
      </c>
    </row>
    <row r="363" spans="1:47" s="2" customFormat="1" ht="12">
      <c r="A363" s="40"/>
      <c r="B363" s="41"/>
      <c r="C363" s="42"/>
      <c r="D363" s="272" t="s">
        <v>168</v>
      </c>
      <c r="E363" s="42"/>
      <c r="F363" s="273" t="s">
        <v>1524</v>
      </c>
      <c r="G363" s="42"/>
      <c r="H363" s="42"/>
      <c r="I363" s="161"/>
      <c r="J363" s="42"/>
      <c r="K363" s="42"/>
      <c r="L363" s="43"/>
      <c r="M363" s="274"/>
      <c r="N363" s="275"/>
      <c r="O363" s="93"/>
      <c r="P363" s="93"/>
      <c r="Q363" s="93"/>
      <c r="R363" s="93"/>
      <c r="S363" s="93"/>
      <c r="T363" s="94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7" t="s">
        <v>168</v>
      </c>
      <c r="AU363" s="17" t="s">
        <v>85</v>
      </c>
    </row>
    <row r="364" spans="1:63" s="12" customFormat="1" ht="22.8" customHeight="1">
      <c r="A364" s="12"/>
      <c r="B364" s="244"/>
      <c r="C364" s="245"/>
      <c r="D364" s="246" t="s">
        <v>74</v>
      </c>
      <c r="E364" s="258" t="s">
        <v>1525</v>
      </c>
      <c r="F364" s="258" t="s">
        <v>1526</v>
      </c>
      <c r="G364" s="245"/>
      <c r="H364" s="245"/>
      <c r="I364" s="248"/>
      <c r="J364" s="259">
        <f>BK364</f>
        <v>0</v>
      </c>
      <c r="K364" s="245"/>
      <c r="L364" s="250"/>
      <c r="M364" s="251"/>
      <c r="N364" s="252"/>
      <c r="O364" s="252"/>
      <c r="P364" s="253">
        <v>0</v>
      </c>
      <c r="Q364" s="252"/>
      <c r="R364" s="253">
        <v>0</v>
      </c>
      <c r="S364" s="252"/>
      <c r="T364" s="254"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55" t="s">
        <v>218</v>
      </c>
      <c r="AT364" s="256" t="s">
        <v>74</v>
      </c>
      <c r="AU364" s="256" t="s">
        <v>83</v>
      </c>
      <c r="AY364" s="255" t="s">
        <v>160</v>
      </c>
      <c r="BK364" s="257">
        <v>0</v>
      </c>
    </row>
    <row r="365" spans="1:63" s="12" customFormat="1" ht="22.8" customHeight="1">
      <c r="A365" s="12"/>
      <c r="B365" s="244"/>
      <c r="C365" s="245"/>
      <c r="D365" s="246" t="s">
        <v>74</v>
      </c>
      <c r="E365" s="258" t="s">
        <v>1537</v>
      </c>
      <c r="F365" s="258" t="s">
        <v>140</v>
      </c>
      <c r="G365" s="245"/>
      <c r="H365" s="245"/>
      <c r="I365" s="248"/>
      <c r="J365" s="259">
        <f>BK365</f>
        <v>0</v>
      </c>
      <c r="K365" s="245"/>
      <c r="L365" s="250"/>
      <c r="M365" s="251"/>
      <c r="N365" s="252"/>
      <c r="O365" s="252"/>
      <c r="P365" s="253">
        <f>SUM(P366:P367)</f>
        <v>0</v>
      </c>
      <c r="Q365" s="252"/>
      <c r="R365" s="253">
        <f>SUM(R366:R367)</f>
        <v>0</v>
      </c>
      <c r="S365" s="252"/>
      <c r="T365" s="254">
        <f>SUM(T366:T367)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55" t="s">
        <v>218</v>
      </c>
      <c r="AT365" s="256" t="s">
        <v>74</v>
      </c>
      <c r="AU365" s="256" t="s">
        <v>83</v>
      </c>
      <c r="AY365" s="255" t="s">
        <v>160</v>
      </c>
      <c r="BK365" s="257">
        <f>SUM(BK366:BK367)</f>
        <v>0</v>
      </c>
    </row>
    <row r="366" spans="1:65" s="2" customFormat="1" ht="21.75" customHeight="1">
      <c r="A366" s="40"/>
      <c r="B366" s="41"/>
      <c r="C366" s="260" t="s">
        <v>732</v>
      </c>
      <c r="D366" s="260" t="s">
        <v>162</v>
      </c>
      <c r="E366" s="261" t="s">
        <v>1542</v>
      </c>
      <c r="F366" s="262" t="s">
        <v>1545</v>
      </c>
      <c r="G366" s="263" t="s">
        <v>1522</v>
      </c>
      <c r="H366" s="264">
        <v>1</v>
      </c>
      <c r="I366" s="265"/>
      <c r="J366" s="266">
        <f>ROUND(I366*H366,2)</f>
        <v>0</v>
      </c>
      <c r="K366" s="262" t="s">
        <v>1</v>
      </c>
      <c r="L366" s="43"/>
      <c r="M366" s="267" t="s">
        <v>1</v>
      </c>
      <c r="N366" s="268" t="s">
        <v>40</v>
      </c>
      <c r="O366" s="93"/>
      <c r="P366" s="269">
        <f>O366*H366</f>
        <v>0</v>
      </c>
      <c r="Q366" s="269">
        <v>0</v>
      </c>
      <c r="R366" s="269">
        <f>Q366*H366</f>
        <v>0</v>
      </c>
      <c r="S366" s="269">
        <v>0</v>
      </c>
      <c r="T366" s="270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71" t="s">
        <v>1470</v>
      </c>
      <c r="AT366" s="271" t="s">
        <v>162</v>
      </c>
      <c r="AU366" s="271" t="s">
        <v>85</v>
      </c>
      <c r="AY366" s="17" t="s">
        <v>160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7" t="s">
        <v>83</v>
      </c>
      <c r="BK366" s="145">
        <f>ROUND(I366*H366,2)</f>
        <v>0</v>
      </c>
      <c r="BL366" s="17" t="s">
        <v>1470</v>
      </c>
      <c r="BM366" s="271" t="s">
        <v>2503</v>
      </c>
    </row>
    <row r="367" spans="1:47" s="2" customFormat="1" ht="12">
      <c r="A367" s="40"/>
      <c r="B367" s="41"/>
      <c r="C367" s="42"/>
      <c r="D367" s="272" t="s">
        <v>177</v>
      </c>
      <c r="E367" s="42"/>
      <c r="F367" s="287" t="s">
        <v>1545</v>
      </c>
      <c r="G367" s="42"/>
      <c r="H367" s="42"/>
      <c r="I367" s="161"/>
      <c r="J367" s="42"/>
      <c r="K367" s="42"/>
      <c r="L367" s="43"/>
      <c r="M367" s="274"/>
      <c r="N367" s="275"/>
      <c r="O367" s="93"/>
      <c r="P367" s="93"/>
      <c r="Q367" s="93"/>
      <c r="R367" s="93"/>
      <c r="S367" s="93"/>
      <c r="T367" s="94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7" t="s">
        <v>177</v>
      </c>
      <c r="AU367" s="17" t="s">
        <v>85</v>
      </c>
    </row>
    <row r="368" spans="1:63" s="12" customFormat="1" ht="22.8" customHeight="1">
      <c r="A368" s="12"/>
      <c r="B368" s="244"/>
      <c r="C368" s="245"/>
      <c r="D368" s="246" t="s">
        <v>74</v>
      </c>
      <c r="E368" s="258" t="s">
        <v>1546</v>
      </c>
      <c r="F368" s="258" t="s">
        <v>141</v>
      </c>
      <c r="G368" s="245"/>
      <c r="H368" s="245"/>
      <c r="I368" s="248"/>
      <c r="J368" s="259">
        <f>BK368</f>
        <v>0</v>
      </c>
      <c r="K368" s="245"/>
      <c r="L368" s="250"/>
      <c r="M368" s="251"/>
      <c r="N368" s="252"/>
      <c r="O368" s="252"/>
      <c r="P368" s="253">
        <f>SUM(P369:P372)</f>
        <v>0</v>
      </c>
      <c r="Q368" s="252"/>
      <c r="R368" s="253">
        <f>SUM(R369:R372)</f>
        <v>0</v>
      </c>
      <c r="S368" s="252"/>
      <c r="T368" s="254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55" t="s">
        <v>218</v>
      </c>
      <c r="AT368" s="256" t="s">
        <v>74</v>
      </c>
      <c r="AU368" s="256" t="s">
        <v>83</v>
      </c>
      <c r="AY368" s="255" t="s">
        <v>160</v>
      </c>
      <c r="BK368" s="257">
        <f>SUM(BK369:BK372)</f>
        <v>0</v>
      </c>
    </row>
    <row r="369" spans="1:65" s="2" customFormat="1" ht="16.5" customHeight="1">
      <c r="A369" s="40"/>
      <c r="B369" s="41"/>
      <c r="C369" s="260" t="s">
        <v>739</v>
      </c>
      <c r="D369" s="260" t="s">
        <v>162</v>
      </c>
      <c r="E369" s="261" t="s">
        <v>1548</v>
      </c>
      <c r="F369" s="262" t="s">
        <v>1549</v>
      </c>
      <c r="G369" s="263" t="s">
        <v>1522</v>
      </c>
      <c r="H369" s="264">
        <v>1</v>
      </c>
      <c r="I369" s="265"/>
      <c r="J369" s="266">
        <f>ROUND(I369*H369,2)</f>
        <v>0</v>
      </c>
      <c r="K369" s="262" t="s">
        <v>1</v>
      </c>
      <c r="L369" s="43"/>
      <c r="M369" s="267" t="s">
        <v>1</v>
      </c>
      <c r="N369" s="268" t="s">
        <v>40</v>
      </c>
      <c r="O369" s="93"/>
      <c r="P369" s="269">
        <f>O369*H369</f>
        <v>0</v>
      </c>
      <c r="Q369" s="269">
        <v>0</v>
      </c>
      <c r="R369" s="269">
        <f>Q369*H369</f>
        <v>0</v>
      </c>
      <c r="S369" s="269">
        <v>0</v>
      </c>
      <c r="T369" s="27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71" t="s">
        <v>1470</v>
      </c>
      <c r="AT369" s="271" t="s">
        <v>162</v>
      </c>
      <c r="AU369" s="271" t="s">
        <v>85</v>
      </c>
      <c r="AY369" s="17" t="s">
        <v>160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7" t="s">
        <v>83</v>
      </c>
      <c r="BK369" s="145">
        <f>ROUND(I369*H369,2)</f>
        <v>0</v>
      </c>
      <c r="BL369" s="17" t="s">
        <v>1470</v>
      </c>
      <c r="BM369" s="271" t="s">
        <v>2504</v>
      </c>
    </row>
    <row r="370" spans="1:47" s="2" customFormat="1" ht="12">
      <c r="A370" s="40"/>
      <c r="B370" s="41"/>
      <c r="C370" s="42"/>
      <c r="D370" s="272" t="s">
        <v>177</v>
      </c>
      <c r="E370" s="42"/>
      <c r="F370" s="287" t="s">
        <v>1551</v>
      </c>
      <c r="G370" s="42"/>
      <c r="H370" s="42"/>
      <c r="I370" s="161"/>
      <c r="J370" s="42"/>
      <c r="K370" s="42"/>
      <c r="L370" s="43"/>
      <c r="M370" s="274"/>
      <c r="N370" s="275"/>
      <c r="O370" s="93"/>
      <c r="P370" s="93"/>
      <c r="Q370" s="93"/>
      <c r="R370" s="93"/>
      <c r="S370" s="93"/>
      <c r="T370" s="94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7" t="s">
        <v>177</v>
      </c>
      <c r="AU370" s="17" t="s">
        <v>85</v>
      </c>
    </row>
    <row r="371" spans="1:65" s="2" customFormat="1" ht="16.5" customHeight="1">
      <c r="A371" s="40"/>
      <c r="B371" s="41"/>
      <c r="C371" s="260" t="s">
        <v>746</v>
      </c>
      <c r="D371" s="260" t="s">
        <v>162</v>
      </c>
      <c r="E371" s="261" t="s">
        <v>1554</v>
      </c>
      <c r="F371" s="262" t="s">
        <v>1555</v>
      </c>
      <c r="G371" s="263" t="s">
        <v>1522</v>
      </c>
      <c r="H371" s="264">
        <v>1</v>
      </c>
      <c r="I371" s="265"/>
      <c r="J371" s="266">
        <f>ROUND(I371*H371,2)</f>
        <v>0</v>
      </c>
      <c r="K371" s="262" t="s">
        <v>1</v>
      </c>
      <c r="L371" s="43"/>
      <c r="M371" s="267" t="s">
        <v>1</v>
      </c>
      <c r="N371" s="268" t="s">
        <v>40</v>
      </c>
      <c r="O371" s="93"/>
      <c r="P371" s="269">
        <f>O371*H371</f>
        <v>0</v>
      </c>
      <c r="Q371" s="269">
        <v>0</v>
      </c>
      <c r="R371" s="269">
        <f>Q371*H371</f>
        <v>0</v>
      </c>
      <c r="S371" s="269">
        <v>0</v>
      </c>
      <c r="T371" s="270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71" t="s">
        <v>1470</v>
      </c>
      <c r="AT371" s="271" t="s">
        <v>162</v>
      </c>
      <c r="AU371" s="271" t="s">
        <v>85</v>
      </c>
      <c r="AY371" s="17" t="s">
        <v>160</v>
      </c>
      <c r="BE371" s="145">
        <f>IF(N371="základní",J371,0)</f>
        <v>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7" t="s">
        <v>83</v>
      </c>
      <c r="BK371" s="145">
        <f>ROUND(I371*H371,2)</f>
        <v>0</v>
      </c>
      <c r="BL371" s="17" t="s">
        <v>1470</v>
      </c>
      <c r="BM371" s="271" t="s">
        <v>2505</v>
      </c>
    </row>
    <row r="372" spans="1:47" s="2" customFormat="1" ht="12">
      <c r="A372" s="40"/>
      <c r="B372" s="41"/>
      <c r="C372" s="42"/>
      <c r="D372" s="272" t="s">
        <v>177</v>
      </c>
      <c r="E372" s="42"/>
      <c r="F372" s="287" t="s">
        <v>1555</v>
      </c>
      <c r="G372" s="42"/>
      <c r="H372" s="42"/>
      <c r="I372" s="161"/>
      <c r="J372" s="42"/>
      <c r="K372" s="42"/>
      <c r="L372" s="43"/>
      <c r="M372" s="274"/>
      <c r="N372" s="275"/>
      <c r="O372" s="93"/>
      <c r="P372" s="93"/>
      <c r="Q372" s="93"/>
      <c r="R372" s="93"/>
      <c r="S372" s="93"/>
      <c r="T372" s="94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7" t="s">
        <v>177</v>
      </c>
      <c r="AU372" s="17" t="s">
        <v>85</v>
      </c>
    </row>
    <row r="373" spans="1:63" s="12" customFormat="1" ht="22.8" customHeight="1">
      <c r="A373" s="12"/>
      <c r="B373" s="244"/>
      <c r="C373" s="245"/>
      <c r="D373" s="246" t="s">
        <v>74</v>
      </c>
      <c r="E373" s="258" t="s">
        <v>1557</v>
      </c>
      <c r="F373" s="258" t="s">
        <v>1558</v>
      </c>
      <c r="G373" s="245"/>
      <c r="H373" s="245"/>
      <c r="I373" s="248"/>
      <c r="J373" s="259">
        <f>BK373</f>
        <v>0</v>
      </c>
      <c r="K373" s="245"/>
      <c r="L373" s="250"/>
      <c r="M373" s="251"/>
      <c r="N373" s="252"/>
      <c r="O373" s="252"/>
      <c r="P373" s="253">
        <f>SUM(P374:P375)</f>
        <v>0</v>
      </c>
      <c r="Q373" s="252"/>
      <c r="R373" s="253">
        <f>SUM(R374:R375)</f>
        <v>0</v>
      </c>
      <c r="S373" s="252"/>
      <c r="T373" s="254">
        <f>SUM(T374:T375)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55" t="s">
        <v>218</v>
      </c>
      <c r="AT373" s="256" t="s">
        <v>74</v>
      </c>
      <c r="AU373" s="256" t="s">
        <v>83</v>
      </c>
      <c r="AY373" s="255" t="s">
        <v>160</v>
      </c>
      <c r="BK373" s="257">
        <f>SUM(BK374:BK375)</f>
        <v>0</v>
      </c>
    </row>
    <row r="374" spans="1:65" s="2" customFormat="1" ht="16.5" customHeight="1">
      <c r="A374" s="40"/>
      <c r="B374" s="41"/>
      <c r="C374" s="260" t="s">
        <v>753</v>
      </c>
      <c r="D374" s="260" t="s">
        <v>162</v>
      </c>
      <c r="E374" s="261" t="s">
        <v>1564</v>
      </c>
      <c r="F374" s="262" t="s">
        <v>1565</v>
      </c>
      <c r="G374" s="263" t="s">
        <v>253</v>
      </c>
      <c r="H374" s="264">
        <v>25</v>
      </c>
      <c r="I374" s="265"/>
      <c r="J374" s="266">
        <f>ROUND(I374*H374,2)</f>
        <v>0</v>
      </c>
      <c r="K374" s="262" t="s">
        <v>1</v>
      </c>
      <c r="L374" s="43"/>
      <c r="M374" s="267" t="s">
        <v>1</v>
      </c>
      <c r="N374" s="268" t="s">
        <v>40</v>
      </c>
      <c r="O374" s="93"/>
      <c r="P374" s="269">
        <f>O374*H374</f>
        <v>0</v>
      </c>
      <c r="Q374" s="269">
        <v>0</v>
      </c>
      <c r="R374" s="269">
        <f>Q374*H374</f>
        <v>0</v>
      </c>
      <c r="S374" s="269">
        <v>0</v>
      </c>
      <c r="T374" s="270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71" t="s">
        <v>1470</v>
      </c>
      <c r="AT374" s="271" t="s">
        <v>162</v>
      </c>
      <c r="AU374" s="271" t="s">
        <v>85</v>
      </c>
      <c r="AY374" s="17" t="s">
        <v>160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7" t="s">
        <v>83</v>
      </c>
      <c r="BK374" s="145">
        <f>ROUND(I374*H374,2)</f>
        <v>0</v>
      </c>
      <c r="BL374" s="17" t="s">
        <v>1470</v>
      </c>
      <c r="BM374" s="271" t="s">
        <v>2506</v>
      </c>
    </row>
    <row r="375" spans="1:47" s="2" customFormat="1" ht="12">
      <c r="A375" s="40"/>
      <c r="B375" s="41"/>
      <c r="C375" s="42"/>
      <c r="D375" s="272" t="s">
        <v>177</v>
      </c>
      <c r="E375" s="42"/>
      <c r="F375" s="287" t="s">
        <v>1565</v>
      </c>
      <c r="G375" s="42"/>
      <c r="H375" s="42"/>
      <c r="I375" s="161"/>
      <c r="J375" s="42"/>
      <c r="K375" s="42"/>
      <c r="L375" s="43"/>
      <c r="M375" s="274"/>
      <c r="N375" s="275"/>
      <c r="O375" s="93"/>
      <c r="P375" s="93"/>
      <c r="Q375" s="93"/>
      <c r="R375" s="93"/>
      <c r="S375" s="93"/>
      <c r="T375" s="94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7" t="s">
        <v>177</v>
      </c>
      <c r="AU375" s="17" t="s">
        <v>85</v>
      </c>
    </row>
    <row r="376" spans="1:63" s="12" customFormat="1" ht="22.8" customHeight="1">
      <c r="A376" s="12"/>
      <c r="B376" s="244"/>
      <c r="C376" s="245"/>
      <c r="D376" s="246" t="s">
        <v>74</v>
      </c>
      <c r="E376" s="258" t="s">
        <v>1572</v>
      </c>
      <c r="F376" s="258" t="s">
        <v>98</v>
      </c>
      <c r="G376" s="245"/>
      <c r="H376" s="245"/>
      <c r="I376" s="248"/>
      <c r="J376" s="259">
        <f>BK376</f>
        <v>0</v>
      </c>
      <c r="K376" s="245"/>
      <c r="L376" s="250"/>
      <c r="M376" s="251"/>
      <c r="N376" s="252"/>
      <c r="O376" s="252"/>
      <c r="P376" s="253">
        <f>SUM(P377:P380)</f>
        <v>0</v>
      </c>
      <c r="Q376" s="252"/>
      <c r="R376" s="253">
        <f>SUM(R377:R380)</f>
        <v>0</v>
      </c>
      <c r="S376" s="252"/>
      <c r="T376" s="254">
        <f>SUM(T377:T380)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55" t="s">
        <v>218</v>
      </c>
      <c r="AT376" s="256" t="s">
        <v>74</v>
      </c>
      <c r="AU376" s="256" t="s">
        <v>83</v>
      </c>
      <c r="AY376" s="255" t="s">
        <v>160</v>
      </c>
      <c r="BK376" s="257">
        <f>SUM(BK377:BK380)</f>
        <v>0</v>
      </c>
    </row>
    <row r="377" spans="1:65" s="2" customFormat="1" ht="16.5" customHeight="1">
      <c r="A377" s="40"/>
      <c r="B377" s="41"/>
      <c r="C377" s="260" t="s">
        <v>762</v>
      </c>
      <c r="D377" s="260" t="s">
        <v>162</v>
      </c>
      <c r="E377" s="261" t="s">
        <v>1587</v>
      </c>
      <c r="F377" s="262" t="s">
        <v>1588</v>
      </c>
      <c r="G377" s="263" t="s">
        <v>266</v>
      </c>
      <c r="H377" s="264">
        <v>10</v>
      </c>
      <c r="I377" s="265"/>
      <c r="J377" s="266">
        <f>ROUND(I377*H377,2)</f>
        <v>0</v>
      </c>
      <c r="K377" s="262" t="s">
        <v>1</v>
      </c>
      <c r="L377" s="43"/>
      <c r="M377" s="267" t="s">
        <v>1</v>
      </c>
      <c r="N377" s="268" t="s">
        <v>40</v>
      </c>
      <c r="O377" s="93"/>
      <c r="P377" s="269">
        <f>O377*H377</f>
        <v>0</v>
      </c>
      <c r="Q377" s="269">
        <v>0</v>
      </c>
      <c r="R377" s="269">
        <f>Q377*H377</f>
        <v>0</v>
      </c>
      <c r="S377" s="269">
        <v>0</v>
      </c>
      <c r="T377" s="270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71" t="s">
        <v>1470</v>
      </c>
      <c r="AT377" s="271" t="s">
        <v>162</v>
      </c>
      <c r="AU377" s="271" t="s">
        <v>85</v>
      </c>
      <c r="AY377" s="17" t="s">
        <v>160</v>
      </c>
      <c r="BE377" s="145">
        <f>IF(N377="základní",J377,0)</f>
        <v>0</v>
      </c>
      <c r="BF377" s="145">
        <f>IF(N377="snížená",J377,0)</f>
        <v>0</v>
      </c>
      <c r="BG377" s="145">
        <f>IF(N377="zákl. přenesená",J377,0)</f>
        <v>0</v>
      </c>
      <c r="BH377" s="145">
        <f>IF(N377="sníž. přenesená",J377,0)</f>
        <v>0</v>
      </c>
      <c r="BI377" s="145">
        <f>IF(N377="nulová",J377,0)</f>
        <v>0</v>
      </c>
      <c r="BJ377" s="17" t="s">
        <v>83</v>
      </c>
      <c r="BK377" s="145">
        <f>ROUND(I377*H377,2)</f>
        <v>0</v>
      </c>
      <c r="BL377" s="17" t="s">
        <v>1470</v>
      </c>
      <c r="BM377" s="271" t="s">
        <v>2507</v>
      </c>
    </row>
    <row r="378" spans="1:47" s="2" customFormat="1" ht="12">
      <c r="A378" s="40"/>
      <c r="B378" s="41"/>
      <c r="C378" s="42"/>
      <c r="D378" s="272" t="s">
        <v>177</v>
      </c>
      <c r="E378" s="42"/>
      <c r="F378" s="287" t="s">
        <v>1588</v>
      </c>
      <c r="G378" s="42"/>
      <c r="H378" s="42"/>
      <c r="I378" s="161"/>
      <c r="J378" s="42"/>
      <c r="K378" s="42"/>
      <c r="L378" s="43"/>
      <c r="M378" s="274"/>
      <c r="N378" s="275"/>
      <c r="O378" s="93"/>
      <c r="P378" s="93"/>
      <c r="Q378" s="93"/>
      <c r="R378" s="93"/>
      <c r="S378" s="93"/>
      <c r="T378" s="94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7" t="s">
        <v>177</v>
      </c>
      <c r="AU378" s="17" t="s">
        <v>85</v>
      </c>
    </row>
    <row r="379" spans="1:47" s="2" customFormat="1" ht="12">
      <c r="A379" s="40"/>
      <c r="B379" s="41"/>
      <c r="C379" s="42"/>
      <c r="D379" s="272" t="s">
        <v>168</v>
      </c>
      <c r="E379" s="42"/>
      <c r="F379" s="273" t="s">
        <v>1590</v>
      </c>
      <c r="G379" s="42"/>
      <c r="H379" s="42"/>
      <c r="I379" s="161"/>
      <c r="J379" s="42"/>
      <c r="K379" s="42"/>
      <c r="L379" s="43"/>
      <c r="M379" s="274"/>
      <c r="N379" s="275"/>
      <c r="O379" s="93"/>
      <c r="P379" s="93"/>
      <c r="Q379" s="93"/>
      <c r="R379" s="93"/>
      <c r="S379" s="93"/>
      <c r="T379" s="94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7" t="s">
        <v>168</v>
      </c>
      <c r="AU379" s="17" t="s">
        <v>85</v>
      </c>
    </row>
    <row r="380" spans="1:51" s="13" customFormat="1" ht="12">
      <c r="A380" s="13"/>
      <c r="B380" s="276"/>
      <c r="C380" s="277"/>
      <c r="D380" s="272" t="s">
        <v>170</v>
      </c>
      <c r="E380" s="278" t="s">
        <v>1</v>
      </c>
      <c r="F380" s="279" t="s">
        <v>246</v>
      </c>
      <c r="G380" s="277"/>
      <c r="H380" s="280">
        <v>10</v>
      </c>
      <c r="I380" s="281"/>
      <c r="J380" s="277"/>
      <c r="K380" s="277"/>
      <c r="L380" s="282"/>
      <c r="M380" s="323"/>
      <c r="N380" s="324"/>
      <c r="O380" s="324"/>
      <c r="P380" s="324"/>
      <c r="Q380" s="324"/>
      <c r="R380" s="324"/>
      <c r="S380" s="324"/>
      <c r="T380" s="32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86" t="s">
        <v>170</v>
      </c>
      <c r="AU380" s="286" t="s">
        <v>85</v>
      </c>
      <c r="AV380" s="13" t="s">
        <v>85</v>
      </c>
      <c r="AW380" s="13" t="s">
        <v>30</v>
      </c>
      <c r="AX380" s="13" t="s">
        <v>83</v>
      </c>
      <c r="AY380" s="286" t="s">
        <v>160</v>
      </c>
    </row>
    <row r="381" spans="1:31" s="2" customFormat="1" ht="6.95" customHeight="1">
      <c r="A381" s="40"/>
      <c r="B381" s="68"/>
      <c r="C381" s="69"/>
      <c r="D381" s="69"/>
      <c r="E381" s="69"/>
      <c r="F381" s="69"/>
      <c r="G381" s="69"/>
      <c r="H381" s="69"/>
      <c r="I381" s="202"/>
      <c r="J381" s="69"/>
      <c r="K381" s="69"/>
      <c r="L381" s="43"/>
      <c r="M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</row>
  </sheetData>
  <sheetProtection password="CC35" sheet="1" objects="1" scenarios="1" formatColumns="0" formatRows="0" autoFilter="0"/>
  <autoFilter ref="C141:K380"/>
  <mergeCells count="14">
    <mergeCell ref="E7:H7"/>
    <mergeCell ref="E9:H9"/>
    <mergeCell ref="E18:H18"/>
    <mergeCell ref="E27:H27"/>
    <mergeCell ref="E85:H85"/>
    <mergeCell ref="E87:H87"/>
    <mergeCell ref="D116:F116"/>
    <mergeCell ref="D117:F117"/>
    <mergeCell ref="D118:F118"/>
    <mergeCell ref="D119:F119"/>
    <mergeCell ref="D120:F120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Kalužíková Jana</dc:creator>
  <cp:keywords/>
  <dc:description/>
  <cp:lastModifiedBy>Kalužíková Jana</cp:lastModifiedBy>
  <dcterms:created xsi:type="dcterms:W3CDTF">2020-10-16T11:51:45Z</dcterms:created>
  <dcterms:modified xsi:type="dcterms:W3CDTF">2020-10-16T11:52:01Z</dcterms:modified>
  <cp:category/>
  <cp:version/>
  <cp:contentType/>
  <cp:contentStatus/>
</cp:coreProperties>
</file>