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730"/>
  <workbookPr/>
  <bookViews>
    <workbookView xWindow="65416" yWindow="65416" windowWidth="29040" windowHeight="15840" activeTab="1"/>
  </bookViews>
  <sheets>
    <sheet name="Rekapitulace stavby" sheetId="1" r:id="rId1"/>
    <sheet name="06_SO-01 - Vzduchotechnik..." sheetId="7" r:id="rId2"/>
  </sheets>
  <definedNames>
    <definedName name="_xlnm._FilterDatabase" localSheetId="1" hidden="1">'06_SO-01 - Vzduchotechnik...'!$C$121:$K$180</definedName>
    <definedName name="_xlnm.Print_Area" localSheetId="1">'06_SO-01 - Vzduchotechnik...'!$C$4:$J$76,'06_SO-01 - Vzduchotechnik...'!$C$82:$J$103,'06_SO-01 - Vzduchotechnik...'!$C$109:$K$180</definedName>
    <definedName name="_xlnm.Print_Area" localSheetId="0">'Rekapitulace stavby'!$D$4:$AO$76,'Rekapitulace stavby'!$C$82:$AQ$99</definedName>
    <definedName name="_xlnm.Print_Titles" localSheetId="0">'Rekapitulace stavby'!$92:$92</definedName>
    <definedName name="_xlnm.Print_Titles" localSheetId="1">'06_SO-01 - Vzduchotechnik...'!$121:$121</definedName>
  </definedNames>
  <calcPr calcId="191029"/>
  <extLst/>
</workbook>
</file>

<file path=xl/sharedStrings.xml><?xml version="1.0" encoding="utf-8"?>
<sst xmlns="http://schemas.openxmlformats.org/spreadsheetml/2006/main" count="1060" uniqueCount="290">
  <si>
    <t>Export Komplet</t>
  </si>
  <si>
    <t/>
  </si>
  <si>
    <t>2.0</t>
  </si>
  <si>
    <t>False</t>
  </si>
  <si>
    <t>{e6144fe8-d8e6-4be1-9632-9c4806df1814}</t>
  </si>
  <si>
    <t>&gt;&gt;  skryté sloupce  &lt;&lt;</t>
  </si>
  <si>
    <t>0,01</t>
  </si>
  <si>
    <t>21</t>
  </si>
  <si>
    <t>15</t>
  </si>
  <si>
    <t>v ---  níže se nacházejí doplnkové a pomocné údaje k sestavám  --- v</t>
  </si>
  <si>
    <t>0,001</t>
  </si>
  <si>
    <t>Kód:</t>
  </si>
  <si>
    <t>2020/068</t>
  </si>
  <si>
    <t>Stavba:</t>
  </si>
  <si>
    <t>Stavební úpravy a nástavba objektu Víceúčelové haly</t>
  </si>
  <si>
    <t>KSO:</t>
  </si>
  <si>
    <t>CC-CZ:</t>
  </si>
  <si>
    <t>Místo:</t>
  </si>
  <si>
    <t>p.č.st. 218/1, 218/2, k.ú. Dobré Pole u Vitic</t>
  </si>
  <si>
    <t>Datum:</t>
  </si>
  <si>
    <t>18. 5. 2020</t>
  </si>
  <si>
    <t>Zadavatel:</t>
  </si>
  <si>
    <t>IČ:</t>
  </si>
  <si>
    <t>TECHart systems s.r.o., Machatého 679/2, Hlubočepy</t>
  </si>
  <si>
    <t>DIČ:</t>
  </si>
  <si>
    <t>Zhotovitel:</t>
  </si>
  <si>
    <t xml:space="preserve"> </t>
  </si>
  <si>
    <t>Projektant:</t>
  </si>
  <si>
    <t>KFJ s.r.o.</t>
  </si>
  <si>
    <t>True</t>
  </si>
  <si>
    <t>Zpracovatel:</t>
  </si>
  <si>
    <t>Poznámka:</t>
  </si>
  <si>
    <t>Náklady z rozpočtů</t>
  </si>
  <si>
    <t>Ostatní náklady ze souhrnného listu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</si>
  <si>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</si>
  <si>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</si>
  <si>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</si>
  <si>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</si>
  <si>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</si>
  <si>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</si>
  <si>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</si>
  <si>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</si>
  <si>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</si>
  <si>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</si>
  <si>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</si>
  <si>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</si>
  <si>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</si>
  <si>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</si>
  <si>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</si>
  <si>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</si>
  <si>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</si>
  <si>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</si>
  <si>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</si>
  <si>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</si>
  <si>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</si>
  <si>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</si>
  <si>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</si>
  <si>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</si>
  <si>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</si>
  <si>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</si>
  <si>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</si>
  <si>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</si>
  <si>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</si>
  <si>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</si>
  <si>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</si>
  <si>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</si>
  <si>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</si>
  <si>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</si>
  <si>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</si>
  <si>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</si>
  <si>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</si>
  <si>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</si>
  <si>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</si>
  <si>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</si>
  <si>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</si>
  <si>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</si>
  <si>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</si>
  <si>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{00000000-0000-0000-0000-000000000000}</t>
  </si>
  <si>
    <t>/</t>
  </si>
  <si>
    <t>STA</t>
  </si>
  <si>
    <t>1</t>
  </si>
  <si>
    <t>2</t>
  </si>
  <si>
    <t>06_SO-01</t>
  </si>
  <si>
    <t>Vzduchotechnika - uznatelné náklady</t>
  </si>
  <si>
    <t>{636e8ddc-c46b-4be0-9e6d-abc67c3ff01e}</t>
  </si>
  <si>
    <t>2) Ostatní náklady ze souhrnného listu</t>
  </si>
  <si>
    <t>Procent. zadání
[% nákladů rozpočtu]</t>
  </si>
  <si>
    <t>Zařazení nákladů</t>
  </si>
  <si>
    <t>Celkové náklady za stavbu 1) + 2)</t>
  </si>
  <si>
    <t>KRYCÍ LIST SOUPISU PRACÍ</t>
  </si>
  <si>
    <t>Objekt:</t>
  </si>
  <si>
    <t>Náklady z rozpočtu</t>
  </si>
  <si>
    <t>Ostatní náklady</t>
  </si>
  <si>
    <t>REKAPITULACE ČLENĚNÍ SOUPISU PRACÍ</t>
  </si>
  <si>
    <t>Kód dílu - Popis</t>
  </si>
  <si>
    <t>Cena celkem [CZK]</t>
  </si>
  <si>
    <t>1) Náklady ze soupisu prací</t>
  </si>
  <si>
    <t>-1</t>
  </si>
  <si>
    <t>2)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</si>
  <si>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</si>
  <si>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</si>
  <si>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</si>
  <si>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</si>
  <si>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</si>
  <si>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</si>
  <si>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</si>
  <si>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</si>
  <si>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</si>
  <si>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</si>
  <si>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</si>
  <si>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</si>
  <si>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</si>
  <si>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ROZPOCET</t>
  </si>
  <si>
    <t>K</t>
  </si>
  <si>
    <t>4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</si>
  <si>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</si>
  <si>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</si>
  <si>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</si>
  <si>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</si>
  <si>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</si>
  <si>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</si>
  <si>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</si>
  <si>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</si>
  <si>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</si>
  <si>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ks</t>
  </si>
  <si>
    <t>13</t>
  </si>
  <si>
    <t>14</t>
  </si>
  <si>
    <t>16</t>
  </si>
  <si>
    <t>17</t>
  </si>
  <si>
    <t>18</t>
  </si>
  <si>
    <t>19</t>
  </si>
  <si>
    <t>20</t>
  </si>
  <si>
    <t>22</t>
  </si>
  <si>
    <t>23</t>
  </si>
  <si>
    <t>24</t>
  </si>
  <si>
    <t>25</t>
  </si>
  <si>
    <t>26</t>
  </si>
  <si>
    <t>27</t>
  </si>
  <si>
    <t>28</t>
  </si>
  <si>
    <t>29</t>
  </si>
  <si>
    <t>M</t>
  </si>
  <si>
    <t>30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</si>
  <si>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</si>
  <si>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</si>
  <si>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</si>
  <si>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</si>
  <si>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</si>
  <si>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</si>
  <si>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</si>
  <si>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</si>
  <si>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</si>
  <si>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</si>
  <si>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</si>
  <si>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</si>
  <si>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</si>
  <si>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</si>
  <si>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</si>
  <si>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</si>
  <si>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</si>
  <si>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</si>
  <si>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</si>
  <si>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</si>
  <si>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</si>
  <si>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</si>
  <si>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</si>
  <si>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</si>
  <si>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</si>
  <si>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</si>
  <si>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</si>
  <si>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60</t>
  </si>
  <si>
    <t>62</t>
  </si>
  <si>
    <t>64</t>
  </si>
  <si>
    <t>66</t>
  </si>
  <si>
    <t>68</t>
  </si>
  <si>
    <t>70</t>
  </si>
  <si>
    <t>72</t>
  </si>
  <si>
    <t>74</t>
  </si>
  <si>
    <t>76</t>
  </si>
  <si>
    <t>78</t>
  </si>
  <si>
    <t>80</t>
  </si>
  <si>
    <t>82</t>
  </si>
  <si>
    <t>84</t>
  </si>
  <si>
    <t>86</t>
  </si>
  <si>
    <t>88</t>
  </si>
  <si>
    <t>90</t>
  </si>
  <si>
    <t>92</t>
  </si>
  <si>
    <t>94</t>
  </si>
  <si>
    <t>96</t>
  </si>
  <si>
    <t>98</t>
  </si>
  <si>
    <t>100</t>
  </si>
  <si>
    <t>102</t>
  </si>
  <si>
    <t>104</t>
  </si>
  <si>
    <t>106</t>
  </si>
  <si>
    <t>108</t>
  </si>
  <si>
    <t>110</t>
  </si>
  <si>
    <t>112</t>
  </si>
  <si>
    <t>114</t>
  </si>
  <si>
    <t>VRN</t>
  </si>
  <si>
    <t>Zařízení staveniště</t>
  </si>
  <si>
    <t>D1</t>
  </si>
  <si>
    <t>montáž</t>
  </si>
  <si>
    <t>Pol265</t>
  </si>
  <si>
    <t>Pol237</t>
  </si>
  <si>
    <t>Pol234</t>
  </si>
  <si>
    <t>kpl</t>
  </si>
  <si>
    <t>montáž jednotky</t>
  </si>
  <si>
    <t>stavební upravy,zapravení prostupů</t>
  </si>
  <si>
    <t>Pol225</t>
  </si>
  <si>
    <t>demontáž a montáž podhledů,zdvojených podlah</t>
  </si>
  <si>
    <t>požární ucpávky</t>
  </si>
  <si>
    <t>Pol227</t>
  </si>
  <si>
    <t>dokumentace skutečného stavu</t>
  </si>
  <si>
    <t>06_SO-01 - Vzduchotechnika - uznatelné náklady</t>
  </si>
  <si>
    <t>D1 - Vzduchotechnika</t>
  </si>
  <si>
    <t>Vzduchotechnika</t>
  </si>
  <si>
    <t>Pol230</t>
  </si>
  <si>
    <t>Pol402</t>
  </si>
  <si>
    <t>Pol403</t>
  </si>
  <si>
    <t>Pol404</t>
  </si>
  <si>
    <t>Pol233</t>
  </si>
  <si>
    <t>tlumič hluku MAA-250-900 do kruhového potrubí</t>
  </si>
  <si>
    <t>Pol235</t>
  </si>
  <si>
    <t>tlumič hluku MAA-125-600 do kruhového potrubí</t>
  </si>
  <si>
    <t>Pol236</t>
  </si>
  <si>
    <t>protidešťová mřížka DN 250</t>
  </si>
  <si>
    <t>Pol238</t>
  </si>
  <si>
    <t>diagonální vent. Do potrubí 100m3/h</t>
  </si>
  <si>
    <t>Pol239</t>
  </si>
  <si>
    <t>Pol240</t>
  </si>
  <si>
    <t>diagonální vent. Do potrubí 105m3/h</t>
  </si>
  <si>
    <t>Pol241</t>
  </si>
  <si>
    <t>diagonální vent. Do potrubí 130m3/h</t>
  </si>
  <si>
    <t>Pol242</t>
  </si>
  <si>
    <t>vyústka DN100</t>
  </si>
  <si>
    <t>Pol243</t>
  </si>
  <si>
    <t>Pol244</t>
  </si>
  <si>
    <t>odbočka jednostranná 100/100</t>
  </si>
  <si>
    <t>Pol245</t>
  </si>
  <si>
    <t>Pol246</t>
  </si>
  <si>
    <t>odbočka jednostranná 100/125</t>
  </si>
  <si>
    <t>Pol247</t>
  </si>
  <si>
    <t>odbočka jednostranná 100/140</t>
  </si>
  <si>
    <t>Pol248</t>
  </si>
  <si>
    <t>odbočka jednostranná 160/250</t>
  </si>
  <si>
    <t>Pol249</t>
  </si>
  <si>
    <t>Pol250</t>
  </si>
  <si>
    <t>odbočka jednostranná 140/250</t>
  </si>
  <si>
    <t>Pol251</t>
  </si>
  <si>
    <t>odbočka oboustranná 100/125</t>
  </si>
  <si>
    <t>Pol252</t>
  </si>
  <si>
    <t>3132</t>
  </si>
  <si>
    <t>Pol253</t>
  </si>
  <si>
    <t>spiro potrubí včetně tvarovek DN 100</t>
  </si>
  <si>
    <t>bm</t>
  </si>
  <si>
    <t>Pol254</t>
  </si>
  <si>
    <t>Pol255</t>
  </si>
  <si>
    <t>spiro potrubí včetně tvarovek DN 125</t>
  </si>
  <si>
    <t>Pol256</t>
  </si>
  <si>
    <t>Pol257</t>
  </si>
  <si>
    <t>spiro potrubí včetně tvarovek DN 140</t>
  </si>
  <si>
    <t>Pol258</t>
  </si>
  <si>
    <t>Pol259</t>
  </si>
  <si>
    <t>spiro potrubí včetně tvarovek DN 160</t>
  </si>
  <si>
    <t>Pol260</t>
  </si>
  <si>
    <t>spiro potrubí včetně tvarovek DN 250</t>
  </si>
  <si>
    <t>Pol261</t>
  </si>
  <si>
    <t>Pol405</t>
  </si>
  <si>
    <t>spojky,objímky,spony</t>
  </si>
  <si>
    <t>Pol263</t>
  </si>
  <si>
    <t>Pol264</t>
  </si>
  <si>
    <t>ohebné Al lamin. Potrubí s tepelnou izolací DN 100/3m</t>
  </si>
  <si>
    <t>Pol266</t>
  </si>
  <si>
    <t>ohebné Al lamin.potrubí s tepelnou izolací DN 125/3m</t>
  </si>
  <si>
    <t>Pol267</t>
  </si>
  <si>
    <t>Pol406</t>
  </si>
  <si>
    <t>oblouky</t>
  </si>
  <si>
    <t>Pol269</t>
  </si>
  <si>
    <t>Pol407</t>
  </si>
  <si>
    <t>přechody potrubí</t>
  </si>
  <si>
    <t>Pol271</t>
  </si>
  <si>
    <t>Pol408</t>
  </si>
  <si>
    <t>Pol409</t>
  </si>
  <si>
    <t>Pol410</t>
  </si>
  <si>
    <t>zaregulování systému</t>
  </si>
  <si>
    <t>Pol411</t>
  </si>
  <si>
    <t>střešní hlavice DN125</t>
  </si>
  <si>
    <t>Pol276</t>
  </si>
  <si>
    <t>rekuper. Jednotka do podhledu 450m3/h , 230V, 50Hz,230W</t>
  </si>
  <si>
    <t>rekuper. Jednotka do podhledu 535m3/h 230V 50Hz, 2,5kW předehřev</t>
  </si>
  <si>
    <t>REKAPITULACE STAVBY - VZDUCHOTECHNIKA - Část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</si>
</sst>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4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sz val="10"/>
      <color rgb="FF46464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thin">
        <color rgb="FF000000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/>
      <right/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20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13" fillId="0" borderId="0" xfId="0" applyFont="1" applyAlignment="1">
      <alignment horizontal="left" vertical="center"/>
    </xf>
    <xf numFmtId="4" fontId="3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4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2" borderId="0" xfId="0" applyFont="1" applyFill="1" applyAlignment="1">
      <alignment vertical="center"/>
    </xf>
    <xf numFmtId="0" fontId="5" fillId="2" borderId="6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6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19" fillId="3" borderId="0" xfId="0" applyFont="1" applyFill="1" applyAlignment="1">
      <alignment horizontal="center" vertical="center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4" fontId="21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17" fillId="0" borderId="17" xfId="0" applyNumberFormat="1" applyFont="1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166" fontId="17" fillId="0" borderId="0" xfId="0" applyNumberFormat="1" applyFont="1" applyBorder="1" applyAlignment="1">
      <alignment vertical="center"/>
    </xf>
    <xf numFmtId="4" fontId="17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6" fillId="0" borderId="17" xfId="0" applyNumberFormat="1" applyFont="1" applyBorder="1" applyAlignment="1">
      <alignment vertical="center"/>
    </xf>
    <xf numFmtId="4" fontId="26" fillId="0" borderId="0" xfId="0" applyNumberFormat="1" applyFont="1" applyBorder="1" applyAlignment="1">
      <alignment vertical="center"/>
    </xf>
    <xf numFmtId="166" fontId="26" fillId="0" borderId="0" xfId="0" applyNumberFormat="1" applyFont="1" applyBorder="1" applyAlignment="1">
      <alignment vertical="center"/>
    </xf>
    <xf numFmtId="4" fontId="26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18" xfId="0" applyFont="1" applyBorder="1" applyAlignment="1">
      <alignment vertical="center"/>
    </xf>
    <xf numFmtId="0" fontId="21" fillId="3" borderId="0" xfId="0" applyFont="1" applyFill="1" applyAlignment="1">
      <alignment horizontal="left" vertical="center"/>
    </xf>
    <xf numFmtId="0" fontId="0" fillId="3" borderId="0" xfId="0" applyFont="1" applyFill="1" applyAlignment="1">
      <alignment vertical="center"/>
    </xf>
    <xf numFmtId="4" fontId="21" fillId="3" borderId="0" xfId="0" applyNumberFormat="1" applyFont="1" applyFill="1" applyAlignment="1">
      <alignment vertical="center"/>
    </xf>
    <xf numFmtId="0" fontId="0" fillId="0" borderId="0" xfId="0" applyProtection="1">
      <protection/>
    </xf>
    <xf numFmtId="0" fontId="27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4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5" fillId="3" borderId="6" xfId="0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right" vertical="center"/>
    </xf>
    <xf numFmtId="0" fontId="5" fillId="3" borderId="7" xfId="0" applyFont="1" applyFill="1" applyBorder="1" applyAlignment="1">
      <alignment horizontal="center"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19" xfId="0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19" fillId="3" borderId="0" xfId="0" applyFont="1" applyFill="1" applyAlignment="1">
      <alignment horizontal="left" vertical="center"/>
    </xf>
    <xf numFmtId="0" fontId="19" fillId="3" borderId="0" xfId="0" applyFont="1" applyFill="1" applyAlignment="1">
      <alignment horizontal="right" vertical="center"/>
    </xf>
    <xf numFmtId="0" fontId="28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4" fontId="28" fillId="0" borderId="0" xfId="0" applyNumberFormat="1" applyFont="1" applyAlignment="1">
      <alignment vertical="center"/>
    </xf>
    <xf numFmtId="0" fontId="2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9" fillId="3" borderId="13" xfId="0" applyFont="1" applyFill="1" applyBorder="1" applyAlignment="1">
      <alignment horizontal="center" vertical="center" wrapText="1"/>
    </xf>
    <xf numFmtId="0" fontId="19" fillId="3" borderId="14" xfId="0" applyFont="1" applyFill="1" applyBorder="1" applyAlignment="1">
      <alignment horizontal="center" vertical="center" wrapText="1"/>
    </xf>
    <xf numFmtId="0" fontId="19" fillId="3" borderId="15" xfId="0" applyFont="1" applyFill="1" applyBorder="1" applyAlignment="1">
      <alignment horizontal="center" vertical="center" wrapText="1"/>
    </xf>
    <xf numFmtId="0" fontId="19" fillId="3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1" fillId="0" borderId="0" xfId="0" applyNumberFormat="1" applyFont="1" applyAlignment="1">
      <alignment/>
    </xf>
    <xf numFmtId="166" fontId="29" fillId="0" borderId="10" xfId="0" applyNumberFormat="1" applyFont="1" applyBorder="1" applyAlignment="1">
      <alignment/>
    </xf>
    <xf numFmtId="166" fontId="29" fillId="0" borderId="11" xfId="0" applyNumberFormat="1" applyFont="1" applyBorder="1" applyAlignment="1">
      <alignment/>
    </xf>
    <xf numFmtId="4" fontId="30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19" fillId="0" borderId="21" xfId="0" applyFont="1" applyBorder="1" applyAlignment="1" applyProtection="1">
      <alignment horizontal="center" vertical="center"/>
      <protection locked="0"/>
    </xf>
    <xf numFmtId="49" fontId="19" fillId="0" borderId="21" xfId="0" applyNumberFormat="1" applyFont="1" applyBorder="1" applyAlignment="1" applyProtection="1">
      <alignment horizontal="left" vertical="center" wrapText="1"/>
      <protection locked="0"/>
    </xf>
    <xf numFmtId="0" fontId="19" fillId="0" borderId="21" xfId="0" applyFont="1" applyBorder="1" applyAlignment="1" applyProtection="1">
      <alignment horizontal="left" vertical="center" wrapText="1"/>
      <protection locked="0"/>
    </xf>
    <xf numFmtId="0" fontId="19" fillId="0" borderId="21" xfId="0" applyFont="1" applyBorder="1" applyAlignment="1" applyProtection="1">
      <alignment horizontal="center" vertical="center" wrapText="1"/>
      <protection locked="0"/>
    </xf>
    <xf numFmtId="167" fontId="19" fillId="0" borderId="21" xfId="0" applyNumberFormat="1" applyFont="1" applyBorder="1" applyAlignment="1" applyProtection="1">
      <alignment vertical="center"/>
      <protection locked="0"/>
    </xf>
    <xf numFmtId="4" fontId="19" fillId="0" borderId="21" xfId="0" applyNumberFormat="1" applyFont="1" applyBorder="1" applyAlignment="1" applyProtection="1">
      <alignment vertical="center"/>
      <protection locked="0"/>
    </xf>
    <xf numFmtId="0" fontId="0" fillId="0" borderId="21" xfId="0" applyFont="1" applyBorder="1" applyAlignment="1" applyProtection="1">
      <alignment vertical="center"/>
      <protection locked="0"/>
    </xf>
    <xf numFmtId="0" fontId="20" fillId="0" borderId="17" xfId="0" applyFont="1" applyBorder="1" applyAlignment="1">
      <alignment horizontal="left" vertical="center"/>
    </xf>
    <xf numFmtId="0" fontId="20" fillId="0" borderId="0" xfId="0" applyFont="1" applyBorder="1" applyAlignment="1">
      <alignment horizontal="center" vertical="center"/>
    </xf>
    <xf numFmtId="166" fontId="20" fillId="0" borderId="0" xfId="0" applyNumberFormat="1" applyFont="1" applyBorder="1" applyAlignment="1">
      <alignment vertical="center"/>
    </xf>
    <xf numFmtId="166" fontId="20" fillId="0" borderId="12" xfId="0" applyNumberFormat="1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1" fillId="0" borderId="21" xfId="0" applyFont="1" applyBorder="1" applyAlignment="1" applyProtection="1">
      <alignment horizontal="center" vertical="center"/>
      <protection locked="0"/>
    </xf>
    <xf numFmtId="49" fontId="31" fillId="0" borderId="21" xfId="0" applyNumberFormat="1" applyFont="1" applyBorder="1" applyAlignment="1" applyProtection="1">
      <alignment horizontal="left" vertical="center" wrapText="1"/>
      <protection locked="0"/>
    </xf>
    <xf numFmtId="0" fontId="31" fillId="0" borderId="21" xfId="0" applyFont="1" applyBorder="1" applyAlignment="1" applyProtection="1">
      <alignment horizontal="left" vertical="center" wrapText="1"/>
      <protection locked="0"/>
    </xf>
    <xf numFmtId="0" fontId="31" fillId="0" borderId="21" xfId="0" applyFont="1" applyBorder="1" applyAlignment="1" applyProtection="1">
      <alignment horizontal="center" vertical="center" wrapText="1"/>
      <protection locked="0"/>
    </xf>
    <xf numFmtId="167" fontId="31" fillId="0" borderId="21" xfId="0" applyNumberFormat="1" applyFont="1" applyBorder="1" applyAlignment="1" applyProtection="1">
      <alignment vertical="center"/>
      <protection locked="0"/>
    </xf>
    <xf numFmtId="4" fontId="31" fillId="0" borderId="21" xfId="0" applyNumberFormat="1" applyFont="1" applyBorder="1" applyAlignment="1" applyProtection="1">
      <alignment vertical="center"/>
      <protection locked="0"/>
    </xf>
    <xf numFmtId="0" fontId="32" fillId="0" borderId="21" xfId="0" applyFont="1" applyBorder="1" applyAlignment="1" applyProtection="1">
      <alignment vertical="center"/>
      <protection locked="0"/>
    </xf>
    <xf numFmtId="0" fontId="32" fillId="0" borderId="3" xfId="0" applyFont="1" applyBorder="1" applyAlignment="1">
      <alignment vertical="center"/>
    </xf>
    <xf numFmtId="0" fontId="31" fillId="0" borderId="17" xfId="0" applyFont="1" applyBorder="1" applyAlignment="1">
      <alignment horizontal="left" vertical="center"/>
    </xf>
    <xf numFmtId="0" fontId="31" fillId="0" borderId="0" xfId="0" applyFont="1" applyBorder="1" applyAlignment="1">
      <alignment horizontal="center" vertical="center"/>
    </xf>
    <xf numFmtId="0" fontId="20" fillId="0" borderId="22" xfId="0" applyFont="1" applyBorder="1" applyAlignment="1">
      <alignment horizontal="left" vertical="center"/>
    </xf>
    <xf numFmtId="0" fontId="20" fillId="0" borderId="20" xfId="0" applyFont="1" applyBorder="1" applyAlignment="1">
      <alignment horizontal="center" vertical="center"/>
    </xf>
    <xf numFmtId="166" fontId="20" fillId="0" borderId="20" xfId="0" applyNumberFormat="1" applyFont="1" applyBorder="1" applyAlignment="1">
      <alignment vertical="center"/>
    </xf>
    <xf numFmtId="166" fontId="20" fillId="0" borderId="23" xfId="0" applyNumberFormat="1" applyFont="1" applyBorder="1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4" fontId="8" fillId="0" borderId="0" xfId="0" applyNumberFormat="1" applyFont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4" fontId="21" fillId="0" borderId="0" xfId="0" applyNumberFormat="1" applyFont="1" applyAlignment="1">
      <alignment vertical="center"/>
    </xf>
    <xf numFmtId="4" fontId="21" fillId="3" borderId="0" xfId="0" applyNumberFormat="1" applyFont="1" applyFill="1" applyAlignment="1">
      <alignment vertical="center"/>
    </xf>
    <xf numFmtId="0" fontId="17" fillId="0" borderId="16" xfId="0" applyFont="1" applyBorder="1" applyAlignment="1">
      <alignment horizontal="center" vertical="center"/>
    </xf>
    <xf numFmtId="0" fontId="17" fillId="0" borderId="10" xfId="0" applyFont="1" applyBorder="1" applyAlignment="1">
      <alignment horizontal="left" vertical="center"/>
    </xf>
    <xf numFmtId="0" fontId="18" fillId="0" borderId="17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4" fontId="15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4" fontId="5" fillId="2" borderId="7" xfId="0" applyNumberFormat="1" applyFont="1" applyFill="1" applyBorder="1" applyAlignment="1">
      <alignment vertical="center"/>
    </xf>
    <xf numFmtId="0" fontId="0" fillId="2" borderId="7" xfId="0" applyFont="1" applyFill="1" applyBorder="1" applyAlignment="1">
      <alignment vertical="center"/>
    </xf>
    <xf numFmtId="0" fontId="0" fillId="2" borderId="19" xfId="0" applyFont="1" applyFill="1" applyBorder="1" applyAlignment="1">
      <alignment vertical="center"/>
    </xf>
    <xf numFmtId="0" fontId="5" fillId="2" borderId="7" xfId="0" applyFont="1" applyFill="1" applyBorder="1" applyAlignment="1">
      <alignment horizontal="left" vertical="center"/>
    </xf>
    <xf numFmtId="0" fontId="11" fillId="4" borderId="0" xfId="0" applyFont="1" applyFill="1" applyAlignment="1">
      <alignment horizontal="center" vertical="center"/>
    </xf>
    <xf numFmtId="0" fontId="0" fillId="0" borderId="0" xfId="0"/>
    <xf numFmtId="4" fontId="2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0" fontId="19" fillId="3" borderId="7" xfId="0" applyFont="1" applyFill="1" applyBorder="1" applyAlignment="1">
      <alignment horizontal="right" vertical="center"/>
    </xf>
    <xf numFmtId="0" fontId="19" fillId="3" borderId="7" xfId="0" applyFont="1" applyFill="1" applyBorder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9" fillId="3" borderId="7" xfId="0" applyFont="1" applyFill="1" applyBorder="1" applyAlignment="1">
      <alignment horizontal="center" vertical="center"/>
    </xf>
    <xf numFmtId="0" fontId="19" fillId="3" borderId="19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4" fontId="3" fillId="0" borderId="0" xfId="0" applyNumberFormat="1" applyFont="1" applyAlignment="1">
      <alignment vertical="center"/>
    </xf>
    <xf numFmtId="4" fontId="14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164" fontId="2" fillId="0" borderId="0" xfId="0" applyNumberFormat="1" applyFont="1" applyAlignment="1">
      <alignment horizontal="left" vertical="center"/>
    </xf>
    <xf numFmtId="0" fontId="19" fillId="3" borderId="6" xfId="0" applyFont="1" applyFill="1" applyBorder="1" applyAlignment="1">
      <alignment horizontal="center" vertical="center"/>
    </xf>
    <xf numFmtId="0" fontId="24" fillId="0" borderId="0" xfId="0" applyFont="1" applyAlignment="1">
      <alignment horizontal="left" vertical="center" wrapText="1"/>
    </xf>
    <xf numFmtId="4" fontId="21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8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00"/>
  <sheetViews>
    <sheetView showGridLines="0" workbookViewId="0" topLeftCell="A1">
      <selection activeCell="AH15" sqref="AH15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2" t="s">
        <v>0</v>
      </c>
      <c r="AZ1" s="12" t="s">
        <v>1</v>
      </c>
      <c r="BA1" s="12" t="s">
        <v>2</v>
      </c>
      <c r="BB1" s="12" t="s">
        <v>1</v>
      </c>
      <c r="BT1" s="12" t="s">
        <v>3</v>
      </c>
      <c r="BU1" s="12" t="s">
        <v>3</v>
      </c>
      <c r="BV1" s="12" t="s">
        <v>4</v>
      </c>
    </row>
    <row r="2" spans="44:72" s="1" customFormat="1" ht="36.95" customHeight="1">
      <c r="AR2" s="181" t="s">
        <v>5</v>
      </c>
      <c r="AS2" s="182"/>
      <c r="AT2" s="182"/>
      <c r="AU2" s="182"/>
      <c r="AV2" s="182"/>
      <c r="AW2" s="182"/>
      <c r="AX2" s="182"/>
      <c r="AY2" s="182"/>
      <c r="AZ2" s="182"/>
      <c r="BA2" s="182"/>
      <c r="BB2" s="182"/>
      <c r="BC2" s="182"/>
      <c r="BD2" s="182"/>
      <c r="BE2" s="182"/>
      <c r="BS2" s="13" t="s">
        <v>6</v>
      </c>
      <c r="BT2" s="13" t="s">
        <v>7</v>
      </c>
    </row>
    <row r="3" spans="2:72" s="1" customFormat="1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6"/>
      <c r="BS3" s="13" t="s">
        <v>6</v>
      </c>
      <c r="BT3" s="13" t="s">
        <v>8</v>
      </c>
    </row>
    <row r="4" spans="2:71" s="1" customFormat="1" ht="24.95" customHeight="1">
      <c r="B4" s="16"/>
      <c r="D4" s="17" t="s">
        <v>289</v>
      </c>
      <c r="AR4" s="16"/>
      <c r="AS4" s="18" t="s">
        <v>9</v>
      </c>
      <c r="BS4" s="13" t="s">
        <v>10</v>
      </c>
    </row>
    <row r="5" spans="2:71" s="1" customFormat="1" ht="12" customHeight="1">
      <c r="B5" s="16"/>
      <c r="D5" s="19" t="s">
        <v>11</v>
      </c>
      <c r="K5" s="192" t="s">
        <v>12</v>
      </c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182"/>
      <c r="Z5" s="182"/>
      <c r="AA5" s="182"/>
      <c r="AB5" s="182"/>
      <c r="AC5" s="182"/>
      <c r="AD5" s="182"/>
      <c r="AE5" s="182"/>
      <c r="AF5" s="182"/>
      <c r="AG5" s="182"/>
      <c r="AH5" s="182"/>
      <c r="AI5" s="182"/>
      <c r="AJ5" s="182"/>
      <c r="AK5" s="182"/>
      <c r="AL5" s="182"/>
      <c r="AM5" s="182"/>
      <c r="AN5" s="182"/>
      <c r="AO5" s="182"/>
      <c r="AR5" s="16"/>
      <c r="BS5" s="13" t="s">
        <v>6</v>
      </c>
    </row>
    <row r="6" spans="2:71" s="1" customFormat="1" ht="36.95" customHeight="1">
      <c r="B6" s="16"/>
      <c r="D6" s="21" t="s">
        <v>13</v>
      </c>
      <c r="K6" s="193" t="s">
        <v>14</v>
      </c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82"/>
      <c r="AK6" s="182"/>
      <c r="AL6" s="182"/>
      <c r="AM6" s="182"/>
      <c r="AN6" s="182"/>
      <c r="AO6" s="182"/>
      <c r="AR6" s="16"/>
      <c r="BS6" s="13" t="s">
        <v>6</v>
      </c>
    </row>
    <row r="7" spans="2:71" s="1" customFormat="1" ht="12" customHeight="1">
      <c r="B7" s="16"/>
      <c r="D7" s="22" t="s">
        <v>15</v>
      </c>
      <c r="K7" s="20" t="s">
        <v>1</v>
      </c>
      <c r="AK7" s="22" t="s">
        <v>16</v>
      </c>
      <c r="AN7" s="20" t="s">
        <v>1</v>
      </c>
      <c r="AR7" s="16"/>
      <c r="BS7" s="13" t="s">
        <v>6</v>
      </c>
    </row>
    <row r="8" spans="2:71" s="1" customFormat="1" ht="12" customHeight="1">
      <c r="B8" s="16"/>
      <c r="D8" s="22" t="s">
        <v>17</v>
      </c>
      <c r="K8" s="20" t="s">
        <v>18</v>
      </c>
      <c r="AK8" s="22" t="s">
        <v>19</v>
      </c>
      <c r="AN8" s="20" t="s">
        <v>20</v>
      </c>
      <c r="AR8" s="16"/>
      <c r="BS8" s="13" t="s">
        <v>6</v>
      </c>
    </row>
    <row r="9" spans="2:71" s="1" customFormat="1" ht="14.45" customHeight="1">
      <c r="B9" s="16"/>
      <c r="AR9" s="16"/>
      <c r="BS9" s="13" t="s">
        <v>6</v>
      </c>
    </row>
    <row r="10" spans="2:71" s="1" customFormat="1" ht="12" customHeight="1">
      <c r="B10" s="16"/>
      <c r="D10" s="22" t="s">
        <v>21</v>
      </c>
      <c r="AK10" s="22" t="s">
        <v>22</v>
      </c>
      <c r="AN10" s="20" t="s">
        <v>1</v>
      </c>
      <c r="AR10" s="16"/>
      <c r="BS10" s="13" t="s">
        <v>6</v>
      </c>
    </row>
    <row r="11" spans="2:71" s="1" customFormat="1" ht="18.4" customHeight="1">
      <c r="B11" s="16"/>
      <c r="E11" s="20" t="s">
        <v>23</v>
      </c>
      <c r="AK11" s="22" t="s">
        <v>24</v>
      </c>
      <c r="AN11" s="20" t="s">
        <v>1</v>
      </c>
      <c r="AR11" s="16"/>
      <c r="BS11" s="13" t="s">
        <v>6</v>
      </c>
    </row>
    <row r="12" spans="2:71" s="1" customFormat="1" ht="6.95" customHeight="1">
      <c r="B12" s="16"/>
      <c r="AR12" s="16"/>
      <c r="BS12" s="13" t="s">
        <v>6</v>
      </c>
    </row>
    <row r="13" spans="2:71" s="1" customFormat="1" ht="12" customHeight="1">
      <c r="B13" s="16"/>
      <c r="D13" s="22" t="s">
        <v>25</v>
      </c>
      <c r="AK13" s="22" t="s">
        <v>22</v>
      </c>
      <c r="AN13" s="20" t="s">
        <v>1</v>
      </c>
      <c r="AR13" s="16"/>
      <c r="BS13" s="13" t="s">
        <v>6</v>
      </c>
    </row>
    <row r="14" spans="2:71" ht="12.75">
      <c r="B14" s="16"/>
      <c r="E14" s="20" t="s">
        <v>26</v>
      </c>
      <c r="AK14" s="22" t="s">
        <v>24</v>
      </c>
      <c r="AN14" s="20" t="s">
        <v>1</v>
      </c>
      <c r="AR14" s="16"/>
      <c r="BS14" s="13" t="s">
        <v>6</v>
      </c>
    </row>
    <row r="15" spans="2:71" s="1" customFormat="1" ht="6.95" customHeight="1">
      <c r="B15" s="16"/>
      <c r="AR15" s="16"/>
      <c r="BS15" s="13" t="s">
        <v>3</v>
      </c>
    </row>
    <row r="16" spans="2:71" s="1" customFormat="1" ht="12" customHeight="1">
      <c r="B16" s="16"/>
      <c r="D16" s="22" t="s">
        <v>27</v>
      </c>
      <c r="AK16" s="22" t="s">
        <v>22</v>
      </c>
      <c r="AN16" s="20" t="s">
        <v>1</v>
      </c>
      <c r="AR16" s="16"/>
      <c r="BS16" s="13" t="s">
        <v>3</v>
      </c>
    </row>
    <row r="17" spans="2:71" s="1" customFormat="1" ht="18.4" customHeight="1">
      <c r="B17" s="16"/>
      <c r="E17" s="20" t="s">
        <v>28</v>
      </c>
      <c r="AK17" s="22" t="s">
        <v>24</v>
      </c>
      <c r="AN17" s="20" t="s">
        <v>1</v>
      </c>
      <c r="AR17" s="16"/>
      <c r="BS17" s="13" t="s">
        <v>29</v>
      </c>
    </row>
    <row r="18" spans="2:71" s="1" customFormat="1" ht="6.95" customHeight="1">
      <c r="B18" s="16"/>
      <c r="AR18" s="16"/>
      <c r="BS18" s="13" t="s">
        <v>6</v>
      </c>
    </row>
    <row r="19" spans="2:71" s="1" customFormat="1" ht="12" customHeight="1">
      <c r="B19" s="16"/>
      <c r="D19" s="22" t="s">
        <v>30</v>
      </c>
      <c r="AK19" s="22" t="s">
        <v>22</v>
      </c>
      <c r="AN19" s="20" t="s">
        <v>1</v>
      </c>
      <c r="AR19" s="16"/>
      <c r="BS19" s="13" t="s">
        <v>6</v>
      </c>
    </row>
    <row r="20" spans="2:71" s="1" customFormat="1" ht="18.4" customHeight="1">
      <c r="B20" s="16"/>
      <c r="E20" s="20" t="s">
        <v>28</v>
      </c>
      <c r="AK20" s="22" t="s">
        <v>24</v>
      </c>
      <c r="AN20" s="20" t="s">
        <v>1</v>
      </c>
      <c r="AR20" s="16"/>
      <c r="BS20" s="13" t="s">
        <v>29</v>
      </c>
    </row>
    <row r="21" spans="2:44" s="1" customFormat="1" ht="6.95" customHeight="1">
      <c r="B21" s="16"/>
      <c r="AR21" s="16"/>
    </row>
    <row r="22" spans="2:44" s="1" customFormat="1" ht="12" customHeight="1">
      <c r="B22" s="16"/>
      <c r="D22" s="22" t="s">
        <v>31</v>
      </c>
      <c r="AR22" s="16"/>
    </row>
    <row r="23" spans="2:44" s="1" customFormat="1" ht="16.5" customHeight="1">
      <c r="B23" s="16"/>
      <c r="E23" s="194" t="s">
        <v>1</v>
      </c>
      <c r="F23" s="194"/>
      <c r="G23" s="194"/>
      <c r="H23" s="194"/>
      <c r="I23" s="194"/>
      <c r="J23" s="194"/>
      <c r="K23" s="194"/>
      <c r="L23" s="194"/>
      <c r="M23" s="194"/>
      <c r="N23" s="194"/>
      <c r="O23" s="194"/>
      <c r="P23" s="194"/>
      <c r="Q23" s="194"/>
      <c r="R23" s="194"/>
      <c r="S23" s="194"/>
      <c r="T23" s="194"/>
      <c r="U23" s="194"/>
      <c r="V23" s="194"/>
      <c r="W23" s="194"/>
      <c r="X23" s="194"/>
      <c r="Y23" s="194"/>
      <c r="Z23" s="194"/>
      <c r="AA23" s="194"/>
      <c r="AB23" s="194"/>
      <c r="AC23" s="194"/>
      <c r="AD23" s="194"/>
      <c r="AE23" s="194"/>
      <c r="AF23" s="194"/>
      <c r="AG23" s="194"/>
      <c r="AH23" s="194"/>
      <c r="AI23" s="194"/>
      <c r="AJ23" s="194"/>
      <c r="AK23" s="194"/>
      <c r="AL23" s="194"/>
      <c r="AM23" s="194"/>
      <c r="AN23" s="194"/>
      <c r="AR23" s="16"/>
    </row>
    <row r="24" spans="2:44" s="1" customFormat="1" ht="6.95" customHeight="1">
      <c r="B24" s="16"/>
      <c r="AR24" s="16"/>
    </row>
    <row r="25" spans="2:44" s="1" customFormat="1" ht="6.95" customHeight="1">
      <c r="B25" s="16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R25" s="16"/>
    </row>
    <row r="26" spans="2:44" s="1" customFormat="1" ht="14.45" customHeight="1">
      <c r="B26" s="16"/>
      <c r="D26" s="25" t="s">
        <v>32</v>
      </c>
      <c r="AK26" s="195">
        <f>ROUND(AG94,2)</f>
        <v>0</v>
      </c>
      <c r="AL26" s="182"/>
      <c r="AM26" s="182"/>
      <c r="AN26" s="182"/>
      <c r="AO26" s="182"/>
      <c r="AR26" s="16"/>
    </row>
    <row r="27" spans="2:44" s="1" customFormat="1" ht="14.45" customHeight="1">
      <c r="B27" s="16"/>
      <c r="D27" s="25" t="s">
        <v>33</v>
      </c>
      <c r="AK27" s="195">
        <f>ROUND(AG97,2)</f>
        <v>0</v>
      </c>
      <c r="AL27" s="195"/>
      <c r="AM27" s="195"/>
      <c r="AN27" s="195"/>
      <c r="AO27" s="195"/>
      <c r="AR27" s="16"/>
    </row>
    <row r="28" spans="1:57" s="2" customFormat="1" ht="6.95" customHeight="1">
      <c r="A28" s="27"/>
      <c r="B28" s="28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8"/>
      <c r="BE28" s="27"/>
    </row>
    <row r="29" spans="1:57" s="2" customFormat="1" ht="25.9" customHeight="1">
      <c r="A29" s="27"/>
      <c r="B29" s="28"/>
      <c r="C29" s="27"/>
      <c r="D29" s="29" t="s">
        <v>34</v>
      </c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196">
        <f>ROUND(AK26+AK27,2)</f>
        <v>0</v>
      </c>
      <c r="AL29" s="197"/>
      <c r="AM29" s="197"/>
      <c r="AN29" s="197"/>
      <c r="AO29" s="197"/>
      <c r="AP29" s="27"/>
      <c r="AQ29" s="27"/>
      <c r="AR29" s="28"/>
      <c r="BE29" s="27"/>
    </row>
    <row r="30" spans="1:57" s="2" customFormat="1" ht="6.95" customHeight="1">
      <c r="A30" s="27"/>
      <c r="B30" s="28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8"/>
      <c r="BE30" s="27"/>
    </row>
    <row r="31" spans="1:57" s="2" customFormat="1" ht="12.75">
      <c r="A31" s="27"/>
      <c r="B31" s="28"/>
      <c r="C31" s="27"/>
      <c r="D31" s="27"/>
      <c r="E31" s="27"/>
      <c r="F31" s="27"/>
      <c r="G31" s="27"/>
      <c r="H31" s="27"/>
      <c r="I31" s="27"/>
      <c r="J31" s="27"/>
      <c r="K31" s="27"/>
      <c r="L31" s="198" t="s">
        <v>35</v>
      </c>
      <c r="M31" s="198"/>
      <c r="N31" s="198"/>
      <c r="O31" s="198"/>
      <c r="P31" s="198"/>
      <c r="Q31" s="27"/>
      <c r="R31" s="27"/>
      <c r="S31" s="27"/>
      <c r="T31" s="27"/>
      <c r="U31" s="27"/>
      <c r="V31" s="27"/>
      <c r="W31" s="198" t="s">
        <v>36</v>
      </c>
      <c r="X31" s="198"/>
      <c r="Y31" s="198"/>
      <c r="Z31" s="198"/>
      <c r="AA31" s="198"/>
      <c r="AB31" s="198"/>
      <c r="AC31" s="198"/>
      <c r="AD31" s="198"/>
      <c r="AE31" s="198"/>
      <c r="AF31" s="27"/>
      <c r="AG31" s="27"/>
      <c r="AH31" s="27"/>
      <c r="AI31" s="27"/>
      <c r="AJ31" s="27"/>
      <c r="AK31" s="198" t="s">
        <v>37</v>
      </c>
      <c r="AL31" s="198"/>
      <c r="AM31" s="198"/>
      <c r="AN31" s="198"/>
      <c r="AO31" s="198"/>
      <c r="AP31" s="27"/>
      <c r="AQ31" s="27"/>
      <c r="AR31" s="28"/>
      <c r="BE31" s="27"/>
    </row>
    <row r="32" spans="2:44" s="3" customFormat="1" ht="14.45" customHeight="1">
      <c r="B32" s="32"/>
      <c r="D32" s="22" t="s">
        <v>38</v>
      </c>
      <c r="F32" s="22" t="s">
        <v>39</v>
      </c>
      <c r="L32" s="199">
        <v>0.21</v>
      </c>
      <c r="M32" s="176"/>
      <c r="N32" s="176"/>
      <c r="O32" s="176"/>
      <c r="P32" s="176"/>
      <c r="W32" s="175">
        <f>ROUND(AZ94+SUM(CD97),2)</f>
        <v>0</v>
      </c>
      <c r="X32" s="176"/>
      <c r="Y32" s="176"/>
      <c r="Z32" s="176"/>
      <c r="AA32" s="176"/>
      <c r="AB32" s="176"/>
      <c r="AC32" s="176"/>
      <c r="AD32" s="176"/>
      <c r="AE32" s="176"/>
      <c r="AK32" s="175">
        <f>ROUND(AV94+SUM(BY97),2)</f>
        <v>0</v>
      </c>
      <c r="AL32" s="176"/>
      <c r="AM32" s="176"/>
      <c r="AN32" s="176"/>
      <c r="AO32" s="176"/>
      <c r="AR32" s="32"/>
    </row>
    <row r="33" spans="2:44" s="3" customFormat="1" ht="14.45" customHeight="1">
      <c r="B33" s="32"/>
      <c r="F33" s="22" t="s">
        <v>40</v>
      </c>
      <c r="L33" s="199">
        <v>0.15</v>
      </c>
      <c r="M33" s="176"/>
      <c r="N33" s="176"/>
      <c r="O33" s="176"/>
      <c r="P33" s="176"/>
      <c r="W33" s="175">
        <f>ROUND(BA94+SUM(CE97),2)</f>
        <v>0</v>
      </c>
      <c r="X33" s="176"/>
      <c r="Y33" s="176"/>
      <c r="Z33" s="176"/>
      <c r="AA33" s="176"/>
      <c r="AB33" s="176"/>
      <c r="AC33" s="176"/>
      <c r="AD33" s="176"/>
      <c r="AE33" s="176"/>
      <c r="AK33" s="175">
        <f>ROUND(AW94+SUM(BZ97),2)</f>
        <v>0</v>
      </c>
      <c r="AL33" s="176"/>
      <c r="AM33" s="176"/>
      <c r="AN33" s="176"/>
      <c r="AO33" s="176"/>
      <c r="AR33" s="32"/>
    </row>
    <row r="34" spans="2:44" s="3" customFormat="1" ht="14.45" customHeight="1" hidden="1">
      <c r="B34" s="32"/>
      <c r="F34" s="22" t="s">
        <v>41</v>
      </c>
      <c r="L34" s="199">
        <v>0.21</v>
      </c>
      <c r="M34" s="176"/>
      <c r="N34" s="176"/>
      <c r="O34" s="176"/>
      <c r="P34" s="176"/>
      <c r="W34" s="175">
        <f>ROUND(BB94+SUM(CF97),2)</f>
        <v>0</v>
      </c>
      <c r="X34" s="176"/>
      <c r="Y34" s="176"/>
      <c r="Z34" s="176"/>
      <c r="AA34" s="176"/>
      <c r="AB34" s="176"/>
      <c r="AC34" s="176"/>
      <c r="AD34" s="176"/>
      <c r="AE34" s="176"/>
      <c r="AK34" s="175">
        <v>0</v>
      </c>
      <c r="AL34" s="176"/>
      <c r="AM34" s="176"/>
      <c r="AN34" s="176"/>
      <c r="AO34" s="176"/>
      <c r="AR34" s="32"/>
    </row>
    <row r="35" spans="2:44" s="3" customFormat="1" ht="14.45" customHeight="1" hidden="1">
      <c r="B35" s="32"/>
      <c r="F35" s="22" t="s">
        <v>42</v>
      </c>
      <c r="L35" s="199">
        <v>0.15</v>
      </c>
      <c r="M35" s="176"/>
      <c r="N35" s="176"/>
      <c r="O35" s="176"/>
      <c r="P35" s="176"/>
      <c r="W35" s="175">
        <f>ROUND(BC94+SUM(CG97),2)</f>
        <v>0</v>
      </c>
      <c r="X35" s="176"/>
      <c r="Y35" s="176"/>
      <c r="Z35" s="176"/>
      <c r="AA35" s="176"/>
      <c r="AB35" s="176"/>
      <c r="AC35" s="176"/>
      <c r="AD35" s="176"/>
      <c r="AE35" s="176"/>
      <c r="AK35" s="175">
        <v>0</v>
      </c>
      <c r="AL35" s="176"/>
      <c r="AM35" s="176"/>
      <c r="AN35" s="176"/>
      <c r="AO35" s="176"/>
      <c r="AR35" s="32"/>
    </row>
    <row r="36" spans="2:44" s="3" customFormat="1" ht="14.45" customHeight="1" hidden="1">
      <c r="B36" s="32"/>
      <c r="F36" s="22" t="s">
        <v>43</v>
      </c>
      <c r="L36" s="199">
        <v>0</v>
      </c>
      <c r="M36" s="176"/>
      <c r="N36" s="176"/>
      <c r="O36" s="176"/>
      <c r="P36" s="176"/>
      <c r="W36" s="175">
        <f>ROUND(BD94+SUM(CH97),2)</f>
        <v>0</v>
      </c>
      <c r="X36" s="176"/>
      <c r="Y36" s="176"/>
      <c r="Z36" s="176"/>
      <c r="AA36" s="176"/>
      <c r="AB36" s="176"/>
      <c r="AC36" s="176"/>
      <c r="AD36" s="176"/>
      <c r="AE36" s="176"/>
      <c r="AK36" s="175">
        <v>0</v>
      </c>
      <c r="AL36" s="176"/>
      <c r="AM36" s="176"/>
      <c r="AN36" s="176"/>
      <c r="AO36" s="176"/>
      <c r="AR36" s="32"/>
    </row>
    <row r="37" spans="1:57" s="2" customFormat="1" ht="6.95" customHeight="1">
      <c r="A37" s="27"/>
      <c r="B37" s="28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8"/>
      <c r="BE37" s="27"/>
    </row>
    <row r="38" spans="1:57" s="2" customFormat="1" ht="25.9" customHeight="1">
      <c r="A38" s="27"/>
      <c r="B38" s="28"/>
      <c r="C38" s="33"/>
      <c r="D38" s="34" t="s">
        <v>44</v>
      </c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6" t="s">
        <v>45</v>
      </c>
      <c r="U38" s="35"/>
      <c r="V38" s="35"/>
      <c r="W38" s="35"/>
      <c r="X38" s="180" t="s">
        <v>46</v>
      </c>
      <c r="Y38" s="178"/>
      <c r="Z38" s="178"/>
      <c r="AA38" s="178"/>
      <c r="AB38" s="178"/>
      <c r="AC38" s="35"/>
      <c r="AD38" s="35"/>
      <c r="AE38" s="35"/>
      <c r="AF38" s="35"/>
      <c r="AG38" s="35"/>
      <c r="AH38" s="35"/>
      <c r="AI38" s="35"/>
      <c r="AJ38" s="35"/>
      <c r="AK38" s="177">
        <f>SUM(AK29:AK36)</f>
        <v>0</v>
      </c>
      <c r="AL38" s="178"/>
      <c r="AM38" s="178"/>
      <c r="AN38" s="178"/>
      <c r="AO38" s="179"/>
      <c r="AP38" s="33"/>
      <c r="AQ38" s="33"/>
      <c r="AR38" s="28"/>
      <c r="BE38" s="27"/>
    </row>
    <row r="39" spans="1:57" s="2" customFormat="1" ht="6.95" customHeight="1">
      <c r="A39" s="27"/>
      <c r="B39" s="28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8"/>
      <c r="BE39" s="27"/>
    </row>
    <row r="40" spans="1:57" s="2" customFormat="1" ht="14.45" customHeight="1">
      <c r="A40" s="27"/>
      <c r="B40" s="28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8"/>
      <c r="BE40" s="27"/>
    </row>
    <row r="41" spans="2:44" s="1" customFormat="1" ht="14.45" customHeight="1">
      <c r="B41" s="16"/>
      <c r="AR41" s="16"/>
    </row>
    <row r="42" spans="2:44" s="1" customFormat="1" ht="14.45" customHeight="1">
      <c r="B42" s="16"/>
      <c r="AR42" s="16"/>
    </row>
    <row r="43" spans="2:44" s="1" customFormat="1" ht="14.45" customHeight="1">
      <c r="B43" s="16"/>
      <c r="AR43" s="16"/>
    </row>
    <row r="44" spans="2:44" s="1" customFormat="1" ht="14.45" customHeight="1">
      <c r="B44" s="16"/>
      <c r="AR44" s="16"/>
    </row>
    <row r="45" spans="2:44" s="1" customFormat="1" ht="14.45" customHeight="1">
      <c r="B45" s="16"/>
      <c r="AR45" s="16"/>
    </row>
    <row r="46" spans="2:44" s="1" customFormat="1" ht="14.45" customHeight="1">
      <c r="B46" s="16"/>
      <c r="AR46" s="16"/>
    </row>
    <row r="47" spans="2:44" s="1" customFormat="1" ht="14.45" customHeight="1">
      <c r="B47" s="16"/>
      <c r="AR47" s="16"/>
    </row>
    <row r="48" spans="2:44" s="1" customFormat="1" ht="14.45" customHeight="1">
      <c r="B48" s="16"/>
      <c r="AR48" s="16"/>
    </row>
    <row r="49" spans="2:44" s="2" customFormat="1" ht="14.45" customHeight="1">
      <c r="B49" s="37"/>
      <c r="D49" s="38" t="s">
        <v>47</v>
      </c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8" t="s">
        <v>48</v>
      </c>
      <c r="AI49" s="39"/>
      <c r="AJ49" s="39"/>
      <c r="AK49" s="39"/>
      <c r="AL49" s="39"/>
      <c r="AM49" s="39"/>
      <c r="AN49" s="39"/>
      <c r="AO49" s="39"/>
      <c r="AR49" s="37"/>
    </row>
    <row r="50" spans="2:44" ht="12">
      <c r="B50" s="16"/>
      <c r="AR50" s="16"/>
    </row>
    <row r="51" spans="2:44" ht="12">
      <c r="B51" s="16"/>
      <c r="AR51" s="16"/>
    </row>
    <row r="52" spans="2:44" ht="12">
      <c r="B52" s="16"/>
      <c r="AR52" s="16"/>
    </row>
    <row r="53" spans="2:44" ht="12">
      <c r="B53" s="16"/>
      <c r="AR53" s="16"/>
    </row>
    <row r="54" spans="2:44" ht="12">
      <c r="B54" s="16"/>
      <c r="AR54" s="16"/>
    </row>
    <row r="55" spans="2:44" ht="12">
      <c r="B55" s="16"/>
      <c r="AR55" s="16"/>
    </row>
    <row r="56" spans="2:44" ht="12">
      <c r="B56" s="16"/>
      <c r="AR56" s="16"/>
    </row>
    <row r="57" spans="2:44" ht="12">
      <c r="B57" s="16"/>
      <c r="AR57" s="16"/>
    </row>
    <row r="58" spans="2:44" ht="12">
      <c r="B58" s="16"/>
      <c r="AR58" s="16"/>
    </row>
    <row r="59" spans="2:44" ht="12">
      <c r="B59" s="16"/>
      <c r="AR59" s="16"/>
    </row>
    <row r="60" spans="1:57" s="2" customFormat="1" ht="12.75">
      <c r="A60" s="27"/>
      <c r="B60" s="28"/>
      <c r="C60" s="27"/>
      <c r="D60" s="40" t="s">
        <v>49</v>
      </c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40" t="s">
        <v>50</v>
      </c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40" t="s">
        <v>49</v>
      </c>
      <c r="AI60" s="30"/>
      <c r="AJ60" s="30"/>
      <c r="AK60" s="30"/>
      <c r="AL60" s="30"/>
      <c r="AM60" s="40" t="s">
        <v>50</v>
      </c>
      <c r="AN60" s="30"/>
      <c r="AO60" s="30"/>
      <c r="AP60" s="27"/>
      <c r="AQ60" s="27"/>
      <c r="AR60" s="28"/>
      <c r="BE60" s="27"/>
    </row>
    <row r="61" spans="2:44" ht="12">
      <c r="B61" s="16"/>
      <c r="AR61" s="16"/>
    </row>
    <row r="62" spans="2:44" ht="12">
      <c r="B62" s="16"/>
      <c r="AR62" s="16"/>
    </row>
    <row r="63" spans="2:44" ht="12">
      <c r="B63" s="16"/>
      <c r="AR63" s="16"/>
    </row>
    <row r="64" spans="1:57" s="2" customFormat="1" ht="12.75">
      <c r="A64" s="27"/>
      <c r="B64" s="28"/>
      <c r="C64" s="27"/>
      <c r="D64" s="38" t="s">
        <v>51</v>
      </c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38" t="s">
        <v>52</v>
      </c>
      <c r="AI64" s="41"/>
      <c r="AJ64" s="41"/>
      <c r="AK64" s="41"/>
      <c r="AL64" s="41"/>
      <c r="AM64" s="41"/>
      <c r="AN64" s="41"/>
      <c r="AO64" s="41"/>
      <c r="AP64" s="27"/>
      <c r="AQ64" s="27"/>
      <c r="AR64" s="28"/>
      <c r="BE64" s="27"/>
    </row>
    <row r="65" spans="2:44" ht="12">
      <c r="B65" s="16"/>
      <c r="AR65" s="16"/>
    </row>
    <row r="66" spans="2:44" ht="12">
      <c r="B66" s="16"/>
      <c r="AR66" s="16"/>
    </row>
    <row r="67" spans="2:44" ht="12">
      <c r="B67" s="16"/>
      <c r="AR67" s="16"/>
    </row>
    <row r="68" spans="2:44" ht="12">
      <c r="B68" s="16"/>
      <c r="AR68" s="16"/>
    </row>
    <row r="69" spans="2:44" ht="12">
      <c r="B69" s="16"/>
      <c r="AR69" s="16"/>
    </row>
    <row r="70" spans="2:44" ht="12">
      <c r="B70" s="16"/>
      <c r="AR70" s="16"/>
    </row>
    <row r="71" spans="2:44" ht="12">
      <c r="B71" s="16"/>
      <c r="AR71" s="16"/>
    </row>
    <row r="72" spans="2:44" ht="12">
      <c r="B72" s="16"/>
      <c r="AR72" s="16"/>
    </row>
    <row r="73" spans="2:44" ht="12">
      <c r="B73" s="16"/>
      <c r="AR73" s="16"/>
    </row>
    <row r="74" spans="2:44" ht="12">
      <c r="B74" s="16"/>
      <c r="AR74" s="16"/>
    </row>
    <row r="75" spans="1:57" s="2" customFormat="1" ht="12.75">
      <c r="A75" s="27"/>
      <c r="B75" s="28"/>
      <c r="C75" s="27"/>
      <c r="D75" s="40" t="s">
        <v>49</v>
      </c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40" t="s">
        <v>50</v>
      </c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40" t="s">
        <v>49</v>
      </c>
      <c r="AI75" s="30"/>
      <c r="AJ75" s="30"/>
      <c r="AK75" s="30"/>
      <c r="AL75" s="30"/>
      <c r="AM75" s="40" t="s">
        <v>50</v>
      </c>
      <c r="AN75" s="30"/>
      <c r="AO75" s="30"/>
      <c r="AP75" s="27"/>
      <c r="AQ75" s="27"/>
      <c r="AR75" s="28"/>
      <c r="BE75" s="27"/>
    </row>
    <row r="76" spans="1:57" s="2" customFormat="1" ht="12">
      <c r="A76" s="27"/>
      <c r="B76" s="28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8"/>
      <c r="BE76" s="27"/>
    </row>
    <row r="77" spans="1:57" s="2" customFormat="1" ht="6.95" customHeight="1">
      <c r="A77" s="27"/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28"/>
      <c r="BE77" s="27"/>
    </row>
    <row r="81" spans="1:57" s="2" customFormat="1" ht="6.95" customHeight="1">
      <c r="A81" s="27"/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28"/>
      <c r="BE81" s="27"/>
    </row>
    <row r="82" spans="1:57" s="2" customFormat="1" ht="24.95" customHeight="1">
      <c r="A82" s="27"/>
      <c r="B82" s="28"/>
      <c r="C82" s="17" t="s">
        <v>53</v>
      </c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8"/>
      <c r="BE82" s="27"/>
    </row>
    <row r="83" spans="1:57" s="2" customFormat="1" ht="6.95" customHeight="1">
      <c r="A83" s="27"/>
      <c r="B83" s="28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8"/>
      <c r="BE83" s="27"/>
    </row>
    <row r="84" spans="2:44" s="4" customFormat="1" ht="12" customHeight="1">
      <c r="B84" s="46"/>
      <c r="C84" s="22" t="s">
        <v>11</v>
      </c>
      <c r="L84" s="4" t="str">
        <f>K5</f>
        <v>2020/068</v>
      </c>
      <c r="AR84" s="46"/>
    </row>
    <row r="85" spans="2:44" s="5" customFormat="1" ht="36.95" customHeight="1">
      <c r="B85" s="47"/>
      <c r="C85" s="48" t="s">
        <v>13</v>
      </c>
      <c r="L85" s="203" t="str">
        <f>K6</f>
        <v>Stavební úpravy a nástavba objektu Víceúčelové haly</v>
      </c>
      <c r="M85" s="204"/>
      <c r="N85" s="204"/>
      <c r="O85" s="204"/>
      <c r="P85" s="204"/>
      <c r="Q85" s="204"/>
      <c r="R85" s="204"/>
      <c r="S85" s="204"/>
      <c r="T85" s="204"/>
      <c r="U85" s="204"/>
      <c r="V85" s="204"/>
      <c r="W85" s="204"/>
      <c r="X85" s="204"/>
      <c r="Y85" s="204"/>
      <c r="Z85" s="204"/>
      <c r="AA85" s="204"/>
      <c r="AB85" s="204"/>
      <c r="AC85" s="204"/>
      <c r="AD85" s="204"/>
      <c r="AE85" s="204"/>
      <c r="AF85" s="204"/>
      <c r="AG85" s="204"/>
      <c r="AH85" s="204"/>
      <c r="AI85" s="204"/>
      <c r="AJ85" s="204"/>
      <c r="AK85" s="204"/>
      <c r="AL85" s="204"/>
      <c r="AM85" s="204"/>
      <c r="AN85" s="204"/>
      <c r="AO85" s="204"/>
      <c r="AR85" s="47"/>
    </row>
    <row r="86" spans="1:57" s="2" customFormat="1" ht="6.95" customHeight="1">
      <c r="A86" s="27"/>
      <c r="B86" s="28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8"/>
      <c r="BE86" s="27"/>
    </row>
    <row r="87" spans="1:57" s="2" customFormat="1" ht="12" customHeight="1">
      <c r="A87" s="27"/>
      <c r="B87" s="28"/>
      <c r="C87" s="22" t="s">
        <v>17</v>
      </c>
      <c r="D87" s="27"/>
      <c r="E87" s="27"/>
      <c r="F87" s="27"/>
      <c r="G87" s="27"/>
      <c r="H87" s="27"/>
      <c r="I87" s="27"/>
      <c r="J87" s="27"/>
      <c r="K87" s="27"/>
      <c r="L87" s="49" t="str">
        <f>IF(K8="","",K8)</f>
        <v>p.č.st. 218/1, 218/2, k.ú. Dobré Pole u Vitic</v>
      </c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2" t="s">
        <v>19</v>
      </c>
      <c r="AJ87" s="27"/>
      <c r="AK87" s="27"/>
      <c r="AL87" s="27"/>
      <c r="AM87" s="187" t="str">
        <f>IF(AN8="","",AN8)</f>
        <v>18. 5. 2020</v>
      </c>
      <c r="AN87" s="187"/>
      <c r="AO87" s="27"/>
      <c r="AP87" s="27"/>
      <c r="AQ87" s="27"/>
      <c r="AR87" s="28"/>
      <c r="BE87" s="27"/>
    </row>
    <row r="88" spans="1:57" s="2" customFormat="1" ht="6.95" customHeight="1">
      <c r="A88" s="27"/>
      <c r="B88" s="28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8"/>
      <c r="BE88" s="27"/>
    </row>
    <row r="89" spans="1:57" s="2" customFormat="1" ht="15.2" customHeight="1">
      <c r="A89" s="27"/>
      <c r="B89" s="28"/>
      <c r="C89" s="22" t="s">
        <v>21</v>
      </c>
      <c r="D89" s="27"/>
      <c r="E89" s="27"/>
      <c r="F89" s="27"/>
      <c r="G89" s="27"/>
      <c r="H89" s="27"/>
      <c r="I89" s="27"/>
      <c r="J89" s="27"/>
      <c r="K89" s="27"/>
      <c r="L89" s="4" t="str">
        <f>IF(E11="","",E11)</f>
        <v>TECHart systems s.r.o., Machatého 679/2, Hlubočepy</v>
      </c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2" t="s">
        <v>27</v>
      </c>
      <c r="AJ89" s="27"/>
      <c r="AK89" s="27"/>
      <c r="AL89" s="27"/>
      <c r="AM89" s="188" t="str">
        <f>IF(E17="","",E17)</f>
        <v>KFJ s.r.o.</v>
      </c>
      <c r="AN89" s="189"/>
      <c r="AO89" s="189"/>
      <c r="AP89" s="189"/>
      <c r="AQ89" s="27"/>
      <c r="AR89" s="28"/>
      <c r="AS89" s="171" t="s">
        <v>54</v>
      </c>
      <c r="AT89" s="172"/>
      <c r="AU89" s="51"/>
      <c r="AV89" s="51"/>
      <c r="AW89" s="51"/>
      <c r="AX89" s="51"/>
      <c r="AY89" s="51"/>
      <c r="AZ89" s="51"/>
      <c r="BA89" s="51"/>
      <c r="BB89" s="51"/>
      <c r="BC89" s="51"/>
      <c r="BD89" s="52"/>
      <c r="BE89" s="27"/>
    </row>
    <row r="90" spans="1:57" s="2" customFormat="1" ht="15.2" customHeight="1">
      <c r="A90" s="27"/>
      <c r="B90" s="28"/>
      <c r="C90" s="22" t="s">
        <v>25</v>
      </c>
      <c r="D90" s="27"/>
      <c r="E90" s="27"/>
      <c r="F90" s="27"/>
      <c r="G90" s="27"/>
      <c r="H90" s="27"/>
      <c r="I90" s="27"/>
      <c r="J90" s="27"/>
      <c r="K90" s="27"/>
      <c r="L90" s="4" t="str">
        <f>IF(E14="","",E14)</f>
        <v xml:space="preserve"> </v>
      </c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2" t="s">
        <v>30</v>
      </c>
      <c r="AJ90" s="27"/>
      <c r="AK90" s="27"/>
      <c r="AL90" s="27"/>
      <c r="AM90" s="188" t="str">
        <f>IF(E20="","",E20)</f>
        <v>KFJ s.r.o.</v>
      </c>
      <c r="AN90" s="189"/>
      <c r="AO90" s="189"/>
      <c r="AP90" s="189"/>
      <c r="AQ90" s="27"/>
      <c r="AR90" s="28"/>
      <c r="AS90" s="173"/>
      <c r="AT90" s="174"/>
      <c r="AU90" s="53"/>
      <c r="AV90" s="53"/>
      <c r="AW90" s="53"/>
      <c r="AX90" s="53"/>
      <c r="AY90" s="53"/>
      <c r="AZ90" s="53"/>
      <c r="BA90" s="53"/>
      <c r="BB90" s="53"/>
      <c r="BC90" s="53"/>
      <c r="BD90" s="54"/>
      <c r="BE90" s="27"/>
    </row>
    <row r="91" spans="1:57" s="2" customFormat="1" ht="10.9" customHeight="1">
      <c r="A91" s="27"/>
      <c r="B91" s="28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8"/>
      <c r="AS91" s="173"/>
      <c r="AT91" s="174"/>
      <c r="AU91" s="53"/>
      <c r="AV91" s="53"/>
      <c r="AW91" s="53"/>
      <c r="AX91" s="53"/>
      <c r="AY91" s="53"/>
      <c r="AZ91" s="53"/>
      <c r="BA91" s="53"/>
      <c r="BB91" s="53"/>
      <c r="BC91" s="53"/>
      <c r="BD91" s="54"/>
      <c r="BE91" s="27"/>
    </row>
    <row r="92" spans="1:57" s="2" customFormat="1" ht="29.25" customHeight="1">
      <c r="A92" s="27"/>
      <c r="B92" s="28"/>
      <c r="C92" s="200" t="s">
        <v>55</v>
      </c>
      <c r="D92" s="186"/>
      <c r="E92" s="186"/>
      <c r="F92" s="186"/>
      <c r="G92" s="186"/>
      <c r="H92" s="55"/>
      <c r="I92" s="190" t="s">
        <v>56</v>
      </c>
      <c r="J92" s="186"/>
      <c r="K92" s="186"/>
      <c r="L92" s="186"/>
      <c r="M92" s="186"/>
      <c r="N92" s="186"/>
      <c r="O92" s="186"/>
      <c r="P92" s="186"/>
      <c r="Q92" s="186"/>
      <c r="R92" s="186"/>
      <c r="S92" s="186"/>
      <c r="T92" s="186"/>
      <c r="U92" s="186"/>
      <c r="V92" s="186"/>
      <c r="W92" s="186"/>
      <c r="X92" s="186"/>
      <c r="Y92" s="186"/>
      <c r="Z92" s="186"/>
      <c r="AA92" s="186"/>
      <c r="AB92" s="186"/>
      <c r="AC92" s="186"/>
      <c r="AD92" s="186"/>
      <c r="AE92" s="186"/>
      <c r="AF92" s="186"/>
      <c r="AG92" s="185" t="s">
        <v>57</v>
      </c>
      <c r="AH92" s="186"/>
      <c r="AI92" s="186"/>
      <c r="AJ92" s="186"/>
      <c r="AK92" s="186"/>
      <c r="AL92" s="186"/>
      <c r="AM92" s="186"/>
      <c r="AN92" s="190" t="s">
        <v>58</v>
      </c>
      <c r="AO92" s="186"/>
      <c r="AP92" s="191"/>
      <c r="AQ92" s="56" t="s">
        <v>59</v>
      </c>
      <c r="AR92" s="28"/>
      <c r="AS92" s="57" t="s">
        <v>60</v>
      </c>
      <c r="AT92" s="58" t="s">
        <v>61</v>
      </c>
      <c r="AU92" s="58" t="s">
        <v>62</v>
      </c>
      <c r="AV92" s="58" t="s">
        <v>63</v>
      </c>
      <c r="AW92" s="58" t="s">
        <v>64</v>
      </c>
      <c r="AX92" s="58" t="s">
        <v>65</v>
      </c>
      <c r="AY92" s="58" t="s">
        <v>66</v>
      </c>
      <c r="AZ92" s="58" t="s">
        <v>67</v>
      </c>
      <c r="BA92" s="58" t="s">
        <v>68</v>
      </c>
      <c r="BB92" s="58" t="s">
        <v>69</v>
      </c>
      <c r="BC92" s="58" t="s">
        <v>70</v>
      </c>
      <c r="BD92" s="59" t="s">
        <v>71</v>
      </c>
      <c r="BE92" s="27"/>
    </row>
    <row r="93" spans="1:57" s="2" customFormat="1" ht="10.9" customHeight="1">
      <c r="A93" s="27"/>
      <c r="B93" s="28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8"/>
      <c r="AS93" s="60"/>
      <c r="AT93" s="61"/>
      <c r="AU93" s="61"/>
      <c r="AV93" s="61"/>
      <c r="AW93" s="61"/>
      <c r="AX93" s="61"/>
      <c r="AY93" s="61"/>
      <c r="AZ93" s="61"/>
      <c r="BA93" s="61"/>
      <c r="BB93" s="61"/>
      <c r="BC93" s="61"/>
      <c r="BD93" s="62"/>
      <c r="BE93" s="27"/>
    </row>
    <row r="94" spans="2:90" s="6" customFormat="1" ht="32.45" customHeight="1">
      <c r="B94" s="63"/>
      <c r="C94" s="64" t="s">
        <v>72</v>
      </c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202">
        <f>ROUND(SUM(AG95:AG95),2)</f>
        <v>0</v>
      </c>
      <c r="AH94" s="202"/>
      <c r="AI94" s="202"/>
      <c r="AJ94" s="202"/>
      <c r="AK94" s="202"/>
      <c r="AL94" s="202"/>
      <c r="AM94" s="202"/>
      <c r="AN94" s="169">
        <f aca="true" t="shared" si="0" ref="AN94:AN95">SUM(AG94,AT94)</f>
        <v>0</v>
      </c>
      <c r="AO94" s="169"/>
      <c r="AP94" s="169"/>
      <c r="AQ94" s="67" t="s">
        <v>1</v>
      </c>
      <c r="AR94" s="63"/>
      <c r="AS94" s="68">
        <f>ROUND(SUM(AS95:AS95),2)</f>
        <v>0</v>
      </c>
      <c r="AT94" s="69">
        <f aca="true" t="shared" si="1" ref="AT94:AT95">ROUND(SUM(AV94:AW94),2)</f>
        <v>0</v>
      </c>
      <c r="AU94" s="70">
        <f>ROUND(SUM(AU95:AU95),5)</f>
        <v>0</v>
      </c>
      <c r="AV94" s="69">
        <f>ROUND(AZ94*L32,2)</f>
        <v>0</v>
      </c>
      <c r="AW94" s="69">
        <f>ROUND(BA94*L33,2)</f>
        <v>0</v>
      </c>
      <c r="AX94" s="69">
        <f>ROUND(BB94*L32,2)</f>
        <v>0</v>
      </c>
      <c r="AY94" s="69">
        <f>ROUND(BC94*L33,2)</f>
        <v>0</v>
      </c>
      <c r="AZ94" s="69">
        <f>ROUND(SUM(AZ95:AZ95),2)</f>
        <v>0</v>
      </c>
      <c r="BA94" s="69">
        <f>ROUND(SUM(BA95:BA95),2)</f>
        <v>0</v>
      </c>
      <c r="BB94" s="69">
        <f>ROUND(SUM(BB95:BB95),2)</f>
        <v>0</v>
      </c>
      <c r="BC94" s="69">
        <f>ROUND(SUM(BC95:BC95),2)</f>
        <v>0</v>
      </c>
      <c r="BD94" s="71">
        <f>ROUND(SUM(BD95:BD95),2)</f>
        <v>0</v>
      </c>
      <c r="BS94" s="72" t="s">
        <v>73</v>
      </c>
      <c r="BT94" s="72" t="s">
        <v>74</v>
      </c>
      <c r="BU94" s="73" t="s">
        <v>75</v>
      </c>
      <c r="BV94" s="72" t="s">
        <v>76</v>
      </c>
      <c r="BW94" s="72" t="s">
        <v>4</v>
      </c>
      <c r="BX94" s="72" t="s">
        <v>77</v>
      </c>
      <c r="CL94" s="72" t="s">
        <v>1</v>
      </c>
    </row>
    <row r="95" spans="1:91" s="7" customFormat="1" ht="24.75" customHeight="1">
      <c r="A95" s="74" t="s">
        <v>78</v>
      </c>
      <c r="B95" s="75"/>
      <c r="C95" s="76"/>
      <c r="D95" s="201" t="s">
        <v>82</v>
      </c>
      <c r="E95" s="201"/>
      <c r="F95" s="201"/>
      <c r="G95" s="201"/>
      <c r="H95" s="201"/>
      <c r="I95" s="77"/>
      <c r="J95" s="201" t="s">
        <v>83</v>
      </c>
      <c r="K95" s="201"/>
      <c r="L95" s="201"/>
      <c r="M95" s="201"/>
      <c r="N95" s="201"/>
      <c r="O95" s="201"/>
      <c r="P95" s="201"/>
      <c r="Q95" s="201"/>
      <c r="R95" s="201"/>
      <c r="S95" s="201"/>
      <c r="T95" s="201"/>
      <c r="U95" s="201"/>
      <c r="V95" s="201"/>
      <c r="W95" s="201"/>
      <c r="X95" s="201"/>
      <c r="Y95" s="201"/>
      <c r="Z95" s="201"/>
      <c r="AA95" s="201"/>
      <c r="AB95" s="201"/>
      <c r="AC95" s="201"/>
      <c r="AD95" s="201"/>
      <c r="AE95" s="201"/>
      <c r="AF95" s="201"/>
      <c r="AG95" s="183">
        <f>'06_SO-01 - Vzduchotechnik...'!J32</f>
        <v>0</v>
      </c>
      <c r="AH95" s="184"/>
      <c r="AI95" s="184"/>
      <c r="AJ95" s="184"/>
      <c r="AK95" s="184"/>
      <c r="AL95" s="184"/>
      <c r="AM95" s="184"/>
      <c r="AN95" s="183">
        <f t="shared" si="0"/>
        <v>0</v>
      </c>
      <c r="AO95" s="184"/>
      <c r="AP95" s="184"/>
      <c r="AQ95" s="78" t="s">
        <v>79</v>
      </c>
      <c r="AR95" s="75"/>
      <c r="AS95" s="79">
        <v>0</v>
      </c>
      <c r="AT95" s="80">
        <f t="shared" si="1"/>
        <v>0</v>
      </c>
      <c r="AU95" s="81">
        <f>'06_SO-01 - Vzduchotechnik...'!P122</f>
        <v>0</v>
      </c>
      <c r="AV95" s="80">
        <f>'06_SO-01 - Vzduchotechnik...'!J35</f>
        <v>0</v>
      </c>
      <c r="AW95" s="80">
        <f>'06_SO-01 - Vzduchotechnik...'!J36</f>
        <v>0</v>
      </c>
      <c r="AX95" s="80">
        <f>'06_SO-01 - Vzduchotechnik...'!J37</f>
        <v>0</v>
      </c>
      <c r="AY95" s="80">
        <f>'06_SO-01 - Vzduchotechnik...'!J38</f>
        <v>0</v>
      </c>
      <c r="AZ95" s="80">
        <f>'06_SO-01 - Vzduchotechnik...'!F35</f>
        <v>0</v>
      </c>
      <c r="BA95" s="80">
        <f>'06_SO-01 - Vzduchotechnik...'!F36</f>
        <v>0</v>
      </c>
      <c r="BB95" s="80">
        <f>'06_SO-01 - Vzduchotechnik...'!F37</f>
        <v>0</v>
      </c>
      <c r="BC95" s="80">
        <f>'06_SO-01 - Vzduchotechnik...'!F38</f>
        <v>0</v>
      </c>
      <c r="BD95" s="82">
        <f>'06_SO-01 - Vzduchotechnik...'!F39</f>
        <v>0</v>
      </c>
      <c r="BT95" s="83" t="s">
        <v>80</v>
      </c>
      <c r="BV95" s="83" t="s">
        <v>76</v>
      </c>
      <c r="BW95" s="83" t="s">
        <v>84</v>
      </c>
      <c r="BX95" s="83" t="s">
        <v>4</v>
      </c>
      <c r="CL95" s="83" t="s">
        <v>1</v>
      </c>
      <c r="CM95" s="83" t="s">
        <v>81</v>
      </c>
    </row>
    <row r="96" spans="2:44" ht="12">
      <c r="B96" s="16"/>
      <c r="AR96" s="16"/>
    </row>
    <row r="97" spans="1:57" s="2" customFormat="1" ht="30" customHeight="1">
      <c r="A97" s="27"/>
      <c r="B97" s="28"/>
      <c r="C97" s="64" t="s">
        <v>85</v>
      </c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169">
        <v>0</v>
      </c>
      <c r="AH97" s="169"/>
      <c r="AI97" s="169"/>
      <c r="AJ97" s="169"/>
      <c r="AK97" s="169"/>
      <c r="AL97" s="169"/>
      <c r="AM97" s="169"/>
      <c r="AN97" s="169">
        <v>0</v>
      </c>
      <c r="AO97" s="169"/>
      <c r="AP97" s="169"/>
      <c r="AQ97" s="84"/>
      <c r="AR97" s="28"/>
      <c r="AS97" s="57" t="s">
        <v>86</v>
      </c>
      <c r="AT97" s="58" t="s">
        <v>87</v>
      </c>
      <c r="AU97" s="58" t="s">
        <v>38</v>
      </c>
      <c r="AV97" s="59" t="s">
        <v>61</v>
      </c>
      <c r="AW97" s="27"/>
      <c r="AX97" s="27"/>
      <c r="AY97" s="27"/>
      <c r="AZ97" s="27"/>
      <c r="BA97" s="27"/>
      <c r="BB97" s="27"/>
      <c r="BC97" s="27"/>
      <c r="BD97" s="27"/>
      <c r="BE97" s="27"/>
    </row>
    <row r="98" spans="1:57" s="2" customFormat="1" ht="10.9" customHeight="1">
      <c r="A98" s="27"/>
      <c r="B98" s="28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8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</row>
    <row r="99" spans="1:57" s="2" customFormat="1" ht="30" customHeight="1">
      <c r="A99" s="27"/>
      <c r="B99" s="28"/>
      <c r="C99" s="85" t="s">
        <v>88</v>
      </c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  <c r="Q99" s="86"/>
      <c r="R99" s="86"/>
      <c r="S99" s="86"/>
      <c r="T99" s="86"/>
      <c r="U99" s="86"/>
      <c r="V99" s="86"/>
      <c r="W99" s="86"/>
      <c r="X99" s="86"/>
      <c r="Y99" s="86"/>
      <c r="Z99" s="86"/>
      <c r="AA99" s="86"/>
      <c r="AB99" s="86"/>
      <c r="AC99" s="86"/>
      <c r="AD99" s="86"/>
      <c r="AE99" s="86"/>
      <c r="AF99" s="86"/>
      <c r="AG99" s="170">
        <f>ROUND(AG94+AG97,2)</f>
        <v>0</v>
      </c>
      <c r="AH99" s="170"/>
      <c r="AI99" s="170"/>
      <c r="AJ99" s="170"/>
      <c r="AK99" s="170"/>
      <c r="AL99" s="170"/>
      <c r="AM99" s="170"/>
      <c r="AN99" s="170">
        <f>ROUND(AN94+AN97,2)</f>
        <v>0</v>
      </c>
      <c r="AO99" s="170"/>
      <c r="AP99" s="170"/>
      <c r="AQ99" s="86"/>
      <c r="AR99" s="28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</row>
    <row r="100" spans="1:57" s="2" customFormat="1" ht="6.95" customHeight="1">
      <c r="A100" s="27"/>
      <c r="B100" s="42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  <c r="AM100" s="43"/>
      <c r="AN100" s="43"/>
      <c r="AO100" s="43"/>
      <c r="AP100" s="43"/>
      <c r="AQ100" s="43"/>
      <c r="AR100" s="28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</row>
  </sheetData>
  <mergeCells count="46">
    <mergeCell ref="L36:P36"/>
    <mergeCell ref="C92:G92"/>
    <mergeCell ref="D95:H95"/>
    <mergeCell ref="AG94:AM94"/>
    <mergeCell ref="L85:AO85"/>
    <mergeCell ref="AN95:AP95"/>
    <mergeCell ref="I92:AF92"/>
    <mergeCell ref="J95:AF95"/>
    <mergeCell ref="W34:AE34"/>
    <mergeCell ref="AK34:AO34"/>
    <mergeCell ref="L34:P34"/>
    <mergeCell ref="L35:P35"/>
    <mergeCell ref="W35:AE35"/>
    <mergeCell ref="AK35:AO35"/>
    <mergeCell ref="AK32:AO32"/>
    <mergeCell ref="W32:AE32"/>
    <mergeCell ref="L32:P32"/>
    <mergeCell ref="L33:P33"/>
    <mergeCell ref="AK33:AO33"/>
    <mergeCell ref="W33:AE33"/>
    <mergeCell ref="AR2:BE2"/>
    <mergeCell ref="AG95:AM95"/>
    <mergeCell ref="AG92:AM92"/>
    <mergeCell ref="AM87:AN87"/>
    <mergeCell ref="AM89:AP89"/>
    <mergeCell ref="AM90:AP90"/>
    <mergeCell ref="AN92:AP92"/>
    <mergeCell ref="K5:AO5"/>
    <mergeCell ref="K6:AO6"/>
    <mergeCell ref="E23:AN23"/>
    <mergeCell ref="AK26:AO26"/>
    <mergeCell ref="AK27:AO27"/>
    <mergeCell ref="AK29:AO29"/>
    <mergeCell ref="AK31:AO31"/>
    <mergeCell ref="W31:AE31"/>
    <mergeCell ref="L31:P31"/>
    <mergeCell ref="AS89:AT91"/>
    <mergeCell ref="W36:AE36"/>
    <mergeCell ref="AK36:AO36"/>
    <mergeCell ref="AK38:AO38"/>
    <mergeCell ref="X38:AB38"/>
    <mergeCell ref="AN94:AP94"/>
    <mergeCell ref="AN97:AP97"/>
    <mergeCell ref="AN99:AP99"/>
    <mergeCell ref="AG97:AM97"/>
    <mergeCell ref="AG99:AM99"/>
  </mergeCells>
  <hyperlinks>
    <hyperlink ref="A95" location="'06_SO-01 - Vzduchotechnik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BM181"/>
  <sheetViews>
    <sheetView showGridLines="0" tabSelected="1" workbookViewId="0" topLeftCell="A1">
      <selection activeCell="I135" sqref="I135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88"/>
    </row>
    <row r="2" spans="12:46" s="1" customFormat="1" ht="36.95" customHeight="1">
      <c r="L2" s="181" t="s">
        <v>5</v>
      </c>
      <c r="M2" s="182"/>
      <c r="N2" s="182"/>
      <c r="O2" s="182"/>
      <c r="P2" s="182"/>
      <c r="Q2" s="182"/>
      <c r="R2" s="182"/>
      <c r="S2" s="182"/>
      <c r="T2" s="182"/>
      <c r="U2" s="182"/>
      <c r="V2" s="182"/>
      <c r="AT2" s="13" t="s">
        <v>84</v>
      </c>
    </row>
    <row r="3" spans="2:46" s="1" customFormat="1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81</v>
      </c>
    </row>
    <row r="4" spans="2:46" s="1" customFormat="1" ht="24.95" customHeight="1">
      <c r="B4" s="16"/>
      <c r="D4" s="17" t="s">
        <v>89</v>
      </c>
      <c r="L4" s="16"/>
      <c r="M4" s="89" t="s">
        <v>9</v>
      </c>
      <c r="AT4" s="13" t="s">
        <v>3</v>
      </c>
    </row>
    <row r="5" spans="2:12" s="1" customFormat="1" ht="6.95" customHeight="1">
      <c r="B5" s="16"/>
      <c r="L5" s="16"/>
    </row>
    <row r="6" spans="2:12" s="1" customFormat="1" ht="12" customHeight="1">
      <c r="B6" s="16"/>
      <c r="D6" s="22" t="s">
        <v>13</v>
      </c>
      <c r="L6" s="16"/>
    </row>
    <row r="7" spans="2:12" s="1" customFormat="1" ht="16.5" customHeight="1">
      <c r="B7" s="16"/>
      <c r="E7" s="207" t="str">
        <f>'Rekapitulace stavby'!K6</f>
        <v>Stavební úpravy a nástavba objektu Víceúčelové haly</v>
      </c>
      <c r="F7" s="208"/>
      <c r="G7" s="208"/>
      <c r="H7" s="208"/>
      <c r="L7" s="16"/>
    </row>
    <row r="8" spans="1:31" s="2" customFormat="1" ht="12" customHeight="1">
      <c r="A8" s="27"/>
      <c r="B8" s="28"/>
      <c r="C8" s="27"/>
      <c r="D8" s="22" t="s">
        <v>90</v>
      </c>
      <c r="E8" s="27"/>
      <c r="F8" s="27"/>
      <c r="G8" s="27"/>
      <c r="H8" s="27"/>
      <c r="I8" s="27"/>
      <c r="J8" s="27"/>
      <c r="K8" s="27"/>
      <c r="L8" s="3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</row>
    <row r="9" spans="1:31" s="2" customFormat="1" ht="16.5" customHeight="1">
      <c r="A9" s="27"/>
      <c r="B9" s="28"/>
      <c r="C9" s="27"/>
      <c r="D9" s="27"/>
      <c r="E9" s="203" t="s">
        <v>212</v>
      </c>
      <c r="F9" s="205"/>
      <c r="G9" s="205"/>
      <c r="H9" s="205"/>
      <c r="I9" s="27"/>
      <c r="J9" s="27"/>
      <c r="K9" s="27"/>
      <c r="L9" s="3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</row>
    <row r="10" spans="1:31" s="2" customFormat="1" ht="12">
      <c r="A10" s="27"/>
      <c r="B10" s="28"/>
      <c r="C10" s="27"/>
      <c r="D10" s="27"/>
      <c r="E10" s="27"/>
      <c r="F10" s="27"/>
      <c r="G10" s="27"/>
      <c r="H10" s="27"/>
      <c r="I10" s="27"/>
      <c r="J10" s="27"/>
      <c r="K10" s="27"/>
      <c r="L10" s="3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</row>
    <row r="11" spans="1:31" s="2" customFormat="1" ht="12" customHeight="1">
      <c r="A11" s="27"/>
      <c r="B11" s="28"/>
      <c r="C11" s="27"/>
      <c r="D11" s="22" t="s">
        <v>15</v>
      </c>
      <c r="E11" s="27"/>
      <c r="F11" s="20" t="s">
        <v>1</v>
      </c>
      <c r="G11" s="27"/>
      <c r="H11" s="27"/>
      <c r="I11" s="22" t="s">
        <v>16</v>
      </c>
      <c r="J11" s="20" t="s">
        <v>1</v>
      </c>
      <c r="K11" s="27"/>
      <c r="L11" s="3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</row>
    <row r="12" spans="1:31" s="2" customFormat="1" ht="12" customHeight="1">
      <c r="A12" s="27"/>
      <c r="B12" s="28"/>
      <c r="C12" s="27"/>
      <c r="D12" s="22" t="s">
        <v>17</v>
      </c>
      <c r="E12" s="27"/>
      <c r="F12" s="20" t="s">
        <v>26</v>
      </c>
      <c r="G12" s="27"/>
      <c r="H12" s="27"/>
      <c r="I12" s="22" t="s">
        <v>19</v>
      </c>
      <c r="J12" s="50" t="str">
        <f>'Rekapitulace stavby'!AN8</f>
        <v>18. 5. 2020</v>
      </c>
      <c r="K12" s="27"/>
      <c r="L12" s="3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</row>
    <row r="13" spans="1:31" s="2" customFormat="1" ht="10.9" customHeight="1">
      <c r="A13" s="27"/>
      <c r="B13" s="28"/>
      <c r="C13" s="27"/>
      <c r="D13" s="27"/>
      <c r="E13" s="27"/>
      <c r="F13" s="27"/>
      <c r="G13" s="27"/>
      <c r="H13" s="27"/>
      <c r="I13" s="27"/>
      <c r="J13" s="27"/>
      <c r="K13" s="27"/>
      <c r="L13" s="3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</row>
    <row r="14" spans="1:31" s="2" customFormat="1" ht="12" customHeight="1">
      <c r="A14" s="27"/>
      <c r="B14" s="28"/>
      <c r="C14" s="27"/>
      <c r="D14" s="22" t="s">
        <v>21</v>
      </c>
      <c r="E14" s="27"/>
      <c r="F14" s="27"/>
      <c r="G14" s="27"/>
      <c r="H14" s="27"/>
      <c r="I14" s="22" t="s">
        <v>22</v>
      </c>
      <c r="J14" s="20" t="str">
        <f>IF('Rekapitulace stavby'!AN10="","",'Rekapitulace stavby'!AN10)</f>
        <v/>
      </c>
      <c r="K14" s="27"/>
      <c r="L14" s="3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</row>
    <row r="15" spans="1:31" s="2" customFormat="1" ht="18" customHeight="1">
      <c r="A15" s="27"/>
      <c r="B15" s="28"/>
      <c r="C15" s="27"/>
      <c r="D15" s="27"/>
      <c r="E15" s="20" t="str">
        <f>IF('Rekapitulace stavby'!E11="","",'Rekapitulace stavby'!E11)</f>
        <v>TECHart systems s.r.o., Machatého 679/2, Hlubočepy</v>
      </c>
      <c r="F15" s="27"/>
      <c r="G15" s="27"/>
      <c r="H15" s="27"/>
      <c r="I15" s="22" t="s">
        <v>24</v>
      </c>
      <c r="J15" s="20" t="str">
        <f>IF('Rekapitulace stavby'!AN11="","",'Rekapitulace stavby'!AN11)</f>
        <v/>
      </c>
      <c r="K15" s="27"/>
      <c r="L15" s="3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</row>
    <row r="16" spans="1:31" s="2" customFormat="1" ht="6.95" customHeight="1">
      <c r="A16" s="27"/>
      <c r="B16" s="28"/>
      <c r="C16" s="27"/>
      <c r="D16" s="27"/>
      <c r="E16" s="27"/>
      <c r="F16" s="27"/>
      <c r="G16" s="27"/>
      <c r="H16" s="27"/>
      <c r="I16" s="27"/>
      <c r="J16" s="27"/>
      <c r="K16" s="27"/>
      <c r="L16" s="3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</row>
    <row r="17" spans="1:31" s="2" customFormat="1" ht="12" customHeight="1">
      <c r="A17" s="27"/>
      <c r="B17" s="28"/>
      <c r="C17" s="27"/>
      <c r="D17" s="22" t="s">
        <v>25</v>
      </c>
      <c r="E17" s="27"/>
      <c r="F17" s="27"/>
      <c r="G17" s="27"/>
      <c r="H17" s="27"/>
      <c r="I17" s="22" t="s">
        <v>22</v>
      </c>
      <c r="J17" s="20" t="str">
        <f>'Rekapitulace stavby'!AN13</f>
        <v/>
      </c>
      <c r="K17" s="27"/>
      <c r="L17" s="3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</row>
    <row r="18" spans="1:31" s="2" customFormat="1" ht="18" customHeight="1">
      <c r="A18" s="27"/>
      <c r="B18" s="28"/>
      <c r="C18" s="27"/>
      <c r="D18" s="27"/>
      <c r="E18" s="192" t="str">
        <f>'Rekapitulace stavby'!E14</f>
        <v xml:space="preserve"> </v>
      </c>
      <c r="F18" s="192"/>
      <c r="G18" s="192"/>
      <c r="H18" s="192"/>
      <c r="I18" s="22" t="s">
        <v>24</v>
      </c>
      <c r="J18" s="20" t="str">
        <f>'Rekapitulace stavby'!AN14</f>
        <v/>
      </c>
      <c r="K18" s="27"/>
      <c r="L18" s="3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</row>
    <row r="19" spans="1:31" s="2" customFormat="1" ht="6.95" customHeight="1">
      <c r="A19" s="27"/>
      <c r="B19" s="28"/>
      <c r="C19" s="27"/>
      <c r="D19" s="27"/>
      <c r="E19" s="27"/>
      <c r="F19" s="27"/>
      <c r="G19" s="27"/>
      <c r="H19" s="27"/>
      <c r="I19" s="27"/>
      <c r="J19" s="27"/>
      <c r="K19" s="27"/>
      <c r="L19" s="3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</row>
    <row r="20" spans="1:31" s="2" customFormat="1" ht="12" customHeight="1">
      <c r="A20" s="27"/>
      <c r="B20" s="28"/>
      <c r="C20" s="27"/>
      <c r="D20" s="22" t="s">
        <v>27</v>
      </c>
      <c r="E20" s="27"/>
      <c r="F20" s="27"/>
      <c r="G20" s="27"/>
      <c r="H20" s="27"/>
      <c r="I20" s="22" t="s">
        <v>22</v>
      </c>
      <c r="J20" s="20" t="str">
        <f>IF('Rekapitulace stavby'!AN16="","",'Rekapitulace stavby'!AN16)</f>
        <v/>
      </c>
      <c r="K20" s="27"/>
      <c r="L20" s="3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</row>
    <row r="21" spans="1:31" s="2" customFormat="1" ht="18" customHeight="1">
      <c r="A21" s="27"/>
      <c r="B21" s="28"/>
      <c r="C21" s="27"/>
      <c r="D21" s="27"/>
      <c r="E21" s="20" t="str">
        <f>IF('Rekapitulace stavby'!E17="","",'Rekapitulace stavby'!E17)</f>
        <v>KFJ s.r.o.</v>
      </c>
      <c r="F21" s="27"/>
      <c r="G21" s="27"/>
      <c r="H21" s="27"/>
      <c r="I21" s="22" t="s">
        <v>24</v>
      </c>
      <c r="J21" s="20" t="str">
        <f>IF('Rekapitulace stavby'!AN17="","",'Rekapitulace stavby'!AN17)</f>
        <v/>
      </c>
      <c r="K21" s="27"/>
      <c r="L21" s="3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</row>
    <row r="22" spans="1:31" s="2" customFormat="1" ht="6.95" customHeight="1">
      <c r="A22" s="27"/>
      <c r="B22" s="28"/>
      <c r="C22" s="27"/>
      <c r="D22" s="27"/>
      <c r="E22" s="27"/>
      <c r="F22" s="27"/>
      <c r="G22" s="27"/>
      <c r="H22" s="27"/>
      <c r="I22" s="27"/>
      <c r="J22" s="27"/>
      <c r="K22" s="27"/>
      <c r="L22" s="3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</row>
    <row r="23" spans="1:31" s="2" customFormat="1" ht="12" customHeight="1">
      <c r="A23" s="27"/>
      <c r="B23" s="28"/>
      <c r="C23" s="27"/>
      <c r="D23" s="22" t="s">
        <v>30</v>
      </c>
      <c r="E23" s="27"/>
      <c r="F23" s="27"/>
      <c r="G23" s="27"/>
      <c r="H23" s="27"/>
      <c r="I23" s="22" t="s">
        <v>22</v>
      </c>
      <c r="J23" s="20" t="str">
        <f>IF('Rekapitulace stavby'!AN19="","",'Rekapitulace stavby'!AN19)</f>
        <v/>
      </c>
      <c r="K23" s="27"/>
      <c r="L23" s="3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</row>
    <row r="24" spans="1:31" s="2" customFormat="1" ht="18" customHeight="1">
      <c r="A24" s="27"/>
      <c r="B24" s="28"/>
      <c r="C24" s="27"/>
      <c r="D24" s="27"/>
      <c r="E24" s="20" t="str">
        <f>IF('Rekapitulace stavby'!E20="","",'Rekapitulace stavby'!E20)</f>
        <v>KFJ s.r.o.</v>
      </c>
      <c r="F24" s="27"/>
      <c r="G24" s="27"/>
      <c r="H24" s="27"/>
      <c r="I24" s="22" t="s">
        <v>24</v>
      </c>
      <c r="J24" s="20" t="str">
        <f>IF('Rekapitulace stavby'!AN20="","",'Rekapitulace stavby'!AN20)</f>
        <v/>
      </c>
      <c r="K24" s="27"/>
      <c r="L24" s="3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</row>
    <row r="25" spans="1:31" s="2" customFormat="1" ht="6.95" customHeight="1">
      <c r="A25" s="27"/>
      <c r="B25" s="28"/>
      <c r="C25" s="27"/>
      <c r="D25" s="27"/>
      <c r="E25" s="27"/>
      <c r="F25" s="27"/>
      <c r="G25" s="27"/>
      <c r="H25" s="27"/>
      <c r="I25" s="27"/>
      <c r="J25" s="27"/>
      <c r="K25" s="27"/>
      <c r="L25" s="3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</row>
    <row r="26" spans="1:31" s="2" customFormat="1" ht="12" customHeight="1">
      <c r="A26" s="27"/>
      <c r="B26" s="28"/>
      <c r="C26" s="27"/>
      <c r="D26" s="22" t="s">
        <v>31</v>
      </c>
      <c r="E26" s="27"/>
      <c r="F26" s="27"/>
      <c r="G26" s="27"/>
      <c r="H26" s="27"/>
      <c r="I26" s="27"/>
      <c r="J26" s="27"/>
      <c r="K26" s="27"/>
      <c r="L26" s="3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</row>
    <row r="27" spans="1:31" s="8" customFormat="1" ht="16.5" customHeight="1">
      <c r="A27" s="90"/>
      <c r="B27" s="91"/>
      <c r="C27" s="90"/>
      <c r="D27" s="90"/>
      <c r="E27" s="194" t="s">
        <v>1</v>
      </c>
      <c r="F27" s="194"/>
      <c r="G27" s="194"/>
      <c r="H27" s="194"/>
      <c r="I27" s="90"/>
      <c r="J27" s="90"/>
      <c r="K27" s="90"/>
      <c r="L27" s="92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</row>
    <row r="28" spans="1:31" s="2" customFormat="1" ht="6.95" customHeight="1">
      <c r="A28" s="27"/>
      <c r="B28" s="28"/>
      <c r="C28" s="27"/>
      <c r="D28" s="27"/>
      <c r="E28" s="27"/>
      <c r="F28" s="27"/>
      <c r="G28" s="27"/>
      <c r="H28" s="27"/>
      <c r="I28" s="27"/>
      <c r="J28" s="27"/>
      <c r="K28" s="27"/>
      <c r="L28" s="3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</row>
    <row r="29" spans="1:31" s="2" customFormat="1" ht="6.95" customHeight="1">
      <c r="A29" s="27"/>
      <c r="B29" s="28"/>
      <c r="C29" s="27"/>
      <c r="D29" s="61"/>
      <c r="E29" s="61"/>
      <c r="F29" s="61"/>
      <c r="G29" s="61"/>
      <c r="H29" s="61"/>
      <c r="I29" s="61"/>
      <c r="J29" s="61"/>
      <c r="K29" s="61"/>
      <c r="L29" s="3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</row>
    <row r="30" spans="1:31" s="2" customFormat="1" ht="14.45" customHeight="1">
      <c r="A30" s="27"/>
      <c r="B30" s="28"/>
      <c r="C30" s="27"/>
      <c r="D30" s="20" t="s">
        <v>91</v>
      </c>
      <c r="E30" s="27"/>
      <c r="F30" s="27"/>
      <c r="G30" s="27"/>
      <c r="H30" s="27"/>
      <c r="I30" s="27"/>
      <c r="J30" s="26">
        <f>J96</f>
        <v>0</v>
      </c>
      <c r="K30" s="27"/>
      <c r="L30" s="3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</row>
    <row r="31" spans="1:31" s="2" customFormat="1" ht="14.45" customHeight="1">
      <c r="A31" s="27"/>
      <c r="B31" s="28"/>
      <c r="C31" s="27"/>
      <c r="D31" s="25" t="s">
        <v>92</v>
      </c>
      <c r="E31" s="27"/>
      <c r="F31" s="27"/>
      <c r="G31" s="27"/>
      <c r="H31" s="27"/>
      <c r="I31" s="27"/>
      <c r="J31" s="26">
        <f>J100</f>
        <v>0</v>
      </c>
      <c r="K31" s="27"/>
      <c r="L31" s="3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</row>
    <row r="32" spans="1:31" s="2" customFormat="1" ht="25.35" customHeight="1">
      <c r="A32" s="27"/>
      <c r="B32" s="28"/>
      <c r="C32" s="27"/>
      <c r="D32" s="93" t="s">
        <v>34</v>
      </c>
      <c r="E32" s="27"/>
      <c r="F32" s="27"/>
      <c r="G32" s="27"/>
      <c r="H32" s="27"/>
      <c r="I32" s="27"/>
      <c r="J32" s="66">
        <f>ROUND(J30+J31,2)</f>
        <v>0</v>
      </c>
      <c r="K32" s="27"/>
      <c r="L32" s="3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</row>
    <row r="33" spans="1:31" s="2" customFormat="1" ht="6.95" customHeight="1">
      <c r="A33" s="27"/>
      <c r="B33" s="28"/>
      <c r="C33" s="27"/>
      <c r="D33" s="61"/>
      <c r="E33" s="61"/>
      <c r="F33" s="61"/>
      <c r="G33" s="61"/>
      <c r="H33" s="61"/>
      <c r="I33" s="61"/>
      <c r="J33" s="61"/>
      <c r="K33" s="61"/>
      <c r="L33" s="3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</row>
    <row r="34" spans="1:31" s="2" customFormat="1" ht="14.45" customHeight="1">
      <c r="A34" s="27"/>
      <c r="B34" s="28"/>
      <c r="C34" s="27"/>
      <c r="D34" s="27"/>
      <c r="E34" s="27"/>
      <c r="F34" s="31" t="s">
        <v>36</v>
      </c>
      <c r="G34" s="27"/>
      <c r="H34" s="27"/>
      <c r="I34" s="31" t="s">
        <v>35</v>
      </c>
      <c r="J34" s="31" t="s">
        <v>37</v>
      </c>
      <c r="K34" s="27"/>
      <c r="L34" s="3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</row>
    <row r="35" spans="1:31" s="2" customFormat="1" ht="14.45" customHeight="1">
      <c r="A35" s="27"/>
      <c r="B35" s="28"/>
      <c r="C35" s="27"/>
      <c r="D35" s="94" t="s">
        <v>38</v>
      </c>
      <c r="E35" s="22" t="s">
        <v>39</v>
      </c>
      <c r="F35" s="95">
        <f>ROUND((SUM(BE100:BE102)+SUM(BE122:BE180)),2)</f>
        <v>0</v>
      </c>
      <c r="G35" s="27"/>
      <c r="H35" s="27"/>
      <c r="I35" s="96">
        <v>0.21</v>
      </c>
      <c r="J35" s="95">
        <f>ROUND(((SUM(BE100:BE102)+SUM(BE122:BE180))*I35),2)</f>
        <v>0</v>
      </c>
      <c r="K35" s="27"/>
      <c r="L35" s="3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</row>
    <row r="36" spans="1:31" s="2" customFormat="1" ht="14.45" customHeight="1">
      <c r="A36" s="27"/>
      <c r="B36" s="28"/>
      <c r="C36" s="27"/>
      <c r="D36" s="27"/>
      <c r="E36" s="22" t="s">
        <v>40</v>
      </c>
      <c r="F36" s="95">
        <f>ROUND((SUM(BF100:BF102)+SUM(BF122:BF180)),2)</f>
        <v>0</v>
      </c>
      <c r="G36" s="27"/>
      <c r="H36" s="27"/>
      <c r="I36" s="96">
        <v>0.15</v>
      </c>
      <c r="J36" s="95">
        <f>ROUND(((SUM(BF100:BF102)+SUM(BF122:BF180))*I36),2)</f>
        <v>0</v>
      </c>
      <c r="K36" s="27"/>
      <c r="L36" s="3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</row>
    <row r="37" spans="1:31" s="2" customFormat="1" ht="14.45" customHeight="1" hidden="1">
      <c r="A37" s="27"/>
      <c r="B37" s="28"/>
      <c r="C37" s="27"/>
      <c r="D37" s="27"/>
      <c r="E37" s="22" t="s">
        <v>41</v>
      </c>
      <c r="F37" s="95">
        <f>ROUND((SUM(BG100:BG102)+SUM(BG122:BG180)),2)</f>
        <v>0</v>
      </c>
      <c r="G37" s="27"/>
      <c r="H37" s="27"/>
      <c r="I37" s="96">
        <v>0.21</v>
      </c>
      <c r="J37" s="95">
        <f>0</f>
        <v>0</v>
      </c>
      <c r="K37" s="27"/>
      <c r="L37" s="3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</row>
    <row r="38" spans="1:31" s="2" customFormat="1" ht="14.45" customHeight="1" hidden="1">
      <c r="A38" s="27"/>
      <c r="B38" s="28"/>
      <c r="C38" s="27"/>
      <c r="D38" s="27"/>
      <c r="E38" s="22" t="s">
        <v>42</v>
      </c>
      <c r="F38" s="95">
        <f>ROUND((SUM(BH100:BH102)+SUM(BH122:BH180)),2)</f>
        <v>0</v>
      </c>
      <c r="G38" s="27"/>
      <c r="H38" s="27"/>
      <c r="I38" s="96">
        <v>0.15</v>
      </c>
      <c r="J38" s="95">
        <f>0</f>
        <v>0</v>
      </c>
      <c r="K38" s="27"/>
      <c r="L38" s="3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</row>
    <row r="39" spans="1:31" s="2" customFormat="1" ht="14.45" customHeight="1" hidden="1">
      <c r="A39" s="27"/>
      <c r="B39" s="28"/>
      <c r="C39" s="27"/>
      <c r="D39" s="27"/>
      <c r="E39" s="22" t="s">
        <v>43</v>
      </c>
      <c r="F39" s="95">
        <f>ROUND((SUM(BI100:BI102)+SUM(BI122:BI180)),2)</f>
        <v>0</v>
      </c>
      <c r="G39" s="27"/>
      <c r="H39" s="27"/>
      <c r="I39" s="96">
        <v>0</v>
      </c>
      <c r="J39" s="95">
        <f>0</f>
        <v>0</v>
      </c>
      <c r="K39" s="27"/>
      <c r="L39" s="3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</row>
    <row r="40" spans="1:31" s="2" customFormat="1" ht="6.95" customHeight="1">
      <c r="A40" s="27"/>
      <c r="B40" s="28"/>
      <c r="C40" s="27"/>
      <c r="D40" s="27"/>
      <c r="E40" s="27"/>
      <c r="F40" s="27"/>
      <c r="G40" s="27"/>
      <c r="H40" s="27"/>
      <c r="I40" s="27"/>
      <c r="J40" s="27"/>
      <c r="K40" s="27"/>
      <c r="L40" s="3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</row>
    <row r="41" spans="1:31" s="2" customFormat="1" ht="25.35" customHeight="1">
      <c r="A41" s="27"/>
      <c r="B41" s="28"/>
      <c r="C41" s="86"/>
      <c r="D41" s="97" t="s">
        <v>44</v>
      </c>
      <c r="E41" s="55"/>
      <c r="F41" s="55"/>
      <c r="G41" s="98" t="s">
        <v>45</v>
      </c>
      <c r="H41" s="99" t="s">
        <v>46</v>
      </c>
      <c r="I41" s="55"/>
      <c r="J41" s="100">
        <f>SUM(J32:J39)</f>
        <v>0</v>
      </c>
      <c r="K41" s="101"/>
      <c r="L41" s="3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</row>
    <row r="42" spans="1:31" s="2" customFormat="1" ht="14.45" customHeight="1">
      <c r="A42" s="27"/>
      <c r="B42" s="28"/>
      <c r="C42" s="27"/>
      <c r="D42" s="27"/>
      <c r="E42" s="27"/>
      <c r="F42" s="27"/>
      <c r="G42" s="27"/>
      <c r="H42" s="27"/>
      <c r="I42" s="27"/>
      <c r="J42" s="27"/>
      <c r="K42" s="27"/>
      <c r="L42" s="3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</row>
    <row r="43" spans="2:12" s="1" customFormat="1" ht="14.45" customHeight="1">
      <c r="B43" s="16"/>
      <c r="L43" s="16"/>
    </row>
    <row r="44" spans="2:12" s="1" customFormat="1" ht="14.45" customHeight="1">
      <c r="B44" s="16"/>
      <c r="L44" s="16"/>
    </row>
    <row r="45" spans="2:12" s="1" customFormat="1" ht="14.45" customHeight="1">
      <c r="B45" s="16"/>
      <c r="L45" s="16"/>
    </row>
    <row r="46" spans="2:12" s="1" customFormat="1" ht="14.45" customHeight="1">
      <c r="B46" s="16"/>
      <c r="L46" s="16"/>
    </row>
    <row r="47" spans="2:12" s="1" customFormat="1" ht="14.45" customHeight="1">
      <c r="B47" s="16"/>
      <c r="L47" s="16"/>
    </row>
    <row r="48" spans="2:12" s="1" customFormat="1" ht="14.45" customHeight="1">
      <c r="B48" s="16"/>
      <c r="L48" s="16"/>
    </row>
    <row r="49" spans="2:12" s="1" customFormat="1" ht="14.45" customHeight="1">
      <c r="B49" s="16"/>
      <c r="L49" s="16"/>
    </row>
    <row r="50" spans="2:12" s="2" customFormat="1" ht="14.45" customHeight="1">
      <c r="B50" s="37"/>
      <c r="D50" s="38" t="s">
        <v>47</v>
      </c>
      <c r="E50" s="39"/>
      <c r="F50" s="39"/>
      <c r="G50" s="38" t="s">
        <v>48</v>
      </c>
      <c r="H50" s="39"/>
      <c r="I50" s="39"/>
      <c r="J50" s="39"/>
      <c r="K50" s="39"/>
      <c r="L50" s="37"/>
    </row>
    <row r="51" spans="2:12" ht="12">
      <c r="B51" s="16"/>
      <c r="L51" s="16"/>
    </row>
    <row r="52" spans="2:12" ht="12">
      <c r="B52" s="16"/>
      <c r="L52" s="16"/>
    </row>
    <row r="53" spans="2:12" ht="12">
      <c r="B53" s="16"/>
      <c r="L53" s="16"/>
    </row>
    <row r="54" spans="2:12" ht="12">
      <c r="B54" s="16"/>
      <c r="L54" s="16"/>
    </row>
    <row r="55" spans="2:12" ht="12">
      <c r="B55" s="16"/>
      <c r="L55" s="16"/>
    </row>
    <row r="56" spans="2:12" ht="12">
      <c r="B56" s="16"/>
      <c r="L56" s="16"/>
    </row>
    <row r="57" spans="2:12" ht="12">
      <c r="B57" s="16"/>
      <c r="L57" s="16"/>
    </row>
    <row r="58" spans="2:12" ht="12">
      <c r="B58" s="16"/>
      <c r="L58" s="16"/>
    </row>
    <row r="59" spans="2:12" ht="12">
      <c r="B59" s="16"/>
      <c r="L59" s="16"/>
    </row>
    <row r="60" spans="2:12" ht="12">
      <c r="B60" s="16"/>
      <c r="L60" s="16"/>
    </row>
    <row r="61" spans="1:31" s="2" customFormat="1" ht="12.75">
      <c r="A61" s="27"/>
      <c r="B61" s="28"/>
      <c r="C61" s="27"/>
      <c r="D61" s="40" t="s">
        <v>49</v>
      </c>
      <c r="E61" s="30"/>
      <c r="F61" s="102" t="s">
        <v>50</v>
      </c>
      <c r="G61" s="40" t="s">
        <v>49</v>
      </c>
      <c r="H61" s="30"/>
      <c r="I61" s="30"/>
      <c r="J61" s="103" t="s">
        <v>50</v>
      </c>
      <c r="K61" s="30"/>
      <c r="L61" s="3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</row>
    <row r="62" spans="2:12" ht="12">
      <c r="B62" s="16"/>
      <c r="L62" s="16"/>
    </row>
    <row r="63" spans="2:12" ht="12">
      <c r="B63" s="16"/>
      <c r="L63" s="16"/>
    </row>
    <row r="64" spans="2:12" ht="12">
      <c r="B64" s="16"/>
      <c r="L64" s="16"/>
    </row>
    <row r="65" spans="1:31" s="2" customFormat="1" ht="12.75">
      <c r="A65" s="27"/>
      <c r="B65" s="28"/>
      <c r="C65" s="27"/>
      <c r="D65" s="38" t="s">
        <v>51</v>
      </c>
      <c r="E65" s="41"/>
      <c r="F65" s="41"/>
      <c r="G65" s="38" t="s">
        <v>52</v>
      </c>
      <c r="H65" s="41"/>
      <c r="I65" s="41"/>
      <c r="J65" s="41"/>
      <c r="K65" s="41"/>
      <c r="L65" s="3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</row>
    <row r="66" spans="2:12" ht="12">
      <c r="B66" s="16"/>
      <c r="L66" s="16"/>
    </row>
    <row r="67" spans="2:12" ht="12">
      <c r="B67" s="16"/>
      <c r="L67" s="16"/>
    </row>
    <row r="68" spans="2:12" ht="12">
      <c r="B68" s="16"/>
      <c r="L68" s="16"/>
    </row>
    <row r="69" spans="2:12" ht="12">
      <c r="B69" s="16"/>
      <c r="L69" s="16"/>
    </row>
    <row r="70" spans="2:12" ht="12">
      <c r="B70" s="16"/>
      <c r="L70" s="16"/>
    </row>
    <row r="71" spans="2:12" ht="12">
      <c r="B71" s="16"/>
      <c r="L71" s="16"/>
    </row>
    <row r="72" spans="2:12" ht="12">
      <c r="B72" s="16"/>
      <c r="L72" s="16"/>
    </row>
    <row r="73" spans="2:12" ht="12">
      <c r="B73" s="16"/>
      <c r="L73" s="16"/>
    </row>
    <row r="74" spans="2:12" ht="12">
      <c r="B74" s="16"/>
      <c r="L74" s="16"/>
    </row>
    <row r="75" spans="2:12" ht="12">
      <c r="B75" s="16"/>
      <c r="L75" s="16"/>
    </row>
    <row r="76" spans="1:31" s="2" customFormat="1" ht="12.75">
      <c r="A76" s="27"/>
      <c r="B76" s="28"/>
      <c r="C76" s="27"/>
      <c r="D76" s="40" t="s">
        <v>49</v>
      </c>
      <c r="E76" s="30"/>
      <c r="F76" s="102" t="s">
        <v>50</v>
      </c>
      <c r="G76" s="40" t="s">
        <v>49</v>
      </c>
      <c r="H76" s="30"/>
      <c r="I76" s="30"/>
      <c r="J76" s="103" t="s">
        <v>50</v>
      </c>
      <c r="K76" s="30"/>
      <c r="L76" s="3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</row>
    <row r="77" spans="1:31" s="2" customFormat="1" ht="14.45" customHeight="1">
      <c r="A77" s="27"/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3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</row>
    <row r="81" spans="1:31" s="2" customFormat="1" ht="6.95" customHeight="1">
      <c r="A81" s="27"/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3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</row>
    <row r="82" spans="1:31" s="2" customFormat="1" ht="24.95" customHeight="1">
      <c r="A82" s="27"/>
      <c r="B82" s="28"/>
      <c r="C82" s="17" t="s">
        <v>93</v>
      </c>
      <c r="D82" s="27"/>
      <c r="E82" s="27"/>
      <c r="F82" s="27"/>
      <c r="G82" s="27"/>
      <c r="H82" s="27"/>
      <c r="I82" s="27"/>
      <c r="J82" s="27"/>
      <c r="K82" s="27"/>
      <c r="L82" s="3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</row>
    <row r="83" spans="1:31" s="2" customFormat="1" ht="6.95" customHeight="1">
      <c r="A83" s="27"/>
      <c r="B83" s="28"/>
      <c r="C83" s="27"/>
      <c r="D83" s="27"/>
      <c r="E83" s="27"/>
      <c r="F83" s="27"/>
      <c r="G83" s="27"/>
      <c r="H83" s="27"/>
      <c r="I83" s="27"/>
      <c r="J83" s="27"/>
      <c r="K83" s="27"/>
      <c r="L83" s="3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</row>
    <row r="84" spans="1:31" s="2" customFormat="1" ht="12" customHeight="1">
      <c r="A84" s="27"/>
      <c r="B84" s="28"/>
      <c r="C84" s="22" t="s">
        <v>13</v>
      </c>
      <c r="D84" s="27"/>
      <c r="E84" s="27"/>
      <c r="F84" s="27"/>
      <c r="G84" s="27"/>
      <c r="H84" s="27"/>
      <c r="I84" s="27"/>
      <c r="J84" s="27"/>
      <c r="K84" s="27"/>
      <c r="L84" s="3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</row>
    <row r="85" spans="1:31" s="2" customFormat="1" ht="16.5" customHeight="1">
      <c r="A85" s="27"/>
      <c r="B85" s="28"/>
      <c r="C85" s="27"/>
      <c r="D85" s="27"/>
      <c r="E85" s="207" t="str">
        <f>E7</f>
        <v>Stavební úpravy a nástavba objektu Víceúčelové haly</v>
      </c>
      <c r="F85" s="208"/>
      <c r="G85" s="208"/>
      <c r="H85" s="208"/>
      <c r="I85" s="27"/>
      <c r="J85" s="27"/>
      <c r="K85" s="27"/>
      <c r="L85" s="3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</row>
    <row r="86" spans="1:31" s="2" customFormat="1" ht="12" customHeight="1">
      <c r="A86" s="27"/>
      <c r="B86" s="28"/>
      <c r="C86" s="22" t="s">
        <v>90</v>
      </c>
      <c r="D86" s="27"/>
      <c r="E86" s="27"/>
      <c r="F86" s="27"/>
      <c r="G86" s="27"/>
      <c r="H86" s="27"/>
      <c r="I86" s="27"/>
      <c r="J86" s="27"/>
      <c r="K86" s="27"/>
      <c r="L86" s="3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</row>
    <row r="87" spans="1:31" s="2" customFormat="1" ht="16.5" customHeight="1">
      <c r="A87" s="27"/>
      <c r="B87" s="28"/>
      <c r="C87" s="27"/>
      <c r="D87" s="27"/>
      <c r="E87" s="203" t="str">
        <f>E9</f>
        <v>06_SO-01 - Vzduchotechnika - uznatelné náklady</v>
      </c>
      <c r="F87" s="205"/>
      <c r="G87" s="205"/>
      <c r="H87" s="205"/>
      <c r="I87" s="27"/>
      <c r="J87" s="27"/>
      <c r="K87" s="27"/>
      <c r="L87" s="3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</row>
    <row r="88" spans="1:31" s="2" customFormat="1" ht="6.95" customHeight="1">
      <c r="A88" s="27"/>
      <c r="B88" s="28"/>
      <c r="C88" s="27"/>
      <c r="D88" s="27"/>
      <c r="E88" s="27"/>
      <c r="F88" s="27"/>
      <c r="G88" s="27"/>
      <c r="H88" s="27"/>
      <c r="I88" s="27"/>
      <c r="J88" s="27"/>
      <c r="K88" s="27"/>
      <c r="L88" s="3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</row>
    <row r="89" spans="1:31" s="2" customFormat="1" ht="12" customHeight="1">
      <c r="A89" s="27"/>
      <c r="B89" s="28"/>
      <c r="C89" s="22" t="s">
        <v>17</v>
      </c>
      <c r="D89" s="27"/>
      <c r="E89" s="27"/>
      <c r="F89" s="20" t="str">
        <f>F12</f>
        <v xml:space="preserve"> </v>
      </c>
      <c r="G89" s="27"/>
      <c r="H89" s="27"/>
      <c r="I89" s="22" t="s">
        <v>19</v>
      </c>
      <c r="J89" s="50" t="str">
        <f>IF(J12="","",J12)</f>
        <v>18. 5. 2020</v>
      </c>
      <c r="K89" s="27"/>
      <c r="L89" s="3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</row>
    <row r="90" spans="1:31" s="2" customFormat="1" ht="6.95" customHeight="1">
      <c r="A90" s="27"/>
      <c r="B90" s="28"/>
      <c r="C90" s="27"/>
      <c r="D90" s="27"/>
      <c r="E90" s="27"/>
      <c r="F90" s="27"/>
      <c r="G90" s="27"/>
      <c r="H90" s="27"/>
      <c r="I90" s="27"/>
      <c r="J90" s="27"/>
      <c r="K90" s="27"/>
      <c r="L90" s="3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</row>
    <row r="91" spans="1:31" s="2" customFormat="1" ht="15.2" customHeight="1">
      <c r="A91" s="27"/>
      <c r="B91" s="28"/>
      <c r="C91" s="22" t="s">
        <v>21</v>
      </c>
      <c r="D91" s="27"/>
      <c r="E91" s="27"/>
      <c r="F91" s="20" t="str">
        <f>E15</f>
        <v>TECHart systems s.r.o., Machatého 679/2, Hlubočepy</v>
      </c>
      <c r="G91" s="27"/>
      <c r="H91" s="27"/>
      <c r="I91" s="22" t="s">
        <v>27</v>
      </c>
      <c r="J91" s="23" t="str">
        <f>E21</f>
        <v>KFJ s.r.o.</v>
      </c>
      <c r="K91" s="27"/>
      <c r="L91" s="3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</row>
    <row r="92" spans="1:31" s="2" customFormat="1" ht="15.2" customHeight="1">
      <c r="A92" s="27"/>
      <c r="B92" s="28"/>
      <c r="C92" s="22" t="s">
        <v>25</v>
      </c>
      <c r="D92" s="27"/>
      <c r="E92" s="27"/>
      <c r="F92" s="20" t="str">
        <f>IF(E18="","",E18)</f>
        <v xml:space="preserve"> </v>
      </c>
      <c r="G92" s="27"/>
      <c r="H92" s="27"/>
      <c r="I92" s="22" t="s">
        <v>30</v>
      </c>
      <c r="J92" s="23" t="str">
        <f>E24</f>
        <v>KFJ s.r.o.</v>
      </c>
      <c r="K92" s="27"/>
      <c r="L92" s="3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</row>
    <row r="93" spans="1:31" s="2" customFormat="1" ht="10.35" customHeight="1">
      <c r="A93" s="27"/>
      <c r="B93" s="28"/>
      <c r="C93" s="27"/>
      <c r="D93" s="27"/>
      <c r="E93" s="27"/>
      <c r="F93" s="27"/>
      <c r="G93" s="27"/>
      <c r="H93" s="27"/>
      <c r="I93" s="27"/>
      <c r="J93" s="27"/>
      <c r="K93" s="27"/>
      <c r="L93" s="3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</row>
    <row r="94" spans="1:31" s="2" customFormat="1" ht="29.25" customHeight="1">
      <c r="A94" s="27"/>
      <c r="B94" s="28"/>
      <c r="C94" s="104" t="s">
        <v>94</v>
      </c>
      <c r="D94" s="86"/>
      <c r="E94" s="86"/>
      <c r="F94" s="86"/>
      <c r="G94" s="86"/>
      <c r="H94" s="86"/>
      <c r="I94" s="86"/>
      <c r="J94" s="105" t="s">
        <v>95</v>
      </c>
      <c r="K94" s="86"/>
      <c r="L94" s="3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</row>
    <row r="95" spans="1:31" s="2" customFormat="1" ht="10.35" customHeight="1">
      <c r="A95" s="27"/>
      <c r="B95" s="28"/>
      <c r="C95" s="27"/>
      <c r="D95" s="27"/>
      <c r="E95" s="27"/>
      <c r="F95" s="27"/>
      <c r="G95" s="27"/>
      <c r="H95" s="27"/>
      <c r="I95" s="27"/>
      <c r="J95" s="27"/>
      <c r="K95" s="27"/>
      <c r="L95" s="3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</row>
    <row r="96" spans="1:47" s="2" customFormat="1" ht="22.9" customHeight="1">
      <c r="A96" s="27"/>
      <c r="B96" s="28"/>
      <c r="C96" s="106" t="s">
        <v>96</v>
      </c>
      <c r="D96" s="27"/>
      <c r="E96" s="27"/>
      <c r="F96" s="27"/>
      <c r="G96" s="27"/>
      <c r="H96" s="27"/>
      <c r="I96" s="27"/>
      <c r="J96" s="66">
        <f>J122</f>
        <v>0</v>
      </c>
      <c r="K96" s="27"/>
      <c r="L96" s="3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U96" s="13" t="s">
        <v>97</v>
      </c>
    </row>
    <row r="97" spans="2:12" s="9" customFormat="1" ht="24.95" customHeight="1">
      <c r="B97" s="107"/>
      <c r="D97" s="108" t="s">
        <v>213</v>
      </c>
      <c r="E97" s="109"/>
      <c r="F97" s="109"/>
      <c r="G97" s="109"/>
      <c r="H97" s="109"/>
      <c r="I97" s="109"/>
      <c r="J97" s="110">
        <f>J123</f>
        <v>0</v>
      </c>
      <c r="L97" s="107"/>
    </row>
    <row r="98" spans="1:31" s="2" customFormat="1" ht="21.75" customHeight="1">
      <c r="A98" s="27"/>
      <c r="B98" s="28"/>
      <c r="C98" s="27"/>
      <c r="D98" s="27"/>
      <c r="E98" s="27"/>
      <c r="F98" s="27"/>
      <c r="G98" s="27"/>
      <c r="H98" s="27"/>
      <c r="I98" s="27"/>
      <c r="J98" s="27"/>
      <c r="K98" s="27"/>
      <c r="L98" s="3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</row>
    <row r="99" spans="1:31" s="2" customFormat="1" ht="6.95" customHeight="1">
      <c r="A99" s="27"/>
      <c r="B99" s="28"/>
      <c r="C99" s="27"/>
      <c r="D99" s="27"/>
      <c r="E99" s="27"/>
      <c r="F99" s="27"/>
      <c r="G99" s="27"/>
      <c r="H99" s="27"/>
      <c r="I99" s="27"/>
      <c r="J99" s="27"/>
      <c r="K99" s="27"/>
      <c r="L99" s="3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</row>
    <row r="100" spans="1:31" s="2" customFormat="1" ht="29.25" customHeight="1">
      <c r="A100" s="27"/>
      <c r="B100" s="28"/>
      <c r="C100" s="106" t="s">
        <v>98</v>
      </c>
      <c r="D100" s="27"/>
      <c r="E100" s="27"/>
      <c r="F100" s="27"/>
      <c r="G100" s="27"/>
      <c r="H100" s="27"/>
      <c r="I100" s="27"/>
      <c r="J100" s="111">
        <f>ROUND(J101,2)</f>
        <v>0</v>
      </c>
      <c r="K100" s="27"/>
      <c r="L100" s="37"/>
      <c r="N100" s="112" t="s">
        <v>38</v>
      </c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</row>
    <row r="101" spans="1:65" s="2" customFormat="1" ht="18" customHeight="1">
      <c r="A101" s="27"/>
      <c r="B101" s="134"/>
      <c r="C101" s="162"/>
      <c r="D101" s="206" t="s">
        <v>198</v>
      </c>
      <c r="E101" s="206"/>
      <c r="F101" s="206"/>
      <c r="G101" s="162"/>
      <c r="H101" s="162"/>
      <c r="I101" s="162"/>
      <c r="J101" s="163">
        <v>0</v>
      </c>
      <c r="K101" s="162"/>
      <c r="L101" s="164"/>
      <c r="M101" s="165"/>
      <c r="N101" s="166" t="s">
        <v>39</v>
      </c>
      <c r="O101" s="165"/>
      <c r="P101" s="165"/>
      <c r="Q101" s="165"/>
      <c r="R101" s="165"/>
      <c r="S101" s="162"/>
      <c r="T101" s="162"/>
      <c r="U101" s="162"/>
      <c r="V101" s="162"/>
      <c r="W101" s="162"/>
      <c r="X101" s="162"/>
      <c r="Y101" s="162"/>
      <c r="Z101" s="162"/>
      <c r="AA101" s="162"/>
      <c r="AB101" s="162"/>
      <c r="AC101" s="162"/>
      <c r="AD101" s="162"/>
      <c r="AE101" s="162"/>
      <c r="AF101" s="165"/>
      <c r="AG101" s="165"/>
      <c r="AH101" s="165"/>
      <c r="AI101" s="165"/>
      <c r="AJ101" s="165"/>
      <c r="AK101" s="165"/>
      <c r="AL101" s="165"/>
      <c r="AM101" s="165"/>
      <c r="AN101" s="165"/>
      <c r="AO101" s="165"/>
      <c r="AP101" s="165"/>
      <c r="AQ101" s="165"/>
      <c r="AR101" s="165"/>
      <c r="AS101" s="165"/>
      <c r="AT101" s="165"/>
      <c r="AU101" s="165"/>
      <c r="AV101" s="165"/>
      <c r="AW101" s="165"/>
      <c r="AX101" s="165"/>
      <c r="AY101" s="167" t="s">
        <v>197</v>
      </c>
      <c r="AZ101" s="165"/>
      <c r="BA101" s="165"/>
      <c r="BB101" s="165"/>
      <c r="BC101" s="165"/>
      <c r="BD101" s="165"/>
      <c r="BE101" s="168">
        <f>IF(N101="základní",J101,0)</f>
        <v>0</v>
      </c>
      <c r="BF101" s="168">
        <f>IF(N101="snížená",J101,0)</f>
        <v>0</v>
      </c>
      <c r="BG101" s="168">
        <f>IF(N101="zákl. přenesená",J101,0)</f>
        <v>0</v>
      </c>
      <c r="BH101" s="168">
        <f>IF(N101="sníž. přenesená",J101,0)</f>
        <v>0</v>
      </c>
      <c r="BI101" s="168">
        <f>IF(N101="nulová",J101,0)</f>
        <v>0</v>
      </c>
      <c r="BJ101" s="167" t="s">
        <v>80</v>
      </c>
      <c r="BK101" s="165"/>
      <c r="BL101" s="165"/>
      <c r="BM101" s="165"/>
    </row>
    <row r="102" spans="1:31" s="2" customFormat="1" ht="18" customHeight="1">
      <c r="A102" s="27"/>
      <c r="B102" s="28"/>
      <c r="C102" s="27"/>
      <c r="D102" s="27"/>
      <c r="E102" s="27"/>
      <c r="F102" s="27"/>
      <c r="G102" s="27"/>
      <c r="H102" s="27"/>
      <c r="I102" s="27"/>
      <c r="J102" s="27"/>
      <c r="K102" s="27"/>
      <c r="L102" s="3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</row>
    <row r="103" spans="1:31" s="2" customFormat="1" ht="29.25" customHeight="1">
      <c r="A103" s="27"/>
      <c r="B103" s="28"/>
      <c r="C103" s="85" t="s">
        <v>88</v>
      </c>
      <c r="D103" s="86"/>
      <c r="E103" s="86"/>
      <c r="F103" s="86"/>
      <c r="G103" s="86"/>
      <c r="H103" s="86"/>
      <c r="I103" s="86"/>
      <c r="J103" s="87">
        <f>ROUND(J96+J100,2)</f>
        <v>0</v>
      </c>
      <c r="K103" s="86"/>
      <c r="L103" s="3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</row>
    <row r="104" spans="1:31" s="2" customFormat="1" ht="6.95" customHeight="1">
      <c r="A104" s="27"/>
      <c r="B104" s="42"/>
      <c r="C104" s="43"/>
      <c r="D104" s="43"/>
      <c r="E104" s="43"/>
      <c r="F104" s="43"/>
      <c r="G104" s="43"/>
      <c r="H104" s="43"/>
      <c r="I104" s="43"/>
      <c r="J104" s="43"/>
      <c r="K104" s="43"/>
      <c r="L104" s="3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</row>
    <row r="108" spans="1:31" s="2" customFormat="1" ht="6.95" customHeight="1">
      <c r="A108" s="27"/>
      <c r="B108" s="44"/>
      <c r="C108" s="45"/>
      <c r="D108" s="45"/>
      <c r="E108" s="45"/>
      <c r="F108" s="45"/>
      <c r="G108" s="45"/>
      <c r="H108" s="45"/>
      <c r="I108" s="45"/>
      <c r="J108" s="45"/>
      <c r="K108" s="45"/>
      <c r="L108" s="3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</row>
    <row r="109" spans="1:31" s="2" customFormat="1" ht="24.95" customHeight="1">
      <c r="A109" s="27"/>
      <c r="B109" s="28"/>
      <c r="C109" s="17" t="s">
        <v>99</v>
      </c>
      <c r="D109" s="27"/>
      <c r="E109" s="27"/>
      <c r="F109" s="27"/>
      <c r="G109" s="27"/>
      <c r="H109" s="27"/>
      <c r="I109" s="27"/>
      <c r="J109" s="27"/>
      <c r="K109" s="27"/>
      <c r="L109" s="3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</row>
    <row r="110" spans="1:31" s="2" customFormat="1" ht="6.95" customHeight="1">
      <c r="A110" s="27"/>
      <c r="B110" s="28"/>
      <c r="C110" s="27"/>
      <c r="D110" s="27"/>
      <c r="E110" s="27"/>
      <c r="F110" s="27"/>
      <c r="G110" s="27"/>
      <c r="H110" s="27"/>
      <c r="I110" s="27"/>
      <c r="J110" s="27"/>
      <c r="K110" s="27"/>
      <c r="L110" s="3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</row>
    <row r="111" spans="1:31" s="2" customFormat="1" ht="12" customHeight="1">
      <c r="A111" s="27"/>
      <c r="B111" s="28"/>
      <c r="C111" s="22" t="s">
        <v>13</v>
      </c>
      <c r="D111" s="27"/>
      <c r="E111" s="27"/>
      <c r="F111" s="27"/>
      <c r="G111" s="27"/>
      <c r="H111" s="27"/>
      <c r="I111" s="27"/>
      <c r="J111" s="27"/>
      <c r="K111" s="27"/>
      <c r="L111" s="3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</row>
    <row r="112" spans="1:31" s="2" customFormat="1" ht="16.5" customHeight="1">
      <c r="A112" s="27"/>
      <c r="B112" s="28"/>
      <c r="C112" s="27"/>
      <c r="D112" s="27"/>
      <c r="E112" s="207" t="str">
        <f>E7</f>
        <v>Stavební úpravy a nástavba objektu Víceúčelové haly</v>
      </c>
      <c r="F112" s="208"/>
      <c r="G112" s="208"/>
      <c r="H112" s="208"/>
      <c r="I112" s="27"/>
      <c r="J112" s="27"/>
      <c r="K112" s="27"/>
      <c r="L112" s="3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</row>
    <row r="113" spans="1:31" s="2" customFormat="1" ht="12" customHeight="1">
      <c r="A113" s="27"/>
      <c r="B113" s="28"/>
      <c r="C113" s="22" t="s">
        <v>90</v>
      </c>
      <c r="D113" s="27"/>
      <c r="E113" s="27"/>
      <c r="F113" s="27"/>
      <c r="G113" s="27"/>
      <c r="H113" s="27"/>
      <c r="I113" s="27"/>
      <c r="J113" s="27"/>
      <c r="K113" s="27"/>
      <c r="L113" s="3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</row>
    <row r="114" spans="1:31" s="2" customFormat="1" ht="16.5" customHeight="1">
      <c r="A114" s="27"/>
      <c r="B114" s="28"/>
      <c r="C114" s="27"/>
      <c r="D114" s="27"/>
      <c r="E114" s="203" t="str">
        <f>E9</f>
        <v>06_SO-01 - Vzduchotechnika - uznatelné náklady</v>
      </c>
      <c r="F114" s="205"/>
      <c r="G114" s="205"/>
      <c r="H114" s="205"/>
      <c r="I114" s="27"/>
      <c r="J114" s="27"/>
      <c r="K114" s="27"/>
      <c r="L114" s="3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</row>
    <row r="115" spans="1:31" s="2" customFormat="1" ht="6.95" customHeight="1">
      <c r="A115" s="27"/>
      <c r="B115" s="28"/>
      <c r="C115" s="27"/>
      <c r="D115" s="27"/>
      <c r="E115" s="27"/>
      <c r="F115" s="27"/>
      <c r="G115" s="27"/>
      <c r="H115" s="27"/>
      <c r="I115" s="27"/>
      <c r="J115" s="27"/>
      <c r="K115" s="27"/>
      <c r="L115" s="3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</row>
    <row r="116" spans="1:31" s="2" customFormat="1" ht="12" customHeight="1">
      <c r="A116" s="27"/>
      <c r="B116" s="28"/>
      <c r="C116" s="22" t="s">
        <v>17</v>
      </c>
      <c r="D116" s="27"/>
      <c r="E116" s="27"/>
      <c r="F116" s="20" t="str">
        <f>F12</f>
        <v xml:space="preserve"> </v>
      </c>
      <c r="G116" s="27"/>
      <c r="H116" s="27"/>
      <c r="I116" s="22" t="s">
        <v>19</v>
      </c>
      <c r="J116" s="50" t="str">
        <f>IF(J12="","",J12)</f>
        <v>18. 5. 2020</v>
      </c>
      <c r="K116" s="27"/>
      <c r="L116" s="3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</row>
    <row r="117" spans="1:31" s="2" customFormat="1" ht="6.95" customHeight="1">
      <c r="A117" s="27"/>
      <c r="B117" s="28"/>
      <c r="C117" s="27"/>
      <c r="D117" s="27"/>
      <c r="E117" s="27"/>
      <c r="F117" s="27"/>
      <c r="G117" s="27"/>
      <c r="H117" s="27"/>
      <c r="I117" s="27"/>
      <c r="J117" s="27"/>
      <c r="K117" s="27"/>
      <c r="L117" s="3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</row>
    <row r="118" spans="1:31" s="2" customFormat="1" ht="15.2" customHeight="1">
      <c r="A118" s="27"/>
      <c r="B118" s="28"/>
      <c r="C118" s="22" t="s">
        <v>21</v>
      </c>
      <c r="D118" s="27"/>
      <c r="E118" s="27"/>
      <c r="F118" s="20" t="str">
        <f>E15</f>
        <v>TECHart systems s.r.o., Machatého 679/2, Hlubočepy</v>
      </c>
      <c r="G118" s="27"/>
      <c r="H118" s="27"/>
      <c r="I118" s="22" t="s">
        <v>27</v>
      </c>
      <c r="J118" s="23" t="str">
        <f>E21</f>
        <v>KFJ s.r.o.</v>
      </c>
      <c r="K118" s="27"/>
      <c r="L118" s="3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</row>
    <row r="119" spans="1:31" s="2" customFormat="1" ht="15.2" customHeight="1">
      <c r="A119" s="27"/>
      <c r="B119" s="28"/>
      <c r="C119" s="22" t="s">
        <v>25</v>
      </c>
      <c r="D119" s="27"/>
      <c r="E119" s="27"/>
      <c r="F119" s="20" t="str">
        <f>IF(E18="","",E18)</f>
        <v xml:space="preserve"> </v>
      </c>
      <c r="G119" s="27"/>
      <c r="H119" s="27"/>
      <c r="I119" s="22" t="s">
        <v>30</v>
      </c>
      <c r="J119" s="23" t="str">
        <f>E24</f>
        <v>KFJ s.r.o.</v>
      </c>
      <c r="K119" s="27"/>
      <c r="L119" s="3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</row>
    <row r="120" spans="1:31" s="2" customFormat="1" ht="10.35" customHeight="1">
      <c r="A120" s="27"/>
      <c r="B120" s="28"/>
      <c r="C120" s="27"/>
      <c r="D120" s="27"/>
      <c r="E120" s="27"/>
      <c r="F120" s="27"/>
      <c r="G120" s="27"/>
      <c r="H120" s="27"/>
      <c r="I120" s="27"/>
      <c r="J120" s="27"/>
      <c r="K120" s="27"/>
      <c r="L120" s="3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</row>
    <row r="121" spans="1:31" s="10" customFormat="1" ht="29.25" customHeight="1">
      <c r="A121" s="113"/>
      <c r="B121" s="114"/>
      <c r="C121" s="115" t="s">
        <v>100</v>
      </c>
      <c r="D121" s="116" t="s">
        <v>59</v>
      </c>
      <c r="E121" s="116" t="s">
        <v>55</v>
      </c>
      <c r="F121" s="116" t="s">
        <v>56</v>
      </c>
      <c r="G121" s="116" t="s">
        <v>101</v>
      </c>
      <c r="H121" s="116" t="s">
        <v>102</v>
      </c>
      <c r="I121" s="116" t="s">
        <v>103</v>
      </c>
      <c r="J121" s="117" t="s">
        <v>95</v>
      </c>
      <c r="K121" s="118" t="s">
        <v>104</v>
      </c>
      <c r="L121" s="119"/>
      <c r="M121" s="57" t="s">
        <v>1</v>
      </c>
      <c r="N121" s="58" t="s">
        <v>38</v>
      </c>
      <c r="O121" s="58" t="s">
        <v>105</v>
      </c>
      <c r="P121" s="58" t="s">
        <v>106</v>
      </c>
      <c r="Q121" s="58" t="s">
        <v>107</v>
      </c>
      <c r="R121" s="58" t="s">
        <v>108</v>
      </c>
      <c r="S121" s="58" t="s">
        <v>109</v>
      </c>
      <c r="T121" s="59" t="s">
        <v>110</v>
      </c>
      <c r="U121" s="113"/>
      <c r="V121" s="113"/>
      <c r="W121" s="113"/>
      <c r="X121" s="113"/>
      <c r="Y121" s="113"/>
      <c r="Z121" s="113"/>
      <c r="AA121" s="113"/>
      <c r="AB121" s="113"/>
      <c r="AC121" s="113"/>
      <c r="AD121" s="113"/>
      <c r="AE121" s="113"/>
    </row>
    <row r="122" spans="1:63" s="2" customFormat="1" ht="22.9" customHeight="1">
      <c r="A122" s="27"/>
      <c r="B122" s="28"/>
      <c r="C122" s="64" t="s">
        <v>111</v>
      </c>
      <c r="D122" s="27"/>
      <c r="E122" s="27"/>
      <c r="F122" s="27"/>
      <c r="G122" s="27"/>
      <c r="H122" s="27"/>
      <c r="I122" s="27"/>
      <c r="J122" s="120">
        <f>BK122</f>
        <v>0</v>
      </c>
      <c r="K122" s="27"/>
      <c r="L122" s="28"/>
      <c r="M122" s="60"/>
      <c r="N122" s="51"/>
      <c r="O122" s="61"/>
      <c r="P122" s="121">
        <f>P123</f>
        <v>0</v>
      </c>
      <c r="Q122" s="61"/>
      <c r="R122" s="121">
        <f>R123</f>
        <v>0</v>
      </c>
      <c r="S122" s="61"/>
      <c r="T122" s="122">
        <f>T123</f>
        <v>0</v>
      </c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T122" s="13" t="s">
        <v>73</v>
      </c>
      <c r="AU122" s="13" t="s">
        <v>97</v>
      </c>
      <c r="BK122" s="123">
        <f>BK123</f>
        <v>0</v>
      </c>
    </row>
    <row r="123" spans="2:63" s="11" customFormat="1" ht="25.9" customHeight="1">
      <c r="B123" s="124"/>
      <c r="D123" s="125" t="s">
        <v>73</v>
      </c>
      <c r="E123" s="126" t="s">
        <v>199</v>
      </c>
      <c r="F123" s="126" t="s">
        <v>214</v>
      </c>
      <c r="J123" s="127">
        <f>BK123</f>
        <v>0</v>
      </c>
      <c r="L123" s="124"/>
      <c r="M123" s="128"/>
      <c r="N123" s="129"/>
      <c r="O123" s="129"/>
      <c r="P123" s="130">
        <f>SUM(P124:P180)</f>
        <v>0</v>
      </c>
      <c r="Q123" s="129"/>
      <c r="R123" s="130">
        <f>SUM(R124:R180)</f>
        <v>0</v>
      </c>
      <c r="S123" s="129"/>
      <c r="T123" s="131">
        <f>SUM(T124:T180)</f>
        <v>0</v>
      </c>
      <c r="AR123" s="125" t="s">
        <v>80</v>
      </c>
      <c r="AT123" s="132" t="s">
        <v>73</v>
      </c>
      <c r="AU123" s="132" t="s">
        <v>74</v>
      </c>
      <c r="AY123" s="125" t="s">
        <v>112</v>
      </c>
      <c r="BK123" s="133">
        <f>SUM(BK124:BK180)</f>
        <v>0</v>
      </c>
    </row>
    <row r="124" spans="1:65" s="2" customFormat="1" ht="21.75" customHeight="1">
      <c r="A124" s="27"/>
      <c r="B124" s="134"/>
      <c r="C124" s="148" t="s">
        <v>80</v>
      </c>
      <c r="D124" s="148" t="s">
        <v>140</v>
      </c>
      <c r="E124" s="149" t="s">
        <v>215</v>
      </c>
      <c r="F124" s="150" t="s">
        <v>287</v>
      </c>
      <c r="G124" s="151" t="s">
        <v>124</v>
      </c>
      <c r="H124" s="152">
        <v>1</v>
      </c>
      <c r="I124" s="153"/>
      <c r="J124" s="153">
        <f aca="true" t="shared" si="0" ref="J124:J155">ROUND(I124*H124,2)</f>
        <v>0</v>
      </c>
      <c r="K124" s="154"/>
      <c r="L124" s="155"/>
      <c r="M124" s="156" t="s">
        <v>1</v>
      </c>
      <c r="N124" s="157" t="s">
        <v>39</v>
      </c>
      <c r="O124" s="144">
        <v>0</v>
      </c>
      <c r="P124" s="144">
        <f aca="true" t="shared" si="1" ref="P124:P155">O124*H124</f>
        <v>0</v>
      </c>
      <c r="Q124" s="144">
        <v>0</v>
      </c>
      <c r="R124" s="144">
        <f aca="true" t="shared" si="2" ref="R124:R155">Q124*H124</f>
        <v>0</v>
      </c>
      <c r="S124" s="144">
        <v>0</v>
      </c>
      <c r="T124" s="145">
        <f aca="true" t="shared" si="3" ref="T124:T155">S124*H124</f>
        <v>0</v>
      </c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R124" s="146" t="s">
        <v>119</v>
      </c>
      <c r="AT124" s="146" t="s">
        <v>140</v>
      </c>
      <c r="AU124" s="146" t="s">
        <v>80</v>
      </c>
      <c r="AY124" s="13" t="s">
        <v>112</v>
      </c>
      <c r="BE124" s="147">
        <f aca="true" t="shared" si="4" ref="BE124:BE155">IF(N124="základní",J124,0)</f>
        <v>0</v>
      </c>
      <c r="BF124" s="147">
        <f aca="true" t="shared" si="5" ref="BF124:BF155">IF(N124="snížená",J124,0)</f>
        <v>0</v>
      </c>
      <c r="BG124" s="147">
        <f aca="true" t="shared" si="6" ref="BG124:BG155">IF(N124="zákl. přenesená",J124,0)</f>
        <v>0</v>
      </c>
      <c r="BH124" s="147">
        <f aca="true" t="shared" si="7" ref="BH124:BH155">IF(N124="sníž. přenesená",J124,0)</f>
        <v>0</v>
      </c>
      <c r="BI124" s="147">
        <f aca="true" t="shared" si="8" ref="BI124:BI155">IF(N124="nulová",J124,0)</f>
        <v>0</v>
      </c>
      <c r="BJ124" s="13" t="s">
        <v>80</v>
      </c>
      <c r="BK124" s="147">
        <f aca="true" t="shared" si="9" ref="BK124:BK155">ROUND(I124*H124,2)</f>
        <v>0</v>
      </c>
      <c r="BL124" s="13" t="s">
        <v>114</v>
      </c>
      <c r="BM124" s="146" t="s">
        <v>81</v>
      </c>
    </row>
    <row r="125" spans="1:65" s="2" customFormat="1" ht="16.5" customHeight="1">
      <c r="A125" s="27"/>
      <c r="B125" s="134"/>
      <c r="C125" s="135" t="s">
        <v>81</v>
      </c>
      <c r="D125" s="135" t="s">
        <v>113</v>
      </c>
      <c r="E125" s="136" t="s">
        <v>216</v>
      </c>
      <c r="F125" s="137" t="s">
        <v>205</v>
      </c>
      <c r="G125" s="138" t="s">
        <v>124</v>
      </c>
      <c r="H125" s="139">
        <v>1</v>
      </c>
      <c r="I125" s="140"/>
      <c r="J125" s="140">
        <f t="shared" si="0"/>
        <v>0</v>
      </c>
      <c r="K125" s="141"/>
      <c r="L125" s="28"/>
      <c r="M125" s="142" t="s">
        <v>1</v>
      </c>
      <c r="N125" s="143" t="s">
        <v>39</v>
      </c>
      <c r="O125" s="144">
        <v>0</v>
      </c>
      <c r="P125" s="144">
        <f t="shared" si="1"/>
        <v>0</v>
      </c>
      <c r="Q125" s="144">
        <v>0</v>
      </c>
      <c r="R125" s="144">
        <f t="shared" si="2"/>
        <v>0</v>
      </c>
      <c r="S125" s="144">
        <v>0</v>
      </c>
      <c r="T125" s="145">
        <f t="shared" si="3"/>
        <v>0</v>
      </c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R125" s="146" t="s">
        <v>114</v>
      </c>
      <c r="AT125" s="146" t="s">
        <v>113</v>
      </c>
      <c r="AU125" s="146" t="s">
        <v>80</v>
      </c>
      <c r="AY125" s="13" t="s">
        <v>112</v>
      </c>
      <c r="BE125" s="147">
        <f t="shared" si="4"/>
        <v>0</v>
      </c>
      <c r="BF125" s="147">
        <f t="shared" si="5"/>
        <v>0</v>
      </c>
      <c r="BG125" s="147">
        <f t="shared" si="6"/>
        <v>0</v>
      </c>
      <c r="BH125" s="147">
        <f t="shared" si="7"/>
        <v>0</v>
      </c>
      <c r="BI125" s="147">
        <f t="shared" si="8"/>
        <v>0</v>
      </c>
      <c r="BJ125" s="13" t="s">
        <v>80</v>
      </c>
      <c r="BK125" s="147">
        <f t="shared" si="9"/>
        <v>0</v>
      </c>
      <c r="BL125" s="13" t="s">
        <v>114</v>
      </c>
      <c r="BM125" s="146" t="s">
        <v>114</v>
      </c>
    </row>
    <row r="126" spans="1:65" s="2" customFormat="1" ht="21.75" customHeight="1">
      <c r="A126" s="27"/>
      <c r="B126" s="134"/>
      <c r="C126" s="148" t="s">
        <v>115</v>
      </c>
      <c r="D126" s="148" t="s">
        <v>140</v>
      </c>
      <c r="E126" s="149" t="s">
        <v>217</v>
      </c>
      <c r="F126" s="150" t="s">
        <v>288</v>
      </c>
      <c r="G126" s="151" t="s">
        <v>124</v>
      </c>
      <c r="H126" s="152">
        <v>1</v>
      </c>
      <c r="I126" s="153"/>
      <c r="J126" s="153">
        <f t="shared" si="0"/>
        <v>0</v>
      </c>
      <c r="K126" s="154"/>
      <c r="L126" s="155"/>
      <c r="M126" s="156" t="s">
        <v>1</v>
      </c>
      <c r="N126" s="157" t="s">
        <v>39</v>
      </c>
      <c r="O126" s="144">
        <v>0</v>
      </c>
      <c r="P126" s="144">
        <f t="shared" si="1"/>
        <v>0</v>
      </c>
      <c r="Q126" s="144">
        <v>0</v>
      </c>
      <c r="R126" s="144">
        <f t="shared" si="2"/>
        <v>0</v>
      </c>
      <c r="S126" s="144">
        <v>0</v>
      </c>
      <c r="T126" s="145">
        <f t="shared" si="3"/>
        <v>0</v>
      </c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R126" s="146" t="s">
        <v>119</v>
      </c>
      <c r="AT126" s="146" t="s">
        <v>140</v>
      </c>
      <c r="AU126" s="146" t="s">
        <v>80</v>
      </c>
      <c r="AY126" s="13" t="s">
        <v>112</v>
      </c>
      <c r="BE126" s="147">
        <f t="shared" si="4"/>
        <v>0</v>
      </c>
      <c r="BF126" s="147">
        <f t="shared" si="5"/>
        <v>0</v>
      </c>
      <c r="BG126" s="147">
        <f t="shared" si="6"/>
        <v>0</v>
      </c>
      <c r="BH126" s="147">
        <f t="shared" si="7"/>
        <v>0</v>
      </c>
      <c r="BI126" s="147">
        <f t="shared" si="8"/>
        <v>0</v>
      </c>
      <c r="BJ126" s="13" t="s">
        <v>80</v>
      </c>
      <c r="BK126" s="147">
        <f t="shared" si="9"/>
        <v>0</v>
      </c>
      <c r="BL126" s="13" t="s">
        <v>114</v>
      </c>
      <c r="BM126" s="146" t="s">
        <v>117</v>
      </c>
    </row>
    <row r="127" spans="1:65" s="2" customFormat="1" ht="16.5" customHeight="1">
      <c r="A127" s="27"/>
      <c r="B127" s="134"/>
      <c r="C127" s="135" t="s">
        <v>114</v>
      </c>
      <c r="D127" s="135" t="s">
        <v>113</v>
      </c>
      <c r="E127" s="136" t="s">
        <v>218</v>
      </c>
      <c r="F127" s="137" t="s">
        <v>205</v>
      </c>
      <c r="G127" s="138" t="s">
        <v>124</v>
      </c>
      <c r="H127" s="139">
        <v>1</v>
      </c>
      <c r="I127" s="140"/>
      <c r="J127" s="140">
        <f t="shared" si="0"/>
        <v>0</v>
      </c>
      <c r="K127" s="141"/>
      <c r="L127" s="28"/>
      <c r="M127" s="142" t="s">
        <v>1</v>
      </c>
      <c r="N127" s="143" t="s">
        <v>39</v>
      </c>
      <c r="O127" s="144">
        <v>0</v>
      </c>
      <c r="P127" s="144">
        <f t="shared" si="1"/>
        <v>0</v>
      </c>
      <c r="Q127" s="144">
        <v>0</v>
      </c>
      <c r="R127" s="144">
        <f t="shared" si="2"/>
        <v>0</v>
      </c>
      <c r="S127" s="144">
        <v>0</v>
      </c>
      <c r="T127" s="145">
        <f t="shared" si="3"/>
        <v>0</v>
      </c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R127" s="146" t="s">
        <v>114</v>
      </c>
      <c r="AT127" s="146" t="s">
        <v>113</v>
      </c>
      <c r="AU127" s="146" t="s">
        <v>80</v>
      </c>
      <c r="AY127" s="13" t="s">
        <v>112</v>
      </c>
      <c r="BE127" s="147">
        <f t="shared" si="4"/>
        <v>0</v>
      </c>
      <c r="BF127" s="147">
        <f t="shared" si="5"/>
        <v>0</v>
      </c>
      <c r="BG127" s="147">
        <f t="shared" si="6"/>
        <v>0</v>
      </c>
      <c r="BH127" s="147">
        <f t="shared" si="7"/>
        <v>0</v>
      </c>
      <c r="BI127" s="147">
        <f t="shared" si="8"/>
        <v>0</v>
      </c>
      <c r="BJ127" s="13" t="s">
        <v>80</v>
      </c>
      <c r="BK127" s="147">
        <f t="shared" si="9"/>
        <v>0</v>
      </c>
      <c r="BL127" s="13" t="s">
        <v>114</v>
      </c>
      <c r="BM127" s="146" t="s">
        <v>119</v>
      </c>
    </row>
    <row r="128" spans="1:65" s="2" customFormat="1" ht="16.5" customHeight="1">
      <c r="A128" s="27"/>
      <c r="B128" s="134"/>
      <c r="C128" s="148" t="s">
        <v>116</v>
      </c>
      <c r="D128" s="148" t="s">
        <v>140</v>
      </c>
      <c r="E128" s="149" t="s">
        <v>219</v>
      </c>
      <c r="F128" s="150" t="s">
        <v>220</v>
      </c>
      <c r="G128" s="151" t="s">
        <v>124</v>
      </c>
      <c r="H128" s="152">
        <v>6</v>
      </c>
      <c r="I128" s="153"/>
      <c r="J128" s="153">
        <f t="shared" si="0"/>
        <v>0</v>
      </c>
      <c r="K128" s="154"/>
      <c r="L128" s="155"/>
      <c r="M128" s="156" t="s">
        <v>1</v>
      </c>
      <c r="N128" s="157" t="s">
        <v>39</v>
      </c>
      <c r="O128" s="144">
        <v>0</v>
      </c>
      <c r="P128" s="144">
        <f t="shared" si="1"/>
        <v>0</v>
      </c>
      <c r="Q128" s="144">
        <v>0</v>
      </c>
      <c r="R128" s="144">
        <f t="shared" si="2"/>
        <v>0</v>
      </c>
      <c r="S128" s="144">
        <v>0</v>
      </c>
      <c r="T128" s="145">
        <f t="shared" si="3"/>
        <v>0</v>
      </c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R128" s="146" t="s">
        <v>119</v>
      </c>
      <c r="AT128" s="146" t="s">
        <v>140</v>
      </c>
      <c r="AU128" s="146" t="s">
        <v>80</v>
      </c>
      <c r="AY128" s="13" t="s">
        <v>112</v>
      </c>
      <c r="BE128" s="147">
        <f t="shared" si="4"/>
        <v>0</v>
      </c>
      <c r="BF128" s="147">
        <f t="shared" si="5"/>
        <v>0</v>
      </c>
      <c r="BG128" s="147">
        <f t="shared" si="6"/>
        <v>0</v>
      </c>
      <c r="BH128" s="147">
        <f t="shared" si="7"/>
        <v>0</v>
      </c>
      <c r="BI128" s="147">
        <f t="shared" si="8"/>
        <v>0</v>
      </c>
      <c r="BJ128" s="13" t="s">
        <v>80</v>
      </c>
      <c r="BK128" s="147">
        <f t="shared" si="9"/>
        <v>0</v>
      </c>
      <c r="BL128" s="13" t="s">
        <v>114</v>
      </c>
      <c r="BM128" s="146" t="s">
        <v>121</v>
      </c>
    </row>
    <row r="129" spans="1:65" s="2" customFormat="1" ht="16.5" customHeight="1">
      <c r="A129" s="27"/>
      <c r="B129" s="134"/>
      <c r="C129" s="135" t="s">
        <v>117</v>
      </c>
      <c r="D129" s="135" t="s">
        <v>113</v>
      </c>
      <c r="E129" s="136" t="s">
        <v>203</v>
      </c>
      <c r="F129" s="137" t="s">
        <v>200</v>
      </c>
      <c r="G129" s="138" t="s">
        <v>124</v>
      </c>
      <c r="H129" s="139">
        <v>6</v>
      </c>
      <c r="I129" s="140"/>
      <c r="J129" s="140">
        <f t="shared" si="0"/>
        <v>0</v>
      </c>
      <c r="K129" s="141"/>
      <c r="L129" s="28"/>
      <c r="M129" s="142" t="s">
        <v>1</v>
      </c>
      <c r="N129" s="143" t="s">
        <v>39</v>
      </c>
      <c r="O129" s="144">
        <v>0</v>
      </c>
      <c r="P129" s="144">
        <f t="shared" si="1"/>
        <v>0</v>
      </c>
      <c r="Q129" s="144">
        <v>0</v>
      </c>
      <c r="R129" s="144">
        <f t="shared" si="2"/>
        <v>0</v>
      </c>
      <c r="S129" s="144">
        <v>0</v>
      </c>
      <c r="T129" s="145">
        <f t="shared" si="3"/>
        <v>0</v>
      </c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R129" s="146" t="s">
        <v>114</v>
      </c>
      <c r="AT129" s="146" t="s">
        <v>113</v>
      </c>
      <c r="AU129" s="146" t="s">
        <v>80</v>
      </c>
      <c r="AY129" s="13" t="s">
        <v>112</v>
      </c>
      <c r="BE129" s="147">
        <f t="shared" si="4"/>
        <v>0</v>
      </c>
      <c r="BF129" s="147">
        <f t="shared" si="5"/>
        <v>0</v>
      </c>
      <c r="BG129" s="147">
        <f t="shared" si="6"/>
        <v>0</v>
      </c>
      <c r="BH129" s="147">
        <f t="shared" si="7"/>
        <v>0</v>
      </c>
      <c r="BI129" s="147">
        <f t="shared" si="8"/>
        <v>0</v>
      </c>
      <c r="BJ129" s="13" t="s">
        <v>80</v>
      </c>
      <c r="BK129" s="147">
        <f t="shared" si="9"/>
        <v>0</v>
      </c>
      <c r="BL129" s="13" t="s">
        <v>114</v>
      </c>
      <c r="BM129" s="146" t="s">
        <v>123</v>
      </c>
    </row>
    <row r="130" spans="1:65" s="2" customFormat="1" ht="16.5" customHeight="1">
      <c r="A130" s="27"/>
      <c r="B130" s="134"/>
      <c r="C130" s="148" t="s">
        <v>118</v>
      </c>
      <c r="D130" s="148" t="s">
        <v>140</v>
      </c>
      <c r="E130" s="149" t="s">
        <v>221</v>
      </c>
      <c r="F130" s="150" t="s">
        <v>222</v>
      </c>
      <c r="G130" s="151" t="s">
        <v>124</v>
      </c>
      <c r="H130" s="152">
        <v>2</v>
      </c>
      <c r="I130" s="153"/>
      <c r="J130" s="153">
        <f t="shared" si="0"/>
        <v>0</v>
      </c>
      <c r="K130" s="154"/>
      <c r="L130" s="155"/>
      <c r="M130" s="156" t="s">
        <v>1</v>
      </c>
      <c r="N130" s="157" t="s">
        <v>39</v>
      </c>
      <c r="O130" s="144">
        <v>0</v>
      </c>
      <c r="P130" s="144">
        <f t="shared" si="1"/>
        <v>0</v>
      </c>
      <c r="Q130" s="144">
        <v>0</v>
      </c>
      <c r="R130" s="144">
        <f t="shared" si="2"/>
        <v>0</v>
      </c>
      <c r="S130" s="144">
        <v>0</v>
      </c>
      <c r="T130" s="145">
        <f t="shared" si="3"/>
        <v>0</v>
      </c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R130" s="146" t="s">
        <v>119</v>
      </c>
      <c r="AT130" s="146" t="s">
        <v>140</v>
      </c>
      <c r="AU130" s="146" t="s">
        <v>80</v>
      </c>
      <c r="AY130" s="13" t="s">
        <v>112</v>
      </c>
      <c r="BE130" s="147">
        <f t="shared" si="4"/>
        <v>0</v>
      </c>
      <c r="BF130" s="147">
        <f t="shared" si="5"/>
        <v>0</v>
      </c>
      <c r="BG130" s="147">
        <f t="shared" si="6"/>
        <v>0</v>
      </c>
      <c r="BH130" s="147">
        <f t="shared" si="7"/>
        <v>0</v>
      </c>
      <c r="BI130" s="147">
        <f t="shared" si="8"/>
        <v>0</v>
      </c>
      <c r="BJ130" s="13" t="s">
        <v>80</v>
      </c>
      <c r="BK130" s="147">
        <f t="shared" si="9"/>
        <v>0</v>
      </c>
      <c r="BL130" s="13" t="s">
        <v>114</v>
      </c>
      <c r="BM130" s="146" t="s">
        <v>126</v>
      </c>
    </row>
    <row r="131" spans="1:65" s="2" customFormat="1" ht="16.5" customHeight="1">
      <c r="A131" s="27"/>
      <c r="B131" s="134"/>
      <c r="C131" s="135" t="s">
        <v>119</v>
      </c>
      <c r="D131" s="135" t="s">
        <v>113</v>
      </c>
      <c r="E131" s="136" t="s">
        <v>203</v>
      </c>
      <c r="F131" s="137" t="s">
        <v>200</v>
      </c>
      <c r="G131" s="138" t="s">
        <v>124</v>
      </c>
      <c r="H131" s="139">
        <v>2</v>
      </c>
      <c r="I131" s="140"/>
      <c r="J131" s="140">
        <f t="shared" si="0"/>
        <v>0</v>
      </c>
      <c r="K131" s="141"/>
      <c r="L131" s="28"/>
      <c r="M131" s="142" t="s">
        <v>1</v>
      </c>
      <c r="N131" s="143" t="s">
        <v>39</v>
      </c>
      <c r="O131" s="144">
        <v>0</v>
      </c>
      <c r="P131" s="144">
        <f t="shared" si="1"/>
        <v>0</v>
      </c>
      <c r="Q131" s="144">
        <v>0</v>
      </c>
      <c r="R131" s="144">
        <f t="shared" si="2"/>
        <v>0</v>
      </c>
      <c r="S131" s="144">
        <v>0</v>
      </c>
      <c r="T131" s="145">
        <f t="shared" si="3"/>
        <v>0</v>
      </c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R131" s="146" t="s">
        <v>114</v>
      </c>
      <c r="AT131" s="146" t="s">
        <v>113</v>
      </c>
      <c r="AU131" s="146" t="s">
        <v>80</v>
      </c>
      <c r="AY131" s="13" t="s">
        <v>112</v>
      </c>
      <c r="BE131" s="147">
        <f t="shared" si="4"/>
        <v>0</v>
      </c>
      <c r="BF131" s="147">
        <f t="shared" si="5"/>
        <v>0</v>
      </c>
      <c r="BG131" s="147">
        <f t="shared" si="6"/>
        <v>0</v>
      </c>
      <c r="BH131" s="147">
        <f t="shared" si="7"/>
        <v>0</v>
      </c>
      <c r="BI131" s="147">
        <f t="shared" si="8"/>
        <v>0</v>
      </c>
      <c r="BJ131" s="13" t="s">
        <v>80</v>
      </c>
      <c r="BK131" s="147">
        <f t="shared" si="9"/>
        <v>0</v>
      </c>
      <c r="BL131" s="13" t="s">
        <v>114</v>
      </c>
      <c r="BM131" s="146" t="s">
        <v>127</v>
      </c>
    </row>
    <row r="132" spans="1:65" s="2" customFormat="1" ht="16.5" customHeight="1">
      <c r="A132" s="27"/>
      <c r="B132" s="134"/>
      <c r="C132" s="148" t="s">
        <v>120</v>
      </c>
      <c r="D132" s="148" t="s">
        <v>140</v>
      </c>
      <c r="E132" s="149" t="s">
        <v>223</v>
      </c>
      <c r="F132" s="150" t="s">
        <v>224</v>
      </c>
      <c r="G132" s="151" t="s">
        <v>124</v>
      </c>
      <c r="H132" s="152">
        <v>4</v>
      </c>
      <c r="I132" s="153"/>
      <c r="J132" s="153">
        <f t="shared" si="0"/>
        <v>0</v>
      </c>
      <c r="K132" s="154"/>
      <c r="L132" s="155"/>
      <c r="M132" s="156" t="s">
        <v>1</v>
      </c>
      <c r="N132" s="157" t="s">
        <v>39</v>
      </c>
      <c r="O132" s="144">
        <v>0</v>
      </c>
      <c r="P132" s="144">
        <f t="shared" si="1"/>
        <v>0</v>
      </c>
      <c r="Q132" s="144">
        <v>0</v>
      </c>
      <c r="R132" s="144">
        <f t="shared" si="2"/>
        <v>0</v>
      </c>
      <c r="S132" s="144">
        <v>0</v>
      </c>
      <c r="T132" s="145">
        <f t="shared" si="3"/>
        <v>0</v>
      </c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R132" s="146" t="s">
        <v>119</v>
      </c>
      <c r="AT132" s="146" t="s">
        <v>140</v>
      </c>
      <c r="AU132" s="146" t="s">
        <v>80</v>
      </c>
      <c r="AY132" s="13" t="s">
        <v>112</v>
      </c>
      <c r="BE132" s="147">
        <f t="shared" si="4"/>
        <v>0</v>
      </c>
      <c r="BF132" s="147">
        <f t="shared" si="5"/>
        <v>0</v>
      </c>
      <c r="BG132" s="147">
        <f t="shared" si="6"/>
        <v>0</v>
      </c>
      <c r="BH132" s="147">
        <f t="shared" si="7"/>
        <v>0</v>
      </c>
      <c r="BI132" s="147">
        <f t="shared" si="8"/>
        <v>0</v>
      </c>
      <c r="BJ132" s="13" t="s">
        <v>80</v>
      </c>
      <c r="BK132" s="147">
        <f t="shared" si="9"/>
        <v>0</v>
      </c>
      <c r="BL132" s="13" t="s">
        <v>114</v>
      </c>
      <c r="BM132" s="146" t="s">
        <v>129</v>
      </c>
    </row>
    <row r="133" spans="1:65" s="2" customFormat="1" ht="16.5" customHeight="1">
      <c r="A133" s="27"/>
      <c r="B133" s="134"/>
      <c r="C133" s="135" t="s">
        <v>121</v>
      </c>
      <c r="D133" s="135" t="s">
        <v>113</v>
      </c>
      <c r="E133" s="136" t="s">
        <v>202</v>
      </c>
      <c r="F133" s="137" t="s">
        <v>200</v>
      </c>
      <c r="G133" s="138" t="s">
        <v>124</v>
      </c>
      <c r="H133" s="139">
        <v>4</v>
      </c>
      <c r="I133" s="140"/>
      <c r="J133" s="140">
        <f t="shared" si="0"/>
        <v>0</v>
      </c>
      <c r="K133" s="141"/>
      <c r="L133" s="28"/>
      <c r="M133" s="142" t="s">
        <v>1</v>
      </c>
      <c r="N133" s="143" t="s">
        <v>39</v>
      </c>
      <c r="O133" s="144">
        <v>0</v>
      </c>
      <c r="P133" s="144">
        <f t="shared" si="1"/>
        <v>0</v>
      </c>
      <c r="Q133" s="144">
        <v>0</v>
      </c>
      <c r="R133" s="144">
        <f t="shared" si="2"/>
        <v>0</v>
      </c>
      <c r="S133" s="144">
        <v>0</v>
      </c>
      <c r="T133" s="145">
        <f t="shared" si="3"/>
        <v>0</v>
      </c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R133" s="146" t="s">
        <v>114</v>
      </c>
      <c r="AT133" s="146" t="s">
        <v>113</v>
      </c>
      <c r="AU133" s="146" t="s">
        <v>80</v>
      </c>
      <c r="AY133" s="13" t="s">
        <v>112</v>
      </c>
      <c r="BE133" s="147">
        <f t="shared" si="4"/>
        <v>0</v>
      </c>
      <c r="BF133" s="147">
        <f t="shared" si="5"/>
        <v>0</v>
      </c>
      <c r="BG133" s="147">
        <f t="shared" si="6"/>
        <v>0</v>
      </c>
      <c r="BH133" s="147">
        <f t="shared" si="7"/>
        <v>0</v>
      </c>
      <c r="BI133" s="147">
        <f t="shared" si="8"/>
        <v>0</v>
      </c>
      <c r="BJ133" s="13" t="s">
        <v>80</v>
      </c>
      <c r="BK133" s="147">
        <f t="shared" si="9"/>
        <v>0</v>
      </c>
      <c r="BL133" s="13" t="s">
        <v>114</v>
      </c>
      <c r="BM133" s="146" t="s">
        <v>131</v>
      </c>
    </row>
    <row r="134" spans="1:65" s="2" customFormat="1" ht="16.5" customHeight="1">
      <c r="A134" s="27"/>
      <c r="B134" s="134"/>
      <c r="C134" s="148" t="s">
        <v>122</v>
      </c>
      <c r="D134" s="148" t="s">
        <v>140</v>
      </c>
      <c r="E134" s="149" t="s">
        <v>225</v>
      </c>
      <c r="F134" s="150" t="s">
        <v>226</v>
      </c>
      <c r="G134" s="151" t="s">
        <v>124</v>
      </c>
      <c r="H134" s="152">
        <v>1</v>
      </c>
      <c r="I134" s="153"/>
      <c r="J134" s="153">
        <f t="shared" si="0"/>
        <v>0</v>
      </c>
      <c r="K134" s="154"/>
      <c r="L134" s="155"/>
      <c r="M134" s="156" t="s">
        <v>1</v>
      </c>
      <c r="N134" s="157" t="s">
        <v>39</v>
      </c>
      <c r="O134" s="144">
        <v>0</v>
      </c>
      <c r="P134" s="144">
        <f t="shared" si="1"/>
        <v>0</v>
      </c>
      <c r="Q134" s="144">
        <v>0</v>
      </c>
      <c r="R134" s="144">
        <f t="shared" si="2"/>
        <v>0</v>
      </c>
      <c r="S134" s="144">
        <v>0</v>
      </c>
      <c r="T134" s="145">
        <f t="shared" si="3"/>
        <v>0</v>
      </c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R134" s="146" t="s">
        <v>119</v>
      </c>
      <c r="AT134" s="146" t="s">
        <v>140</v>
      </c>
      <c r="AU134" s="146" t="s">
        <v>80</v>
      </c>
      <c r="AY134" s="13" t="s">
        <v>112</v>
      </c>
      <c r="BE134" s="147">
        <f t="shared" si="4"/>
        <v>0</v>
      </c>
      <c r="BF134" s="147">
        <f t="shared" si="5"/>
        <v>0</v>
      </c>
      <c r="BG134" s="147">
        <f t="shared" si="6"/>
        <v>0</v>
      </c>
      <c r="BH134" s="147">
        <f t="shared" si="7"/>
        <v>0</v>
      </c>
      <c r="BI134" s="147">
        <f t="shared" si="8"/>
        <v>0</v>
      </c>
      <c r="BJ134" s="13" t="s">
        <v>80</v>
      </c>
      <c r="BK134" s="147">
        <f t="shared" si="9"/>
        <v>0</v>
      </c>
      <c r="BL134" s="13" t="s">
        <v>114</v>
      </c>
      <c r="BM134" s="146" t="s">
        <v>132</v>
      </c>
    </row>
    <row r="135" spans="1:65" s="2" customFormat="1" ht="16.5" customHeight="1">
      <c r="A135" s="27"/>
      <c r="B135" s="134"/>
      <c r="C135" s="135" t="s">
        <v>123</v>
      </c>
      <c r="D135" s="135" t="s">
        <v>113</v>
      </c>
      <c r="E135" s="136" t="s">
        <v>227</v>
      </c>
      <c r="F135" s="137" t="s">
        <v>200</v>
      </c>
      <c r="G135" s="138" t="s">
        <v>124</v>
      </c>
      <c r="H135" s="139">
        <v>1</v>
      </c>
      <c r="I135" s="140"/>
      <c r="J135" s="140">
        <f t="shared" si="0"/>
        <v>0</v>
      </c>
      <c r="K135" s="141"/>
      <c r="L135" s="28"/>
      <c r="M135" s="142" t="s">
        <v>1</v>
      </c>
      <c r="N135" s="143" t="s">
        <v>39</v>
      </c>
      <c r="O135" s="144">
        <v>0</v>
      </c>
      <c r="P135" s="144">
        <f t="shared" si="1"/>
        <v>0</v>
      </c>
      <c r="Q135" s="144">
        <v>0</v>
      </c>
      <c r="R135" s="144">
        <f t="shared" si="2"/>
        <v>0</v>
      </c>
      <c r="S135" s="144">
        <v>0</v>
      </c>
      <c r="T135" s="145">
        <f t="shared" si="3"/>
        <v>0</v>
      </c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R135" s="146" t="s">
        <v>114</v>
      </c>
      <c r="AT135" s="146" t="s">
        <v>113</v>
      </c>
      <c r="AU135" s="146" t="s">
        <v>80</v>
      </c>
      <c r="AY135" s="13" t="s">
        <v>112</v>
      </c>
      <c r="BE135" s="147">
        <f t="shared" si="4"/>
        <v>0</v>
      </c>
      <c r="BF135" s="147">
        <f t="shared" si="5"/>
        <v>0</v>
      </c>
      <c r="BG135" s="147">
        <f t="shared" si="6"/>
        <v>0</v>
      </c>
      <c r="BH135" s="147">
        <f t="shared" si="7"/>
        <v>0</v>
      </c>
      <c r="BI135" s="147">
        <f t="shared" si="8"/>
        <v>0</v>
      </c>
      <c r="BJ135" s="13" t="s">
        <v>80</v>
      </c>
      <c r="BK135" s="147">
        <f t="shared" si="9"/>
        <v>0</v>
      </c>
      <c r="BL135" s="13" t="s">
        <v>114</v>
      </c>
      <c r="BM135" s="146" t="s">
        <v>134</v>
      </c>
    </row>
    <row r="136" spans="1:65" s="2" customFormat="1" ht="16.5" customHeight="1">
      <c r="A136" s="27"/>
      <c r="B136" s="134"/>
      <c r="C136" s="148" t="s">
        <v>125</v>
      </c>
      <c r="D136" s="148" t="s">
        <v>140</v>
      </c>
      <c r="E136" s="149" t="s">
        <v>228</v>
      </c>
      <c r="F136" s="150" t="s">
        <v>229</v>
      </c>
      <c r="G136" s="151" t="s">
        <v>124</v>
      </c>
      <c r="H136" s="152">
        <v>1</v>
      </c>
      <c r="I136" s="153"/>
      <c r="J136" s="153">
        <f t="shared" si="0"/>
        <v>0</v>
      </c>
      <c r="K136" s="154"/>
      <c r="L136" s="155"/>
      <c r="M136" s="156" t="s">
        <v>1</v>
      </c>
      <c r="N136" s="157" t="s">
        <v>39</v>
      </c>
      <c r="O136" s="144">
        <v>0</v>
      </c>
      <c r="P136" s="144">
        <f t="shared" si="1"/>
        <v>0</v>
      </c>
      <c r="Q136" s="144">
        <v>0</v>
      </c>
      <c r="R136" s="144">
        <f t="shared" si="2"/>
        <v>0</v>
      </c>
      <c r="S136" s="144">
        <v>0</v>
      </c>
      <c r="T136" s="145">
        <f t="shared" si="3"/>
        <v>0</v>
      </c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R136" s="146" t="s">
        <v>119</v>
      </c>
      <c r="AT136" s="146" t="s">
        <v>140</v>
      </c>
      <c r="AU136" s="146" t="s">
        <v>80</v>
      </c>
      <c r="AY136" s="13" t="s">
        <v>112</v>
      </c>
      <c r="BE136" s="147">
        <f t="shared" si="4"/>
        <v>0</v>
      </c>
      <c r="BF136" s="147">
        <f t="shared" si="5"/>
        <v>0</v>
      </c>
      <c r="BG136" s="147">
        <f t="shared" si="6"/>
        <v>0</v>
      </c>
      <c r="BH136" s="147">
        <f t="shared" si="7"/>
        <v>0</v>
      </c>
      <c r="BI136" s="147">
        <f t="shared" si="8"/>
        <v>0</v>
      </c>
      <c r="BJ136" s="13" t="s">
        <v>80</v>
      </c>
      <c r="BK136" s="147">
        <f t="shared" si="9"/>
        <v>0</v>
      </c>
      <c r="BL136" s="13" t="s">
        <v>114</v>
      </c>
      <c r="BM136" s="146" t="s">
        <v>136</v>
      </c>
    </row>
    <row r="137" spans="1:65" s="2" customFormat="1" ht="16.5" customHeight="1">
      <c r="A137" s="27"/>
      <c r="B137" s="134"/>
      <c r="C137" s="135" t="s">
        <v>126</v>
      </c>
      <c r="D137" s="135" t="s">
        <v>113</v>
      </c>
      <c r="E137" s="136" t="s">
        <v>227</v>
      </c>
      <c r="F137" s="137" t="s">
        <v>200</v>
      </c>
      <c r="G137" s="138" t="s">
        <v>124</v>
      </c>
      <c r="H137" s="139">
        <v>1</v>
      </c>
      <c r="I137" s="140"/>
      <c r="J137" s="140">
        <f t="shared" si="0"/>
        <v>0</v>
      </c>
      <c r="K137" s="141"/>
      <c r="L137" s="28"/>
      <c r="M137" s="142" t="s">
        <v>1</v>
      </c>
      <c r="N137" s="143" t="s">
        <v>39</v>
      </c>
      <c r="O137" s="144">
        <v>0</v>
      </c>
      <c r="P137" s="144">
        <f t="shared" si="1"/>
        <v>0</v>
      </c>
      <c r="Q137" s="144">
        <v>0</v>
      </c>
      <c r="R137" s="144">
        <f t="shared" si="2"/>
        <v>0</v>
      </c>
      <c r="S137" s="144">
        <v>0</v>
      </c>
      <c r="T137" s="145">
        <f t="shared" si="3"/>
        <v>0</v>
      </c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R137" s="146" t="s">
        <v>114</v>
      </c>
      <c r="AT137" s="146" t="s">
        <v>113</v>
      </c>
      <c r="AU137" s="146" t="s">
        <v>80</v>
      </c>
      <c r="AY137" s="13" t="s">
        <v>112</v>
      </c>
      <c r="BE137" s="147">
        <f t="shared" si="4"/>
        <v>0</v>
      </c>
      <c r="BF137" s="147">
        <f t="shared" si="5"/>
        <v>0</v>
      </c>
      <c r="BG137" s="147">
        <f t="shared" si="6"/>
        <v>0</v>
      </c>
      <c r="BH137" s="147">
        <f t="shared" si="7"/>
        <v>0</v>
      </c>
      <c r="BI137" s="147">
        <f t="shared" si="8"/>
        <v>0</v>
      </c>
      <c r="BJ137" s="13" t="s">
        <v>80</v>
      </c>
      <c r="BK137" s="147">
        <f t="shared" si="9"/>
        <v>0</v>
      </c>
      <c r="BL137" s="13" t="s">
        <v>114</v>
      </c>
      <c r="BM137" s="146" t="s">
        <v>138</v>
      </c>
    </row>
    <row r="138" spans="1:65" s="2" customFormat="1" ht="16.5" customHeight="1">
      <c r="A138" s="27"/>
      <c r="B138" s="134"/>
      <c r="C138" s="148" t="s">
        <v>8</v>
      </c>
      <c r="D138" s="148" t="s">
        <v>140</v>
      </c>
      <c r="E138" s="149" t="s">
        <v>230</v>
      </c>
      <c r="F138" s="150" t="s">
        <v>231</v>
      </c>
      <c r="G138" s="151" t="s">
        <v>124</v>
      </c>
      <c r="H138" s="152">
        <v>1</v>
      </c>
      <c r="I138" s="153"/>
      <c r="J138" s="153">
        <f t="shared" si="0"/>
        <v>0</v>
      </c>
      <c r="K138" s="154"/>
      <c r="L138" s="155"/>
      <c r="M138" s="156" t="s">
        <v>1</v>
      </c>
      <c r="N138" s="157" t="s">
        <v>39</v>
      </c>
      <c r="O138" s="144">
        <v>0</v>
      </c>
      <c r="P138" s="144">
        <f t="shared" si="1"/>
        <v>0</v>
      </c>
      <c r="Q138" s="144">
        <v>0</v>
      </c>
      <c r="R138" s="144">
        <f t="shared" si="2"/>
        <v>0</v>
      </c>
      <c r="S138" s="144">
        <v>0</v>
      </c>
      <c r="T138" s="145">
        <f t="shared" si="3"/>
        <v>0</v>
      </c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R138" s="146" t="s">
        <v>119</v>
      </c>
      <c r="AT138" s="146" t="s">
        <v>140</v>
      </c>
      <c r="AU138" s="146" t="s">
        <v>80</v>
      </c>
      <c r="AY138" s="13" t="s">
        <v>112</v>
      </c>
      <c r="BE138" s="147">
        <f t="shared" si="4"/>
        <v>0</v>
      </c>
      <c r="BF138" s="147">
        <f t="shared" si="5"/>
        <v>0</v>
      </c>
      <c r="BG138" s="147">
        <f t="shared" si="6"/>
        <v>0</v>
      </c>
      <c r="BH138" s="147">
        <f t="shared" si="7"/>
        <v>0</v>
      </c>
      <c r="BI138" s="147">
        <f t="shared" si="8"/>
        <v>0</v>
      </c>
      <c r="BJ138" s="13" t="s">
        <v>80</v>
      </c>
      <c r="BK138" s="147">
        <f t="shared" si="9"/>
        <v>0</v>
      </c>
      <c r="BL138" s="13" t="s">
        <v>114</v>
      </c>
      <c r="BM138" s="146" t="s">
        <v>141</v>
      </c>
    </row>
    <row r="139" spans="1:65" s="2" customFormat="1" ht="16.5" customHeight="1">
      <c r="A139" s="27"/>
      <c r="B139" s="134"/>
      <c r="C139" s="135" t="s">
        <v>127</v>
      </c>
      <c r="D139" s="135" t="s">
        <v>113</v>
      </c>
      <c r="E139" s="136" t="s">
        <v>227</v>
      </c>
      <c r="F139" s="137" t="s">
        <v>200</v>
      </c>
      <c r="G139" s="138" t="s">
        <v>124</v>
      </c>
      <c r="H139" s="139">
        <v>1</v>
      </c>
      <c r="I139" s="140"/>
      <c r="J139" s="140">
        <f t="shared" si="0"/>
        <v>0</v>
      </c>
      <c r="K139" s="141"/>
      <c r="L139" s="28"/>
      <c r="M139" s="142" t="s">
        <v>1</v>
      </c>
      <c r="N139" s="143" t="s">
        <v>39</v>
      </c>
      <c r="O139" s="144">
        <v>0</v>
      </c>
      <c r="P139" s="144">
        <f t="shared" si="1"/>
        <v>0</v>
      </c>
      <c r="Q139" s="144">
        <v>0</v>
      </c>
      <c r="R139" s="144">
        <f t="shared" si="2"/>
        <v>0</v>
      </c>
      <c r="S139" s="144">
        <v>0</v>
      </c>
      <c r="T139" s="145">
        <f t="shared" si="3"/>
        <v>0</v>
      </c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R139" s="146" t="s">
        <v>114</v>
      </c>
      <c r="AT139" s="146" t="s">
        <v>113</v>
      </c>
      <c r="AU139" s="146" t="s">
        <v>80</v>
      </c>
      <c r="AY139" s="13" t="s">
        <v>112</v>
      </c>
      <c r="BE139" s="147">
        <f t="shared" si="4"/>
        <v>0</v>
      </c>
      <c r="BF139" s="147">
        <f t="shared" si="5"/>
        <v>0</v>
      </c>
      <c r="BG139" s="147">
        <f t="shared" si="6"/>
        <v>0</v>
      </c>
      <c r="BH139" s="147">
        <f t="shared" si="7"/>
        <v>0</v>
      </c>
      <c r="BI139" s="147">
        <f t="shared" si="8"/>
        <v>0</v>
      </c>
      <c r="BJ139" s="13" t="s">
        <v>80</v>
      </c>
      <c r="BK139" s="147">
        <f t="shared" si="9"/>
        <v>0</v>
      </c>
      <c r="BL139" s="13" t="s">
        <v>114</v>
      </c>
      <c r="BM139" s="146" t="s">
        <v>142</v>
      </c>
    </row>
    <row r="140" spans="1:65" s="2" customFormat="1" ht="16.5" customHeight="1">
      <c r="A140" s="27"/>
      <c r="B140" s="134"/>
      <c r="C140" s="148" t="s">
        <v>128</v>
      </c>
      <c r="D140" s="148" t="s">
        <v>140</v>
      </c>
      <c r="E140" s="149" t="s">
        <v>232</v>
      </c>
      <c r="F140" s="150" t="s">
        <v>233</v>
      </c>
      <c r="G140" s="151" t="s">
        <v>124</v>
      </c>
      <c r="H140" s="152">
        <v>19</v>
      </c>
      <c r="I140" s="153"/>
      <c r="J140" s="153">
        <f t="shared" si="0"/>
        <v>0</v>
      </c>
      <c r="K140" s="154"/>
      <c r="L140" s="155"/>
      <c r="M140" s="156" t="s">
        <v>1</v>
      </c>
      <c r="N140" s="157" t="s">
        <v>39</v>
      </c>
      <c r="O140" s="144">
        <v>0</v>
      </c>
      <c r="P140" s="144">
        <f t="shared" si="1"/>
        <v>0</v>
      </c>
      <c r="Q140" s="144">
        <v>0</v>
      </c>
      <c r="R140" s="144">
        <f t="shared" si="2"/>
        <v>0</v>
      </c>
      <c r="S140" s="144">
        <v>0</v>
      </c>
      <c r="T140" s="145">
        <f t="shared" si="3"/>
        <v>0</v>
      </c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R140" s="146" t="s">
        <v>119</v>
      </c>
      <c r="AT140" s="146" t="s">
        <v>140</v>
      </c>
      <c r="AU140" s="146" t="s">
        <v>80</v>
      </c>
      <c r="AY140" s="13" t="s">
        <v>112</v>
      </c>
      <c r="BE140" s="147">
        <f t="shared" si="4"/>
        <v>0</v>
      </c>
      <c r="BF140" s="147">
        <f t="shared" si="5"/>
        <v>0</v>
      </c>
      <c r="BG140" s="147">
        <f t="shared" si="6"/>
        <v>0</v>
      </c>
      <c r="BH140" s="147">
        <f t="shared" si="7"/>
        <v>0</v>
      </c>
      <c r="BI140" s="147">
        <f t="shared" si="8"/>
        <v>0</v>
      </c>
      <c r="BJ140" s="13" t="s">
        <v>80</v>
      </c>
      <c r="BK140" s="147">
        <f t="shared" si="9"/>
        <v>0</v>
      </c>
      <c r="BL140" s="13" t="s">
        <v>114</v>
      </c>
      <c r="BM140" s="146" t="s">
        <v>144</v>
      </c>
    </row>
    <row r="141" spans="1:65" s="2" customFormat="1" ht="16.5" customHeight="1">
      <c r="A141" s="27"/>
      <c r="B141" s="134"/>
      <c r="C141" s="135" t="s">
        <v>129</v>
      </c>
      <c r="D141" s="135" t="s">
        <v>113</v>
      </c>
      <c r="E141" s="136" t="s">
        <v>234</v>
      </c>
      <c r="F141" s="137" t="s">
        <v>200</v>
      </c>
      <c r="G141" s="138" t="s">
        <v>124</v>
      </c>
      <c r="H141" s="139">
        <v>19</v>
      </c>
      <c r="I141" s="140"/>
      <c r="J141" s="140">
        <f t="shared" si="0"/>
        <v>0</v>
      </c>
      <c r="K141" s="141"/>
      <c r="L141" s="28"/>
      <c r="M141" s="142" t="s">
        <v>1</v>
      </c>
      <c r="N141" s="143" t="s">
        <v>39</v>
      </c>
      <c r="O141" s="144">
        <v>0</v>
      </c>
      <c r="P141" s="144">
        <f t="shared" si="1"/>
        <v>0</v>
      </c>
      <c r="Q141" s="144">
        <v>0</v>
      </c>
      <c r="R141" s="144">
        <f t="shared" si="2"/>
        <v>0</v>
      </c>
      <c r="S141" s="144">
        <v>0</v>
      </c>
      <c r="T141" s="145">
        <f t="shared" si="3"/>
        <v>0</v>
      </c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R141" s="146" t="s">
        <v>114</v>
      </c>
      <c r="AT141" s="146" t="s">
        <v>113</v>
      </c>
      <c r="AU141" s="146" t="s">
        <v>80</v>
      </c>
      <c r="AY141" s="13" t="s">
        <v>112</v>
      </c>
      <c r="BE141" s="147">
        <f t="shared" si="4"/>
        <v>0</v>
      </c>
      <c r="BF141" s="147">
        <f t="shared" si="5"/>
        <v>0</v>
      </c>
      <c r="BG141" s="147">
        <f t="shared" si="6"/>
        <v>0</v>
      </c>
      <c r="BH141" s="147">
        <f t="shared" si="7"/>
        <v>0</v>
      </c>
      <c r="BI141" s="147">
        <f t="shared" si="8"/>
        <v>0</v>
      </c>
      <c r="BJ141" s="13" t="s">
        <v>80</v>
      </c>
      <c r="BK141" s="147">
        <f t="shared" si="9"/>
        <v>0</v>
      </c>
      <c r="BL141" s="13" t="s">
        <v>114</v>
      </c>
      <c r="BM141" s="146" t="s">
        <v>146</v>
      </c>
    </row>
    <row r="142" spans="1:65" s="2" customFormat="1" ht="16.5" customHeight="1">
      <c r="A142" s="27"/>
      <c r="B142" s="134"/>
      <c r="C142" s="148" t="s">
        <v>130</v>
      </c>
      <c r="D142" s="148" t="s">
        <v>140</v>
      </c>
      <c r="E142" s="149" t="s">
        <v>235</v>
      </c>
      <c r="F142" s="150" t="s">
        <v>236</v>
      </c>
      <c r="G142" s="151" t="s">
        <v>204</v>
      </c>
      <c r="H142" s="152">
        <v>3</v>
      </c>
      <c r="I142" s="153"/>
      <c r="J142" s="153">
        <f t="shared" si="0"/>
        <v>0</v>
      </c>
      <c r="K142" s="154"/>
      <c r="L142" s="155"/>
      <c r="M142" s="156" t="s">
        <v>1</v>
      </c>
      <c r="N142" s="157" t="s">
        <v>39</v>
      </c>
      <c r="O142" s="144">
        <v>0</v>
      </c>
      <c r="P142" s="144">
        <f t="shared" si="1"/>
        <v>0</v>
      </c>
      <c r="Q142" s="144">
        <v>0</v>
      </c>
      <c r="R142" s="144">
        <f t="shared" si="2"/>
        <v>0</v>
      </c>
      <c r="S142" s="144">
        <v>0</v>
      </c>
      <c r="T142" s="145">
        <f t="shared" si="3"/>
        <v>0</v>
      </c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R142" s="146" t="s">
        <v>119</v>
      </c>
      <c r="AT142" s="146" t="s">
        <v>140</v>
      </c>
      <c r="AU142" s="146" t="s">
        <v>80</v>
      </c>
      <c r="AY142" s="13" t="s">
        <v>112</v>
      </c>
      <c r="BE142" s="147">
        <f t="shared" si="4"/>
        <v>0</v>
      </c>
      <c r="BF142" s="147">
        <f t="shared" si="5"/>
        <v>0</v>
      </c>
      <c r="BG142" s="147">
        <f t="shared" si="6"/>
        <v>0</v>
      </c>
      <c r="BH142" s="147">
        <f t="shared" si="7"/>
        <v>0</v>
      </c>
      <c r="BI142" s="147">
        <f t="shared" si="8"/>
        <v>0</v>
      </c>
      <c r="BJ142" s="13" t="s">
        <v>80</v>
      </c>
      <c r="BK142" s="147">
        <f t="shared" si="9"/>
        <v>0</v>
      </c>
      <c r="BL142" s="13" t="s">
        <v>114</v>
      </c>
      <c r="BM142" s="146" t="s">
        <v>148</v>
      </c>
    </row>
    <row r="143" spans="1:65" s="2" customFormat="1" ht="16.5" customHeight="1">
      <c r="A143" s="27"/>
      <c r="B143" s="134"/>
      <c r="C143" s="135" t="s">
        <v>131</v>
      </c>
      <c r="D143" s="135" t="s">
        <v>113</v>
      </c>
      <c r="E143" s="136" t="s">
        <v>237</v>
      </c>
      <c r="F143" s="137" t="s">
        <v>200</v>
      </c>
      <c r="G143" s="138" t="s">
        <v>204</v>
      </c>
      <c r="H143" s="139">
        <v>3</v>
      </c>
      <c r="I143" s="140"/>
      <c r="J143" s="140">
        <f t="shared" si="0"/>
        <v>0</v>
      </c>
      <c r="K143" s="141"/>
      <c r="L143" s="28"/>
      <c r="M143" s="142" t="s">
        <v>1</v>
      </c>
      <c r="N143" s="143" t="s">
        <v>39</v>
      </c>
      <c r="O143" s="144">
        <v>0</v>
      </c>
      <c r="P143" s="144">
        <f t="shared" si="1"/>
        <v>0</v>
      </c>
      <c r="Q143" s="144">
        <v>0</v>
      </c>
      <c r="R143" s="144">
        <f t="shared" si="2"/>
        <v>0</v>
      </c>
      <c r="S143" s="144">
        <v>0</v>
      </c>
      <c r="T143" s="145">
        <f t="shared" si="3"/>
        <v>0</v>
      </c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R143" s="146" t="s">
        <v>114</v>
      </c>
      <c r="AT143" s="146" t="s">
        <v>113</v>
      </c>
      <c r="AU143" s="146" t="s">
        <v>80</v>
      </c>
      <c r="AY143" s="13" t="s">
        <v>112</v>
      </c>
      <c r="BE143" s="147">
        <f t="shared" si="4"/>
        <v>0</v>
      </c>
      <c r="BF143" s="147">
        <f t="shared" si="5"/>
        <v>0</v>
      </c>
      <c r="BG143" s="147">
        <f t="shared" si="6"/>
        <v>0</v>
      </c>
      <c r="BH143" s="147">
        <f t="shared" si="7"/>
        <v>0</v>
      </c>
      <c r="BI143" s="147">
        <f t="shared" si="8"/>
        <v>0</v>
      </c>
      <c r="BJ143" s="13" t="s">
        <v>80</v>
      </c>
      <c r="BK143" s="147">
        <f t="shared" si="9"/>
        <v>0</v>
      </c>
      <c r="BL143" s="13" t="s">
        <v>114</v>
      </c>
      <c r="BM143" s="146" t="s">
        <v>150</v>
      </c>
    </row>
    <row r="144" spans="1:65" s="2" customFormat="1" ht="16.5" customHeight="1">
      <c r="A144" s="27"/>
      <c r="B144" s="134"/>
      <c r="C144" s="148" t="s">
        <v>7</v>
      </c>
      <c r="D144" s="148" t="s">
        <v>140</v>
      </c>
      <c r="E144" s="149" t="s">
        <v>238</v>
      </c>
      <c r="F144" s="150" t="s">
        <v>239</v>
      </c>
      <c r="G144" s="151" t="s">
        <v>204</v>
      </c>
      <c r="H144" s="152">
        <v>1</v>
      </c>
      <c r="I144" s="153"/>
      <c r="J144" s="153">
        <f t="shared" si="0"/>
        <v>0</v>
      </c>
      <c r="K144" s="154"/>
      <c r="L144" s="155"/>
      <c r="M144" s="156" t="s">
        <v>1</v>
      </c>
      <c r="N144" s="157" t="s">
        <v>39</v>
      </c>
      <c r="O144" s="144">
        <v>0</v>
      </c>
      <c r="P144" s="144">
        <f t="shared" si="1"/>
        <v>0</v>
      </c>
      <c r="Q144" s="144">
        <v>0</v>
      </c>
      <c r="R144" s="144">
        <f t="shared" si="2"/>
        <v>0</v>
      </c>
      <c r="S144" s="144">
        <v>0</v>
      </c>
      <c r="T144" s="145">
        <f t="shared" si="3"/>
        <v>0</v>
      </c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R144" s="146" t="s">
        <v>119</v>
      </c>
      <c r="AT144" s="146" t="s">
        <v>140</v>
      </c>
      <c r="AU144" s="146" t="s">
        <v>80</v>
      </c>
      <c r="AY144" s="13" t="s">
        <v>112</v>
      </c>
      <c r="BE144" s="147">
        <f t="shared" si="4"/>
        <v>0</v>
      </c>
      <c r="BF144" s="147">
        <f t="shared" si="5"/>
        <v>0</v>
      </c>
      <c r="BG144" s="147">
        <f t="shared" si="6"/>
        <v>0</v>
      </c>
      <c r="BH144" s="147">
        <f t="shared" si="7"/>
        <v>0</v>
      </c>
      <c r="BI144" s="147">
        <f t="shared" si="8"/>
        <v>0</v>
      </c>
      <c r="BJ144" s="13" t="s">
        <v>80</v>
      </c>
      <c r="BK144" s="147">
        <f t="shared" si="9"/>
        <v>0</v>
      </c>
      <c r="BL144" s="13" t="s">
        <v>114</v>
      </c>
      <c r="BM144" s="146" t="s">
        <v>152</v>
      </c>
    </row>
    <row r="145" spans="1:65" s="2" customFormat="1" ht="16.5" customHeight="1">
      <c r="A145" s="27"/>
      <c r="B145" s="134"/>
      <c r="C145" s="135" t="s">
        <v>132</v>
      </c>
      <c r="D145" s="135" t="s">
        <v>113</v>
      </c>
      <c r="E145" s="136" t="s">
        <v>237</v>
      </c>
      <c r="F145" s="137" t="s">
        <v>200</v>
      </c>
      <c r="G145" s="138" t="s">
        <v>204</v>
      </c>
      <c r="H145" s="139">
        <v>1</v>
      </c>
      <c r="I145" s="140"/>
      <c r="J145" s="140">
        <f t="shared" si="0"/>
        <v>0</v>
      </c>
      <c r="K145" s="141"/>
      <c r="L145" s="28"/>
      <c r="M145" s="142" t="s">
        <v>1</v>
      </c>
      <c r="N145" s="143" t="s">
        <v>39</v>
      </c>
      <c r="O145" s="144">
        <v>0</v>
      </c>
      <c r="P145" s="144">
        <f t="shared" si="1"/>
        <v>0</v>
      </c>
      <c r="Q145" s="144">
        <v>0</v>
      </c>
      <c r="R145" s="144">
        <f t="shared" si="2"/>
        <v>0</v>
      </c>
      <c r="S145" s="144">
        <v>0</v>
      </c>
      <c r="T145" s="145">
        <f t="shared" si="3"/>
        <v>0</v>
      </c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R145" s="146" t="s">
        <v>114</v>
      </c>
      <c r="AT145" s="146" t="s">
        <v>113</v>
      </c>
      <c r="AU145" s="146" t="s">
        <v>80</v>
      </c>
      <c r="AY145" s="13" t="s">
        <v>112</v>
      </c>
      <c r="BE145" s="147">
        <f t="shared" si="4"/>
        <v>0</v>
      </c>
      <c r="BF145" s="147">
        <f t="shared" si="5"/>
        <v>0</v>
      </c>
      <c r="BG145" s="147">
        <f t="shared" si="6"/>
        <v>0</v>
      </c>
      <c r="BH145" s="147">
        <f t="shared" si="7"/>
        <v>0</v>
      </c>
      <c r="BI145" s="147">
        <f t="shared" si="8"/>
        <v>0</v>
      </c>
      <c r="BJ145" s="13" t="s">
        <v>80</v>
      </c>
      <c r="BK145" s="147">
        <f t="shared" si="9"/>
        <v>0</v>
      </c>
      <c r="BL145" s="13" t="s">
        <v>114</v>
      </c>
      <c r="BM145" s="146" t="s">
        <v>154</v>
      </c>
    </row>
    <row r="146" spans="1:65" s="2" customFormat="1" ht="16.5" customHeight="1">
      <c r="A146" s="27"/>
      <c r="B146" s="134"/>
      <c r="C146" s="148" t="s">
        <v>133</v>
      </c>
      <c r="D146" s="148" t="s">
        <v>140</v>
      </c>
      <c r="E146" s="149" t="s">
        <v>240</v>
      </c>
      <c r="F146" s="150" t="s">
        <v>241</v>
      </c>
      <c r="G146" s="151" t="s">
        <v>204</v>
      </c>
      <c r="H146" s="152">
        <v>16</v>
      </c>
      <c r="I146" s="153"/>
      <c r="J146" s="153">
        <f t="shared" si="0"/>
        <v>0</v>
      </c>
      <c r="K146" s="154"/>
      <c r="L146" s="155"/>
      <c r="M146" s="156" t="s">
        <v>1</v>
      </c>
      <c r="N146" s="157" t="s">
        <v>39</v>
      </c>
      <c r="O146" s="144">
        <v>0</v>
      </c>
      <c r="P146" s="144">
        <f t="shared" si="1"/>
        <v>0</v>
      </c>
      <c r="Q146" s="144">
        <v>0</v>
      </c>
      <c r="R146" s="144">
        <f t="shared" si="2"/>
        <v>0</v>
      </c>
      <c r="S146" s="144">
        <v>0</v>
      </c>
      <c r="T146" s="145">
        <f t="shared" si="3"/>
        <v>0</v>
      </c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R146" s="146" t="s">
        <v>119</v>
      </c>
      <c r="AT146" s="146" t="s">
        <v>140</v>
      </c>
      <c r="AU146" s="146" t="s">
        <v>80</v>
      </c>
      <c r="AY146" s="13" t="s">
        <v>112</v>
      </c>
      <c r="BE146" s="147">
        <f t="shared" si="4"/>
        <v>0</v>
      </c>
      <c r="BF146" s="147">
        <f t="shared" si="5"/>
        <v>0</v>
      </c>
      <c r="BG146" s="147">
        <f t="shared" si="6"/>
        <v>0</v>
      </c>
      <c r="BH146" s="147">
        <f t="shared" si="7"/>
        <v>0</v>
      </c>
      <c r="BI146" s="147">
        <f t="shared" si="8"/>
        <v>0</v>
      </c>
      <c r="BJ146" s="13" t="s">
        <v>80</v>
      </c>
      <c r="BK146" s="147">
        <f t="shared" si="9"/>
        <v>0</v>
      </c>
      <c r="BL146" s="13" t="s">
        <v>114</v>
      </c>
      <c r="BM146" s="146" t="s">
        <v>156</v>
      </c>
    </row>
    <row r="147" spans="1:65" s="2" customFormat="1" ht="16.5" customHeight="1">
      <c r="A147" s="27"/>
      <c r="B147" s="134"/>
      <c r="C147" s="135" t="s">
        <v>134</v>
      </c>
      <c r="D147" s="135" t="s">
        <v>113</v>
      </c>
      <c r="E147" s="136" t="s">
        <v>237</v>
      </c>
      <c r="F147" s="137" t="s">
        <v>200</v>
      </c>
      <c r="G147" s="138" t="s">
        <v>204</v>
      </c>
      <c r="H147" s="139">
        <v>16</v>
      </c>
      <c r="I147" s="140"/>
      <c r="J147" s="140">
        <f t="shared" si="0"/>
        <v>0</v>
      </c>
      <c r="K147" s="141"/>
      <c r="L147" s="28"/>
      <c r="M147" s="142" t="s">
        <v>1</v>
      </c>
      <c r="N147" s="143" t="s">
        <v>39</v>
      </c>
      <c r="O147" s="144">
        <v>0</v>
      </c>
      <c r="P147" s="144">
        <f t="shared" si="1"/>
        <v>0</v>
      </c>
      <c r="Q147" s="144">
        <v>0</v>
      </c>
      <c r="R147" s="144">
        <f t="shared" si="2"/>
        <v>0</v>
      </c>
      <c r="S147" s="144">
        <v>0</v>
      </c>
      <c r="T147" s="145">
        <f t="shared" si="3"/>
        <v>0</v>
      </c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R147" s="146" t="s">
        <v>114</v>
      </c>
      <c r="AT147" s="146" t="s">
        <v>113</v>
      </c>
      <c r="AU147" s="146" t="s">
        <v>80</v>
      </c>
      <c r="AY147" s="13" t="s">
        <v>112</v>
      </c>
      <c r="BE147" s="147">
        <f t="shared" si="4"/>
        <v>0</v>
      </c>
      <c r="BF147" s="147">
        <f t="shared" si="5"/>
        <v>0</v>
      </c>
      <c r="BG147" s="147">
        <f t="shared" si="6"/>
        <v>0</v>
      </c>
      <c r="BH147" s="147">
        <f t="shared" si="7"/>
        <v>0</v>
      </c>
      <c r="BI147" s="147">
        <f t="shared" si="8"/>
        <v>0</v>
      </c>
      <c r="BJ147" s="13" t="s">
        <v>80</v>
      </c>
      <c r="BK147" s="147">
        <f t="shared" si="9"/>
        <v>0</v>
      </c>
      <c r="BL147" s="13" t="s">
        <v>114</v>
      </c>
      <c r="BM147" s="146" t="s">
        <v>158</v>
      </c>
    </row>
    <row r="148" spans="1:65" s="2" customFormat="1" ht="16.5" customHeight="1">
      <c r="A148" s="27"/>
      <c r="B148" s="134"/>
      <c r="C148" s="148" t="s">
        <v>135</v>
      </c>
      <c r="D148" s="148" t="s">
        <v>140</v>
      </c>
      <c r="E148" s="149" t="s">
        <v>242</v>
      </c>
      <c r="F148" s="150" t="s">
        <v>243</v>
      </c>
      <c r="G148" s="151" t="s">
        <v>204</v>
      </c>
      <c r="H148" s="152">
        <v>4</v>
      </c>
      <c r="I148" s="153"/>
      <c r="J148" s="153">
        <f t="shared" si="0"/>
        <v>0</v>
      </c>
      <c r="K148" s="154"/>
      <c r="L148" s="155"/>
      <c r="M148" s="156" t="s">
        <v>1</v>
      </c>
      <c r="N148" s="157" t="s">
        <v>39</v>
      </c>
      <c r="O148" s="144">
        <v>0</v>
      </c>
      <c r="P148" s="144">
        <f t="shared" si="1"/>
        <v>0</v>
      </c>
      <c r="Q148" s="144">
        <v>0</v>
      </c>
      <c r="R148" s="144">
        <f t="shared" si="2"/>
        <v>0</v>
      </c>
      <c r="S148" s="144">
        <v>0</v>
      </c>
      <c r="T148" s="145">
        <f t="shared" si="3"/>
        <v>0</v>
      </c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R148" s="146" t="s">
        <v>119</v>
      </c>
      <c r="AT148" s="146" t="s">
        <v>140</v>
      </c>
      <c r="AU148" s="146" t="s">
        <v>80</v>
      </c>
      <c r="AY148" s="13" t="s">
        <v>112</v>
      </c>
      <c r="BE148" s="147">
        <f t="shared" si="4"/>
        <v>0</v>
      </c>
      <c r="BF148" s="147">
        <f t="shared" si="5"/>
        <v>0</v>
      </c>
      <c r="BG148" s="147">
        <f t="shared" si="6"/>
        <v>0</v>
      </c>
      <c r="BH148" s="147">
        <f t="shared" si="7"/>
        <v>0</v>
      </c>
      <c r="BI148" s="147">
        <f t="shared" si="8"/>
        <v>0</v>
      </c>
      <c r="BJ148" s="13" t="s">
        <v>80</v>
      </c>
      <c r="BK148" s="147">
        <f t="shared" si="9"/>
        <v>0</v>
      </c>
      <c r="BL148" s="13" t="s">
        <v>114</v>
      </c>
      <c r="BM148" s="146" t="s">
        <v>160</v>
      </c>
    </row>
    <row r="149" spans="1:65" s="2" customFormat="1" ht="16.5" customHeight="1">
      <c r="A149" s="27"/>
      <c r="B149" s="134"/>
      <c r="C149" s="135" t="s">
        <v>136</v>
      </c>
      <c r="D149" s="135" t="s">
        <v>113</v>
      </c>
      <c r="E149" s="136" t="s">
        <v>244</v>
      </c>
      <c r="F149" s="137" t="s">
        <v>200</v>
      </c>
      <c r="G149" s="138" t="s">
        <v>204</v>
      </c>
      <c r="H149" s="139">
        <v>4</v>
      </c>
      <c r="I149" s="140"/>
      <c r="J149" s="140">
        <f t="shared" si="0"/>
        <v>0</v>
      </c>
      <c r="K149" s="141"/>
      <c r="L149" s="28"/>
      <c r="M149" s="142" t="s">
        <v>1</v>
      </c>
      <c r="N149" s="143" t="s">
        <v>39</v>
      </c>
      <c r="O149" s="144">
        <v>0</v>
      </c>
      <c r="P149" s="144">
        <f t="shared" si="1"/>
        <v>0</v>
      </c>
      <c r="Q149" s="144">
        <v>0</v>
      </c>
      <c r="R149" s="144">
        <f t="shared" si="2"/>
        <v>0</v>
      </c>
      <c r="S149" s="144">
        <v>0</v>
      </c>
      <c r="T149" s="145">
        <f t="shared" si="3"/>
        <v>0</v>
      </c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R149" s="146" t="s">
        <v>114</v>
      </c>
      <c r="AT149" s="146" t="s">
        <v>113</v>
      </c>
      <c r="AU149" s="146" t="s">
        <v>80</v>
      </c>
      <c r="AY149" s="13" t="s">
        <v>112</v>
      </c>
      <c r="BE149" s="147">
        <f t="shared" si="4"/>
        <v>0</v>
      </c>
      <c r="BF149" s="147">
        <f t="shared" si="5"/>
        <v>0</v>
      </c>
      <c r="BG149" s="147">
        <f t="shared" si="6"/>
        <v>0</v>
      </c>
      <c r="BH149" s="147">
        <f t="shared" si="7"/>
        <v>0</v>
      </c>
      <c r="BI149" s="147">
        <f t="shared" si="8"/>
        <v>0</v>
      </c>
      <c r="BJ149" s="13" t="s">
        <v>80</v>
      </c>
      <c r="BK149" s="147">
        <f t="shared" si="9"/>
        <v>0</v>
      </c>
      <c r="BL149" s="13" t="s">
        <v>114</v>
      </c>
      <c r="BM149" s="146" t="s">
        <v>162</v>
      </c>
    </row>
    <row r="150" spans="1:65" s="2" customFormat="1" ht="16.5" customHeight="1">
      <c r="A150" s="27"/>
      <c r="B150" s="134"/>
      <c r="C150" s="148" t="s">
        <v>137</v>
      </c>
      <c r="D150" s="148" t="s">
        <v>140</v>
      </c>
      <c r="E150" s="149" t="s">
        <v>245</v>
      </c>
      <c r="F150" s="150" t="s">
        <v>246</v>
      </c>
      <c r="G150" s="151" t="s">
        <v>204</v>
      </c>
      <c r="H150" s="152">
        <v>4</v>
      </c>
      <c r="I150" s="153"/>
      <c r="J150" s="153">
        <f t="shared" si="0"/>
        <v>0</v>
      </c>
      <c r="K150" s="154"/>
      <c r="L150" s="155"/>
      <c r="M150" s="156" t="s">
        <v>1</v>
      </c>
      <c r="N150" s="157" t="s">
        <v>39</v>
      </c>
      <c r="O150" s="144">
        <v>0</v>
      </c>
      <c r="P150" s="144">
        <f t="shared" si="1"/>
        <v>0</v>
      </c>
      <c r="Q150" s="144">
        <v>0</v>
      </c>
      <c r="R150" s="144">
        <f t="shared" si="2"/>
        <v>0</v>
      </c>
      <c r="S150" s="144">
        <v>0</v>
      </c>
      <c r="T150" s="145">
        <f t="shared" si="3"/>
        <v>0</v>
      </c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R150" s="146" t="s">
        <v>119</v>
      </c>
      <c r="AT150" s="146" t="s">
        <v>140</v>
      </c>
      <c r="AU150" s="146" t="s">
        <v>80</v>
      </c>
      <c r="AY150" s="13" t="s">
        <v>112</v>
      </c>
      <c r="BE150" s="147">
        <f t="shared" si="4"/>
        <v>0</v>
      </c>
      <c r="BF150" s="147">
        <f t="shared" si="5"/>
        <v>0</v>
      </c>
      <c r="BG150" s="147">
        <f t="shared" si="6"/>
        <v>0</v>
      </c>
      <c r="BH150" s="147">
        <f t="shared" si="7"/>
        <v>0</v>
      </c>
      <c r="BI150" s="147">
        <f t="shared" si="8"/>
        <v>0</v>
      </c>
      <c r="BJ150" s="13" t="s">
        <v>80</v>
      </c>
      <c r="BK150" s="147">
        <f t="shared" si="9"/>
        <v>0</v>
      </c>
      <c r="BL150" s="13" t="s">
        <v>114</v>
      </c>
      <c r="BM150" s="146" t="s">
        <v>164</v>
      </c>
    </row>
    <row r="151" spans="1:65" s="2" customFormat="1" ht="16.5" customHeight="1">
      <c r="A151" s="27"/>
      <c r="B151" s="134"/>
      <c r="C151" s="135" t="s">
        <v>138</v>
      </c>
      <c r="D151" s="135" t="s">
        <v>113</v>
      </c>
      <c r="E151" s="136" t="s">
        <v>244</v>
      </c>
      <c r="F151" s="137" t="s">
        <v>200</v>
      </c>
      <c r="G151" s="138" t="s">
        <v>204</v>
      </c>
      <c r="H151" s="139">
        <v>4</v>
      </c>
      <c r="I151" s="140"/>
      <c r="J151" s="140">
        <f t="shared" si="0"/>
        <v>0</v>
      </c>
      <c r="K151" s="141"/>
      <c r="L151" s="28"/>
      <c r="M151" s="142" t="s">
        <v>1</v>
      </c>
      <c r="N151" s="143" t="s">
        <v>39</v>
      </c>
      <c r="O151" s="144">
        <v>0</v>
      </c>
      <c r="P151" s="144">
        <f t="shared" si="1"/>
        <v>0</v>
      </c>
      <c r="Q151" s="144">
        <v>0</v>
      </c>
      <c r="R151" s="144">
        <f t="shared" si="2"/>
        <v>0</v>
      </c>
      <c r="S151" s="144">
        <v>0</v>
      </c>
      <c r="T151" s="145">
        <f t="shared" si="3"/>
        <v>0</v>
      </c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R151" s="146" t="s">
        <v>114</v>
      </c>
      <c r="AT151" s="146" t="s">
        <v>113</v>
      </c>
      <c r="AU151" s="146" t="s">
        <v>80</v>
      </c>
      <c r="AY151" s="13" t="s">
        <v>112</v>
      </c>
      <c r="BE151" s="147">
        <f t="shared" si="4"/>
        <v>0</v>
      </c>
      <c r="BF151" s="147">
        <f t="shared" si="5"/>
        <v>0</v>
      </c>
      <c r="BG151" s="147">
        <f t="shared" si="6"/>
        <v>0</v>
      </c>
      <c r="BH151" s="147">
        <f t="shared" si="7"/>
        <v>0</v>
      </c>
      <c r="BI151" s="147">
        <f t="shared" si="8"/>
        <v>0</v>
      </c>
      <c r="BJ151" s="13" t="s">
        <v>80</v>
      </c>
      <c r="BK151" s="147">
        <f t="shared" si="9"/>
        <v>0</v>
      </c>
      <c r="BL151" s="13" t="s">
        <v>114</v>
      </c>
      <c r="BM151" s="146" t="s">
        <v>166</v>
      </c>
    </row>
    <row r="152" spans="1:65" s="2" customFormat="1" ht="16.5" customHeight="1">
      <c r="A152" s="27"/>
      <c r="B152" s="134"/>
      <c r="C152" s="148" t="s">
        <v>139</v>
      </c>
      <c r="D152" s="148" t="s">
        <v>140</v>
      </c>
      <c r="E152" s="149" t="s">
        <v>247</v>
      </c>
      <c r="F152" s="150" t="s">
        <v>248</v>
      </c>
      <c r="G152" s="151" t="s">
        <v>204</v>
      </c>
      <c r="H152" s="152">
        <v>1</v>
      </c>
      <c r="I152" s="153"/>
      <c r="J152" s="153">
        <f t="shared" si="0"/>
        <v>0</v>
      </c>
      <c r="K152" s="154"/>
      <c r="L152" s="155"/>
      <c r="M152" s="156" t="s">
        <v>1</v>
      </c>
      <c r="N152" s="157" t="s">
        <v>39</v>
      </c>
      <c r="O152" s="144">
        <v>0</v>
      </c>
      <c r="P152" s="144">
        <f t="shared" si="1"/>
        <v>0</v>
      </c>
      <c r="Q152" s="144">
        <v>0</v>
      </c>
      <c r="R152" s="144">
        <f t="shared" si="2"/>
        <v>0</v>
      </c>
      <c r="S152" s="144">
        <v>0</v>
      </c>
      <c r="T152" s="145">
        <f t="shared" si="3"/>
        <v>0</v>
      </c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R152" s="146" t="s">
        <v>119</v>
      </c>
      <c r="AT152" s="146" t="s">
        <v>140</v>
      </c>
      <c r="AU152" s="146" t="s">
        <v>80</v>
      </c>
      <c r="AY152" s="13" t="s">
        <v>112</v>
      </c>
      <c r="BE152" s="147">
        <f t="shared" si="4"/>
        <v>0</v>
      </c>
      <c r="BF152" s="147">
        <f t="shared" si="5"/>
        <v>0</v>
      </c>
      <c r="BG152" s="147">
        <f t="shared" si="6"/>
        <v>0</v>
      </c>
      <c r="BH152" s="147">
        <f t="shared" si="7"/>
        <v>0</v>
      </c>
      <c r="BI152" s="147">
        <f t="shared" si="8"/>
        <v>0</v>
      </c>
      <c r="BJ152" s="13" t="s">
        <v>80</v>
      </c>
      <c r="BK152" s="147">
        <f t="shared" si="9"/>
        <v>0</v>
      </c>
      <c r="BL152" s="13" t="s">
        <v>114</v>
      </c>
      <c r="BM152" s="146" t="s">
        <v>168</v>
      </c>
    </row>
    <row r="153" spans="1:65" s="2" customFormat="1" ht="16.5" customHeight="1">
      <c r="A153" s="27"/>
      <c r="B153" s="134"/>
      <c r="C153" s="135" t="s">
        <v>141</v>
      </c>
      <c r="D153" s="135" t="s">
        <v>113</v>
      </c>
      <c r="E153" s="136" t="s">
        <v>249</v>
      </c>
      <c r="F153" s="137" t="s">
        <v>200</v>
      </c>
      <c r="G153" s="138" t="s">
        <v>204</v>
      </c>
      <c r="H153" s="139">
        <v>1</v>
      </c>
      <c r="I153" s="140"/>
      <c r="J153" s="140">
        <f t="shared" si="0"/>
        <v>0</v>
      </c>
      <c r="K153" s="141"/>
      <c r="L153" s="28"/>
      <c r="M153" s="142" t="s">
        <v>1</v>
      </c>
      <c r="N153" s="143" t="s">
        <v>39</v>
      </c>
      <c r="O153" s="144">
        <v>0</v>
      </c>
      <c r="P153" s="144">
        <f t="shared" si="1"/>
        <v>0</v>
      </c>
      <c r="Q153" s="144">
        <v>0</v>
      </c>
      <c r="R153" s="144">
        <f t="shared" si="2"/>
        <v>0</v>
      </c>
      <c r="S153" s="144">
        <v>0</v>
      </c>
      <c r="T153" s="145">
        <f t="shared" si="3"/>
        <v>0</v>
      </c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R153" s="146" t="s">
        <v>114</v>
      </c>
      <c r="AT153" s="146" t="s">
        <v>113</v>
      </c>
      <c r="AU153" s="146" t="s">
        <v>80</v>
      </c>
      <c r="AY153" s="13" t="s">
        <v>112</v>
      </c>
      <c r="BE153" s="147">
        <f t="shared" si="4"/>
        <v>0</v>
      </c>
      <c r="BF153" s="147">
        <f t="shared" si="5"/>
        <v>0</v>
      </c>
      <c r="BG153" s="147">
        <f t="shared" si="6"/>
        <v>0</v>
      </c>
      <c r="BH153" s="147">
        <f t="shared" si="7"/>
        <v>0</v>
      </c>
      <c r="BI153" s="147">
        <f t="shared" si="8"/>
        <v>0</v>
      </c>
      <c r="BJ153" s="13" t="s">
        <v>80</v>
      </c>
      <c r="BK153" s="147">
        <f t="shared" si="9"/>
        <v>0</v>
      </c>
      <c r="BL153" s="13" t="s">
        <v>114</v>
      </c>
      <c r="BM153" s="146" t="s">
        <v>169</v>
      </c>
    </row>
    <row r="154" spans="1:65" s="2" customFormat="1" ht="16.5" customHeight="1">
      <c r="A154" s="27"/>
      <c r="B154" s="134"/>
      <c r="C154" s="148" t="s">
        <v>250</v>
      </c>
      <c r="D154" s="148" t="s">
        <v>140</v>
      </c>
      <c r="E154" s="149" t="s">
        <v>251</v>
      </c>
      <c r="F154" s="150" t="s">
        <v>252</v>
      </c>
      <c r="G154" s="151" t="s">
        <v>253</v>
      </c>
      <c r="H154" s="152">
        <v>20</v>
      </c>
      <c r="I154" s="153"/>
      <c r="J154" s="153">
        <f t="shared" si="0"/>
        <v>0</v>
      </c>
      <c r="K154" s="154"/>
      <c r="L154" s="155"/>
      <c r="M154" s="156" t="s">
        <v>1</v>
      </c>
      <c r="N154" s="157" t="s">
        <v>39</v>
      </c>
      <c r="O154" s="144">
        <v>0</v>
      </c>
      <c r="P154" s="144">
        <f t="shared" si="1"/>
        <v>0</v>
      </c>
      <c r="Q154" s="144">
        <v>0</v>
      </c>
      <c r="R154" s="144">
        <f t="shared" si="2"/>
        <v>0</v>
      </c>
      <c r="S154" s="144">
        <v>0</v>
      </c>
      <c r="T154" s="145">
        <f t="shared" si="3"/>
        <v>0</v>
      </c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R154" s="146" t="s">
        <v>119</v>
      </c>
      <c r="AT154" s="146" t="s">
        <v>140</v>
      </c>
      <c r="AU154" s="146" t="s">
        <v>80</v>
      </c>
      <c r="AY154" s="13" t="s">
        <v>112</v>
      </c>
      <c r="BE154" s="147">
        <f t="shared" si="4"/>
        <v>0</v>
      </c>
      <c r="BF154" s="147">
        <f t="shared" si="5"/>
        <v>0</v>
      </c>
      <c r="BG154" s="147">
        <f t="shared" si="6"/>
        <v>0</v>
      </c>
      <c r="BH154" s="147">
        <f t="shared" si="7"/>
        <v>0</v>
      </c>
      <c r="BI154" s="147">
        <f t="shared" si="8"/>
        <v>0</v>
      </c>
      <c r="BJ154" s="13" t="s">
        <v>80</v>
      </c>
      <c r="BK154" s="147">
        <f t="shared" si="9"/>
        <v>0</v>
      </c>
      <c r="BL154" s="13" t="s">
        <v>114</v>
      </c>
      <c r="BM154" s="146" t="s">
        <v>170</v>
      </c>
    </row>
    <row r="155" spans="1:65" s="2" customFormat="1" ht="16.5" customHeight="1">
      <c r="A155" s="27"/>
      <c r="B155" s="134"/>
      <c r="C155" s="135" t="s">
        <v>143</v>
      </c>
      <c r="D155" s="135" t="s">
        <v>113</v>
      </c>
      <c r="E155" s="136" t="s">
        <v>254</v>
      </c>
      <c r="F155" s="137" t="s">
        <v>200</v>
      </c>
      <c r="G155" s="138" t="s">
        <v>253</v>
      </c>
      <c r="H155" s="139">
        <v>20</v>
      </c>
      <c r="I155" s="140"/>
      <c r="J155" s="140">
        <f t="shared" si="0"/>
        <v>0</v>
      </c>
      <c r="K155" s="141"/>
      <c r="L155" s="28"/>
      <c r="M155" s="142" t="s">
        <v>1</v>
      </c>
      <c r="N155" s="143" t="s">
        <v>39</v>
      </c>
      <c r="O155" s="144">
        <v>0</v>
      </c>
      <c r="P155" s="144">
        <f t="shared" si="1"/>
        <v>0</v>
      </c>
      <c r="Q155" s="144">
        <v>0</v>
      </c>
      <c r="R155" s="144">
        <f t="shared" si="2"/>
        <v>0</v>
      </c>
      <c r="S155" s="144">
        <v>0</v>
      </c>
      <c r="T155" s="145">
        <f t="shared" si="3"/>
        <v>0</v>
      </c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R155" s="146" t="s">
        <v>114</v>
      </c>
      <c r="AT155" s="146" t="s">
        <v>113</v>
      </c>
      <c r="AU155" s="146" t="s">
        <v>80</v>
      </c>
      <c r="AY155" s="13" t="s">
        <v>112</v>
      </c>
      <c r="BE155" s="147">
        <f t="shared" si="4"/>
        <v>0</v>
      </c>
      <c r="BF155" s="147">
        <f t="shared" si="5"/>
        <v>0</v>
      </c>
      <c r="BG155" s="147">
        <f t="shared" si="6"/>
        <v>0</v>
      </c>
      <c r="BH155" s="147">
        <f t="shared" si="7"/>
        <v>0</v>
      </c>
      <c r="BI155" s="147">
        <f t="shared" si="8"/>
        <v>0</v>
      </c>
      <c r="BJ155" s="13" t="s">
        <v>80</v>
      </c>
      <c r="BK155" s="147">
        <f t="shared" si="9"/>
        <v>0</v>
      </c>
      <c r="BL155" s="13" t="s">
        <v>114</v>
      </c>
      <c r="BM155" s="146" t="s">
        <v>171</v>
      </c>
    </row>
    <row r="156" spans="1:65" s="2" customFormat="1" ht="16.5" customHeight="1">
      <c r="A156" s="27"/>
      <c r="B156" s="134"/>
      <c r="C156" s="148" t="s">
        <v>144</v>
      </c>
      <c r="D156" s="148" t="s">
        <v>140</v>
      </c>
      <c r="E156" s="149" t="s">
        <v>255</v>
      </c>
      <c r="F156" s="150" t="s">
        <v>256</v>
      </c>
      <c r="G156" s="151" t="s">
        <v>253</v>
      </c>
      <c r="H156" s="152">
        <v>15</v>
      </c>
      <c r="I156" s="153"/>
      <c r="J156" s="153">
        <f aca="true" t="shared" si="10" ref="J156:J180">ROUND(I156*H156,2)</f>
        <v>0</v>
      </c>
      <c r="K156" s="154"/>
      <c r="L156" s="155"/>
      <c r="M156" s="156" t="s">
        <v>1</v>
      </c>
      <c r="N156" s="157" t="s">
        <v>39</v>
      </c>
      <c r="O156" s="144">
        <v>0</v>
      </c>
      <c r="P156" s="144">
        <f aca="true" t="shared" si="11" ref="P156:P180">O156*H156</f>
        <v>0</v>
      </c>
      <c r="Q156" s="144">
        <v>0</v>
      </c>
      <c r="R156" s="144">
        <f aca="true" t="shared" si="12" ref="R156:R180">Q156*H156</f>
        <v>0</v>
      </c>
      <c r="S156" s="144">
        <v>0</v>
      </c>
      <c r="T156" s="145">
        <f aca="true" t="shared" si="13" ref="T156:T180">S156*H156</f>
        <v>0</v>
      </c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R156" s="146" t="s">
        <v>119</v>
      </c>
      <c r="AT156" s="146" t="s">
        <v>140</v>
      </c>
      <c r="AU156" s="146" t="s">
        <v>80</v>
      </c>
      <c r="AY156" s="13" t="s">
        <v>112</v>
      </c>
      <c r="BE156" s="147">
        <f aca="true" t="shared" si="14" ref="BE156:BE180">IF(N156="základní",J156,0)</f>
        <v>0</v>
      </c>
      <c r="BF156" s="147">
        <f aca="true" t="shared" si="15" ref="BF156:BF180">IF(N156="snížená",J156,0)</f>
        <v>0</v>
      </c>
      <c r="BG156" s="147">
        <f aca="true" t="shared" si="16" ref="BG156:BG180">IF(N156="zákl. přenesená",J156,0)</f>
        <v>0</v>
      </c>
      <c r="BH156" s="147">
        <f aca="true" t="shared" si="17" ref="BH156:BH180">IF(N156="sníž. přenesená",J156,0)</f>
        <v>0</v>
      </c>
      <c r="BI156" s="147">
        <f aca="true" t="shared" si="18" ref="BI156:BI180">IF(N156="nulová",J156,0)</f>
        <v>0</v>
      </c>
      <c r="BJ156" s="13" t="s">
        <v>80</v>
      </c>
      <c r="BK156" s="147">
        <f aca="true" t="shared" si="19" ref="BK156:BK180">ROUND(I156*H156,2)</f>
        <v>0</v>
      </c>
      <c r="BL156" s="13" t="s">
        <v>114</v>
      </c>
      <c r="BM156" s="146" t="s">
        <v>172</v>
      </c>
    </row>
    <row r="157" spans="1:65" s="2" customFormat="1" ht="16.5" customHeight="1">
      <c r="A157" s="27"/>
      <c r="B157" s="134"/>
      <c r="C157" s="135" t="s">
        <v>145</v>
      </c>
      <c r="D157" s="135" t="s">
        <v>113</v>
      </c>
      <c r="E157" s="136" t="s">
        <v>257</v>
      </c>
      <c r="F157" s="137" t="s">
        <v>200</v>
      </c>
      <c r="G157" s="138" t="s">
        <v>253</v>
      </c>
      <c r="H157" s="139">
        <v>15</v>
      </c>
      <c r="I157" s="140"/>
      <c r="J157" s="140">
        <f t="shared" si="10"/>
        <v>0</v>
      </c>
      <c r="K157" s="141"/>
      <c r="L157" s="28"/>
      <c r="M157" s="142" t="s">
        <v>1</v>
      </c>
      <c r="N157" s="143" t="s">
        <v>39</v>
      </c>
      <c r="O157" s="144">
        <v>0</v>
      </c>
      <c r="P157" s="144">
        <f t="shared" si="11"/>
        <v>0</v>
      </c>
      <c r="Q157" s="144">
        <v>0</v>
      </c>
      <c r="R157" s="144">
        <f t="shared" si="12"/>
        <v>0</v>
      </c>
      <c r="S157" s="144">
        <v>0</v>
      </c>
      <c r="T157" s="145">
        <f t="shared" si="13"/>
        <v>0</v>
      </c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R157" s="146" t="s">
        <v>114</v>
      </c>
      <c r="AT157" s="146" t="s">
        <v>113</v>
      </c>
      <c r="AU157" s="146" t="s">
        <v>80</v>
      </c>
      <c r="AY157" s="13" t="s">
        <v>112</v>
      </c>
      <c r="BE157" s="147">
        <f t="shared" si="14"/>
        <v>0</v>
      </c>
      <c r="BF157" s="147">
        <f t="shared" si="15"/>
        <v>0</v>
      </c>
      <c r="BG157" s="147">
        <f t="shared" si="16"/>
        <v>0</v>
      </c>
      <c r="BH157" s="147">
        <f t="shared" si="17"/>
        <v>0</v>
      </c>
      <c r="BI157" s="147">
        <f t="shared" si="18"/>
        <v>0</v>
      </c>
      <c r="BJ157" s="13" t="s">
        <v>80</v>
      </c>
      <c r="BK157" s="147">
        <f t="shared" si="19"/>
        <v>0</v>
      </c>
      <c r="BL157" s="13" t="s">
        <v>114</v>
      </c>
      <c r="BM157" s="146" t="s">
        <v>173</v>
      </c>
    </row>
    <row r="158" spans="1:65" s="2" customFormat="1" ht="16.5" customHeight="1">
      <c r="A158" s="27"/>
      <c r="B158" s="134"/>
      <c r="C158" s="148" t="s">
        <v>146</v>
      </c>
      <c r="D158" s="148" t="s">
        <v>140</v>
      </c>
      <c r="E158" s="149" t="s">
        <v>258</v>
      </c>
      <c r="F158" s="150" t="s">
        <v>259</v>
      </c>
      <c r="G158" s="151" t="s">
        <v>253</v>
      </c>
      <c r="H158" s="152">
        <v>20</v>
      </c>
      <c r="I158" s="153"/>
      <c r="J158" s="153">
        <f t="shared" si="10"/>
        <v>0</v>
      </c>
      <c r="K158" s="154"/>
      <c r="L158" s="155"/>
      <c r="M158" s="156" t="s">
        <v>1</v>
      </c>
      <c r="N158" s="157" t="s">
        <v>39</v>
      </c>
      <c r="O158" s="144">
        <v>0</v>
      </c>
      <c r="P158" s="144">
        <f t="shared" si="11"/>
        <v>0</v>
      </c>
      <c r="Q158" s="144">
        <v>0</v>
      </c>
      <c r="R158" s="144">
        <f t="shared" si="12"/>
        <v>0</v>
      </c>
      <c r="S158" s="144">
        <v>0</v>
      </c>
      <c r="T158" s="145">
        <f t="shared" si="13"/>
        <v>0</v>
      </c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R158" s="146" t="s">
        <v>119</v>
      </c>
      <c r="AT158" s="146" t="s">
        <v>140</v>
      </c>
      <c r="AU158" s="146" t="s">
        <v>80</v>
      </c>
      <c r="AY158" s="13" t="s">
        <v>112</v>
      </c>
      <c r="BE158" s="147">
        <f t="shared" si="14"/>
        <v>0</v>
      </c>
      <c r="BF158" s="147">
        <f t="shared" si="15"/>
        <v>0</v>
      </c>
      <c r="BG158" s="147">
        <f t="shared" si="16"/>
        <v>0</v>
      </c>
      <c r="BH158" s="147">
        <f t="shared" si="17"/>
        <v>0</v>
      </c>
      <c r="BI158" s="147">
        <f t="shared" si="18"/>
        <v>0</v>
      </c>
      <c r="BJ158" s="13" t="s">
        <v>80</v>
      </c>
      <c r="BK158" s="147">
        <f t="shared" si="19"/>
        <v>0</v>
      </c>
      <c r="BL158" s="13" t="s">
        <v>114</v>
      </c>
      <c r="BM158" s="146" t="s">
        <v>174</v>
      </c>
    </row>
    <row r="159" spans="1:65" s="2" customFormat="1" ht="16.5" customHeight="1">
      <c r="A159" s="27"/>
      <c r="B159" s="134"/>
      <c r="C159" s="135" t="s">
        <v>147</v>
      </c>
      <c r="D159" s="135" t="s">
        <v>113</v>
      </c>
      <c r="E159" s="136" t="s">
        <v>260</v>
      </c>
      <c r="F159" s="137" t="s">
        <v>200</v>
      </c>
      <c r="G159" s="138" t="s">
        <v>253</v>
      </c>
      <c r="H159" s="139">
        <v>20</v>
      </c>
      <c r="I159" s="140"/>
      <c r="J159" s="140">
        <f t="shared" si="10"/>
        <v>0</v>
      </c>
      <c r="K159" s="141"/>
      <c r="L159" s="28"/>
      <c r="M159" s="142" t="s">
        <v>1</v>
      </c>
      <c r="N159" s="143" t="s">
        <v>39</v>
      </c>
      <c r="O159" s="144">
        <v>0</v>
      </c>
      <c r="P159" s="144">
        <f t="shared" si="11"/>
        <v>0</v>
      </c>
      <c r="Q159" s="144">
        <v>0</v>
      </c>
      <c r="R159" s="144">
        <f t="shared" si="12"/>
        <v>0</v>
      </c>
      <c r="S159" s="144">
        <v>0</v>
      </c>
      <c r="T159" s="145">
        <f t="shared" si="13"/>
        <v>0</v>
      </c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R159" s="146" t="s">
        <v>114</v>
      </c>
      <c r="AT159" s="146" t="s">
        <v>113</v>
      </c>
      <c r="AU159" s="146" t="s">
        <v>80</v>
      </c>
      <c r="AY159" s="13" t="s">
        <v>112</v>
      </c>
      <c r="BE159" s="147">
        <f t="shared" si="14"/>
        <v>0</v>
      </c>
      <c r="BF159" s="147">
        <f t="shared" si="15"/>
        <v>0</v>
      </c>
      <c r="BG159" s="147">
        <f t="shared" si="16"/>
        <v>0</v>
      </c>
      <c r="BH159" s="147">
        <f t="shared" si="17"/>
        <v>0</v>
      </c>
      <c r="BI159" s="147">
        <f t="shared" si="18"/>
        <v>0</v>
      </c>
      <c r="BJ159" s="13" t="s">
        <v>80</v>
      </c>
      <c r="BK159" s="147">
        <f t="shared" si="19"/>
        <v>0</v>
      </c>
      <c r="BL159" s="13" t="s">
        <v>114</v>
      </c>
      <c r="BM159" s="146" t="s">
        <v>175</v>
      </c>
    </row>
    <row r="160" spans="1:65" s="2" customFormat="1" ht="16.5" customHeight="1">
      <c r="A160" s="27"/>
      <c r="B160" s="134"/>
      <c r="C160" s="148" t="s">
        <v>148</v>
      </c>
      <c r="D160" s="148" t="s">
        <v>140</v>
      </c>
      <c r="E160" s="149" t="s">
        <v>261</v>
      </c>
      <c r="F160" s="150" t="s">
        <v>262</v>
      </c>
      <c r="G160" s="151" t="s">
        <v>253</v>
      </c>
      <c r="H160" s="152">
        <v>39</v>
      </c>
      <c r="I160" s="153"/>
      <c r="J160" s="153">
        <f t="shared" si="10"/>
        <v>0</v>
      </c>
      <c r="K160" s="154"/>
      <c r="L160" s="155"/>
      <c r="M160" s="156" t="s">
        <v>1</v>
      </c>
      <c r="N160" s="157" t="s">
        <v>39</v>
      </c>
      <c r="O160" s="144">
        <v>0</v>
      </c>
      <c r="P160" s="144">
        <f t="shared" si="11"/>
        <v>0</v>
      </c>
      <c r="Q160" s="144">
        <v>0</v>
      </c>
      <c r="R160" s="144">
        <f t="shared" si="12"/>
        <v>0</v>
      </c>
      <c r="S160" s="144">
        <v>0</v>
      </c>
      <c r="T160" s="145">
        <f t="shared" si="13"/>
        <v>0</v>
      </c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R160" s="146" t="s">
        <v>119</v>
      </c>
      <c r="AT160" s="146" t="s">
        <v>140</v>
      </c>
      <c r="AU160" s="146" t="s">
        <v>80</v>
      </c>
      <c r="AY160" s="13" t="s">
        <v>112</v>
      </c>
      <c r="BE160" s="147">
        <f t="shared" si="14"/>
        <v>0</v>
      </c>
      <c r="BF160" s="147">
        <f t="shared" si="15"/>
        <v>0</v>
      </c>
      <c r="BG160" s="147">
        <f t="shared" si="16"/>
        <v>0</v>
      </c>
      <c r="BH160" s="147">
        <f t="shared" si="17"/>
        <v>0</v>
      </c>
      <c r="BI160" s="147">
        <f t="shared" si="18"/>
        <v>0</v>
      </c>
      <c r="BJ160" s="13" t="s">
        <v>80</v>
      </c>
      <c r="BK160" s="147">
        <f t="shared" si="19"/>
        <v>0</v>
      </c>
      <c r="BL160" s="13" t="s">
        <v>114</v>
      </c>
      <c r="BM160" s="146" t="s">
        <v>176</v>
      </c>
    </row>
    <row r="161" spans="1:65" s="2" customFormat="1" ht="16.5" customHeight="1">
      <c r="A161" s="27"/>
      <c r="B161" s="134"/>
      <c r="C161" s="135" t="s">
        <v>149</v>
      </c>
      <c r="D161" s="135" t="s">
        <v>113</v>
      </c>
      <c r="E161" s="136" t="s">
        <v>260</v>
      </c>
      <c r="F161" s="137" t="s">
        <v>200</v>
      </c>
      <c r="G161" s="138" t="s">
        <v>253</v>
      </c>
      <c r="H161" s="139">
        <v>39</v>
      </c>
      <c r="I161" s="140"/>
      <c r="J161" s="140">
        <f t="shared" si="10"/>
        <v>0</v>
      </c>
      <c r="K161" s="141"/>
      <c r="L161" s="28"/>
      <c r="M161" s="142" t="s">
        <v>1</v>
      </c>
      <c r="N161" s="143" t="s">
        <v>39</v>
      </c>
      <c r="O161" s="144">
        <v>0</v>
      </c>
      <c r="P161" s="144">
        <f t="shared" si="11"/>
        <v>0</v>
      </c>
      <c r="Q161" s="144">
        <v>0</v>
      </c>
      <c r="R161" s="144">
        <f t="shared" si="12"/>
        <v>0</v>
      </c>
      <c r="S161" s="144">
        <v>0</v>
      </c>
      <c r="T161" s="145">
        <f t="shared" si="13"/>
        <v>0</v>
      </c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R161" s="146" t="s">
        <v>114</v>
      </c>
      <c r="AT161" s="146" t="s">
        <v>113</v>
      </c>
      <c r="AU161" s="146" t="s">
        <v>80</v>
      </c>
      <c r="AY161" s="13" t="s">
        <v>112</v>
      </c>
      <c r="BE161" s="147">
        <f t="shared" si="14"/>
        <v>0</v>
      </c>
      <c r="BF161" s="147">
        <f t="shared" si="15"/>
        <v>0</v>
      </c>
      <c r="BG161" s="147">
        <f t="shared" si="16"/>
        <v>0</v>
      </c>
      <c r="BH161" s="147">
        <f t="shared" si="17"/>
        <v>0</v>
      </c>
      <c r="BI161" s="147">
        <f t="shared" si="18"/>
        <v>0</v>
      </c>
      <c r="BJ161" s="13" t="s">
        <v>80</v>
      </c>
      <c r="BK161" s="147">
        <f t="shared" si="19"/>
        <v>0</v>
      </c>
      <c r="BL161" s="13" t="s">
        <v>114</v>
      </c>
      <c r="BM161" s="146" t="s">
        <v>177</v>
      </c>
    </row>
    <row r="162" spans="1:65" s="2" customFormat="1" ht="16.5" customHeight="1">
      <c r="A162" s="27"/>
      <c r="B162" s="134"/>
      <c r="C162" s="148" t="s">
        <v>150</v>
      </c>
      <c r="D162" s="148" t="s">
        <v>140</v>
      </c>
      <c r="E162" s="149" t="s">
        <v>263</v>
      </c>
      <c r="F162" s="150" t="s">
        <v>264</v>
      </c>
      <c r="G162" s="151" t="s">
        <v>253</v>
      </c>
      <c r="H162" s="152">
        <v>48</v>
      </c>
      <c r="I162" s="153"/>
      <c r="J162" s="153">
        <f t="shared" si="10"/>
        <v>0</v>
      </c>
      <c r="K162" s="154"/>
      <c r="L162" s="155"/>
      <c r="M162" s="156" t="s">
        <v>1</v>
      </c>
      <c r="N162" s="157" t="s">
        <v>39</v>
      </c>
      <c r="O162" s="144">
        <v>0</v>
      </c>
      <c r="P162" s="144">
        <f t="shared" si="11"/>
        <v>0</v>
      </c>
      <c r="Q162" s="144">
        <v>0</v>
      </c>
      <c r="R162" s="144">
        <f t="shared" si="12"/>
        <v>0</v>
      </c>
      <c r="S162" s="144">
        <v>0</v>
      </c>
      <c r="T162" s="145">
        <f t="shared" si="13"/>
        <v>0</v>
      </c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R162" s="146" t="s">
        <v>119</v>
      </c>
      <c r="AT162" s="146" t="s">
        <v>140</v>
      </c>
      <c r="AU162" s="146" t="s">
        <v>80</v>
      </c>
      <c r="AY162" s="13" t="s">
        <v>112</v>
      </c>
      <c r="BE162" s="147">
        <f t="shared" si="14"/>
        <v>0</v>
      </c>
      <c r="BF162" s="147">
        <f t="shared" si="15"/>
        <v>0</v>
      </c>
      <c r="BG162" s="147">
        <f t="shared" si="16"/>
        <v>0</v>
      </c>
      <c r="BH162" s="147">
        <f t="shared" si="17"/>
        <v>0</v>
      </c>
      <c r="BI162" s="147">
        <f t="shared" si="18"/>
        <v>0</v>
      </c>
      <c r="BJ162" s="13" t="s">
        <v>80</v>
      </c>
      <c r="BK162" s="147">
        <f t="shared" si="19"/>
        <v>0</v>
      </c>
      <c r="BL162" s="13" t="s">
        <v>114</v>
      </c>
      <c r="BM162" s="146" t="s">
        <v>178</v>
      </c>
    </row>
    <row r="163" spans="1:65" s="2" customFormat="1" ht="16.5" customHeight="1">
      <c r="A163" s="27"/>
      <c r="B163" s="134"/>
      <c r="C163" s="135" t="s">
        <v>151</v>
      </c>
      <c r="D163" s="135" t="s">
        <v>113</v>
      </c>
      <c r="E163" s="136" t="s">
        <v>265</v>
      </c>
      <c r="F163" s="137" t="s">
        <v>200</v>
      </c>
      <c r="G163" s="138" t="s">
        <v>253</v>
      </c>
      <c r="H163" s="139">
        <v>48</v>
      </c>
      <c r="I163" s="140"/>
      <c r="J163" s="140">
        <f t="shared" si="10"/>
        <v>0</v>
      </c>
      <c r="K163" s="141"/>
      <c r="L163" s="28"/>
      <c r="M163" s="142" t="s">
        <v>1</v>
      </c>
      <c r="N163" s="143" t="s">
        <v>39</v>
      </c>
      <c r="O163" s="144">
        <v>0</v>
      </c>
      <c r="P163" s="144">
        <f t="shared" si="11"/>
        <v>0</v>
      </c>
      <c r="Q163" s="144">
        <v>0</v>
      </c>
      <c r="R163" s="144">
        <f t="shared" si="12"/>
        <v>0</v>
      </c>
      <c r="S163" s="144">
        <v>0</v>
      </c>
      <c r="T163" s="145">
        <f t="shared" si="13"/>
        <v>0</v>
      </c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R163" s="146" t="s">
        <v>114</v>
      </c>
      <c r="AT163" s="146" t="s">
        <v>113</v>
      </c>
      <c r="AU163" s="146" t="s">
        <v>80</v>
      </c>
      <c r="AY163" s="13" t="s">
        <v>112</v>
      </c>
      <c r="BE163" s="147">
        <f t="shared" si="14"/>
        <v>0</v>
      </c>
      <c r="BF163" s="147">
        <f t="shared" si="15"/>
        <v>0</v>
      </c>
      <c r="BG163" s="147">
        <f t="shared" si="16"/>
        <v>0</v>
      </c>
      <c r="BH163" s="147">
        <f t="shared" si="17"/>
        <v>0</v>
      </c>
      <c r="BI163" s="147">
        <f t="shared" si="18"/>
        <v>0</v>
      </c>
      <c r="BJ163" s="13" t="s">
        <v>80</v>
      </c>
      <c r="BK163" s="147">
        <f t="shared" si="19"/>
        <v>0</v>
      </c>
      <c r="BL163" s="13" t="s">
        <v>114</v>
      </c>
      <c r="BM163" s="146" t="s">
        <v>179</v>
      </c>
    </row>
    <row r="164" spans="1:65" s="2" customFormat="1" ht="16.5" customHeight="1">
      <c r="A164" s="27"/>
      <c r="B164" s="134"/>
      <c r="C164" s="148" t="s">
        <v>152</v>
      </c>
      <c r="D164" s="148" t="s">
        <v>140</v>
      </c>
      <c r="E164" s="149" t="s">
        <v>266</v>
      </c>
      <c r="F164" s="150" t="s">
        <v>267</v>
      </c>
      <c r="G164" s="151" t="s">
        <v>204</v>
      </c>
      <c r="H164" s="152">
        <v>1</v>
      </c>
      <c r="I164" s="153"/>
      <c r="J164" s="153">
        <f t="shared" si="10"/>
        <v>0</v>
      </c>
      <c r="K164" s="154"/>
      <c r="L164" s="155"/>
      <c r="M164" s="156" t="s">
        <v>1</v>
      </c>
      <c r="N164" s="157" t="s">
        <v>39</v>
      </c>
      <c r="O164" s="144">
        <v>0</v>
      </c>
      <c r="P164" s="144">
        <f t="shared" si="11"/>
        <v>0</v>
      </c>
      <c r="Q164" s="144">
        <v>0</v>
      </c>
      <c r="R164" s="144">
        <f t="shared" si="12"/>
        <v>0</v>
      </c>
      <c r="S164" s="144">
        <v>0</v>
      </c>
      <c r="T164" s="145">
        <f t="shared" si="13"/>
        <v>0</v>
      </c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R164" s="146" t="s">
        <v>119</v>
      </c>
      <c r="AT164" s="146" t="s">
        <v>140</v>
      </c>
      <c r="AU164" s="146" t="s">
        <v>80</v>
      </c>
      <c r="AY164" s="13" t="s">
        <v>112</v>
      </c>
      <c r="BE164" s="147">
        <f t="shared" si="14"/>
        <v>0</v>
      </c>
      <c r="BF164" s="147">
        <f t="shared" si="15"/>
        <v>0</v>
      </c>
      <c r="BG164" s="147">
        <f t="shared" si="16"/>
        <v>0</v>
      </c>
      <c r="BH164" s="147">
        <f t="shared" si="17"/>
        <v>0</v>
      </c>
      <c r="BI164" s="147">
        <f t="shared" si="18"/>
        <v>0</v>
      </c>
      <c r="BJ164" s="13" t="s">
        <v>80</v>
      </c>
      <c r="BK164" s="147">
        <f t="shared" si="19"/>
        <v>0</v>
      </c>
      <c r="BL164" s="13" t="s">
        <v>114</v>
      </c>
      <c r="BM164" s="146" t="s">
        <v>180</v>
      </c>
    </row>
    <row r="165" spans="1:65" s="2" customFormat="1" ht="16.5" customHeight="1">
      <c r="A165" s="27"/>
      <c r="B165" s="134"/>
      <c r="C165" s="135" t="s">
        <v>153</v>
      </c>
      <c r="D165" s="135" t="s">
        <v>113</v>
      </c>
      <c r="E165" s="136" t="s">
        <v>268</v>
      </c>
      <c r="F165" s="137" t="s">
        <v>200</v>
      </c>
      <c r="G165" s="138" t="s">
        <v>204</v>
      </c>
      <c r="H165" s="139">
        <v>1</v>
      </c>
      <c r="I165" s="140"/>
      <c r="J165" s="140">
        <f t="shared" si="10"/>
        <v>0</v>
      </c>
      <c r="K165" s="141"/>
      <c r="L165" s="28"/>
      <c r="M165" s="142" t="s">
        <v>1</v>
      </c>
      <c r="N165" s="143" t="s">
        <v>39</v>
      </c>
      <c r="O165" s="144">
        <v>0</v>
      </c>
      <c r="P165" s="144">
        <f t="shared" si="11"/>
        <v>0</v>
      </c>
      <c r="Q165" s="144">
        <v>0</v>
      </c>
      <c r="R165" s="144">
        <f t="shared" si="12"/>
        <v>0</v>
      </c>
      <c r="S165" s="144">
        <v>0</v>
      </c>
      <c r="T165" s="145">
        <f t="shared" si="13"/>
        <v>0</v>
      </c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R165" s="146" t="s">
        <v>114</v>
      </c>
      <c r="AT165" s="146" t="s">
        <v>113</v>
      </c>
      <c r="AU165" s="146" t="s">
        <v>80</v>
      </c>
      <c r="AY165" s="13" t="s">
        <v>112</v>
      </c>
      <c r="BE165" s="147">
        <f t="shared" si="14"/>
        <v>0</v>
      </c>
      <c r="BF165" s="147">
        <f t="shared" si="15"/>
        <v>0</v>
      </c>
      <c r="BG165" s="147">
        <f t="shared" si="16"/>
        <v>0</v>
      </c>
      <c r="BH165" s="147">
        <f t="shared" si="17"/>
        <v>0</v>
      </c>
      <c r="BI165" s="147">
        <f t="shared" si="18"/>
        <v>0</v>
      </c>
      <c r="BJ165" s="13" t="s">
        <v>80</v>
      </c>
      <c r="BK165" s="147">
        <f t="shared" si="19"/>
        <v>0</v>
      </c>
      <c r="BL165" s="13" t="s">
        <v>114</v>
      </c>
      <c r="BM165" s="146" t="s">
        <v>181</v>
      </c>
    </row>
    <row r="166" spans="1:65" s="2" customFormat="1" ht="16.5" customHeight="1">
      <c r="A166" s="27"/>
      <c r="B166" s="134"/>
      <c r="C166" s="148" t="s">
        <v>154</v>
      </c>
      <c r="D166" s="148" t="s">
        <v>140</v>
      </c>
      <c r="E166" s="149" t="s">
        <v>269</v>
      </c>
      <c r="F166" s="150" t="s">
        <v>270</v>
      </c>
      <c r="G166" s="151" t="s">
        <v>124</v>
      </c>
      <c r="H166" s="152">
        <v>8</v>
      </c>
      <c r="I166" s="153"/>
      <c r="J166" s="153">
        <f t="shared" si="10"/>
        <v>0</v>
      </c>
      <c r="K166" s="154"/>
      <c r="L166" s="155"/>
      <c r="M166" s="156" t="s">
        <v>1</v>
      </c>
      <c r="N166" s="157" t="s">
        <v>39</v>
      </c>
      <c r="O166" s="144">
        <v>0</v>
      </c>
      <c r="P166" s="144">
        <f t="shared" si="11"/>
        <v>0</v>
      </c>
      <c r="Q166" s="144">
        <v>0</v>
      </c>
      <c r="R166" s="144">
        <f t="shared" si="12"/>
        <v>0</v>
      </c>
      <c r="S166" s="144">
        <v>0</v>
      </c>
      <c r="T166" s="145">
        <f t="shared" si="13"/>
        <v>0</v>
      </c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R166" s="146" t="s">
        <v>119</v>
      </c>
      <c r="AT166" s="146" t="s">
        <v>140</v>
      </c>
      <c r="AU166" s="146" t="s">
        <v>80</v>
      </c>
      <c r="AY166" s="13" t="s">
        <v>112</v>
      </c>
      <c r="BE166" s="147">
        <f t="shared" si="14"/>
        <v>0</v>
      </c>
      <c r="BF166" s="147">
        <f t="shared" si="15"/>
        <v>0</v>
      </c>
      <c r="BG166" s="147">
        <f t="shared" si="16"/>
        <v>0</v>
      </c>
      <c r="BH166" s="147">
        <f t="shared" si="17"/>
        <v>0</v>
      </c>
      <c r="BI166" s="147">
        <f t="shared" si="18"/>
        <v>0</v>
      </c>
      <c r="BJ166" s="13" t="s">
        <v>80</v>
      </c>
      <c r="BK166" s="147">
        <f t="shared" si="19"/>
        <v>0</v>
      </c>
      <c r="BL166" s="13" t="s">
        <v>114</v>
      </c>
      <c r="BM166" s="146" t="s">
        <v>182</v>
      </c>
    </row>
    <row r="167" spans="1:65" s="2" customFormat="1" ht="16.5" customHeight="1">
      <c r="A167" s="27"/>
      <c r="B167" s="134"/>
      <c r="C167" s="135" t="s">
        <v>155</v>
      </c>
      <c r="D167" s="135" t="s">
        <v>113</v>
      </c>
      <c r="E167" s="136" t="s">
        <v>201</v>
      </c>
      <c r="F167" s="137" t="s">
        <v>200</v>
      </c>
      <c r="G167" s="138" t="s">
        <v>124</v>
      </c>
      <c r="H167" s="139">
        <v>8</v>
      </c>
      <c r="I167" s="140"/>
      <c r="J167" s="140">
        <f t="shared" si="10"/>
        <v>0</v>
      </c>
      <c r="K167" s="141"/>
      <c r="L167" s="28"/>
      <c r="M167" s="142" t="s">
        <v>1</v>
      </c>
      <c r="N167" s="143" t="s">
        <v>39</v>
      </c>
      <c r="O167" s="144">
        <v>0</v>
      </c>
      <c r="P167" s="144">
        <f t="shared" si="11"/>
        <v>0</v>
      </c>
      <c r="Q167" s="144">
        <v>0</v>
      </c>
      <c r="R167" s="144">
        <f t="shared" si="12"/>
        <v>0</v>
      </c>
      <c r="S167" s="144">
        <v>0</v>
      </c>
      <c r="T167" s="145">
        <f t="shared" si="13"/>
        <v>0</v>
      </c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R167" s="146" t="s">
        <v>114</v>
      </c>
      <c r="AT167" s="146" t="s">
        <v>113</v>
      </c>
      <c r="AU167" s="146" t="s">
        <v>80</v>
      </c>
      <c r="AY167" s="13" t="s">
        <v>112</v>
      </c>
      <c r="BE167" s="147">
        <f t="shared" si="14"/>
        <v>0</v>
      </c>
      <c r="BF167" s="147">
        <f t="shared" si="15"/>
        <v>0</v>
      </c>
      <c r="BG167" s="147">
        <f t="shared" si="16"/>
        <v>0</v>
      </c>
      <c r="BH167" s="147">
        <f t="shared" si="17"/>
        <v>0</v>
      </c>
      <c r="BI167" s="147">
        <f t="shared" si="18"/>
        <v>0</v>
      </c>
      <c r="BJ167" s="13" t="s">
        <v>80</v>
      </c>
      <c r="BK167" s="147">
        <f t="shared" si="19"/>
        <v>0</v>
      </c>
      <c r="BL167" s="13" t="s">
        <v>114</v>
      </c>
      <c r="BM167" s="146" t="s">
        <v>183</v>
      </c>
    </row>
    <row r="168" spans="1:65" s="2" customFormat="1" ht="16.5" customHeight="1">
      <c r="A168" s="27"/>
      <c r="B168" s="134"/>
      <c r="C168" s="148" t="s">
        <v>156</v>
      </c>
      <c r="D168" s="148" t="s">
        <v>140</v>
      </c>
      <c r="E168" s="149" t="s">
        <v>271</v>
      </c>
      <c r="F168" s="150" t="s">
        <v>272</v>
      </c>
      <c r="G168" s="151" t="s">
        <v>124</v>
      </c>
      <c r="H168" s="152">
        <v>9</v>
      </c>
      <c r="I168" s="153"/>
      <c r="J168" s="153">
        <f t="shared" si="10"/>
        <v>0</v>
      </c>
      <c r="K168" s="154"/>
      <c r="L168" s="155"/>
      <c r="M168" s="156" t="s">
        <v>1</v>
      </c>
      <c r="N168" s="157" t="s">
        <v>39</v>
      </c>
      <c r="O168" s="144">
        <v>0</v>
      </c>
      <c r="P168" s="144">
        <f t="shared" si="11"/>
        <v>0</v>
      </c>
      <c r="Q168" s="144">
        <v>0</v>
      </c>
      <c r="R168" s="144">
        <f t="shared" si="12"/>
        <v>0</v>
      </c>
      <c r="S168" s="144">
        <v>0</v>
      </c>
      <c r="T168" s="145">
        <f t="shared" si="13"/>
        <v>0</v>
      </c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R168" s="146" t="s">
        <v>119</v>
      </c>
      <c r="AT168" s="146" t="s">
        <v>140</v>
      </c>
      <c r="AU168" s="146" t="s">
        <v>80</v>
      </c>
      <c r="AY168" s="13" t="s">
        <v>112</v>
      </c>
      <c r="BE168" s="147">
        <f t="shared" si="14"/>
        <v>0</v>
      </c>
      <c r="BF168" s="147">
        <f t="shared" si="15"/>
        <v>0</v>
      </c>
      <c r="BG168" s="147">
        <f t="shared" si="16"/>
        <v>0</v>
      </c>
      <c r="BH168" s="147">
        <f t="shared" si="17"/>
        <v>0</v>
      </c>
      <c r="BI168" s="147">
        <f t="shared" si="18"/>
        <v>0</v>
      </c>
      <c r="BJ168" s="13" t="s">
        <v>80</v>
      </c>
      <c r="BK168" s="147">
        <f t="shared" si="19"/>
        <v>0</v>
      </c>
      <c r="BL168" s="13" t="s">
        <v>114</v>
      </c>
      <c r="BM168" s="146" t="s">
        <v>184</v>
      </c>
    </row>
    <row r="169" spans="1:65" s="2" customFormat="1" ht="16.5" customHeight="1">
      <c r="A169" s="27"/>
      <c r="B169" s="134"/>
      <c r="C169" s="135" t="s">
        <v>157</v>
      </c>
      <c r="D169" s="135" t="s">
        <v>113</v>
      </c>
      <c r="E169" s="136" t="s">
        <v>273</v>
      </c>
      <c r="F169" s="137" t="s">
        <v>200</v>
      </c>
      <c r="G169" s="138" t="s">
        <v>124</v>
      </c>
      <c r="H169" s="139">
        <v>9</v>
      </c>
      <c r="I169" s="140"/>
      <c r="J169" s="140">
        <f t="shared" si="10"/>
        <v>0</v>
      </c>
      <c r="K169" s="141"/>
      <c r="L169" s="28"/>
      <c r="M169" s="142" t="s">
        <v>1</v>
      </c>
      <c r="N169" s="143" t="s">
        <v>39</v>
      </c>
      <c r="O169" s="144">
        <v>0</v>
      </c>
      <c r="P169" s="144">
        <f t="shared" si="11"/>
        <v>0</v>
      </c>
      <c r="Q169" s="144">
        <v>0</v>
      </c>
      <c r="R169" s="144">
        <f t="shared" si="12"/>
        <v>0</v>
      </c>
      <c r="S169" s="144">
        <v>0</v>
      </c>
      <c r="T169" s="145">
        <f t="shared" si="13"/>
        <v>0</v>
      </c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R169" s="146" t="s">
        <v>114</v>
      </c>
      <c r="AT169" s="146" t="s">
        <v>113</v>
      </c>
      <c r="AU169" s="146" t="s">
        <v>80</v>
      </c>
      <c r="AY169" s="13" t="s">
        <v>112</v>
      </c>
      <c r="BE169" s="147">
        <f t="shared" si="14"/>
        <v>0</v>
      </c>
      <c r="BF169" s="147">
        <f t="shared" si="15"/>
        <v>0</v>
      </c>
      <c r="BG169" s="147">
        <f t="shared" si="16"/>
        <v>0</v>
      </c>
      <c r="BH169" s="147">
        <f t="shared" si="17"/>
        <v>0</v>
      </c>
      <c r="BI169" s="147">
        <f t="shared" si="18"/>
        <v>0</v>
      </c>
      <c r="BJ169" s="13" t="s">
        <v>80</v>
      </c>
      <c r="BK169" s="147">
        <f t="shared" si="19"/>
        <v>0</v>
      </c>
      <c r="BL169" s="13" t="s">
        <v>114</v>
      </c>
      <c r="BM169" s="146" t="s">
        <v>185</v>
      </c>
    </row>
    <row r="170" spans="1:65" s="2" customFormat="1" ht="16.5" customHeight="1">
      <c r="A170" s="27"/>
      <c r="B170" s="134"/>
      <c r="C170" s="148" t="s">
        <v>158</v>
      </c>
      <c r="D170" s="148" t="s">
        <v>140</v>
      </c>
      <c r="E170" s="149" t="s">
        <v>274</v>
      </c>
      <c r="F170" s="150" t="s">
        <v>275</v>
      </c>
      <c r="G170" s="151" t="s">
        <v>204</v>
      </c>
      <c r="H170" s="152">
        <v>1</v>
      </c>
      <c r="I170" s="153"/>
      <c r="J170" s="153">
        <f t="shared" si="10"/>
        <v>0</v>
      </c>
      <c r="K170" s="154"/>
      <c r="L170" s="155"/>
      <c r="M170" s="156" t="s">
        <v>1</v>
      </c>
      <c r="N170" s="157" t="s">
        <v>39</v>
      </c>
      <c r="O170" s="144">
        <v>0</v>
      </c>
      <c r="P170" s="144">
        <f t="shared" si="11"/>
        <v>0</v>
      </c>
      <c r="Q170" s="144">
        <v>0</v>
      </c>
      <c r="R170" s="144">
        <f t="shared" si="12"/>
        <v>0</v>
      </c>
      <c r="S170" s="144">
        <v>0</v>
      </c>
      <c r="T170" s="145">
        <f t="shared" si="13"/>
        <v>0</v>
      </c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R170" s="146" t="s">
        <v>119</v>
      </c>
      <c r="AT170" s="146" t="s">
        <v>140</v>
      </c>
      <c r="AU170" s="146" t="s">
        <v>80</v>
      </c>
      <c r="AY170" s="13" t="s">
        <v>112</v>
      </c>
      <c r="BE170" s="147">
        <f t="shared" si="14"/>
        <v>0</v>
      </c>
      <c r="BF170" s="147">
        <f t="shared" si="15"/>
        <v>0</v>
      </c>
      <c r="BG170" s="147">
        <f t="shared" si="16"/>
        <v>0</v>
      </c>
      <c r="BH170" s="147">
        <f t="shared" si="17"/>
        <v>0</v>
      </c>
      <c r="BI170" s="147">
        <f t="shared" si="18"/>
        <v>0</v>
      </c>
      <c r="BJ170" s="13" t="s">
        <v>80</v>
      </c>
      <c r="BK170" s="147">
        <f t="shared" si="19"/>
        <v>0</v>
      </c>
      <c r="BL170" s="13" t="s">
        <v>114</v>
      </c>
      <c r="BM170" s="146" t="s">
        <v>186</v>
      </c>
    </row>
    <row r="171" spans="1:65" s="2" customFormat="1" ht="16.5" customHeight="1">
      <c r="A171" s="27"/>
      <c r="B171" s="134"/>
      <c r="C171" s="135" t="s">
        <v>159</v>
      </c>
      <c r="D171" s="135" t="s">
        <v>113</v>
      </c>
      <c r="E171" s="136" t="s">
        <v>276</v>
      </c>
      <c r="F171" s="137" t="s">
        <v>200</v>
      </c>
      <c r="G171" s="138" t="s">
        <v>204</v>
      </c>
      <c r="H171" s="139">
        <v>1</v>
      </c>
      <c r="I171" s="140"/>
      <c r="J171" s="140">
        <f t="shared" si="10"/>
        <v>0</v>
      </c>
      <c r="K171" s="141"/>
      <c r="L171" s="28"/>
      <c r="M171" s="142" t="s">
        <v>1</v>
      </c>
      <c r="N171" s="143" t="s">
        <v>39</v>
      </c>
      <c r="O171" s="144">
        <v>0</v>
      </c>
      <c r="P171" s="144">
        <f t="shared" si="11"/>
        <v>0</v>
      </c>
      <c r="Q171" s="144">
        <v>0</v>
      </c>
      <c r="R171" s="144">
        <f t="shared" si="12"/>
        <v>0</v>
      </c>
      <c r="S171" s="144">
        <v>0</v>
      </c>
      <c r="T171" s="145">
        <f t="shared" si="13"/>
        <v>0</v>
      </c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R171" s="146" t="s">
        <v>114</v>
      </c>
      <c r="AT171" s="146" t="s">
        <v>113</v>
      </c>
      <c r="AU171" s="146" t="s">
        <v>80</v>
      </c>
      <c r="AY171" s="13" t="s">
        <v>112</v>
      </c>
      <c r="BE171" s="147">
        <f t="shared" si="14"/>
        <v>0</v>
      </c>
      <c r="BF171" s="147">
        <f t="shared" si="15"/>
        <v>0</v>
      </c>
      <c r="BG171" s="147">
        <f t="shared" si="16"/>
        <v>0</v>
      </c>
      <c r="BH171" s="147">
        <f t="shared" si="17"/>
        <v>0</v>
      </c>
      <c r="BI171" s="147">
        <f t="shared" si="18"/>
        <v>0</v>
      </c>
      <c r="BJ171" s="13" t="s">
        <v>80</v>
      </c>
      <c r="BK171" s="147">
        <f t="shared" si="19"/>
        <v>0</v>
      </c>
      <c r="BL171" s="13" t="s">
        <v>114</v>
      </c>
      <c r="BM171" s="146" t="s">
        <v>187</v>
      </c>
    </row>
    <row r="172" spans="1:65" s="2" customFormat="1" ht="16.5" customHeight="1">
      <c r="A172" s="27"/>
      <c r="B172" s="134"/>
      <c r="C172" s="148" t="s">
        <v>160</v>
      </c>
      <c r="D172" s="148" t="s">
        <v>140</v>
      </c>
      <c r="E172" s="149" t="s">
        <v>277</v>
      </c>
      <c r="F172" s="150" t="s">
        <v>278</v>
      </c>
      <c r="G172" s="151" t="s">
        <v>204</v>
      </c>
      <c r="H172" s="152">
        <v>1</v>
      </c>
      <c r="I172" s="153"/>
      <c r="J172" s="153">
        <f t="shared" si="10"/>
        <v>0</v>
      </c>
      <c r="K172" s="154"/>
      <c r="L172" s="155"/>
      <c r="M172" s="156" t="s">
        <v>1</v>
      </c>
      <c r="N172" s="157" t="s">
        <v>39</v>
      </c>
      <c r="O172" s="144">
        <v>0</v>
      </c>
      <c r="P172" s="144">
        <f t="shared" si="11"/>
        <v>0</v>
      </c>
      <c r="Q172" s="144">
        <v>0</v>
      </c>
      <c r="R172" s="144">
        <f t="shared" si="12"/>
        <v>0</v>
      </c>
      <c r="S172" s="144">
        <v>0</v>
      </c>
      <c r="T172" s="145">
        <f t="shared" si="13"/>
        <v>0</v>
      </c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R172" s="146" t="s">
        <v>119</v>
      </c>
      <c r="AT172" s="146" t="s">
        <v>140</v>
      </c>
      <c r="AU172" s="146" t="s">
        <v>80</v>
      </c>
      <c r="AY172" s="13" t="s">
        <v>112</v>
      </c>
      <c r="BE172" s="147">
        <f t="shared" si="14"/>
        <v>0</v>
      </c>
      <c r="BF172" s="147">
        <f t="shared" si="15"/>
        <v>0</v>
      </c>
      <c r="BG172" s="147">
        <f t="shared" si="16"/>
        <v>0</v>
      </c>
      <c r="BH172" s="147">
        <f t="shared" si="17"/>
        <v>0</v>
      </c>
      <c r="BI172" s="147">
        <f t="shared" si="18"/>
        <v>0</v>
      </c>
      <c r="BJ172" s="13" t="s">
        <v>80</v>
      </c>
      <c r="BK172" s="147">
        <f t="shared" si="19"/>
        <v>0</v>
      </c>
      <c r="BL172" s="13" t="s">
        <v>114</v>
      </c>
      <c r="BM172" s="146" t="s">
        <v>188</v>
      </c>
    </row>
    <row r="173" spans="1:65" s="2" customFormat="1" ht="16.5" customHeight="1">
      <c r="A173" s="27"/>
      <c r="B173" s="134"/>
      <c r="C173" s="135" t="s">
        <v>161</v>
      </c>
      <c r="D173" s="135" t="s">
        <v>113</v>
      </c>
      <c r="E173" s="136" t="s">
        <v>279</v>
      </c>
      <c r="F173" s="137" t="s">
        <v>200</v>
      </c>
      <c r="G173" s="138" t="s">
        <v>204</v>
      </c>
      <c r="H173" s="139">
        <v>1</v>
      </c>
      <c r="I173" s="140"/>
      <c r="J173" s="140">
        <f t="shared" si="10"/>
        <v>0</v>
      </c>
      <c r="K173" s="141"/>
      <c r="L173" s="28"/>
      <c r="M173" s="142" t="s">
        <v>1</v>
      </c>
      <c r="N173" s="143" t="s">
        <v>39</v>
      </c>
      <c r="O173" s="144">
        <v>0</v>
      </c>
      <c r="P173" s="144">
        <f t="shared" si="11"/>
        <v>0</v>
      </c>
      <c r="Q173" s="144">
        <v>0</v>
      </c>
      <c r="R173" s="144">
        <f t="shared" si="12"/>
        <v>0</v>
      </c>
      <c r="S173" s="144">
        <v>0</v>
      </c>
      <c r="T173" s="145">
        <f t="shared" si="13"/>
        <v>0</v>
      </c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R173" s="146" t="s">
        <v>114</v>
      </c>
      <c r="AT173" s="146" t="s">
        <v>113</v>
      </c>
      <c r="AU173" s="146" t="s">
        <v>80</v>
      </c>
      <c r="AY173" s="13" t="s">
        <v>112</v>
      </c>
      <c r="BE173" s="147">
        <f t="shared" si="14"/>
        <v>0</v>
      </c>
      <c r="BF173" s="147">
        <f t="shared" si="15"/>
        <v>0</v>
      </c>
      <c r="BG173" s="147">
        <f t="shared" si="16"/>
        <v>0</v>
      </c>
      <c r="BH173" s="147">
        <f t="shared" si="17"/>
        <v>0</v>
      </c>
      <c r="BI173" s="147">
        <f t="shared" si="18"/>
        <v>0</v>
      </c>
      <c r="BJ173" s="13" t="s">
        <v>80</v>
      </c>
      <c r="BK173" s="147">
        <f t="shared" si="19"/>
        <v>0</v>
      </c>
      <c r="BL173" s="13" t="s">
        <v>114</v>
      </c>
      <c r="BM173" s="146" t="s">
        <v>189</v>
      </c>
    </row>
    <row r="174" spans="1:65" s="2" customFormat="1" ht="16.5" customHeight="1">
      <c r="A174" s="27"/>
      <c r="B174" s="134"/>
      <c r="C174" s="148" t="s">
        <v>162</v>
      </c>
      <c r="D174" s="148" t="s">
        <v>140</v>
      </c>
      <c r="E174" s="149" t="s">
        <v>280</v>
      </c>
      <c r="F174" s="150" t="s">
        <v>206</v>
      </c>
      <c r="G174" s="151" t="s">
        <v>204</v>
      </c>
      <c r="H174" s="152">
        <v>1</v>
      </c>
      <c r="I174" s="153"/>
      <c r="J174" s="153">
        <f t="shared" si="10"/>
        <v>0</v>
      </c>
      <c r="K174" s="154"/>
      <c r="L174" s="155"/>
      <c r="M174" s="156" t="s">
        <v>1</v>
      </c>
      <c r="N174" s="157" t="s">
        <v>39</v>
      </c>
      <c r="O174" s="144">
        <v>0</v>
      </c>
      <c r="P174" s="144">
        <f t="shared" si="11"/>
        <v>0</v>
      </c>
      <c r="Q174" s="144">
        <v>0</v>
      </c>
      <c r="R174" s="144">
        <f t="shared" si="12"/>
        <v>0</v>
      </c>
      <c r="S174" s="144">
        <v>0</v>
      </c>
      <c r="T174" s="145">
        <f t="shared" si="13"/>
        <v>0</v>
      </c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R174" s="146" t="s">
        <v>119</v>
      </c>
      <c r="AT174" s="146" t="s">
        <v>140</v>
      </c>
      <c r="AU174" s="146" t="s">
        <v>80</v>
      </c>
      <c r="AY174" s="13" t="s">
        <v>112</v>
      </c>
      <c r="BE174" s="147">
        <f t="shared" si="14"/>
        <v>0</v>
      </c>
      <c r="BF174" s="147">
        <f t="shared" si="15"/>
        <v>0</v>
      </c>
      <c r="BG174" s="147">
        <f t="shared" si="16"/>
        <v>0</v>
      </c>
      <c r="BH174" s="147">
        <f t="shared" si="17"/>
        <v>0</v>
      </c>
      <c r="BI174" s="147">
        <f t="shared" si="18"/>
        <v>0</v>
      </c>
      <c r="BJ174" s="13" t="s">
        <v>80</v>
      </c>
      <c r="BK174" s="147">
        <f t="shared" si="19"/>
        <v>0</v>
      </c>
      <c r="BL174" s="13" t="s">
        <v>114</v>
      </c>
      <c r="BM174" s="146" t="s">
        <v>190</v>
      </c>
    </row>
    <row r="175" spans="1:65" s="2" customFormat="1" ht="16.5" customHeight="1">
      <c r="A175" s="27"/>
      <c r="B175" s="134"/>
      <c r="C175" s="135" t="s">
        <v>163</v>
      </c>
      <c r="D175" s="135" t="s">
        <v>113</v>
      </c>
      <c r="E175" s="136" t="s">
        <v>207</v>
      </c>
      <c r="F175" s="137" t="s">
        <v>208</v>
      </c>
      <c r="G175" s="138" t="s">
        <v>124</v>
      </c>
      <c r="H175" s="139">
        <v>1</v>
      </c>
      <c r="I175" s="140"/>
      <c r="J175" s="140">
        <f t="shared" si="10"/>
        <v>0</v>
      </c>
      <c r="K175" s="141"/>
      <c r="L175" s="28"/>
      <c r="M175" s="142" t="s">
        <v>1</v>
      </c>
      <c r="N175" s="143" t="s">
        <v>39</v>
      </c>
      <c r="O175" s="144">
        <v>0</v>
      </c>
      <c r="P175" s="144">
        <f t="shared" si="11"/>
        <v>0</v>
      </c>
      <c r="Q175" s="144">
        <v>0</v>
      </c>
      <c r="R175" s="144">
        <f t="shared" si="12"/>
        <v>0</v>
      </c>
      <c r="S175" s="144">
        <v>0</v>
      </c>
      <c r="T175" s="145">
        <f t="shared" si="13"/>
        <v>0</v>
      </c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R175" s="146" t="s">
        <v>114</v>
      </c>
      <c r="AT175" s="146" t="s">
        <v>113</v>
      </c>
      <c r="AU175" s="146" t="s">
        <v>80</v>
      </c>
      <c r="AY175" s="13" t="s">
        <v>112</v>
      </c>
      <c r="BE175" s="147">
        <f t="shared" si="14"/>
        <v>0</v>
      </c>
      <c r="BF175" s="147">
        <f t="shared" si="15"/>
        <v>0</v>
      </c>
      <c r="BG175" s="147">
        <f t="shared" si="16"/>
        <v>0</v>
      </c>
      <c r="BH175" s="147">
        <f t="shared" si="17"/>
        <v>0</v>
      </c>
      <c r="BI175" s="147">
        <f t="shared" si="18"/>
        <v>0</v>
      </c>
      <c r="BJ175" s="13" t="s">
        <v>80</v>
      </c>
      <c r="BK175" s="147">
        <f t="shared" si="19"/>
        <v>0</v>
      </c>
      <c r="BL175" s="13" t="s">
        <v>114</v>
      </c>
      <c r="BM175" s="146" t="s">
        <v>191</v>
      </c>
    </row>
    <row r="176" spans="1:65" s="2" customFormat="1" ht="16.5" customHeight="1">
      <c r="A176" s="27"/>
      <c r="B176" s="134"/>
      <c r="C176" s="148" t="s">
        <v>164</v>
      </c>
      <c r="D176" s="148" t="s">
        <v>140</v>
      </c>
      <c r="E176" s="149" t="s">
        <v>281</v>
      </c>
      <c r="F176" s="150" t="s">
        <v>209</v>
      </c>
      <c r="G176" s="151" t="s">
        <v>204</v>
      </c>
      <c r="H176" s="152">
        <v>1</v>
      </c>
      <c r="I176" s="153"/>
      <c r="J176" s="153">
        <f t="shared" si="10"/>
        <v>0</v>
      </c>
      <c r="K176" s="154"/>
      <c r="L176" s="155"/>
      <c r="M176" s="156" t="s">
        <v>1</v>
      </c>
      <c r="N176" s="157" t="s">
        <v>39</v>
      </c>
      <c r="O176" s="144">
        <v>0</v>
      </c>
      <c r="P176" s="144">
        <f t="shared" si="11"/>
        <v>0</v>
      </c>
      <c r="Q176" s="144">
        <v>0</v>
      </c>
      <c r="R176" s="144">
        <f t="shared" si="12"/>
        <v>0</v>
      </c>
      <c r="S176" s="144">
        <v>0</v>
      </c>
      <c r="T176" s="145">
        <f t="shared" si="13"/>
        <v>0</v>
      </c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R176" s="146" t="s">
        <v>119</v>
      </c>
      <c r="AT176" s="146" t="s">
        <v>140</v>
      </c>
      <c r="AU176" s="146" t="s">
        <v>80</v>
      </c>
      <c r="AY176" s="13" t="s">
        <v>112</v>
      </c>
      <c r="BE176" s="147">
        <f t="shared" si="14"/>
        <v>0</v>
      </c>
      <c r="BF176" s="147">
        <f t="shared" si="15"/>
        <v>0</v>
      </c>
      <c r="BG176" s="147">
        <f t="shared" si="16"/>
        <v>0</v>
      </c>
      <c r="BH176" s="147">
        <f t="shared" si="17"/>
        <v>0</v>
      </c>
      <c r="BI176" s="147">
        <f t="shared" si="18"/>
        <v>0</v>
      </c>
      <c r="BJ176" s="13" t="s">
        <v>80</v>
      </c>
      <c r="BK176" s="147">
        <f t="shared" si="19"/>
        <v>0</v>
      </c>
      <c r="BL176" s="13" t="s">
        <v>114</v>
      </c>
      <c r="BM176" s="146" t="s">
        <v>192</v>
      </c>
    </row>
    <row r="177" spans="1:65" s="2" customFormat="1" ht="16.5" customHeight="1">
      <c r="A177" s="27"/>
      <c r="B177" s="134"/>
      <c r="C177" s="135" t="s">
        <v>165</v>
      </c>
      <c r="D177" s="135" t="s">
        <v>113</v>
      </c>
      <c r="E177" s="136" t="s">
        <v>210</v>
      </c>
      <c r="F177" s="137" t="s">
        <v>211</v>
      </c>
      <c r="G177" s="138" t="s">
        <v>124</v>
      </c>
      <c r="H177" s="139">
        <v>1</v>
      </c>
      <c r="I177" s="140"/>
      <c r="J177" s="140">
        <f t="shared" si="10"/>
        <v>0</v>
      </c>
      <c r="K177" s="141"/>
      <c r="L177" s="28"/>
      <c r="M177" s="142" t="s">
        <v>1</v>
      </c>
      <c r="N177" s="143" t="s">
        <v>39</v>
      </c>
      <c r="O177" s="144">
        <v>0</v>
      </c>
      <c r="P177" s="144">
        <f t="shared" si="11"/>
        <v>0</v>
      </c>
      <c r="Q177" s="144">
        <v>0</v>
      </c>
      <c r="R177" s="144">
        <f t="shared" si="12"/>
        <v>0</v>
      </c>
      <c r="S177" s="144">
        <v>0</v>
      </c>
      <c r="T177" s="145">
        <f t="shared" si="13"/>
        <v>0</v>
      </c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R177" s="146" t="s">
        <v>114</v>
      </c>
      <c r="AT177" s="146" t="s">
        <v>113</v>
      </c>
      <c r="AU177" s="146" t="s">
        <v>80</v>
      </c>
      <c r="AY177" s="13" t="s">
        <v>112</v>
      </c>
      <c r="BE177" s="147">
        <f t="shared" si="14"/>
        <v>0</v>
      </c>
      <c r="BF177" s="147">
        <f t="shared" si="15"/>
        <v>0</v>
      </c>
      <c r="BG177" s="147">
        <f t="shared" si="16"/>
        <v>0</v>
      </c>
      <c r="BH177" s="147">
        <f t="shared" si="17"/>
        <v>0</v>
      </c>
      <c r="BI177" s="147">
        <f t="shared" si="18"/>
        <v>0</v>
      </c>
      <c r="BJ177" s="13" t="s">
        <v>80</v>
      </c>
      <c r="BK177" s="147">
        <f t="shared" si="19"/>
        <v>0</v>
      </c>
      <c r="BL177" s="13" t="s">
        <v>114</v>
      </c>
      <c r="BM177" s="146" t="s">
        <v>193</v>
      </c>
    </row>
    <row r="178" spans="1:65" s="2" customFormat="1" ht="16.5" customHeight="1">
      <c r="A178" s="27"/>
      <c r="B178" s="134"/>
      <c r="C178" s="148" t="s">
        <v>166</v>
      </c>
      <c r="D178" s="148" t="s">
        <v>140</v>
      </c>
      <c r="E178" s="149" t="s">
        <v>282</v>
      </c>
      <c r="F178" s="150" t="s">
        <v>283</v>
      </c>
      <c r="G178" s="151" t="s">
        <v>204</v>
      </c>
      <c r="H178" s="152">
        <v>1</v>
      </c>
      <c r="I178" s="153"/>
      <c r="J178" s="153">
        <f t="shared" si="10"/>
        <v>0</v>
      </c>
      <c r="K178" s="154"/>
      <c r="L178" s="155"/>
      <c r="M178" s="156" t="s">
        <v>1</v>
      </c>
      <c r="N178" s="157" t="s">
        <v>39</v>
      </c>
      <c r="O178" s="144">
        <v>0</v>
      </c>
      <c r="P178" s="144">
        <f t="shared" si="11"/>
        <v>0</v>
      </c>
      <c r="Q178" s="144">
        <v>0</v>
      </c>
      <c r="R178" s="144">
        <f t="shared" si="12"/>
        <v>0</v>
      </c>
      <c r="S178" s="144">
        <v>0</v>
      </c>
      <c r="T178" s="145">
        <f t="shared" si="13"/>
        <v>0</v>
      </c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R178" s="146" t="s">
        <v>119</v>
      </c>
      <c r="AT178" s="146" t="s">
        <v>140</v>
      </c>
      <c r="AU178" s="146" t="s">
        <v>80</v>
      </c>
      <c r="AY178" s="13" t="s">
        <v>112</v>
      </c>
      <c r="BE178" s="147">
        <f t="shared" si="14"/>
        <v>0</v>
      </c>
      <c r="BF178" s="147">
        <f t="shared" si="15"/>
        <v>0</v>
      </c>
      <c r="BG178" s="147">
        <f t="shared" si="16"/>
        <v>0</v>
      </c>
      <c r="BH178" s="147">
        <f t="shared" si="17"/>
        <v>0</v>
      </c>
      <c r="BI178" s="147">
        <f t="shared" si="18"/>
        <v>0</v>
      </c>
      <c r="BJ178" s="13" t="s">
        <v>80</v>
      </c>
      <c r="BK178" s="147">
        <f t="shared" si="19"/>
        <v>0</v>
      </c>
      <c r="BL178" s="13" t="s">
        <v>114</v>
      </c>
      <c r="BM178" s="146" t="s">
        <v>194</v>
      </c>
    </row>
    <row r="179" spans="1:65" s="2" customFormat="1" ht="16.5" customHeight="1">
      <c r="A179" s="27"/>
      <c r="B179" s="134"/>
      <c r="C179" s="148" t="s">
        <v>167</v>
      </c>
      <c r="D179" s="148" t="s">
        <v>140</v>
      </c>
      <c r="E179" s="149" t="s">
        <v>284</v>
      </c>
      <c r="F179" s="150" t="s">
        <v>285</v>
      </c>
      <c r="G179" s="151" t="s">
        <v>124</v>
      </c>
      <c r="H179" s="152">
        <v>3</v>
      </c>
      <c r="I179" s="153"/>
      <c r="J179" s="153">
        <f t="shared" si="10"/>
        <v>0</v>
      </c>
      <c r="K179" s="154"/>
      <c r="L179" s="155"/>
      <c r="M179" s="156" t="s">
        <v>1</v>
      </c>
      <c r="N179" s="157" t="s">
        <v>39</v>
      </c>
      <c r="O179" s="144">
        <v>0</v>
      </c>
      <c r="P179" s="144">
        <f t="shared" si="11"/>
        <v>0</v>
      </c>
      <c r="Q179" s="144">
        <v>0</v>
      </c>
      <c r="R179" s="144">
        <f t="shared" si="12"/>
        <v>0</v>
      </c>
      <c r="S179" s="144">
        <v>0</v>
      </c>
      <c r="T179" s="145">
        <f t="shared" si="13"/>
        <v>0</v>
      </c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R179" s="146" t="s">
        <v>119</v>
      </c>
      <c r="AT179" s="146" t="s">
        <v>140</v>
      </c>
      <c r="AU179" s="146" t="s">
        <v>80</v>
      </c>
      <c r="AY179" s="13" t="s">
        <v>112</v>
      </c>
      <c r="BE179" s="147">
        <f t="shared" si="14"/>
        <v>0</v>
      </c>
      <c r="BF179" s="147">
        <f t="shared" si="15"/>
        <v>0</v>
      </c>
      <c r="BG179" s="147">
        <f t="shared" si="16"/>
        <v>0</v>
      </c>
      <c r="BH179" s="147">
        <f t="shared" si="17"/>
        <v>0</v>
      </c>
      <c r="BI179" s="147">
        <f t="shared" si="18"/>
        <v>0</v>
      </c>
      <c r="BJ179" s="13" t="s">
        <v>80</v>
      </c>
      <c r="BK179" s="147">
        <f t="shared" si="19"/>
        <v>0</v>
      </c>
      <c r="BL179" s="13" t="s">
        <v>114</v>
      </c>
      <c r="BM179" s="146" t="s">
        <v>195</v>
      </c>
    </row>
    <row r="180" spans="1:65" s="2" customFormat="1" ht="16.5" customHeight="1">
      <c r="A180" s="27"/>
      <c r="B180" s="134"/>
      <c r="C180" s="135" t="s">
        <v>168</v>
      </c>
      <c r="D180" s="135" t="s">
        <v>113</v>
      </c>
      <c r="E180" s="136" t="s">
        <v>286</v>
      </c>
      <c r="F180" s="137" t="s">
        <v>200</v>
      </c>
      <c r="G180" s="138" t="s">
        <v>124</v>
      </c>
      <c r="H180" s="139">
        <v>3</v>
      </c>
      <c r="I180" s="140"/>
      <c r="J180" s="140">
        <f t="shared" si="10"/>
        <v>0</v>
      </c>
      <c r="K180" s="141"/>
      <c r="L180" s="28"/>
      <c r="M180" s="158" t="s">
        <v>1</v>
      </c>
      <c r="N180" s="159" t="s">
        <v>39</v>
      </c>
      <c r="O180" s="160">
        <v>0</v>
      </c>
      <c r="P180" s="160">
        <f t="shared" si="11"/>
        <v>0</v>
      </c>
      <c r="Q180" s="160">
        <v>0</v>
      </c>
      <c r="R180" s="160">
        <f t="shared" si="12"/>
        <v>0</v>
      </c>
      <c r="S180" s="160">
        <v>0</v>
      </c>
      <c r="T180" s="161">
        <f t="shared" si="13"/>
        <v>0</v>
      </c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R180" s="146" t="s">
        <v>114</v>
      </c>
      <c r="AT180" s="146" t="s">
        <v>113</v>
      </c>
      <c r="AU180" s="146" t="s">
        <v>80</v>
      </c>
      <c r="AY180" s="13" t="s">
        <v>112</v>
      </c>
      <c r="BE180" s="147">
        <f t="shared" si="14"/>
        <v>0</v>
      </c>
      <c r="BF180" s="147">
        <f t="shared" si="15"/>
        <v>0</v>
      </c>
      <c r="BG180" s="147">
        <f t="shared" si="16"/>
        <v>0</v>
      </c>
      <c r="BH180" s="147">
        <f t="shared" si="17"/>
        <v>0</v>
      </c>
      <c r="BI180" s="147">
        <f t="shared" si="18"/>
        <v>0</v>
      </c>
      <c r="BJ180" s="13" t="s">
        <v>80</v>
      </c>
      <c r="BK180" s="147">
        <f t="shared" si="19"/>
        <v>0</v>
      </c>
      <c r="BL180" s="13" t="s">
        <v>114</v>
      </c>
      <c r="BM180" s="146" t="s">
        <v>196</v>
      </c>
    </row>
    <row r="181" spans="1:31" s="2" customFormat="1" ht="6.95" customHeight="1">
      <c r="A181" s="27"/>
      <c r="B181" s="42"/>
      <c r="C181" s="43"/>
      <c r="D181" s="43"/>
      <c r="E181" s="43"/>
      <c r="F181" s="43"/>
      <c r="G181" s="43"/>
      <c r="H181" s="43"/>
      <c r="I181" s="43"/>
      <c r="J181" s="43"/>
      <c r="K181" s="43"/>
      <c r="L181" s="28"/>
      <c r="M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</row>
  </sheetData>
  <autoFilter ref="C121:K180"/>
  <mergeCells count="10">
    <mergeCell ref="E87:H87"/>
    <mergeCell ref="D101:F101"/>
    <mergeCell ref="E112:H112"/>
    <mergeCell ref="E114:H114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MKADERABEK\Martin</dc:creator>
  <cp:keywords/>
  <dc:description/>
  <cp:lastModifiedBy>Ivona Peštálová</cp:lastModifiedBy>
  <dcterms:created xsi:type="dcterms:W3CDTF">2020-05-27T13:22:22Z</dcterms:created>
  <dcterms:modified xsi:type="dcterms:W3CDTF">2020-06-04T12:26:18Z</dcterms:modified>
  <cp:category/>
  <cp:version/>
  <cp:contentType/>
  <cp:contentStatus/>
</cp:coreProperties>
</file>